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Dokumenty\001 MORAVAK arch soutez_realizace\11 PODLIMITNI VZ_Park na Moravskem namesti v Brne\VYSVETLENÍ ZAD DOKUMENTACE\VYSVETLENI 17 8 2021\"/>
    </mc:Choice>
  </mc:AlternateContent>
  <bookViews>
    <workbookView xWindow="0" yWindow="0" windowWidth="25200" windowHeight="11385"/>
  </bookViews>
  <sheets>
    <sheet name="Rekapitulace stavby" sheetId="1" r:id="rId1"/>
    <sheet name="01.1 - SO01 - Demolice zp..." sheetId="2" r:id="rId2"/>
    <sheet name="01.2 - SO01 - Demolice fo..." sheetId="3" r:id="rId3"/>
    <sheet name="02 - SO02 - Terénní úprav..." sheetId="4" r:id="rId4"/>
    <sheet name="03 - SO03 - Komunikace a ..." sheetId="5" r:id="rId5"/>
    <sheet name="04 - SO04 - Polopropustné..." sheetId="6" r:id="rId6"/>
    <sheet name="05 - SO05 - Centrální plocha" sheetId="7" r:id="rId7"/>
    <sheet name="06.1 - SO06.1 - Stavební ..." sheetId="8" r:id="rId8"/>
    <sheet name="06.2 - SO06.2 - Ocelová k..." sheetId="9" r:id="rId9"/>
    <sheet name="06.3 - SO06.3 - Vodovod, ..." sheetId="10" r:id="rId10"/>
    <sheet name="06.4 - VZT" sheetId="11" r:id="rId11"/>
    <sheet name="06.5.1 - Svítidla" sheetId="12" r:id="rId12"/>
    <sheet name="06.5.2 - Silnoproud" sheetId="13" r:id="rId13"/>
    <sheet name="06.5.3 - Hromosvod" sheetId="14" r:id="rId14"/>
    <sheet name="06.5.4 - Rozváděče" sheetId="15" r:id="rId15"/>
    <sheet name="06.5.5 - Slaboproudy" sheetId="16" r:id="rId16"/>
    <sheet name="06.6 - Odlučovač tuků" sheetId="17" r:id="rId17"/>
    <sheet name="07 - SO07 - Mobiliář" sheetId="18" r:id="rId18"/>
    <sheet name="08 - SO08 - Dětské hřiště..." sheetId="19" r:id="rId19"/>
    <sheet name="09 - SO09 - Dětské hřiště..." sheetId="20" r:id="rId20"/>
    <sheet name="10.1 - Strojovna fontány ..." sheetId="21" r:id="rId21"/>
    <sheet name="10.2 - Strojovna fontány ..." sheetId="22" r:id="rId22"/>
    <sheet name="11 - SO11 - Sanace sklepe..." sheetId="23" r:id="rId23"/>
    <sheet name="201 - IO201 - Hospodaření..." sheetId="24" r:id="rId24"/>
    <sheet name="202 - IO202 - Centrální v..." sheetId="25" r:id="rId25"/>
    <sheet name="203.1 - IO203.1 - Vnitřní..." sheetId="26" r:id="rId26"/>
    <sheet name="203.2 - IO203.2 - Vniřní ..." sheetId="27" r:id="rId27"/>
    <sheet name="204 - IO204 - Závlahový s..." sheetId="28" r:id="rId28"/>
    <sheet name="301 - IO301 - Optický kabel" sheetId="29" r:id="rId29"/>
    <sheet name="401 - IO401 - Elektroinst..." sheetId="30" r:id="rId30"/>
    <sheet name="402 - IO402 - Osvětlení VO" sheetId="31" r:id="rId31"/>
    <sheet name="403 - IO403 - Venkovní os..." sheetId="32" r:id="rId32"/>
    <sheet name="105 - IO501 - energosloupky" sheetId="33" r:id="rId33"/>
    <sheet name="106 - IO601 - Koordinace ..." sheetId="34" r:id="rId34"/>
    <sheet name="107 - IO701 - Přesun zákl..." sheetId="35" r:id="rId35"/>
    <sheet name="990 - Vedlejší rozpočtové..." sheetId="36" r:id="rId36"/>
    <sheet name="Seznam figur" sheetId="37" r:id="rId37"/>
    <sheet name="Pokyny pro vyplnění" sheetId="38" r:id="rId38"/>
  </sheets>
  <definedNames>
    <definedName name="_xlnm._FilterDatabase" localSheetId="1" hidden="1">'01.1 - SO01 - Demolice zp...'!$C$92:$K$297</definedName>
    <definedName name="_xlnm._FilterDatabase" localSheetId="2" hidden="1">'01.2 - SO01 - Demolice fo...'!$C$88:$K$150</definedName>
    <definedName name="_xlnm._FilterDatabase" localSheetId="3" hidden="1">'02 - SO02 - Terénní úprav...'!$C$80:$K$148</definedName>
    <definedName name="_xlnm._FilterDatabase" localSheetId="4" hidden="1">'03 - SO03 - Komunikace a ...'!$C$88:$K$515</definedName>
    <definedName name="_xlnm._FilterDatabase" localSheetId="5" hidden="1">'04 - SO04 - Polopropustné...'!$C$83:$K$183</definedName>
    <definedName name="_xlnm._FilterDatabase" localSheetId="6" hidden="1">'05 - SO05 - Centrální plocha'!$C$88:$K$331</definedName>
    <definedName name="_xlnm._FilterDatabase" localSheetId="7" hidden="1">'06.1 - SO06.1 - Stavební ...'!$C$112:$K$1065</definedName>
    <definedName name="_xlnm._FilterDatabase" localSheetId="8" hidden="1">'06.2 - SO06.2 - Ocelová k...'!$C$86:$K$95</definedName>
    <definedName name="_xlnm._FilterDatabase" localSheetId="9" hidden="1">'06.3 - SO06.3 - Vodovod, ...'!$C$92:$K$226</definedName>
    <definedName name="_xlnm._FilterDatabase" localSheetId="10" hidden="1">'06.4 - VZT'!$C$95:$K$172</definedName>
    <definedName name="_xlnm._FilterDatabase" localSheetId="11" hidden="1">'06.5.1 - Svítidla'!$C$93:$K$119</definedName>
    <definedName name="_xlnm._FilterDatabase" localSheetId="12" hidden="1">'06.5.2 - Silnoproud'!$C$93:$K$196</definedName>
    <definedName name="_xlnm._FilterDatabase" localSheetId="13" hidden="1">'06.5.3 - Hromosvod'!$C$92:$K$125</definedName>
    <definedName name="_xlnm._FilterDatabase" localSheetId="14" hidden="1">'06.5.4 - Rozváděče'!$C$94:$K$135</definedName>
    <definedName name="_xlnm._FilterDatabase" localSheetId="15" hidden="1">'06.5.5 - Slaboproudy'!$C$93:$K$137</definedName>
    <definedName name="_xlnm._FilterDatabase" localSheetId="16" hidden="1">'06.6 - Odlučovač tuků'!$C$90:$K$127</definedName>
    <definedName name="_xlnm._FilterDatabase" localSheetId="17" hidden="1">'07 - SO07 - Mobiliář'!$C$80:$K$93</definedName>
    <definedName name="_xlnm._FilterDatabase" localSheetId="18" hidden="1">'08 - SO08 - Dětské hřiště...'!$C$80:$K$106</definedName>
    <definedName name="_xlnm._FilterDatabase" localSheetId="19" hidden="1">'09 - SO09 - Dětské hřiště...'!$C$80:$K$84</definedName>
    <definedName name="_xlnm._FilterDatabase" localSheetId="20" hidden="1">'10.1 - Strojovna fontány ...'!$C$101:$K$497</definedName>
    <definedName name="_xlnm._FilterDatabase" localSheetId="21" hidden="1">'10.2 - Strojovna fontány ...'!$C$91:$K$181</definedName>
    <definedName name="_xlnm._FilterDatabase" localSheetId="32" hidden="1">'105 - IO501 - energosloupky'!$C$89:$K$166</definedName>
    <definedName name="_xlnm._FilterDatabase" localSheetId="33" hidden="1">'106 - IO601 - Koordinace ...'!$C$83:$K$226</definedName>
    <definedName name="_xlnm._FilterDatabase" localSheetId="34" hidden="1">'107 - IO701 - Přesun zákl...'!$C$84:$K$160</definedName>
    <definedName name="_xlnm._FilterDatabase" localSheetId="22" hidden="1">'11 - SO11 - Sanace sklepe...'!$C$88:$K$280</definedName>
    <definedName name="_xlnm._FilterDatabase" localSheetId="23" hidden="1">'201 - IO201 - Hospodaření...'!$C$85:$K$784</definedName>
    <definedName name="_xlnm._FilterDatabase" localSheetId="24" hidden="1">'202 - IO202 - Centrální v...'!$C$85:$K$262</definedName>
    <definedName name="_xlnm._FilterDatabase" localSheetId="25" hidden="1">'203.1 - IO203.1 - Vnitřní...'!$C$93:$K$411</definedName>
    <definedName name="_xlnm._FilterDatabase" localSheetId="26" hidden="1">'203.2 - IO203.2 - Vniřní ...'!$C$92:$K$433</definedName>
    <definedName name="_xlnm._FilterDatabase" localSheetId="27" hidden="1">'204 - IO204 - Závlahový s...'!$C$88:$K$207</definedName>
    <definedName name="_xlnm._FilterDatabase" localSheetId="28" hidden="1">'301 - IO301 - Optický kabel'!$C$81:$K$123</definedName>
    <definedName name="_xlnm._FilterDatabase" localSheetId="29" hidden="1">'401 - IO401 - Elektroinst...'!$C$88:$K$175</definedName>
    <definedName name="_xlnm._FilterDatabase" localSheetId="30" hidden="1">'402 - IO402 - Osvětlení VO'!$C$88:$K$162</definedName>
    <definedName name="_xlnm._FilterDatabase" localSheetId="31" hidden="1">'403 - IO403 - Venkovní os...'!$C$87:$K$170</definedName>
    <definedName name="_xlnm._FilterDatabase" localSheetId="35" hidden="1">'990 - Vedlejší rozpočtové...'!$C$81:$K$120</definedName>
    <definedName name="_xlnm.Print_Titles" localSheetId="1">'01.1 - SO01 - Demolice zp...'!$92:$92</definedName>
    <definedName name="_xlnm.Print_Titles" localSheetId="2">'01.2 - SO01 - Demolice fo...'!$88:$88</definedName>
    <definedName name="_xlnm.Print_Titles" localSheetId="3">'02 - SO02 - Terénní úprav...'!$80:$80</definedName>
    <definedName name="_xlnm.Print_Titles" localSheetId="4">'03 - SO03 - Komunikace a ...'!$88:$88</definedName>
    <definedName name="_xlnm.Print_Titles" localSheetId="5">'04 - SO04 - Polopropustné...'!$83:$83</definedName>
    <definedName name="_xlnm.Print_Titles" localSheetId="6">'05 - SO05 - Centrální plocha'!$88:$88</definedName>
    <definedName name="_xlnm.Print_Titles" localSheetId="7">'06.1 - SO06.1 - Stavební ...'!$112:$112</definedName>
    <definedName name="_xlnm.Print_Titles" localSheetId="8">'06.2 - SO06.2 - Ocelová k...'!$86:$86</definedName>
    <definedName name="_xlnm.Print_Titles" localSheetId="9">'06.3 - SO06.3 - Vodovod, ...'!$92:$92</definedName>
    <definedName name="_xlnm.Print_Titles" localSheetId="10">'06.4 - VZT'!$95:$95</definedName>
    <definedName name="_xlnm.Print_Titles" localSheetId="11">'06.5.1 - Svítidla'!$93:$93</definedName>
    <definedName name="_xlnm.Print_Titles" localSheetId="12">'06.5.2 - Silnoproud'!$93:$93</definedName>
    <definedName name="_xlnm.Print_Titles" localSheetId="13">'06.5.3 - Hromosvod'!$92:$92</definedName>
    <definedName name="_xlnm.Print_Titles" localSheetId="14">'06.5.4 - Rozváděče'!$94:$94</definedName>
    <definedName name="_xlnm.Print_Titles" localSheetId="15">'06.5.5 - Slaboproudy'!$93:$93</definedName>
    <definedName name="_xlnm.Print_Titles" localSheetId="16">'06.6 - Odlučovač tuků'!$90:$90</definedName>
    <definedName name="_xlnm.Print_Titles" localSheetId="17">'07 - SO07 - Mobiliář'!$80:$80</definedName>
    <definedName name="_xlnm.Print_Titles" localSheetId="18">'08 - SO08 - Dětské hřiště...'!$80:$80</definedName>
    <definedName name="_xlnm.Print_Titles" localSheetId="19">'09 - SO09 - Dětské hřiště...'!$80:$80</definedName>
    <definedName name="_xlnm.Print_Titles" localSheetId="20">'10.1 - Strojovna fontány ...'!$101:$101</definedName>
    <definedName name="_xlnm.Print_Titles" localSheetId="21">'10.2 - Strojovna fontány ...'!$91:$91</definedName>
    <definedName name="_xlnm.Print_Titles" localSheetId="32">'105 - IO501 - energosloupky'!$89:$89</definedName>
    <definedName name="_xlnm.Print_Titles" localSheetId="33">'106 - IO601 - Koordinace ...'!$83:$83</definedName>
    <definedName name="_xlnm.Print_Titles" localSheetId="34">'107 - IO701 - Přesun zákl...'!$84:$84</definedName>
    <definedName name="_xlnm.Print_Titles" localSheetId="22">'11 - SO11 - Sanace sklepe...'!$88:$88</definedName>
    <definedName name="_xlnm.Print_Titles" localSheetId="23">'201 - IO201 - Hospodaření...'!$85:$85</definedName>
    <definedName name="_xlnm.Print_Titles" localSheetId="24">'202 - IO202 - Centrální v...'!$85:$85</definedName>
    <definedName name="_xlnm.Print_Titles" localSheetId="25">'203.1 - IO203.1 - Vnitřní...'!$93:$93</definedName>
    <definedName name="_xlnm.Print_Titles" localSheetId="26">'203.2 - IO203.2 - Vniřní ...'!$92:$92</definedName>
    <definedName name="_xlnm.Print_Titles" localSheetId="27">'204 - IO204 - Závlahový s...'!$88:$88</definedName>
    <definedName name="_xlnm.Print_Titles" localSheetId="28">'301 - IO301 - Optický kabel'!$81:$81</definedName>
    <definedName name="_xlnm.Print_Titles" localSheetId="29">'401 - IO401 - Elektroinst...'!$88:$88</definedName>
    <definedName name="_xlnm.Print_Titles" localSheetId="30">'402 - IO402 - Osvětlení VO'!$88:$88</definedName>
    <definedName name="_xlnm.Print_Titles" localSheetId="31">'403 - IO403 - Venkovní os...'!$87:$87</definedName>
    <definedName name="_xlnm.Print_Titles" localSheetId="35">'990 - Vedlejší rozpočtové...'!$81:$81</definedName>
    <definedName name="_xlnm.Print_Titles" localSheetId="0">'Rekapitulace stavby'!$52:$52</definedName>
    <definedName name="_xlnm.Print_Titles" localSheetId="36">'Seznam figur'!$9:$9</definedName>
    <definedName name="_xlnm.Print_Area" localSheetId="1">'01.1 - SO01 - Demolice zp...'!$C$4:$J$41,'01.1 - SO01 - Demolice zp...'!$C$47:$J$72,'01.1 - SO01 - Demolice zp...'!$C$78:$K$297</definedName>
    <definedName name="_xlnm.Print_Area" localSheetId="2">'01.2 - SO01 - Demolice fo...'!$C$4:$J$41,'01.2 - SO01 - Demolice fo...'!$C$47:$J$68,'01.2 - SO01 - Demolice fo...'!$C$74:$K$150</definedName>
    <definedName name="_xlnm.Print_Area" localSheetId="3">'02 - SO02 - Terénní úprav...'!$C$4:$J$39,'02 - SO02 - Terénní úprav...'!$C$45:$J$62,'02 - SO02 - Terénní úprav...'!$C$68:$K$148</definedName>
    <definedName name="_xlnm.Print_Area" localSheetId="4">'03 - SO03 - Komunikace a ...'!$C$4:$J$39,'03 - SO03 - Komunikace a ...'!$C$45:$J$70,'03 - SO03 - Komunikace a ...'!$C$76:$K$515</definedName>
    <definedName name="_xlnm.Print_Area" localSheetId="5">'04 - SO04 - Polopropustné...'!$C$4:$J$39,'04 - SO04 - Polopropustné...'!$C$45:$J$65,'04 - SO04 - Polopropustné...'!$C$71:$K$183</definedName>
    <definedName name="_xlnm.Print_Area" localSheetId="6">'05 - SO05 - Centrální plocha'!$C$4:$J$39,'05 - SO05 - Centrální plocha'!$C$45:$J$70,'05 - SO05 - Centrální plocha'!$C$76:$K$331</definedName>
    <definedName name="_xlnm.Print_Area" localSheetId="7">'06.1 - SO06.1 - Stavební ...'!$C$4:$J$41,'06.1 - SO06.1 - Stavební ...'!$C$47:$J$92,'06.1 - SO06.1 - Stavební ...'!$C$98:$K$1065</definedName>
    <definedName name="_xlnm.Print_Area" localSheetId="8">'06.2 - SO06.2 - Ocelová k...'!$C$4:$J$41,'06.2 - SO06.2 - Ocelová k...'!$C$47:$J$66,'06.2 - SO06.2 - Ocelová k...'!$C$72:$K$95</definedName>
    <definedName name="_xlnm.Print_Area" localSheetId="9">'06.3 - SO06.3 - Vodovod, ...'!$C$4:$J$41,'06.3 - SO06.3 - Vodovod, ...'!$C$47:$J$72,'06.3 - SO06.3 - Vodovod, ...'!$C$78:$K$226</definedName>
    <definedName name="_xlnm.Print_Area" localSheetId="10">'06.4 - VZT'!$C$4:$J$41,'06.4 - VZT'!$C$47:$J$75,'06.4 - VZT'!$C$81:$K$172</definedName>
    <definedName name="_xlnm.Print_Area" localSheetId="11">'06.5.1 - Svítidla'!$C$4:$J$43,'06.5.1 - Svítidla'!$C$49:$J$71,'06.5.1 - Svítidla'!$C$77:$K$119</definedName>
    <definedName name="_xlnm.Print_Area" localSheetId="12">'06.5.2 - Silnoproud'!$C$4:$J$43,'06.5.2 - Silnoproud'!$C$49:$J$71,'06.5.2 - Silnoproud'!$C$77:$K$196</definedName>
    <definedName name="_xlnm.Print_Area" localSheetId="13">'06.5.3 - Hromosvod'!$C$4:$J$43,'06.5.3 - Hromosvod'!$C$49:$J$70,'06.5.3 - Hromosvod'!$C$76:$K$125</definedName>
    <definedName name="_xlnm.Print_Area" localSheetId="14">'06.5.4 - Rozváděče'!$C$4:$J$43,'06.5.4 - Rozváděče'!$C$49:$J$72,'06.5.4 - Rozváděče'!$C$78:$K$135</definedName>
    <definedName name="_xlnm.Print_Area" localSheetId="15">'06.5.5 - Slaboproudy'!$C$4:$J$43,'06.5.5 - Slaboproudy'!$C$49:$J$71,'06.5.5 - Slaboproudy'!$C$77:$K$137</definedName>
    <definedName name="_xlnm.Print_Area" localSheetId="16">'06.6 - Odlučovač tuků'!$C$4:$J$41,'06.6 - Odlučovač tuků'!$C$47:$J$70,'06.6 - Odlučovač tuků'!$C$76:$K$127</definedName>
    <definedName name="_xlnm.Print_Area" localSheetId="17">'07 - SO07 - Mobiliář'!$C$4:$J$39,'07 - SO07 - Mobiliář'!$C$45:$J$62,'07 - SO07 - Mobiliář'!$C$68:$K$93</definedName>
    <definedName name="_xlnm.Print_Area" localSheetId="18">'08 - SO08 - Dětské hřiště...'!$C$4:$J$39,'08 - SO08 - Dětské hřiště...'!$C$45:$J$62,'08 - SO08 - Dětské hřiště...'!$C$68:$K$106</definedName>
    <definedName name="_xlnm.Print_Area" localSheetId="19">'09 - SO09 - Dětské hřiště...'!$C$4:$J$39,'09 - SO09 - Dětské hřiště...'!$C$45:$J$62,'09 - SO09 - Dětské hřiště...'!$C$68:$K$84</definedName>
    <definedName name="_xlnm.Print_Area" localSheetId="20">'10.1 - Strojovna fontány ...'!$C$4:$J$41,'10.1 - Strojovna fontány ...'!$C$47:$J$81,'10.1 - Strojovna fontány ...'!$C$87:$K$497</definedName>
    <definedName name="_xlnm.Print_Area" localSheetId="21">'10.2 - Strojovna fontány ...'!$C$4:$J$41,'10.2 - Strojovna fontány ...'!$C$47:$J$71,'10.2 - Strojovna fontány ...'!$C$77:$K$181</definedName>
    <definedName name="_xlnm.Print_Area" localSheetId="32">'105 - IO501 - energosloupky'!$C$4:$J$39,'105 - IO501 - energosloupky'!$C$45:$J$71,'105 - IO501 - energosloupky'!$C$77:$K$166</definedName>
    <definedName name="_xlnm.Print_Area" localSheetId="33">'106 - IO601 - Koordinace ...'!$C$4:$J$39,'106 - IO601 - Koordinace ...'!$C$45:$J$65,'106 - IO601 - Koordinace ...'!$C$71:$K$226</definedName>
    <definedName name="_xlnm.Print_Area" localSheetId="34">'107 - IO701 - Přesun zákl...'!$C$4:$J$39,'107 - IO701 - Přesun zákl...'!$C$45:$J$66,'107 - IO701 - Přesun zákl...'!$C$72:$K$160</definedName>
    <definedName name="_xlnm.Print_Area" localSheetId="22">'11 - SO11 - Sanace sklepe...'!$C$4:$J$39,'11 - SO11 - Sanace sklepe...'!$C$45:$J$70,'11 - SO11 - Sanace sklepe...'!$C$76:$K$280</definedName>
    <definedName name="_xlnm.Print_Area" localSheetId="23">'201 - IO201 - Hospodaření...'!$C$4:$J$39,'201 - IO201 - Hospodaření...'!$C$45:$J$67,'201 - IO201 - Hospodaření...'!$C$73:$K$784</definedName>
    <definedName name="_xlnm.Print_Area" localSheetId="24">'202 - IO202 - Centrální v...'!$C$4:$J$39,'202 - IO202 - Centrální v...'!$C$45:$J$67,'202 - IO202 - Centrální v...'!$C$73:$K$262</definedName>
    <definedName name="_xlnm.Print_Area" localSheetId="25">'203.1 - IO203.1 - Vnitřní...'!$C$4:$J$41,'203.1 - IO203.1 - Vnitřní...'!$C$47:$J$73,'203.1 - IO203.1 - Vnitřní...'!$C$79:$K$411</definedName>
    <definedName name="_xlnm.Print_Area" localSheetId="26">'203.2 - IO203.2 - Vniřní ...'!$C$4:$J$41,'203.2 - IO203.2 - Vniřní ...'!$C$47:$J$72,'203.2 - IO203.2 - Vniřní ...'!$C$78:$K$433</definedName>
    <definedName name="_xlnm.Print_Area" localSheetId="27">'204 - IO204 - Závlahový s...'!$C$4:$J$39,'204 - IO204 - Závlahový s...'!$C$45:$J$70,'204 - IO204 - Závlahový s...'!$C$76:$K$207</definedName>
    <definedName name="_xlnm.Print_Area" localSheetId="28">'301 - IO301 - Optický kabel'!$C$4:$J$39,'301 - IO301 - Optický kabel'!$C$45:$J$63,'301 - IO301 - Optický kabel'!$C$69:$K$123</definedName>
    <definedName name="_xlnm.Print_Area" localSheetId="29">'401 - IO401 - Elektroinst...'!$C$4:$J$39,'401 - IO401 - Elektroinst...'!$C$45:$J$70,'401 - IO401 - Elektroinst...'!$C$76:$K$175</definedName>
    <definedName name="_xlnm.Print_Area" localSheetId="30">'402 - IO402 - Osvětlení VO'!$C$4:$J$39,'402 - IO402 - Osvětlení VO'!$C$45:$J$70,'402 - IO402 - Osvětlení VO'!$C$76:$K$162</definedName>
    <definedName name="_xlnm.Print_Area" localSheetId="31">'403 - IO403 - Venkovní os...'!$C$4:$J$39,'403 - IO403 - Venkovní os...'!$C$45:$J$69,'403 - IO403 - Venkovní os...'!$C$75:$K$170</definedName>
    <definedName name="_xlnm.Print_Area" localSheetId="35">'990 - Vedlejší rozpočtové...'!$C$4:$J$39,'990 - Vedlejší rozpočtové...'!$C$45:$J$63,'990 - Vedlejší rozpočtové...'!$C$69:$K$120</definedName>
    <definedName name="_xlnm.Print_Area" localSheetId="37">'Pokyny pro vyplnění'!$B$2:$K$71,'Pokyny pro vyplnění'!$B$74:$K$118,'Pokyny pro vyplnění'!$B$121:$K$161,'Pokyny pro vyplnění'!$B$164:$K$218</definedName>
    <definedName name="_xlnm.Print_Area" localSheetId="0">'Rekapitulace stavby'!$D$4:$AO$36,'Rekapitulace stavby'!$C$42:$AQ$95</definedName>
    <definedName name="_xlnm.Print_Area" localSheetId="36">'Seznam figur'!$C$4:$G$76</definedName>
  </definedNames>
  <calcPr calcId="152511"/>
</workbook>
</file>

<file path=xl/calcChain.xml><?xml version="1.0" encoding="utf-8"?>
<calcChain xmlns="http://schemas.openxmlformats.org/spreadsheetml/2006/main">
  <c r="D7" i="37" l="1"/>
  <c r="J37" i="36"/>
  <c r="J36" i="36"/>
  <c r="AY94" i="1"/>
  <c r="J35" i="36"/>
  <c r="AX94" i="1"/>
  <c r="BI120" i="36"/>
  <c r="BH120" i="36"/>
  <c r="BG120" i="36"/>
  <c r="BF120" i="36"/>
  <c r="T120" i="36"/>
  <c r="R120" i="36"/>
  <c r="P120" i="36"/>
  <c r="BI119" i="36"/>
  <c r="BH119" i="36"/>
  <c r="BG119" i="36"/>
  <c r="BF119" i="36"/>
  <c r="T119" i="36"/>
  <c r="R119" i="36"/>
  <c r="P119" i="36"/>
  <c r="BI118" i="36"/>
  <c r="BH118" i="36"/>
  <c r="BG118" i="36"/>
  <c r="BF118" i="36"/>
  <c r="T118" i="36"/>
  <c r="R118" i="36"/>
  <c r="P118" i="36"/>
  <c r="BI117" i="36"/>
  <c r="BH117" i="36"/>
  <c r="BG117" i="36"/>
  <c r="BF117" i="36"/>
  <c r="T117" i="36"/>
  <c r="R117" i="36"/>
  <c r="P117"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9" i="36"/>
  <c r="BH109" i="36"/>
  <c r="BG109" i="36"/>
  <c r="BF109" i="36"/>
  <c r="T109" i="36"/>
  <c r="R109" i="36"/>
  <c r="P109" i="36"/>
  <c r="BI107" i="36"/>
  <c r="BH107" i="36"/>
  <c r="BG107" i="36"/>
  <c r="BF107" i="36"/>
  <c r="T107" i="36"/>
  <c r="R107" i="36"/>
  <c r="P107" i="36"/>
  <c r="BI106" i="36"/>
  <c r="BH106" i="36"/>
  <c r="BG106" i="36"/>
  <c r="BF106" i="36"/>
  <c r="T106" i="36"/>
  <c r="R106" i="36"/>
  <c r="P106" i="36"/>
  <c r="BI105" i="36"/>
  <c r="BH105" i="36"/>
  <c r="BG105" i="36"/>
  <c r="BF105" i="36"/>
  <c r="T105" i="36"/>
  <c r="R105" i="36"/>
  <c r="P105"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BI97" i="36"/>
  <c r="BH97" i="36"/>
  <c r="BG97" i="36"/>
  <c r="BF97" i="36"/>
  <c r="T97" i="36"/>
  <c r="R97" i="36"/>
  <c r="P97" i="36"/>
  <c r="BI96" i="36"/>
  <c r="BH96" i="36"/>
  <c r="BG96" i="36"/>
  <c r="BF96" i="36"/>
  <c r="T96" i="36"/>
  <c r="R96" i="36"/>
  <c r="P96" i="36"/>
  <c r="BI95" i="36"/>
  <c r="BH95" i="36"/>
  <c r="BG95" i="36"/>
  <c r="BF95" i="36"/>
  <c r="T95" i="36"/>
  <c r="R95" i="36"/>
  <c r="P95" i="36"/>
  <c r="BI94" i="36"/>
  <c r="BH94" i="36"/>
  <c r="BG94" i="36"/>
  <c r="BF94" i="36"/>
  <c r="T94" i="36"/>
  <c r="R94" i="36"/>
  <c r="P94" i="36"/>
  <c r="BI93" i="36"/>
  <c r="BH93" i="36"/>
  <c r="BG93" i="36"/>
  <c r="BF93" i="36"/>
  <c r="T93" i="36"/>
  <c r="R93" i="36"/>
  <c r="P93" i="36"/>
  <c r="BI92" i="36"/>
  <c r="BH92" i="36"/>
  <c r="BG92" i="36"/>
  <c r="BF92" i="36"/>
  <c r="T92" i="36"/>
  <c r="R92" i="36"/>
  <c r="P92" i="36"/>
  <c r="BI91" i="36"/>
  <c r="BH91" i="36"/>
  <c r="BG91" i="36"/>
  <c r="BF91" i="36"/>
  <c r="T91" i="36"/>
  <c r="R91" i="36"/>
  <c r="P91" i="36"/>
  <c r="BI90" i="36"/>
  <c r="BH90" i="36"/>
  <c r="BG90" i="36"/>
  <c r="BF90" i="36"/>
  <c r="T90" i="36"/>
  <c r="R90" i="36"/>
  <c r="P90" i="36"/>
  <c r="BI89" i="36"/>
  <c r="BH89" i="36"/>
  <c r="BG89" i="36"/>
  <c r="BF89" i="36"/>
  <c r="T89" i="36"/>
  <c r="R89" i="36"/>
  <c r="P89" i="36"/>
  <c r="BI88" i="36"/>
  <c r="BH88" i="36"/>
  <c r="BG88" i="36"/>
  <c r="BF88" i="36"/>
  <c r="T88" i="36"/>
  <c r="R88" i="36"/>
  <c r="P88" i="36"/>
  <c r="BI87" i="36"/>
  <c r="BH87" i="36"/>
  <c r="BG87" i="36"/>
  <c r="BF87" i="36"/>
  <c r="T87" i="36"/>
  <c r="R87" i="36"/>
  <c r="P87" i="36"/>
  <c r="BI86" i="36"/>
  <c r="BH86" i="36"/>
  <c r="BG86" i="36"/>
  <c r="BF86" i="36"/>
  <c r="T86" i="36"/>
  <c r="R86" i="36"/>
  <c r="P86" i="36"/>
  <c r="BI85" i="36"/>
  <c r="BH85" i="36"/>
  <c r="BG85" i="36"/>
  <c r="BF85" i="36"/>
  <c r="T85" i="36"/>
  <c r="R85" i="36"/>
  <c r="P85" i="36"/>
  <c r="F76" i="36"/>
  <c r="E74" i="36"/>
  <c r="F52" i="36"/>
  <c r="E50" i="36"/>
  <c r="J24" i="36"/>
  <c r="E24" i="36"/>
  <c r="J79" i="36"/>
  <c r="J23" i="36"/>
  <c r="J21" i="36"/>
  <c r="E21" i="36"/>
  <c r="J78" i="36" s="1"/>
  <c r="J20" i="36"/>
  <c r="J18" i="36"/>
  <c r="E18" i="36"/>
  <c r="F55" i="36"/>
  <c r="J17" i="36"/>
  <c r="J15" i="36"/>
  <c r="E15" i="36"/>
  <c r="F54" i="36"/>
  <c r="J14" i="36"/>
  <c r="J12" i="36"/>
  <c r="J76" i="36"/>
  <c r="E7" i="36"/>
  <c r="E72" i="36"/>
  <c r="J37" i="35"/>
  <c r="J36" i="35"/>
  <c r="AY93" i="1"/>
  <c r="J35" i="35"/>
  <c r="AX93" i="1"/>
  <c r="BI159" i="35"/>
  <c r="BH159" i="35"/>
  <c r="BG159" i="35"/>
  <c r="BF159" i="35"/>
  <c r="T159" i="35"/>
  <c r="T158" i="35" s="1"/>
  <c r="R159" i="35"/>
  <c r="R158" i="35"/>
  <c r="P159" i="35"/>
  <c r="P158" i="35"/>
  <c r="BI156" i="35"/>
  <c r="BH156" i="35"/>
  <c r="BG156" i="35"/>
  <c r="BF156" i="35"/>
  <c r="T156" i="35"/>
  <c r="R156" i="35"/>
  <c r="P156" i="35"/>
  <c r="BI154" i="35"/>
  <c r="BH154" i="35"/>
  <c r="BG154" i="35"/>
  <c r="BF154" i="35"/>
  <c r="T154" i="35"/>
  <c r="R154" i="35"/>
  <c r="P154" i="35"/>
  <c r="BI151" i="35"/>
  <c r="BH151" i="35"/>
  <c r="BG151" i="35"/>
  <c r="BF151" i="35"/>
  <c r="T151" i="35"/>
  <c r="R151" i="35"/>
  <c r="P151" i="35"/>
  <c r="BI149" i="35"/>
  <c r="BH149" i="35"/>
  <c r="BG149" i="35"/>
  <c r="BF149" i="35"/>
  <c r="T149" i="35"/>
  <c r="R149" i="35"/>
  <c r="P149" i="35"/>
  <c r="BI147" i="35"/>
  <c r="BH147" i="35"/>
  <c r="BG147" i="35"/>
  <c r="BF147" i="35"/>
  <c r="T147" i="35"/>
  <c r="R147" i="35"/>
  <c r="P147" i="35"/>
  <c r="BI146" i="35"/>
  <c r="BH146" i="35"/>
  <c r="BG146" i="35"/>
  <c r="BF146" i="35"/>
  <c r="T146" i="35"/>
  <c r="R146" i="35"/>
  <c r="P146" i="35"/>
  <c r="BI144" i="35"/>
  <c r="BH144" i="35"/>
  <c r="BG144" i="35"/>
  <c r="BF144" i="35"/>
  <c r="T144" i="35"/>
  <c r="R144" i="35"/>
  <c r="P144" i="35"/>
  <c r="BI143" i="35"/>
  <c r="BH143" i="35"/>
  <c r="BG143" i="35"/>
  <c r="BF143" i="35"/>
  <c r="T143" i="35"/>
  <c r="R143" i="35"/>
  <c r="P143" i="35"/>
  <c r="BI142" i="35"/>
  <c r="BH142" i="35"/>
  <c r="BG142" i="35"/>
  <c r="BF142" i="35"/>
  <c r="T142" i="35"/>
  <c r="R142" i="35"/>
  <c r="P142" i="35"/>
  <c r="BI137" i="35"/>
  <c r="BH137" i="35"/>
  <c r="BG137" i="35"/>
  <c r="BF137" i="35"/>
  <c r="T137" i="35"/>
  <c r="R137" i="35"/>
  <c r="P137" i="35"/>
  <c r="BI134" i="35"/>
  <c r="BH134" i="35"/>
  <c r="BG134" i="35"/>
  <c r="BF134" i="35"/>
  <c r="T134" i="35"/>
  <c r="R134" i="35"/>
  <c r="P134" i="35"/>
  <c r="BI131" i="35"/>
  <c r="BH131" i="35"/>
  <c r="BG131" i="35"/>
  <c r="BF131" i="35"/>
  <c r="T131" i="35"/>
  <c r="R131" i="35"/>
  <c r="P131" i="35"/>
  <c r="BI127" i="35"/>
  <c r="BH127" i="35"/>
  <c r="BG127" i="35"/>
  <c r="BF127" i="35"/>
  <c r="T127" i="35"/>
  <c r="R127" i="35"/>
  <c r="P127" i="35"/>
  <c r="BI124" i="35"/>
  <c r="BH124" i="35"/>
  <c r="BG124" i="35"/>
  <c r="BF124" i="35"/>
  <c r="T124" i="35"/>
  <c r="R124" i="35"/>
  <c r="P124" i="35"/>
  <c r="BI119" i="35"/>
  <c r="BH119" i="35"/>
  <c r="BG119" i="35"/>
  <c r="BF119" i="35"/>
  <c r="T119" i="35"/>
  <c r="R119" i="35"/>
  <c r="P119" i="35"/>
  <c r="BI115" i="35"/>
  <c r="BH115" i="35"/>
  <c r="BG115" i="35"/>
  <c r="BF115" i="35"/>
  <c r="T115" i="35"/>
  <c r="R115" i="35"/>
  <c r="P115" i="35"/>
  <c r="BI110" i="35"/>
  <c r="BH110" i="35"/>
  <c r="BG110" i="35"/>
  <c r="BF110" i="35"/>
  <c r="T110" i="35"/>
  <c r="R110" i="35"/>
  <c r="P110" i="35"/>
  <c r="BI106" i="35"/>
  <c r="BH106" i="35"/>
  <c r="BG106" i="35"/>
  <c r="BF106" i="35"/>
  <c r="T106" i="35"/>
  <c r="R106" i="35"/>
  <c r="P106" i="35"/>
  <c r="BI97" i="35"/>
  <c r="BH97" i="35"/>
  <c r="BG97" i="35"/>
  <c r="BF97" i="35"/>
  <c r="T97" i="35"/>
  <c r="R97" i="35"/>
  <c r="P97" i="35"/>
  <c r="BI92" i="35"/>
  <c r="BH92" i="35"/>
  <c r="BG92" i="35"/>
  <c r="BF92" i="35"/>
  <c r="T92" i="35"/>
  <c r="R92" i="35"/>
  <c r="P92" i="35"/>
  <c r="BI88" i="35"/>
  <c r="BH88" i="35"/>
  <c r="BG88" i="35"/>
  <c r="BF88" i="35"/>
  <c r="T88" i="35"/>
  <c r="R88" i="35"/>
  <c r="P88" i="35"/>
  <c r="F79" i="35"/>
  <c r="E77" i="35"/>
  <c r="F52" i="35"/>
  <c r="E50" i="35"/>
  <c r="J24" i="35"/>
  <c r="E24" i="35"/>
  <c r="J82" i="35"/>
  <c r="J23" i="35"/>
  <c r="J21" i="35"/>
  <c r="E21" i="35"/>
  <c r="J81" i="35"/>
  <c r="J20" i="35"/>
  <c r="J18" i="35"/>
  <c r="E18" i="35"/>
  <c r="F55" i="35"/>
  <c r="J17" i="35"/>
  <c r="J15" i="35"/>
  <c r="E15" i="35"/>
  <c r="F81" i="35"/>
  <c r="J14" i="35"/>
  <c r="J12" i="35"/>
  <c r="J52" i="35"/>
  <c r="E7" i="35"/>
  <c r="E48" i="35"/>
  <c r="J37" i="34"/>
  <c r="J36" i="34"/>
  <c r="AY92" i="1"/>
  <c r="J35" i="34"/>
  <c r="AX92" i="1" s="1"/>
  <c r="BI197" i="34"/>
  <c r="BH197" i="34"/>
  <c r="BG197" i="34"/>
  <c r="BF197" i="34"/>
  <c r="T197" i="34"/>
  <c r="R197" i="34"/>
  <c r="P197" i="34"/>
  <c r="BI167" i="34"/>
  <c r="BH167" i="34"/>
  <c r="BG167" i="34"/>
  <c r="BF167" i="34"/>
  <c r="T167" i="34"/>
  <c r="R167" i="34"/>
  <c r="P167" i="34"/>
  <c r="BI137" i="34"/>
  <c r="BH137" i="34"/>
  <c r="BG137" i="34"/>
  <c r="BF137" i="34"/>
  <c r="T137" i="34"/>
  <c r="R137" i="34"/>
  <c r="P137" i="34"/>
  <c r="BI133" i="34"/>
  <c r="BH133" i="34"/>
  <c r="BG133" i="34"/>
  <c r="BF133" i="34"/>
  <c r="T133" i="34"/>
  <c r="R133" i="34"/>
  <c r="P133" i="34"/>
  <c r="BI130" i="34"/>
  <c r="BH130" i="34"/>
  <c r="BG130" i="34"/>
  <c r="BF130" i="34"/>
  <c r="T130" i="34"/>
  <c r="R130" i="34"/>
  <c r="P130" i="34"/>
  <c r="BI127" i="34"/>
  <c r="BH127" i="34"/>
  <c r="BG127" i="34"/>
  <c r="BF127" i="34"/>
  <c r="T127" i="34"/>
  <c r="R127" i="34"/>
  <c r="P127" i="34"/>
  <c r="BI124" i="34"/>
  <c r="BH124" i="34"/>
  <c r="BG124" i="34"/>
  <c r="BF124" i="34"/>
  <c r="T124" i="34"/>
  <c r="R124" i="34"/>
  <c r="P124" i="34"/>
  <c r="BI122" i="34"/>
  <c r="BH122" i="34"/>
  <c r="BG122" i="34"/>
  <c r="BF122" i="34"/>
  <c r="T122" i="34"/>
  <c r="R122" i="34"/>
  <c r="P122" i="34"/>
  <c r="BI120" i="34"/>
  <c r="BH120" i="34"/>
  <c r="BG120" i="34"/>
  <c r="BF120" i="34"/>
  <c r="T120" i="34"/>
  <c r="R120" i="34"/>
  <c r="P120" i="34"/>
  <c r="BI119" i="34"/>
  <c r="BH119" i="34"/>
  <c r="BG119" i="34"/>
  <c r="BF119" i="34"/>
  <c r="T119" i="34"/>
  <c r="R119" i="34"/>
  <c r="P119" i="34"/>
  <c r="BI118" i="34"/>
  <c r="BH118" i="34"/>
  <c r="BG118" i="34"/>
  <c r="BF118" i="34"/>
  <c r="T118" i="34"/>
  <c r="R118" i="34"/>
  <c r="P118" i="34"/>
  <c r="BI114" i="34"/>
  <c r="BH114" i="34"/>
  <c r="BG114" i="34"/>
  <c r="BF114" i="34"/>
  <c r="T114" i="34"/>
  <c r="R114" i="34"/>
  <c r="P114" i="34"/>
  <c r="BI111" i="34"/>
  <c r="BH111" i="34"/>
  <c r="BG111" i="34"/>
  <c r="BF111" i="34"/>
  <c r="T111" i="34"/>
  <c r="R111" i="34"/>
  <c r="P111" i="34"/>
  <c r="BI107" i="34"/>
  <c r="BH107" i="34"/>
  <c r="BG107" i="34"/>
  <c r="BF107" i="34"/>
  <c r="T107" i="34"/>
  <c r="R107" i="34"/>
  <c r="P107" i="34"/>
  <c r="BI103" i="34"/>
  <c r="BH103" i="34"/>
  <c r="BG103" i="34"/>
  <c r="BF103" i="34"/>
  <c r="T103" i="34"/>
  <c r="R103" i="34"/>
  <c r="P103" i="34"/>
  <c r="BI99" i="34"/>
  <c r="BH99" i="34"/>
  <c r="BG99" i="34"/>
  <c r="BF99" i="34"/>
  <c r="T99" i="34"/>
  <c r="R99" i="34"/>
  <c r="P99" i="34"/>
  <c r="BI87" i="34"/>
  <c r="BH87" i="34"/>
  <c r="BG87" i="34"/>
  <c r="BF87" i="34"/>
  <c r="T87" i="34"/>
  <c r="R87" i="34"/>
  <c r="P87" i="34"/>
  <c r="F78" i="34"/>
  <c r="E76" i="34"/>
  <c r="F52" i="34"/>
  <c r="E50" i="34"/>
  <c r="J24" i="34"/>
  <c r="E24" i="34"/>
  <c r="J81" i="34"/>
  <c r="J23" i="34"/>
  <c r="J21" i="34"/>
  <c r="E21" i="34"/>
  <c r="J54" i="34"/>
  <c r="J20" i="34"/>
  <c r="J18" i="34"/>
  <c r="E18" i="34"/>
  <c r="F81" i="34"/>
  <c r="J17" i="34"/>
  <c r="J15" i="34"/>
  <c r="E15" i="34"/>
  <c r="F80" i="34"/>
  <c r="J14" i="34"/>
  <c r="J12" i="34"/>
  <c r="J78" i="34"/>
  <c r="E7" i="34"/>
  <c r="E74" i="34"/>
  <c r="J37" i="33"/>
  <c r="J36" i="33"/>
  <c r="AY91" i="1"/>
  <c r="J35" i="33"/>
  <c r="AX91" i="1"/>
  <c r="BI166" i="33"/>
  <c r="BH166" i="33"/>
  <c r="BG166" i="33"/>
  <c r="BF166" i="33"/>
  <c r="T166" i="33"/>
  <c r="T165" i="33"/>
  <c r="T164" i="33"/>
  <c r="R166" i="33"/>
  <c r="R165" i="33"/>
  <c r="R164" i="33"/>
  <c r="P166" i="33"/>
  <c r="P165" i="33"/>
  <c r="P164" i="33"/>
  <c r="BI162" i="33"/>
  <c r="BH162" i="33"/>
  <c r="BG162" i="33"/>
  <c r="BF162" i="33"/>
  <c r="T162" i="33"/>
  <c r="R162" i="33"/>
  <c r="P162" i="33"/>
  <c r="BI161" i="33"/>
  <c r="BH161" i="33"/>
  <c r="BG161" i="33"/>
  <c r="BF161" i="33"/>
  <c r="T161" i="33"/>
  <c r="R161" i="33"/>
  <c r="P161" i="33"/>
  <c r="BI160" i="33"/>
  <c r="BH160" i="33"/>
  <c r="BG160" i="33"/>
  <c r="BF160" i="33"/>
  <c r="T160" i="33"/>
  <c r="R160" i="33"/>
  <c r="P160" i="33"/>
  <c r="BI157" i="33"/>
  <c r="BH157" i="33"/>
  <c r="BG157" i="33"/>
  <c r="BF157" i="33"/>
  <c r="T157" i="33"/>
  <c r="R157" i="33"/>
  <c r="P157" i="33"/>
  <c r="BI155" i="33"/>
  <c r="BH155" i="33"/>
  <c r="BG155" i="33"/>
  <c r="BF155" i="33"/>
  <c r="T155" i="33"/>
  <c r="R155" i="33"/>
  <c r="P155" i="33"/>
  <c r="BI152" i="33"/>
  <c r="BH152" i="33"/>
  <c r="BG152" i="33"/>
  <c r="BF152" i="33"/>
  <c r="T152" i="33"/>
  <c r="R152" i="33"/>
  <c r="P152" i="33"/>
  <c r="BI151" i="33"/>
  <c r="BH151" i="33"/>
  <c r="BG151" i="33"/>
  <c r="BF151" i="33"/>
  <c r="T151" i="33"/>
  <c r="R151" i="33"/>
  <c r="P151" i="33"/>
  <c r="BI147" i="33"/>
  <c r="BH147" i="33"/>
  <c r="BG147" i="33"/>
  <c r="BF147" i="33"/>
  <c r="T147" i="33"/>
  <c r="T146" i="33" s="1"/>
  <c r="R147" i="33"/>
  <c r="R146" i="33"/>
  <c r="P147" i="33"/>
  <c r="P146" i="33"/>
  <c r="BI138" i="33"/>
  <c r="BH138" i="33"/>
  <c r="BG138" i="33"/>
  <c r="BF138" i="33"/>
  <c r="T138" i="33"/>
  <c r="R138" i="33"/>
  <c r="P138" i="33"/>
  <c r="BI137" i="33"/>
  <c r="BH137" i="33"/>
  <c r="BG137" i="33"/>
  <c r="BF137" i="33"/>
  <c r="T137" i="33"/>
  <c r="R137" i="33"/>
  <c r="P137" i="33"/>
  <c r="BI128" i="33"/>
  <c r="BH128" i="33"/>
  <c r="BG128" i="33"/>
  <c r="BF128" i="33"/>
  <c r="T128" i="33"/>
  <c r="R128" i="33"/>
  <c r="P128" i="33"/>
  <c r="BI125" i="33"/>
  <c r="BH125" i="33"/>
  <c r="BG125" i="33"/>
  <c r="BF125" i="33"/>
  <c r="T125" i="33"/>
  <c r="R125" i="33"/>
  <c r="P125" i="33"/>
  <c r="BI122" i="33"/>
  <c r="BH122" i="33"/>
  <c r="BG122" i="33"/>
  <c r="BF122" i="33"/>
  <c r="T122" i="33"/>
  <c r="R122" i="33"/>
  <c r="P122" i="33"/>
  <c r="BI119" i="33"/>
  <c r="BH119" i="33"/>
  <c r="BG119" i="33"/>
  <c r="BF119" i="33"/>
  <c r="T119" i="33"/>
  <c r="R119" i="33"/>
  <c r="P119" i="33"/>
  <c r="BI116" i="33"/>
  <c r="BH116" i="33"/>
  <c r="BG116" i="33"/>
  <c r="BF116" i="33"/>
  <c r="T116" i="33"/>
  <c r="R116" i="33"/>
  <c r="P116" i="33"/>
  <c r="BI113" i="33"/>
  <c r="BH113" i="33"/>
  <c r="BG113" i="33"/>
  <c r="BF113" i="33"/>
  <c r="T113" i="33"/>
  <c r="R113" i="33"/>
  <c r="P113" i="33"/>
  <c r="BI109" i="33"/>
  <c r="BH109" i="33"/>
  <c r="BG109" i="33"/>
  <c r="BF109" i="33"/>
  <c r="T109" i="33"/>
  <c r="R109" i="33"/>
  <c r="P109" i="33"/>
  <c r="BI102" i="33"/>
  <c r="BH102" i="33"/>
  <c r="BG102" i="33"/>
  <c r="BF102" i="33"/>
  <c r="T102" i="33"/>
  <c r="R102" i="33"/>
  <c r="P102" i="33"/>
  <c r="BI98" i="33"/>
  <c r="BH98" i="33"/>
  <c r="BG98" i="33"/>
  <c r="BF98" i="33"/>
  <c r="T98" i="33"/>
  <c r="R98" i="33"/>
  <c r="P98" i="33"/>
  <c r="BI95" i="33"/>
  <c r="BH95" i="33"/>
  <c r="BG95" i="33"/>
  <c r="BF95" i="33"/>
  <c r="T95" i="33"/>
  <c r="R95" i="33"/>
  <c r="P95" i="33"/>
  <c r="BI93" i="33"/>
  <c r="BH93" i="33"/>
  <c r="BG93" i="33"/>
  <c r="BF93" i="33"/>
  <c r="T93" i="33"/>
  <c r="T92" i="33"/>
  <c r="R93" i="33"/>
  <c r="R92" i="33" s="1"/>
  <c r="P93" i="33"/>
  <c r="P92" i="33"/>
  <c r="F84" i="33"/>
  <c r="E82" i="33"/>
  <c r="F52" i="33"/>
  <c r="E50" i="33"/>
  <c r="J24" i="33"/>
  <c r="E24" i="33"/>
  <c r="J87" i="33"/>
  <c r="J23" i="33"/>
  <c r="J21" i="33"/>
  <c r="E21" i="33"/>
  <c r="J86" i="33"/>
  <c r="J20" i="33"/>
  <c r="J18" i="33"/>
  <c r="E18" i="33"/>
  <c r="F87" i="33"/>
  <c r="J17" i="33"/>
  <c r="J15" i="33"/>
  <c r="E15" i="33"/>
  <c r="F54" i="33"/>
  <c r="J14" i="33"/>
  <c r="J12" i="33"/>
  <c r="J84" i="33" s="1"/>
  <c r="E7" i="33"/>
  <c r="E80" i="33"/>
  <c r="J37" i="32"/>
  <c r="J36" i="32"/>
  <c r="AY90" i="1"/>
  <c r="J35" i="32"/>
  <c r="AX90" i="1"/>
  <c r="BI170" i="32"/>
  <c r="BH170" i="32"/>
  <c r="BG170" i="32"/>
  <c r="BF170" i="32"/>
  <c r="T170" i="32"/>
  <c r="R170" i="32"/>
  <c r="P170" i="32"/>
  <c r="BI169" i="32"/>
  <c r="BH169" i="32"/>
  <c r="BG169" i="32"/>
  <c r="BF169" i="32"/>
  <c r="T169" i="32"/>
  <c r="R169" i="32"/>
  <c r="P169" i="32"/>
  <c r="BI168" i="32"/>
  <c r="BH168" i="32"/>
  <c r="BG168" i="32"/>
  <c r="BF168" i="32"/>
  <c r="T168" i="32"/>
  <c r="R168" i="32"/>
  <c r="P168" i="32"/>
  <c r="BI165" i="32"/>
  <c r="BH165" i="32"/>
  <c r="BG165" i="32"/>
  <c r="BF165" i="32"/>
  <c r="T165" i="32"/>
  <c r="R165" i="32"/>
  <c r="P165" i="32"/>
  <c r="BI164" i="32"/>
  <c r="BH164" i="32"/>
  <c r="BG164" i="32"/>
  <c r="BF164" i="32"/>
  <c r="T164" i="32"/>
  <c r="R164" i="32"/>
  <c r="P164" i="32"/>
  <c r="BI163" i="32"/>
  <c r="BH163" i="32"/>
  <c r="BG163" i="32"/>
  <c r="BF163" i="32"/>
  <c r="T163" i="32"/>
  <c r="R163" i="32"/>
  <c r="P163" i="32"/>
  <c r="BI162" i="32"/>
  <c r="BH162" i="32"/>
  <c r="BG162" i="32"/>
  <c r="BF162" i="32"/>
  <c r="T162" i="32"/>
  <c r="R162" i="32"/>
  <c r="P162" i="32"/>
  <c r="BI161" i="32"/>
  <c r="BH161" i="32"/>
  <c r="BG161" i="32"/>
  <c r="BF161" i="32"/>
  <c r="T161" i="32"/>
  <c r="R161" i="32"/>
  <c r="P161" i="32"/>
  <c r="BI160" i="32"/>
  <c r="BH160" i="32"/>
  <c r="BG160" i="32"/>
  <c r="BF160" i="32"/>
  <c r="T160" i="32"/>
  <c r="R160" i="32"/>
  <c r="P160" i="32"/>
  <c r="BI159" i="32"/>
  <c r="BH159" i="32"/>
  <c r="BG159" i="32"/>
  <c r="BF159" i="32"/>
  <c r="T159" i="32"/>
  <c r="R159" i="32"/>
  <c r="P159" i="32"/>
  <c r="BI158" i="32"/>
  <c r="BH158" i="32"/>
  <c r="BG158" i="32"/>
  <c r="BF158" i="32"/>
  <c r="T158" i="32"/>
  <c r="R158" i="32"/>
  <c r="P158" i="32"/>
  <c r="BI157" i="32"/>
  <c r="BH157" i="32"/>
  <c r="BG157" i="32"/>
  <c r="BF157" i="32"/>
  <c r="T157" i="32"/>
  <c r="R157" i="32"/>
  <c r="P157" i="32"/>
  <c r="BI156" i="32"/>
  <c r="BH156" i="32"/>
  <c r="BG156" i="32"/>
  <c r="BF156" i="32"/>
  <c r="T156" i="32"/>
  <c r="R156" i="32"/>
  <c r="P156" i="32"/>
  <c r="BI155" i="32"/>
  <c r="BH155" i="32"/>
  <c r="BG155" i="32"/>
  <c r="BF155" i="32"/>
  <c r="T155" i="32"/>
  <c r="R155" i="32"/>
  <c r="P155" i="32"/>
  <c r="BI154" i="32"/>
  <c r="BH154" i="32"/>
  <c r="BG154" i="32"/>
  <c r="BF154" i="32"/>
  <c r="T154" i="32"/>
  <c r="R154" i="32"/>
  <c r="P154" i="32"/>
  <c r="BI153" i="32"/>
  <c r="BH153" i="32"/>
  <c r="BG153" i="32"/>
  <c r="BF153" i="32"/>
  <c r="T153" i="32"/>
  <c r="R153" i="32"/>
  <c r="P153" i="32"/>
  <c r="BI152" i="32"/>
  <c r="BH152" i="32"/>
  <c r="BG152" i="32"/>
  <c r="BF152" i="32"/>
  <c r="T152" i="32"/>
  <c r="R152" i="32"/>
  <c r="P152" i="32"/>
  <c r="BI151" i="32"/>
  <c r="BH151" i="32"/>
  <c r="BG151" i="32"/>
  <c r="BF151" i="32"/>
  <c r="T151" i="32"/>
  <c r="R151" i="32"/>
  <c r="P151" i="32"/>
  <c r="BI150" i="32"/>
  <c r="BH150" i="32"/>
  <c r="BG150" i="32"/>
  <c r="BF150" i="32"/>
  <c r="T150" i="32"/>
  <c r="R150" i="32"/>
  <c r="P150" i="32"/>
  <c r="BI149" i="32"/>
  <c r="BH149" i="32"/>
  <c r="BG149" i="32"/>
  <c r="BF149" i="32"/>
  <c r="T149" i="32"/>
  <c r="R149" i="32"/>
  <c r="P149" i="32"/>
  <c r="BI148" i="32"/>
  <c r="BH148" i="32"/>
  <c r="BG148" i="32"/>
  <c r="BF148" i="32"/>
  <c r="T148" i="32"/>
  <c r="R148" i="32"/>
  <c r="P148" i="32"/>
  <c r="BI147" i="32"/>
  <c r="BH147" i="32"/>
  <c r="BG147" i="32"/>
  <c r="BF147" i="32"/>
  <c r="T147" i="32"/>
  <c r="R147" i="32"/>
  <c r="P147" i="32"/>
  <c r="BI146" i="32"/>
  <c r="BH146" i="32"/>
  <c r="BG146" i="32"/>
  <c r="BF146" i="32"/>
  <c r="T146" i="32"/>
  <c r="R146" i="32"/>
  <c r="P146" i="32"/>
  <c r="BI144" i="32"/>
  <c r="BH144" i="32"/>
  <c r="BG144" i="32"/>
  <c r="BF144" i="32"/>
  <c r="T144" i="32"/>
  <c r="R144" i="32"/>
  <c r="P144" i="32"/>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R139" i="32"/>
  <c r="P139" i="32"/>
  <c r="BI138" i="32"/>
  <c r="BH138" i="32"/>
  <c r="BG138" i="32"/>
  <c r="BF138" i="32"/>
  <c r="T138" i="32"/>
  <c r="R138" i="32"/>
  <c r="P138" i="32"/>
  <c r="BI136" i="32"/>
  <c r="BH136" i="32"/>
  <c r="BG136" i="32"/>
  <c r="BF136" i="32"/>
  <c r="T136" i="32"/>
  <c r="R136" i="32"/>
  <c r="P136" i="32"/>
  <c r="BI135" i="32"/>
  <c r="BH135" i="32"/>
  <c r="BG135" i="32"/>
  <c r="BF135" i="32"/>
  <c r="T135" i="32"/>
  <c r="R135" i="32"/>
  <c r="P135" i="32"/>
  <c r="BI134" i="32"/>
  <c r="BH134" i="32"/>
  <c r="BG134" i="32"/>
  <c r="BF134" i="32"/>
  <c r="T134" i="32"/>
  <c r="R134" i="32"/>
  <c r="P134"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BI129" i="32"/>
  <c r="BH129" i="32"/>
  <c r="BG129" i="32"/>
  <c r="BF129" i="32"/>
  <c r="T129" i="32"/>
  <c r="R129" i="32"/>
  <c r="P129" i="32"/>
  <c r="BI128" i="32"/>
  <c r="BH128" i="32"/>
  <c r="BG128" i="32"/>
  <c r="BF128" i="32"/>
  <c r="T128" i="32"/>
  <c r="R128" i="32"/>
  <c r="P128" i="32"/>
  <c r="BI127" i="32"/>
  <c r="BH127" i="32"/>
  <c r="BG127" i="32"/>
  <c r="BF127" i="32"/>
  <c r="T127" i="32"/>
  <c r="R127" i="32"/>
  <c r="P127" i="32"/>
  <c r="BI126" i="32"/>
  <c r="BH126" i="32"/>
  <c r="BG126" i="32"/>
  <c r="BF126" i="32"/>
  <c r="T126" i="32"/>
  <c r="R126" i="32"/>
  <c r="P126" i="32"/>
  <c r="BI125" i="32"/>
  <c r="BH125" i="32"/>
  <c r="BG125" i="32"/>
  <c r="BF125" i="32"/>
  <c r="T125" i="32"/>
  <c r="R125" i="32"/>
  <c r="P125" i="32"/>
  <c r="BI124" i="32"/>
  <c r="BH124" i="32"/>
  <c r="BG124" i="32"/>
  <c r="BF124" i="32"/>
  <c r="T124" i="32"/>
  <c r="R124" i="32"/>
  <c r="P124" i="32"/>
  <c r="BI123" i="32"/>
  <c r="BH123" i="32"/>
  <c r="BG123" i="32"/>
  <c r="BF123" i="32"/>
  <c r="T123" i="32"/>
  <c r="R123" i="32"/>
  <c r="P123" i="32"/>
  <c r="BI122" i="32"/>
  <c r="BH122" i="32"/>
  <c r="BG122" i="32"/>
  <c r="BF122" i="32"/>
  <c r="T122" i="32"/>
  <c r="R122" i="32"/>
  <c r="P122" i="32"/>
  <c r="BI121" i="32"/>
  <c r="BH121" i="32"/>
  <c r="BG121" i="32"/>
  <c r="BF121" i="32"/>
  <c r="T121" i="32"/>
  <c r="R121" i="32"/>
  <c r="P121" i="32"/>
  <c r="BI120" i="32"/>
  <c r="BH120" i="32"/>
  <c r="BG120" i="32"/>
  <c r="BF120" i="32"/>
  <c r="T120" i="32"/>
  <c r="R120" i="32"/>
  <c r="P120" i="32"/>
  <c r="BI119" i="32"/>
  <c r="BH119" i="32"/>
  <c r="BG119" i="32"/>
  <c r="BF119" i="32"/>
  <c r="T119" i="32"/>
  <c r="R119" i="32"/>
  <c r="P119" i="32"/>
  <c r="BI118" i="32"/>
  <c r="BH118" i="32"/>
  <c r="BG118" i="32"/>
  <c r="BF118" i="32"/>
  <c r="T118" i="32"/>
  <c r="R118" i="32"/>
  <c r="P118" i="32"/>
  <c r="BI117" i="32"/>
  <c r="BH117" i="32"/>
  <c r="BG117" i="32"/>
  <c r="BF117" i="32"/>
  <c r="T117" i="32"/>
  <c r="R117" i="32"/>
  <c r="P117" i="32"/>
  <c r="BI116" i="32"/>
  <c r="BH116" i="32"/>
  <c r="BG116" i="32"/>
  <c r="BF116" i="32"/>
  <c r="T116" i="32"/>
  <c r="R116" i="32"/>
  <c r="P116" i="32"/>
  <c r="BI115" i="32"/>
  <c r="BH115" i="32"/>
  <c r="BG115" i="32"/>
  <c r="BF115" i="32"/>
  <c r="T115" i="32"/>
  <c r="R115" i="32"/>
  <c r="P115" i="32"/>
  <c r="BI114" i="32"/>
  <c r="BH114" i="32"/>
  <c r="BG114" i="32"/>
  <c r="BF114" i="32"/>
  <c r="T114" i="32"/>
  <c r="R114" i="32"/>
  <c r="P114" i="32"/>
  <c r="BI113" i="32"/>
  <c r="BH113" i="32"/>
  <c r="BG113" i="32"/>
  <c r="BF113" i="32"/>
  <c r="T113" i="32"/>
  <c r="R113" i="32"/>
  <c r="P113" i="32"/>
  <c r="BI112" i="32"/>
  <c r="BH112" i="32"/>
  <c r="BG112" i="32"/>
  <c r="BF112" i="32"/>
  <c r="T112" i="32"/>
  <c r="R112" i="32"/>
  <c r="P112" i="32"/>
  <c r="BI111" i="32"/>
  <c r="BH111" i="32"/>
  <c r="BG111" i="32"/>
  <c r="BF111" i="32"/>
  <c r="T111" i="32"/>
  <c r="R111" i="32"/>
  <c r="P111" i="32"/>
  <c r="BI110" i="32"/>
  <c r="BH110" i="32"/>
  <c r="BG110" i="32"/>
  <c r="BF110" i="32"/>
  <c r="T110" i="32"/>
  <c r="R110" i="32"/>
  <c r="P110" i="32"/>
  <c r="BI109" i="32"/>
  <c r="BH109" i="32"/>
  <c r="BG109" i="32"/>
  <c r="BF109" i="32"/>
  <c r="T109" i="32"/>
  <c r="R109" i="32"/>
  <c r="P109" i="32"/>
  <c r="BI108" i="32"/>
  <c r="BH108" i="32"/>
  <c r="BG108" i="32"/>
  <c r="BF108" i="32"/>
  <c r="T108" i="32"/>
  <c r="R108" i="32"/>
  <c r="P108" i="32"/>
  <c r="BI107" i="32"/>
  <c r="BH107" i="32"/>
  <c r="BG107" i="32"/>
  <c r="BF107" i="32"/>
  <c r="T107" i="32"/>
  <c r="R107" i="32"/>
  <c r="P107" i="32"/>
  <c r="BI106" i="32"/>
  <c r="BH106" i="32"/>
  <c r="BG106" i="32"/>
  <c r="BF106" i="32"/>
  <c r="T106" i="32"/>
  <c r="R106" i="32"/>
  <c r="P106" i="32"/>
  <c r="BI105" i="32"/>
  <c r="BH105" i="32"/>
  <c r="BG105" i="32"/>
  <c r="BF105" i="32"/>
  <c r="T105" i="32"/>
  <c r="R105" i="32"/>
  <c r="P105" i="32"/>
  <c r="BI104" i="32"/>
  <c r="BH104" i="32"/>
  <c r="BG104" i="32"/>
  <c r="BF104" i="32"/>
  <c r="T104" i="32"/>
  <c r="R104" i="32"/>
  <c r="P104" i="32"/>
  <c r="BI103" i="32"/>
  <c r="BH103" i="32"/>
  <c r="BG103" i="32"/>
  <c r="BF103" i="32"/>
  <c r="T103" i="32"/>
  <c r="R103" i="32"/>
  <c r="P103" i="32"/>
  <c r="BI102" i="32"/>
  <c r="BH102" i="32"/>
  <c r="BG102" i="32"/>
  <c r="BF102" i="32"/>
  <c r="T102" i="32"/>
  <c r="R102" i="32"/>
  <c r="P102" i="32"/>
  <c r="BI101" i="32"/>
  <c r="BH101" i="32"/>
  <c r="BG101" i="32"/>
  <c r="BF101" i="32"/>
  <c r="T101" i="32"/>
  <c r="R101" i="32"/>
  <c r="P101" i="32"/>
  <c r="BI100" i="32"/>
  <c r="BH100" i="32"/>
  <c r="BG100" i="32"/>
  <c r="BF100" i="32"/>
  <c r="T100" i="32"/>
  <c r="R100" i="32"/>
  <c r="P100" i="32"/>
  <c r="BI99" i="32"/>
  <c r="BH99" i="32"/>
  <c r="BG99" i="32"/>
  <c r="BF99" i="32"/>
  <c r="T99" i="32"/>
  <c r="R99" i="32"/>
  <c r="P99" i="32"/>
  <c r="BI98" i="32"/>
  <c r="BH98" i="32"/>
  <c r="BG98" i="32"/>
  <c r="BF98" i="32"/>
  <c r="T98" i="32"/>
  <c r="R98" i="32"/>
  <c r="P98" i="32"/>
  <c r="BI97" i="32"/>
  <c r="BH97" i="32"/>
  <c r="BG97" i="32"/>
  <c r="BF97" i="32"/>
  <c r="T97" i="32"/>
  <c r="R97" i="32"/>
  <c r="P97" i="32"/>
  <c r="BI94" i="32"/>
  <c r="BH94" i="32"/>
  <c r="BG94" i="32"/>
  <c r="BF94" i="32"/>
  <c r="T94" i="32"/>
  <c r="R94" i="32"/>
  <c r="P94" i="32"/>
  <c r="BI93" i="32"/>
  <c r="BH93" i="32"/>
  <c r="BG93" i="32"/>
  <c r="BF93" i="32"/>
  <c r="T93" i="32"/>
  <c r="R93" i="32"/>
  <c r="P93" i="32"/>
  <c r="BI92" i="32"/>
  <c r="BH92" i="32"/>
  <c r="BG92" i="32"/>
  <c r="BF92" i="32"/>
  <c r="T92" i="32"/>
  <c r="R92" i="32"/>
  <c r="P92" i="32"/>
  <c r="BI91" i="32"/>
  <c r="BH91" i="32"/>
  <c r="BG91" i="32"/>
  <c r="BF91" i="32"/>
  <c r="T91" i="32"/>
  <c r="R91" i="32"/>
  <c r="P91" i="32"/>
  <c r="F82" i="32"/>
  <c r="E80" i="32"/>
  <c r="F52" i="32"/>
  <c r="E50" i="32"/>
  <c r="J24" i="32"/>
  <c r="E24" i="32"/>
  <c r="J85" i="32"/>
  <c r="J23" i="32"/>
  <c r="J21" i="32"/>
  <c r="E21" i="32"/>
  <c r="J54" i="32"/>
  <c r="J20" i="32"/>
  <c r="J18" i="32"/>
  <c r="E18" i="32"/>
  <c r="F85" i="32" s="1"/>
  <c r="J17" i="32"/>
  <c r="J15" i="32"/>
  <c r="E15" i="32"/>
  <c r="F54" i="32"/>
  <c r="J14" i="32"/>
  <c r="J12" i="32"/>
  <c r="J52" i="32" s="1"/>
  <c r="E7" i="32"/>
  <c r="E78" i="32"/>
  <c r="J37" i="31"/>
  <c r="J36" i="31"/>
  <c r="AY89" i="1"/>
  <c r="J35" i="31"/>
  <c r="AX89" i="1"/>
  <c r="BI162" i="31"/>
  <c r="BH162" i="31"/>
  <c r="BG162" i="31"/>
  <c r="BF162" i="31"/>
  <c r="T162" i="31"/>
  <c r="T161" i="31"/>
  <c r="T160" i="31"/>
  <c r="R162" i="31"/>
  <c r="R161" i="31" s="1"/>
  <c r="R160" i="31" s="1"/>
  <c r="P162" i="31"/>
  <c r="P161"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0" i="31"/>
  <c r="BH130" i="31"/>
  <c r="BG130" i="31"/>
  <c r="BF130" i="31"/>
  <c r="T130" i="31"/>
  <c r="R130" i="31"/>
  <c r="P130" i="31"/>
  <c r="BI129" i="31"/>
  <c r="BH129" i="31"/>
  <c r="BG129" i="31"/>
  <c r="BF129" i="31"/>
  <c r="T129" i="31"/>
  <c r="R129" i="31"/>
  <c r="P129" i="31"/>
  <c r="BI127" i="31"/>
  <c r="BH127" i="31"/>
  <c r="BG127" i="31"/>
  <c r="BF127" i="31"/>
  <c r="T127" i="31"/>
  <c r="R127" i="31"/>
  <c r="P127" i="31"/>
  <c r="BI126" i="31"/>
  <c r="BH126" i="31"/>
  <c r="BG126" i="31"/>
  <c r="BF126" i="31"/>
  <c r="T126" i="31"/>
  <c r="R126" i="31"/>
  <c r="P126" i="31"/>
  <c r="BI125" i="31"/>
  <c r="BH125" i="31"/>
  <c r="BG125" i="31"/>
  <c r="BF125" i="31"/>
  <c r="T125" i="31"/>
  <c r="R125" i="31"/>
  <c r="P125" i="31"/>
  <c r="BI124" i="31"/>
  <c r="BH124" i="31"/>
  <c r="BG124" i="31"/>
  <c r="BF124" i="31"/>
  <c r="T124" i="31"/>
  <c r="R124" i="31"/>
  <c r="P124" i="31"/>
  <c r="BI123" i="31"/>
  <c r="BH123" i="31"/>
  <c r="BG123" i="31"/>
  <c r="BF123" i="31"/>
  <c r="T123" i="31"/>
  <c r="R123" i="31"/>
  <c r="P123" i="31"/>
  <c r="BI122" i="31"/>
  <c r="BH122" i="31"/>
  <c r="BG122" i="31"/>
  <c r="BF122" i="31"/>
  <c r="T122" i="31"/>
  <c r="R122" i="31"/>
  <c r="P122" i="31"/>
  <c r="BI121" i="31"/>
  <c r="BH121" i="31"/>
  <c r="BG121" i="31"/>
  <c r="BF121" i="31"/>
  <c r="T121" i="31"/>
  <c r="R121" i="31"/>
  <c r="P121" i="31"/>
  <c r="BI120" i="31"/>
  <c r="BH120" i="31"/>
  <c r="BG120" i="31"/>
  <c r="BF120" i="31"/>
  <c r="T120" i="31"/>
  <c r="R120" i="31"/>
  <c r="P120" i="31"/>
  <c r="BI119" i="31"/>
  <c r="BH119" i="31"/>
  <c r="BG119" i="31"/>
  <c r="BF119" i="31"/>
  <c r="T119" i="31"/>
  <c r="R119" i="31"/>
  <c r="P119" i="31"/>
  <c r="BI118" i="31"/>
  <c r="BH118" i="31"/>
  <c r="BG118" i="31"/>
  <c r="BF118" i="31"/>
  <c r="T118" i="31"/>
  <c r="R118" i="31"/>
  <c r="P118" i="31"/>
  <c r="BI117" i="31"/>
  <c r="BH117" i="31"/>
  <c r="BG117" i="31"/>
  <c r="BF117" i="31"/>
  <c r="T117" i="31"/>
  <c r="R117" i="31"/>
  <c r="P117" i="31"/>
  <c r="BI116" i="31"/>
  <c r="BH116" i="31"/>
  <c r="BG116" i="31"/>
  <c r="BF116" i="31"/>
  <c r="T116" i="31"/>
  <c r="R116" i="31"/>
  <c r="P116" i="31"/>
  <c r="BI115" i="31"/>
  <c r="BH115" i="31"/>
  <c r="BG115" i="31"/>
  <c r="BF115" i="31"/>
  <c r="T115" i="31"/>
  <c r="R115" i="31"/>
  <c r="P115" i="31"/>
  <c r="BI114" i="31"/>
  <c r="BH114" i="31"/>
  <c r="BG114" i="31"/>
  <c r="BF114" i="31"/>
  <c r="T114" i="31"/>
  <c r="R114" i="31"/>
  <c r="P114" i="31"/>
  <c r="BI113" i="31"/>
  <c r="BH113" i="31"/>
  <c r="BG113" i="31"/>
  <c r="BF113" i="31"/>
  <c r="T113" i="31"/>
  <c r="R113" i="31"/>
  <c r="P113" i="31"/>
  <c r="BI112" i="31"/>
  <c r="BH112" i="31"/>
  <c r="BG112" i="31"/>
  <c r="BF112" i="31"/>
  <c r="T112" i="31"/>
  <c r="R112" i="31"/>
  <c r="P112" i="31"/>
  <c r="BI111" i="31"/>
  <c r="BH111" i="31"/>
  <c r="BG111" i="31"/>
  <c r="BF111" i="31"/>
  <c r="T111" i="31"/>
  <c r="R111" i="31"/>
  <c r="P111" i="31"/>
  <c r="BI110" i="31"/>
  <c r="BH110" i="31"/>
  <c r="BG110" i="31"/>
  <c r="BF110" i="31"/>
  <c r="T110" i="31"/>
  <c r="R110" i="31"/>
  <c r="P110" i="31"/>
  <c r="BI109" i="31"/>
  <c r="BH109" i="31"/>
  <c r="BG109" i="31"/>
  <c r="BF109" i="31"/>
  <c r="T109" i="31"/>
  <c r="R109" i="31"/>
  <c r="P109" i="31"/>
  <c r="BI108" i="31"/>
  <c r="BH108" i="31"/>
  <c r="BG108" i="31"/>
  <c r="BF108" i="31"/>
  <c r="T108" i="31"/>
  <c r="R108" i="31"/>
  <c r="P108" i="31"/>
  <c r="BI107" i="31"/>
  <c r="BH107" i="31"/>
  <c r="BG107" i="31"/>
  <c r="BF107" i="31"/>
  <c r="T107" i="31"/>
  <c r="R107" i="31"/>
  <c r="P107" i="31"/>
  <c r="BI106" i="31"/>
  <c r="BH106" i="31"/>
  <c r="BG106" i="31"/>
  <c r="BF106" i="31"/>
  <c r="T106" i="31"/>
  <c r="R106" i="31"/>
  <c r="P106" i="31"/>
  <c r="BI105" i="31"/>
  <c r="BH105" i="31"/>
  <c r="BG105" i="31"/>
  <c r="BF105" i="31"/>
  <c r="T105" i="31"/>
  <c r="R105" i="31"/>
  <c r="P105" i="31"/>
  <c r="BI104" i="31"/>
  <c r="BH104" i="31"/>
  <c r="BG104" i="31"/>
  <c r="BF104" i="31"/>
  <c r="T104" i="31"/>
  <c r="R104" i="31"/>
  <c r="P104" i="31"/>
  <c r="BI103" i="31"/>
  <c r="BH103" i="31"/>
  <c r="BG103" i="31"/>
  <c r="BF103" i="31"/>
  <c r="T103" i="31"/>
  <c r="R103" i="31"/>
  <c r="P103" i="31"/>
  <c r="BI102" i="31"/>
  <c r="BH102" i="31"/>
  <c r="BG102" i="31"/>
  <c r="BF102" i="31"/>
  <c r="T102" i="31"/>
  <c r="R102" i="31"/>
  <c r="P102" i="31"/>
  <c r="BI101" i="31"/>
  <c r="BH101" i="31"/>
  <c r="BG101" i="31"/>
  <c r="BF101" i="31"/>
  <c r="T101" i="31"/>
  <c r="R101" i="31"/>
  <c r="P101" i="31"/>
  <c r="BI100" i="31"/>
  <c r="BH100" i="31"/>
  <c r="BG100" i="31"/>
  <c r="BF100" i="31"/>
  <c r="T100" i="31"/>
  <c r="R100" i="31"/>
  <c r="P100" i="31"/>
  <c r="BI97" i="31"/>
  <c r="BH97" i="31"/>
  <c r="BG97" i="31"/>
  <c r="BF97" i="31"/>
  <c r="T97" i="31"/>
  <c r="R97" i="31"/>
  <c r="P97" i="31"/>
  <c r="BI96" i="31"/>
  <c r="BH96" i="31"/>
  <c r="BG96" i="31"/>
  <c r="BF96" i="31"/>
  <c r="T96" i="31"/>
  <c r="R96" i="31"/>
  <c r="P96" i="31"/>
  <c r="BI95" i="31"/>
  <c r="BH95" i="31"/>
  <c r="BG95" i="31"/>
  <c r="BF95" i="31"/>
  <c r="T95" i="31"/>
  <c r="R95" i="31"/>
  <c r="P95" i="31"/>
  <c r="BI94" i="31"/>
  <c r="BH94" i="31"/>
  <c r="BG94" i="31"/>
  <c r="BF94" i="31"/>
  <c r="T94" i="31"/>
  <c r="R94" i="31"/>
  <c r="P94" i="31"/>
  <c r="BI92" i="31"/>
  <c r="BH92" i="31"/>
  <c r="BG92" i="31"/>
  <c r="BF92" i="31"/>
  <c r="T92" i="31"/>
  <c r="T91" i="31"/>
  <c r="R92" i="31"/>
  <c r="R91" i="31"/>
  <c r="P92" i="31"/>
  <c r="P91" i="31"/>
  <c r="F83" i="31"/>
  <c r="E81" i="31"/>
  <c r="F52" i="31"/>
  <c r="E50" i="31"/>
  <c r="J24" i="31"/>
  <c r="E24" i="31"/>
  <c r="J55" i="31"/>
  <c r="J23" i="31"/>
  <c r="J21" i="31"/>
  <c r="E21" i="31"/>
  <c r="J85" i="31" s="1"/>
  <c r="J20" i="31"/>
  <c r="J18" i="31"/>
  <c r="E18" i="31"/>
  <c r="F86" i="31" s="1"/>
  <c r="J17" i="31"/>
  <c r="J15" i="31"/>
  <c r="E15" i="31"/>
  <c r="F54" i="31"/>
  <c r="J14" i="31"/>
  <c r="J12" i="31"/>
  <c r="J52" i="31"/>
  <c r="E7" i="31"/>
  <c r="E79" i="31"/>
  <c r="J37" i="30"/>
  <c r="J36" i="30"/>
  <c r="AY88" i="1" s="1"/>
  <c r="J35" i="30"/>
  <c r="AX88" i="1" s="1"/>
  <c r="BI175" i="30"/>
  <c r="BH175" i="30"/>
  <c r="BG175" i="30"/>
  <c r="BF175" i="30"/>
  <c r="T175" i="30"/>
  <c r="T174" i="30" s="1"/>
  <c r="T173" i="30" s="1"/>
  <c r="R175" i="30"/>
  <c r="R174" i="30" s="1"/>
  <c r="R173" i="30" s="1"/>
  <c r="P175" i="30"/>
  <c r="P174" i="30" s="1"/>
  <c r="P173" i="30" s="1"/>
  <c r="BI172" i="30"/>
  <c r="BH172" i="30"/>
  <c r="BG172" i="30"/>
  <c r="BF172" i="30"/>
  <c r="T172" i="30"/>
  <c r="R172" i="30"/>
  <c r="P172" i="30"/>
  <c r="BI171" i="30"/>
  <c r="BH171" i="30"/>
  <c r="BG171" i="30"/>
  <c r="BF171" i="30"/>
  <c r="T171" i="30"/>
  <c r="R171" i="30"/>
  <c r="P171"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1" i="30"/>
  <c r="BH161" i="30"/>
  <c r="BG161" i="30"/>
  <c r="BF161" i="30"/>
  <c r="T161" i="30"/>
  <c r="R161" i="30"/>
  <c r="P161"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5" i="30"/>
  <c r="BH155" i="30"/>
  <c r="BG155" i="30"/>
  <c r="BF155" i="30"/>
  <c r="T155" i="30"/>
  <c r="R155" i="30"/>
  <c r="P155" i="30"/>
  <c r="BI154" i="30"/>
  <c r="BH154" i="30"/>
  <c r="BG154" i="30"/>
  <c r="BF154" i="30"/>
  <c r="T154" i="30"/>
  <c r="R154" i="30"/>
  <c r="P154" i="30"/>
  <c r="BI152" i="30"/>
  <c r="BH152" i="30"/>
  <c r="BG152" i="30"/>
  <c r="BF152" i="30"/>
  <c r="T152" i="30"/>
  <c r="R152" i="30"/>
  <c r="P152" i="30"/>
  <c r="BI151" i="30"/>
  <c r="BH151" i="30"/>
  <c r="BG151" i="30"/>
  <c r="BF151" i="30"/>
  <c r="T151" i="30"/>
  <c r="R151" i="30"/>
  <c r="P151" i="30"/>
  <c r="BI150" i="30"/>
  <c r="BH150" i="30"/>
  <c r="BG150" i="30"/>
  <c r="BF150" i="30"/>
  <c r="T150" i="30"/>
  <c r="R150" i="30"/>
  <c r="P150" i="30"/>
  <c r="BI148" i="30"/>
  <c r="BH148" i="30"/>
  <c r="BG148" i="30"/>
  <c r="BF148" i="30"/>
  <c r="T148" i="30"/>
  <c r="T147" i="30"/>
  <c r="R148" i="30"/>
  <c r="R147" i="30"/>
  <c r="P148" i="30"/>
  <c r="P147" i="30" s="1"/>
  <c r="BI146" i="30"/>
  <c r="BH146" i="30"/>
  <c r="BG146" i="30"/>
  <c r="BF146" i="30"/>
  <c r="T146" i="30"/>
  <c r="R146" i="30"/>
  <c r="P146" i="30"/>
  <c r="BI145" i="30"/>
  <c r="BH145" i="30"/>
  <c r="BG145" i="30"/>
  <c r="BF145" i="30"/>
  <c r="T145" i="30"/>
  <c r="R145" i="30"/>
  <c r="P145"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32" i="30"/>
  <c r="BH132" i="30"/>
  <c r="BG132" i="30"/>
  <c r="BF132" i="30"/>
  <c r="T132" i="30"/>
  <c r="R132" i="30"/>
  <c r="P132" i="30"/>
  <c r="BI131" i="30"/>
  <c r="BH131" i="30"/>
  <c r="BG131" i="30"/>
  <c r="BF131" i="30"/>
  <c r="T131" i="30"/>
  <c r="R131" i="30"/>
  <c r="P131" i="30"/>
  <c r="BI130" i="30"/>
  <c r="BH130" i="30"/>
  <c r="BG130" i="30"/>
  <c r="BF130" i="30"/>
  <c r="T130" i="30"/>
  <c r="R130" i="30"/>
  <c r="P130" i="30"/>
  <c r="BI129" i="30"/>
  <c r="BH129" i="30"/>
  <c r="BG129" i="30"/>
  <c r="BF129" i="30"/>
  <c r="T129" i="30"/>
  <c r="R129" i="30"/>
  <c r="P129" i="30"/>
  <c r="BI128" i="30"/>
  <c r="BH128" i="30"/>
  <c r="BG128" i="30"/>
  <c r="BF128" i="30"/>
  <c r="T128" i="30"/>
  <c r="R128" i="30"/>
  <c r="P128" i="30"/>
  <c r="BI127" i="30"/>
  <c r="BH127" i="30"/>
  <c r="BG127" i="30"/>
  <c r="BF127" i="30"/>
  <c r="T127" i="30"/>
  <c r="R127" i="30"/>
  <c r="P127" i="30"/>
  <c r="BI126" i="30"/>
  <c r="BH126" i="30"/>
  <c r="BG126" i="30"/>
  <c r="BF126" i="30"/>
  <c r="T126" i="30"/>
  <c r="R126" i="30"/>
  <c r="P126" i="30"/>
  <c r="BI125" i="30"/>
  <c r="BH125" i="30"/>
  <c r="BG125" i="30"/>
  <c r="BF125" i="30"/>
  <c r="T125" i="30"/>
  <c r="R125" i="30"/>
  <c r="P125" i="30"/>
  <c r="BI124" i="30"/>
  <c r="BH124" i="30"/>
  <c r="BG124" i="30"/>
  <c r="BF124" i="30"/>
  <c r="T124" i="30"/>
  <c r="R124" i="30"/>
  <c r="P124" i="30"/>
  <c r="BI123" i="30"/>
  <c r="BH123" i="30"/>
  <c r="BG123" i="30"/>
  <c r="BF123" i="30"/>
  <c r="T123" i="30"/>
  <c r="R123" i="30"/>
  <c r="P123" i="30"/>
  <c r="BI122" i="30"/>
  <c r="BH122" i="30"/>
  <c r="BG122" i="30"/>
  <c r="BF122" i="30"/>
  <c r="T122" i="30"/>
  <c r="R122" i="30"/>
  <c r="P122" i="30"/>
  <c r="BI121" i="30"/>
  <c r="BH121" i="30"/>
  <c r="BG121" i="30"/>
  <c r="BF121" i="30"/>
  <c r="T121" i="30"/>
  <c r="R121" i="30"/>
  <c r="P121" i="30"/>
  <c r="BI120" i="30"/>
  <c r="BH120" i="30"/>
  <c r="BG120" i="30"/>
  <c r="BF120" i="30"/>
  <c r="T120" i="30"/>
  <c r="R120" i="30"/>
  <c r="P120" i="30"/>
  <c r="BI119" i="30"/>
  <c r="BH119" i="30"/>
  <c r="BG119" i="30"/>
  <c r="BF119" i="30"/>
  <c r="T119" i="30"/>
  <c r="R119" i="30"/>
  <c r="P119" i="30"/>
  <c r="BI118" i="30"/>
  <c r="BH118" i="30"/>
  <c r="BG118" i="30"/>
  <c r="BF118" i="30"/>
  <c r="T118" i="30"/>
  <c r="R118" i="30"/>
  <c r="P118" i="30"/>
  <c r="BI117" i="30"/>
  <c r="BH117" i="30"/>
  <c r="BG117" i="30"/>
  <c r="BF117" i="30"/>
  <c r="T117" i="30"/>
  <c r="R117" i="30"/>
  <c r="P117" i="30"/>
  <c r="BI116" i="30"/>
  <c r="BH116" i="30"/>
  <c r="BG116" i="30"/>
  <c r="BF116" i="30"/>
  <c r="T116" i="30"/>
  <c r="R116" i="30"/>
  <c r="P116" i="30"/>
  <c r="BI115" i="30"/>
  <c r="BH115" i="30"/>
  <c r="BG115" i="30"/>
  <c r="BF115" i="30"/>
  <c r="T115" i="30"/>
  <c r="R115" i="30"/>
  <c r="P115" i="30"/>
  <c r="BI114" i="30"/>
  <c r="BH114" i="30"/>
  <c r="BG114" i="30"/>
  <c r="BF114" i="30"/>
  <c r="T114" i="30"/>
  <c r="R114" i="30"/>
  <c r="P114" i="30"/>
  <c r="BI113" i="30"/>
  <c r="BH113" i="30"/>
  <c r="BG113" i="30"/>
  <c r="BF113" i="30"/>
  <c r="T113" i="30"/>
  <c r="R113" i="30"/>
  <c r="P113" i="30"/>
  <c r="BI112" i="30"/>
  <c r="BH112" i="30"/>
  <c r="BG112" i="30"/>
  <c r="BF112" i="30"/>
  <c r="T112" i="30"/>
  <c r="R112" i="30"/>
  <c r="P112" i="30"/>
  <c r="BI111" i="30"/>
  <c r="BH111" i="30"/>
  <c r="BG111" i="30"/>
  <c r="BF111" i="30"/>
  <c r="T111" i="30"/>
  <c r="R111" i="30"/>
  <c r="P111" i="30"/>
  <c r="BI110" i="30"/>
  <c r="BH110" i="30"/>
  <c r="BG110" i="30"/>
  <c r="BF110" i="30"/>
  <c r="T110" i="30"/>
  <c r="R110" i="30"/>
  <c r="P110" i="30"/>
  <c r="BI109" i="30"/>
  <c r="BH109" i="30"/>
  <c r="BG109" i="30"/>
  <c r="BF109" i="30"/>
  <c r="T109" i="30"/>
  <c r="R109" i="30"/>
  <c r="P109" i="30"/>
  <c r="BI108" i="30"/>
  <c r="BH108" i="30"/>
  <c r="BG108" i="30"/>
  <c r="BF108" i="30"/>
  <c r="T108" i="30"/>
  <c r="R108" i="30"/>
  <c r="P108" i="30"/>
  <c r="BI107" i="30"/>
  <c r="BH107" i="30"/>
  <c r="BG107" i="30"/>
  <c r="BF107" i="30"/>
  <c r="T107" i="30"/>
  <c r="R107" i="30"/>
  <c r="P107" i="30"/>
  <c r="BI106" i="30"/>
  <c r="BH106" i="30"/>
  <c r="BG106" i="30"/>
  <c r="BF106" i="30"/>
  <c r="T106" i="30"/>
  <c r="R106" i="30"/>
  <c r="P106"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BI101" i="30"/>
  <c r="BH101" i="30"/>
  <c r="BG101" i="30"/>
  <c r="BF101" i="30"/>
  <c r="T101" i="30"/>
  <c r="R101" i="30"/>
  <c r="P101" i="30"/>
  <c r="BI100" i="30"/>
  <c r="BH100" i="30"/>
  <c r="BG100" i="30"/>
  <c r="BF100" i="30"/>
  <c r="T100" i="30"/>
  <c r="R100" i="30"/>
  <c r="P100"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T91" i="30"/>
  <c r="R92" i="30"/>
  <c r="R91" i="30" s="1"/>
  <c r="P92" i="30"/>
  <c r="P91" i="30"/>
  <c r="F83" i="30"/>
  <c r="E81" i="30"/>
  <c r="F52" i="30"/>
  <c r="E50" i="30"/>
  <c r="J24" i="30"/>
  <c r="E24" i="30"/>
  <c r="J55" i="30"/>
  <c r="J23" i="30"/>
  <c r="J21" i="30"/>
  <c r="E21" i="30"/>
  <c r="J85" i="30" s="1"/>
  <c r="J20" i="30"/>
  <c r="J18" i="30"/>
  <c r="E18" i="30"/>
  <c r="F55" i="30"/>
  <c r="J17" i="30"/>
  <c r="J15" i="30"/>
  <c r="E15" i="30"/>
  <c r="F54" i="30"/>
  <c r="J14" i="30"/>
  <c r="J12" i="30"/>
  <c r="J52" i="30" s="1"/>
  <c r="E7" i="30"/>
  <c r="E79" i="30"/>
  <c r="J37" i="29"/>
  <c r="J36" i="29"/>
  <c r="AY87" i="1"/>
  <c r="J35" i="29"/>
  <c r="AX87" i="1" s="1"/>
  <c r="BI123" i="29"/>
  <c r="BH123" i="29"/>
  <c r="BG123" i="29"/>
  <c r="BF123" i="29"/>
  <c r="T123" i="29"/>
  <c r="R123" i="29"/>
  <c r="P123" i="29"/>
  <c r="BI122" i="29"/>
  <c r="BH122" i="29"/>
  <c r="BG122" i="29"/>
  <c r="BF122" i="29"/>
  <c r="T122" i="29"/>
  <c r="R122" i="29"/>
  <c r="P122" i="29"/>
  <c r="BI121" i="29"/>
  <c r="BH121" i="29"/>
  <c r="BG121" i="29"/>
  <c r="BF121" i="29"/>
  <c r="T121" i="29"/>
  <c r="R121" i="29"/>
  <c r="P121" i="29"/>
  <c r="BI120" i="29"/>
  <c r="BH120" i="29"/>
  <c r="BG120" i="29"/>
  <c r="BF120" i="29"/>
  <c r="T120" i="29"/>
  <c r="R120" i="29"/>
  <c r="P120" i="29"/>
  <c r="BI119" i="29"/>
  <c r="BH119" i="29"/>
  <c r="BG119" i="29"/>
  <c r="BF119" i="29"/>
  <c r="T119" i="29"/>
  <c r="R119" i="29"/>
  <c r="P119" i="29"/>
  <c r="BI118" i="29"/>
  <c r="BH118" i="29"/>
  <c r="BG118" i="29"/>
  <c r="BF118" i="29"/>
  <c r="T118" i="29"/>
  <c r="R118" i="29"/>
  <c r="P118" i="29"/>
  <c r="BI117" i="29"/>
  <c r="BH117" i="29"/>
  <c r="BG117" i="29"/>
  <c r="BF117" i="29"/>
  <c r="T117" i="29"/>
  <c r="R117" i="29"/>
  <c r="P117" i="29"/>
  <c r="BI116" i="29"/>
  <c r="BH116" i="29"/>
  <c r="BG116" i="29"/>
  <c r="BF116" i="29"/>
  <c r="T116" i="29"/>
  <c r="R116" i="29"/>
  <c r="P116" i="29"/>
  <c r="BI115" i="29"/>
  <c r="BH115" i="29"/>
  <c r="BG115" i="29"/>
  <c r="BF115" i="29"/>
  <c r="T115" i="29"/>
  <c r="R115" i="29"/>
  <c r="P115" i="29"/>
  <c r="BI114" i="29"/>
  <c r="BH114" i="29"/>
  <c r="BG114" i="29"/>
  <c r="BF114" i="29"/>
  <c r="T114" i="29"/>
  <c r="R114" i="29"/>
  <c r="P114" i="29"/>
  <c r="BI113" i="29"/>
  <c r="BH113" i="29"/>
  <c r="BG113" i="29"/>
  <c r="BF113" i="29"/>
  <c r="T113" i="29"/>
  <c r="R113" i="29"/>
  <c r="P113" i="29"/>
  <c r="BI112" i="29"/>
  <c r="BH112" i="29"/>
  <c r="BG112" i="29"/>
  <c r="BF112" i="29"/>
  <c r="T112" i="29"/>
  <c r="R112" i="29"/>
  <c r="P112" i="29"/>
  <c r="BI111" i="29"/>
  <c r="BH111" i="29"/>
  <c r="BG111" i="29"/>
  <c r="BF111" i="29"/>
  <c r="T111" i="29"/>
  <c r="R111" i="29"/>
  <c r="P111" i="29"/>
  <c r="BI110" i="29"/>
  <c r="BH110" i="29"/>
  <c r="BG110" i="29"/>
  <c r="BF110" i="29"/>
  <c r="T110" i="29"/>
  <c r="R110" i="29"/>
  <c r="P110" i="29"/>
  <c r="BI109" i="29"/>
  <c r="BH109" i="29"/>
  <c r="BG109" i="29"/>
  <c r="BF109" i="29"/>
  <c r="T109" i="29"/>
  <c r="R109" i="29"/>
  <c r="P109" i="29"/>
  <c r="BI108" i="29"/>
  <c r="BH108" i="29"/>
  <c r="BG108" i="29"/>
  <c r="BF108" i="29"/>
  <c r="T108" i="29"/>
  <c r="R108" i="29"/>
  <c r="P108" i="29"/>
  <c r="BI107" i="29"/>
  <c r="BH107" i="29"/>
  <c r="BG107" i="29"/>
  <c r="BF107" i="29"/>
  <c r="T107" i="29"/>
  <c r="R107" i="29"/>
  <c r="P107" i="29"/>
  <c r="BI106" i="29"/>
  <c r="BH106" i="29"/>
  <c r="BG106" i="29"/>
  <c r="BF106" i="29"/>
  <c r="T106" i="29"/>
  <c r="R106" i="29"/>
  <c r="P106" i="29"/>
  <c r="BI105" i="29"/>
  <c r="BH105" i="29"/>
  <c r="BG105" i="29"/>
  <c r="BF105" i="29"/>
  <c r="T105" i="29"/>
  <c r="R105" i="29"/>
  <c r="P105" i="29"/>
  <c r="BI104" i="29"/>
  <c r="BH104" i="29"/>
  <c r="BG104" i="29"/>
  <c r="BF104" i="29"/>
  <c r="T104" i="29"/>
  <c r="R104" i="29"/>
  <c r="P104" i="29"/>
  <c r="BI103" i="29"/>
  <c r="BH103" i="29"/>
  <c r="BG103" i="29"/>
  <c r="BF103" i="29"/>
  <c r="T103" i="29"/>
  <c r="R103" i="29"/>
  <c r="P103" i="29"/>
  <c r="BI102" i="29"/>
  <c r="BH102" i="29"/>
  <c r="BG102" i="29"/>
  <c r="BF102" i="29"/>
  <c r="T102" i="29"/>
  <c r="R102" i="29"/>
  <c r="P102" i="29"/>
  <c r="BI101" i="29"/>
  <c r="BH101" i="29"/>
  <c r="BG101" i="29"/>
  <c r="BF101" i="29"/>
  <c r="T101" i="29"/>
  <c r="R101" i="29"/>
  <c r="P101" i="29"/>
  <c r="BI100" i="29"/>
  <c r="BH100" i="29"/>
  <c r="BG100" i="29"/>
  <c r="BF100" i="29"/>
  <c r="T100" i="29"/>
  <c r="R100" i="29"/>
  <c r="P100" i="29"/>
  <c r="BI99" i="29"/>
  <c r="BH99" i="29"/>
  <c r="BG99" i="29"/>
  <c r="BF99" i="29"/>
  <c r="T99" i="29"/>
  <c r="R99" i="29"/>
  <c r="P99" i="29"/>
  <c r="BI97" i="29"/>
  <c r="BH97" i="29"/>
  <c r="BG97" i="29"/>
  <c r="BF97" i="29"/>
  <c r="T97" i="29"/>
  <c r="R97" i="29"/>
  <c r="P97" i="29"/>
  <c r="BI96" i="29"/>
  <c r="BH96" i="29"/>
  <c r="BG96" i="29"/>
  <c r="BF96" i="29"/>
  <c r="T96" i="29"/>
  <c r="R96" i="29"/>
  <c r="P96" i="29"/>
  <c r="BI95" i="29"/>
  <c r="BH95" i="29"/>
  <c r="BG95" i="29"/>
  <c r="BF95" i="29"/>
  <c r="T95" i="29"/>
  <c r="R95" i="29"/>
  <c r="P95" i="29"/>
  <c r="BI94" i="29"/>
  <c r="BH94" i="29"/>
  <c r="BG94" i="29"/>
  <c r="BF94" i="29"/>
  <c r="T94" i="29"/>
  <c r="R94" i="29"/>
  <c r="P94" i="29"/>
  <c r="BI93" i="29"/>
  <c r="BH93" i="29"/>
  <c r="BG93" i="29"/>
  <c r="BF93" i="29"/>
  <c r="T93" i="29"/>
  <c r="R93" i="29"/>
  <c r="P93" i="29"/>
  <c r="BI92" i="29"/>
  <c r="BH92" i="29"/>
  <c r="BG92" i="29"/>
  <c r="BF92" i="29"/>
  <c r="T92" i="29"/>
  <c r="R92" i="29"/>
  <c r="P92" i="29"/>
  <c r="BI91" i="29"/>
  <c r="BH91" i="29"/>
  <c r="BG91" i="29"/>
  <c r="BF91" i="29"/>
  <c r="T91" i="29"/>
  <c r="R91" i="29"/>
  <c r="P91" i="29"/>
  <c r="BI90" i="29"/>
  <c r="BH90" i="29"/>
  <c r="BG90" i="29"/>
  <c r="BF90" i="29"/>
  <c r="T90" i="29"/>
  <c r="R90" i="29"/>
  <c r="P90" i="29"/>
  <c r="BI89" i="29"/>
  <c r="BH89" i="29"/>
  <c r="BG89" i="29"/>
  <c r="BF89" i="29"/>
  <c r="T89" i="29"/>
  <c r="R89" i="29"/>
  <c r="P89" i="29"/>
  <c r="BI88" i="29"/>
  <c r="BH88" i="29"/>
  <c r="BG88" i="29"/>
  <c r="BF88" i="29"/>
  <c r="T88" i="29"/>
  <c r="R88" i="29"/>
  <c r="P88" i="29"/>
  <c r="BI87" i="29"/>
  <c r="BH87" i="29"/>
  <c r="BG87" i="29"/>
  <c r="BF87" i="29"/>
  <c r="T87" i="29"/>
  <c r="R87" i="29"/>
  <c r="P87" i="29"/>
  <c r="BI86" i="29"/>
  <c r="BH86" i="29"/>
  <c r="BG86" i="29"/>
  <c r="BF86" i="29"/>
  <c r="T86" i="29"/>
  <c r="R86" i="29"/>
  <c r="P86" i="29"/>
  <c r="BI85" i="29"/>
  <c r="BH85" i="29"/>
  <c r="BG85" i="29"/>
  <c r="BF85" i="29"/>
  <c r="T85" i="29"/>
  <c r="R85" i="29"/>
  <c r="P85" i="29"/>
  <c r="F76" i="29"/>
  <c r="E74" i="29"/>
  <c r="F52" i="29"/>
  <c r="E50" i="29"/>
  <c r="J24" i="29"/>
  <c r="E24" i="29"/>
  <c r="J79" i="29" s="1"/>
  <c r="J23" i="29"/>
  <c r="J21" i="29"/>
  <c r="E21" i="29"/>
  <c r="J54" i="29" s="1"/>
  <c r="J20" i="29"/>
  <c r="J18" i="29"/>
  <c r="E18" i="29"/>
  <c r="F55" i="29" s="1"/>
  <c r="J17" i="29"/>
  <c r="J15" i="29"/>
  <c r="E15" i="29"/>
  <c r="F78" i="29" s="1"/>
  <c r="J14" i="29"/>
  <c r="J12" i="29"/>
  <c r="J76" i="29" s="1"/>
  <c r="E7" i="29"/>
  <c r="E72" i="29"/>
  <c r="J37" i="28"/>
  <c r="J36" i="28"/>
  <c r="AY86" i="1" s="1"/>
  <c r="J35" i="28"/>
  <c r="AX86" i="1" s="1"/>
  <c r="BI207" i="28"/>
  <c r="BH207" i="28"/>
  <c r="BG207" i="28"/>
  <c r="BF207" i="28"/>
  <c r="T207" i="28"/>
  <c r="R207" i="28"/>
  <c r="P207" i="28"/>
  <c r="BI206" i="28"/>
  <c r="BH206" i="28"/>
  <c r="BG206" i="28"/>
  <c r="BF206" i="28"/>
  <c r="T206" i="28"/>
  <c r="R206" i="28"/>
  <c r="P206" i="28"/>
  <c r="BI205" i="28"/>
  <c r="BH205" i="28"/>
  <c r="BG205" i="28"/>
  <c r="BF205" i="28"/>
  <c r="T205" i="28"/>
  <c r="R205" i="28"/>
  <c r="P205" i="28"/>
  <c r="BI204" i="28"/>
  <c r="BH204" i="28"/>
  <c r="BG204" i="28"/>
  <c r="BF204" i="28"/>
  <c r="T204" i="28"/>
  <c r="R204" i="28"/>
  <c r="P204" i="28"/>
  <c r="BI202" i="28"/>
  <c r="BH202" i="28"/>
  <c r="BG202" i="28"/>
  <c r="BF202" i="28"/>
  <c r="T202" i="28"/>
  <c r="R202" i="28"/>
  <c r="P202" i="28"/>
  <c r="BI201" i="28"/>
  <c r="BH201" i="28"/>
  <c r="BG201" i="28"/>
  <c r="BF201" i="28"/>
  <c r="T201" i="28"/>
  <c r="R201" i="28"/>
  <c r="P201" i="28"/>
  <c r="BI200" i="28"/>
  <c r="BH200" i="28"/>
  <c r="BG200" i="28"/>
  <c r="BF200" i="28"/>
  <c r="T200" i="28"/>
  <c r="R200" i="28"/>
  <c r="P200" i="28"/>
  <c r="BI199" i="28"/>
  <c r="BH199" i="28"/>
  <c r="BG199" i="28"/>
  <c r="BF199" i="28"/>
  <c r="T199" i="28"/>
  <c r="R199" i="28"/>
  <c r="P199" i="28"/>
  <c r="BI197" i="28"/>
  <c r="BH197" i="28"/>
  <c r="BG197" i="28"/>
  <c r="BF197" i="28"/>
  <c r="T197" i="28"/>
  <c r="R197" i="28"/>
  <c r="P197" i="28"/>
  <c r="BI196" i="28"/>
  <c r="BH196" i="28"/>
  <c r="BG196" i="28"/>
  <c r="BF196" i="28"/>
  <c r="T196" i="28"/>
  <c r="R196" i="28"/>
  <c r="P196" i="28"/>
  <c r="BI195" i="28"/>
  <c r="BH195" i="28"/>
  <c r="BG195" i="28"/>
  <c r="BF195" i="28"/>
  <c r="T195" i="28"/>
  <c r="R195" i="28"/>
  <c r="P195" i="28"/>
  <c r="BI194" i="28"/>
  <c r="BH194" i="28"/>
  <c r="BG194" i="28"/>
  <c r="BF194" i="28"/>
  <c r="T194" i="28"/>
  <c r="R194" i="28"/>
  <c r="P194" i="28"/>
  <c r="BI193" i="28"/>
  <c r="BH193" i="28"/>
  <c r="BG193" i="28"/>
  <c r="BF193" i="28"/>
  <c r="T193" i="28"/>
  <c r="R193" i="28"/>
  <c r="P193" i="28"/>
  <c r="BI192" i="28"/>
  <c r="BH192" i="28"/>
  <c r="BG192" i="28"/>
  <c r="BF192" i="28"/>
  <c r="T192" i="28"/>
  <c r="R192" i="28"/>
  <c r="P192" i="28"/>
  <c r="BI191" i="28"/>
  <c r="BH191" i="28"/>
  <c r="BG191" i="28"/>
  <c r="BF191" i="28"/>
  <c r="T191" i="28"/>
  <c r="R191" i="28"/>
  <c r="P191" i="28"/>
  <c r="BI190" i="28"/>
  <c r="BH190" i="28"/>
  <c r="BG190" i="28"/>
  <c r="BF190" i="28"/>
  <c r="T190" i="28"/>
  <c r="R190" i="28"/>
  <c r="P190" i="28"/>
  <c r="BI189" i="28"/>
  <c r="BH189" i="28"/>
  <c r="BG189" i="28"/>
  <c r="BF189" i="28"/>
  <c r="T189" i="28"/>
  <c r="R189" i="28"/>
  <c r="P189" i="28"/>
  <c r="BI188" i="28"/>
  <c r="BH188" i="28"/>
  <c r="BG188" i="28"/>
  <c r="BF188" i="28"/>
  <c r="T188" i="28"/>
  <c r="R188" i="28"/>
  <c r="P188" i="28"/>
  <c r="BI187" i="28"/>
  <c r="BH187" i="28"/>
  <c r="BG187" i="28"/>
  <c r="BF187" i="28"/>
  <c r="T187" i="28"/>
  <c r="R187" i="28"/>
  <c r="P187" i="28"/>
  <c r="BI186" i="28"/>
  <c r="BH186" i="28"/>
  <c r="BG186" i="28"/>
  <c r="BF186" i="28"/>
  <c r="T186" i="28"/>
  <c r="R186" i="28"/>
  <c r="P186" i="28"/>
  <c r="BI185" i="28"/>
  <c r="BH185" i="28"/>
  <c r="BG185" i="28"/>
  <c r="BF185" i="28"/>
  <c r="T185" i="28"/>
  <c r="R185" i="28"/>
  <c r="P185" i="28"/>
  <c r="BI184" i="28"/>
  <c r="BH184" i="28"/>
  <c r="BG184" i="28"/>
  <c r="BF184" i="28"/>
  <c r="T184" i="28"/>
  <c r="R184" i="28"/>
  <c r="P184" i="28"/>
  <c r="BI183" i="28"/>
  <c r="BH183" i="28"/>
  <c r="BG183" i="28"/>
  <c r="BF183" i="28"/>
  <c r="T183" i="28"/>
  <c r="R183" i="28"/>
  <c r="P183" i="28"/>
  <c r="BI182" i="28"/>
  <c r="BH182" i="28"/>
  <c r="BG182" i="28"/>
  <c r="BF182" i="28"/>
  <c r="T182" i="28"/>
  <c r="R182" i="28"/>
  <c r="P182" i="28"/>
  <c r="BI181" i="28"/>
  <c r="BH181" i="28"/>
  <c r="BG181" i="28"/>
  <c r="BF181" i="28"/>
  <c r="T181" i="28"/>
  <c r="R181" i="28"/>
  <c r="P181" i="28"/>
  <c r="BI180" i="28"/>
  <c r="BH180" i="28"/>
  <c r="BG180" i="28"/>
  <c r="BF180" i="28"/>
  <c r="T180" i="28"/>
  <c r="R180" i="28"/>
  <c r="P180" i="28"/>
  <c r="BI178" i="28"/>
  <c r="BH178" i="28"/>
  <c r="BG178" i="28"/>
  <c r="BF178" i="28"/>
  <c r="T178" i="28"/>
  <c r="R178" i="28"/>
  <c r="P178" i="28"/>
  <c r="BI177" i="28"/>
  <c r="BH177" i="28"/>
  <c r="BG177" i="28"/>
  <c r="BF177" i="28"/>
  <c r="T177" i="28"/>
  <c r="R177" i="28"/>
  <c r="P177" i="28"/>
  <c r="BI176" i="28"/>
  <c r="BH176" i="28"/>
  <c r="BG176" i="28"/>
  <c r="BF176" i="28"/>
  <c r="T176" i="28"/>
  <c r="R176" i="28"/>
  <c r="P176" i="28"/>
  <c r="BI175" i="28"/>
  <c r="BH175" i="28"/>
  <c r="BG175" i="28"/>
  <c r="BF175" i="28"/>
  <c r="T175" i="28"/>
  <c r="R175" i="28"/>
  <c r="P175" i="28"/>
  <c r="BI174" i="28"/>
  <c r="BH174" i="28"/>
  <c r="BG174" i="28"/>
  <c r="BF174" i="28"/>
  <c r="T174" i="28"/>
  <c r="R174" i="28"/>
  <c r="P174" i="28"/>
  <c r="BI173" i="28"/>
  <c r="BH173" i="28"/>
  <c r="BG173" i="28"/>
  <c r="BF173" i="28"/>
  <c r="T173" i="28"/>
  <c r="R173" i="28"/>
  <c r="P173" i="28"/>
  <c r="BI172" i="28"/>
  <c r="BH172" i="28"/>
  <c r="BG172" i="28"/>
  <c r="BF172" i="28"/>
  <c r="T172" i="28"/>
  <c r="R172" i="28"/>
  <c r="P172" i="28"/>
  <c r="BI171" i="28"/>
  <c r="BH171" i="28"/>
  <c r="BG171" i="28"/>
  <c r="BF171" i="28"/>
  <c r="T171" i="28"/>
  <c r="R171" i="28"/>
  <c r="P171" i="28"/>
  <c r="BI170" i="28"/>
  <c r="BH170" i="28"/>
  <c r="BG170" i="28"/>
  <c r="BF170" i="28"/>
  <c r="T170" i="28"/>
  <c r="R170" i="28"/>
  <c r="P170" i="28"/>
  <c r="BI169" i="28"/>
  <c r="BH169" i="28"/>
  <c r="BG169" i="28"/>
  <c r="BF169" i="28"/>
  <c r="T169" i="28"/>
  <c r="R169" i="28"/>
  <c r="P169" i="28"/>
  <c r="BI168" i="28"/>
  <c r="BH168" i="28"/>
  <c r="BG168" i="28"/>
  <c r="BF168" i="28"/>
  <c r="T168" i="28"/>
  <c r="R168" i="28"/>
  <c r="P168" i="28"/>
  <c r="BI166" i="28"/>
  <c r="BH166" i="28"/>
  <c r="BG166" i="28"/>
  <c r="BF166" i="28"/>
  <c r="T166" i="28"/>
  <c r="R166" i="28"/>
  <c r="P166" i="28"/>
  <c r="BI165" i="28"/>
  <c r="BH165" i="28"/>
  <c r="BG165" i="28"/>
  <c r="BF165" i="28"/>
  <c r="T165" i="28"/>
  <c r="R165" i="28"/>
  <c r="P165" i="28"/>
  <c r="BI164" i="28"/>
  <c r="BH164" i="28"/>
  <c r="BG164" i="28"/>
  <c r="BF164" i="28"/>
  <c r="T164" i="28"/>
  <c r="R164" i="28"/>
  <c r="P164" i="28"/>
  <c r="BI163" i="28"/>
  <c r="BH163" i="28"/>
  <c r="BG163" i="28"/>
  <c r="BF163" i="28"/>
  <c r="T163" i="28"/>
  <c r="R163" i="28"/>
  <c r="P163" i="28"/>
  <c r="BI162" i="28"/>
  <c r="BH162" i="28"/>
  <c r="BG162" i="28"/>
  <c r="BF162" i="28"/>
  <c r="T162" i="28"/>
  <c r="R162" i="28"/>
  <c r="P162"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BI126" i="28"/>
  <c r="BH126" i="28"/>
  <c r="BG126" i="28"/>
  <c r="BF126" i="28"/>
  <c r="T126" i="28"/>
  <c r="R126" i="28"/>
  <c r="P126" i="28"/>
  <c r="BI125" i="28"/>
  <c r="BH125" i="28"/>
  <c r="BG125" i="28"/>
  <c r="BF125" i="28"/>
  <c r="T125" i="28"/>
  <c r="R125" i="28"/>
  <c r="P125" i="28"/>
  <c r="BI124" i="28"/>
  <c r="BH124" i="28"/>
  <c r="BG124" i="28"/>
  <c r="BF124" i="28"/>
  <c r="T124" i="28"/>
  <c r="R124" i="28"/>
  <c r="P124" i="28"/>
  <c r="BI123" i="28"/>
  <c r="BH123" i="28"/>
  <c r="BG123" i="28"/>
  <c r="BF123" i="28"/>
  <c r="T123" i="28"/>
  <c r="R123" i="28"/>
  <c r="P123" i="28"/>
  <c r="BI122" i="28"/>
  <c r="BH122" i="28"/>
  <c r="BG122" i="28"/>
  <c r="BF122" i="28"/>
  <c r="T122" i="28"/>
  <c r="R122" i="28"/>
  <c r="P122" i="28"/>
  <c r="BI121" i="28"/>
  <c r="BH121" i="28"/>
  <c r="BG121" i="28"/>
  <c r="BF121" i="28"/>
  <c r="T121" i="28"/>
  <c r="R121" i="28"/>
  <c r="P121" i="28"/>
  <c r="BI120" i="28"/>
  <c r="BH120" i="28"/>
  <c r="BG120" i="28"/>
  <c r="BF120" i="28"/>
  <c r="T120" i="28"/>
  <c r="R120" i="28"/>
  <c r="P120" i="28"/>
  <c r="BI119" i="28"/>
  <c r="BH119" i="28"/>
  <c r="BG119" i="28"/>
  <c r="BF119" i="28"/>
  <c r="T119" i="28"/>
  <c r="R119" i="28"/>
  <c r="P119" i="28"/>
  <c r="BI118" i="28"/>
  <c r="BH118" i="28"/>
  <c r="BG118" i="28"/>
  <c r="BF118" i="28"/>
  <c r="T118" i="28"/>
  <c r="R118" i="28"/>
  <c r="P118" i="28"/>
  <c r="BI117" i="28"/>
  <c r="BH117" i="28"/>
  <c r="BG117" i="28"/>
  <c r="BF117" i="28"/>
  <c r="T117" i="28"/>
  <c r="R117" i="28"/>
  <c r="P117" i="28"/>
  <c r="BI116" i="28"/>
  <c r="BH116" i="28"/>
  <c r="BG116" i="28"/>
  <c r="BF116" i="28"/>
  <c r="T116" i="28"/>
  <c r="R116" i="28"/>
  <c r="P116" i="28"/>
  <c r="BI115" i="28"/>
  <c r="BH115" i="28"/>
  <c r="BG115" i="28"/>
  <c r="BF115" i="28"/>
  <c r="T115" i="28"/>
  <c r="R115" i="28"/>
  <c r="P115" i="28"/>
  <c r="BI114" i="28"/>
  <c r="BH114" i="28"/>
  <c r="BG114" i="28"/>
  <c r="BF114" i="28"/>
  <c r="T114" i="28"/>
  <c r="R114" i="28"/>
  <c r="P114" i="28"/>
  <c r="BI113" i="28"/>
  <c r="BH113" i="28"/>
  <c r="BG113" i="28"/>
  <c r="BF113" i="28"/>
  <c r="T113" i="28"/>
  <c r="R113" i="28"/>
  <c r="P113" i="28"/>
  <c r="BI111" i="28"/>
  <c r="BH111" i="28"/>
  <c r="BG111" i="28"/>
  <c r="BF111" i="28"/>
  <c r="T111" i="28"/>
  <c r="R111" i="28"/>
  <c r="P111" i="28"/>
  <c r="BI110" i="28"/>
  <c r="BH110" i="28"/>
  <c r="BG110" i="28"/>
  <c r="BF110" i="28"/>
  <c r="T110" i="28"/>
  <c r="R110" i="28"/>
  <c r="P110"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3" i="28"/>
  <c r="BH103" i="28"/>
  <c r="BG103" i="28"/>
  <c r="BF103" i="28"/>
  <c r="T103" i="28"/>
  <c r="R103" i="28"/>
  <c r="P103" i="28"/>
  <c r="BI102" i="28"/>
  <c r="BH102" i="28"/>
  <c r="BG102" i="28"/>
  <c r="BF102" i="28"/>
  <c r="T102" i="28"/>
  <c r="R102" i="28"/>
  <c r="P102" i="28"/>
  <c r="BI101" i="28"/>
  <c r="BH101" i="28"/>
  <c r="BG101" i="28"/>
  <c r="BF101" i="28"/>
  <c r="T101" i="28"/>
  <c r="R101" i="28"/>
  <c r="P101" i="28"/>
  <c r="BI100" i="28"/>
  <c r="BH100" i="28"/>
  <c r="BG100" i="28"/>
  <c r="BF100" i="28"/>
  <c r="T100" i="28"/>
  <c r="R100" i="28"/>
  <c r="P100" i="28"/>
  <c r="BI99" i="28"/>
  <c r="BH99" i="28"/>
  <c r="BG99" i="28"/>
  <c r="BF99" i="28"/>
  <c r="T99" i="28"/>
  <c r="R99" i="28"/>
  <c r="P99"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F83" i="28"/>
  <c r="E81" i="28"/>
  <c r="F52" i="28"/>
  <c r="E50" i="28"/>
  <c r="J24" i="28"/>
  <c r="E24" i="28"/>
  <c r="J55" i="28"/>
  <c r="J23" i="28"/>
  <c r="J21" i="28"/>
  <c r="E21" i="28"/>
  <c r="J85" i="28" s="1"/>
  <c r="J20" i="28"/>
  <c r="J18" i="28"/>
  <c r="E18" i="28"/>
  <c r="F86" i="28"/>
  <c r="J17" i="28"/>
  <c r="J15" i="28"/>
  <c r="E15" i="28"/>
  <c r="F54" i="28"/>
  <c r="J14" i="28"/>
  <c r="J12" i="28"/>
  <c r="J83" i="28" s="1"/>
  <c r="E7" i="28"/>
  <c r="E48" i="28" s="1"/>
  <c r="J39" i="27"/>
  <c r="J38" i="27"/>
  <c r="AY85" i="1"/>
  <c r="J37" i="27"/>
  <c r="AX85" i="1" s="1"/>
  <c r="BI432" i="27"/>
  <c r="BH432" i="27"/>
  <c r="BG432" i="27"/>
  <c r="BF432" i="27"/>
  <c r="T432" i="27"/>
  <c r="T431" i="27"/>
  <c r="R432" i="27"/>
  <c r="R431" i="27" s="1"/>
  <c r="P432" i="27"/>
  <c r="P431" i="27"/>
  <c r="BI427" i="27"/>
  <c r="BH427" i="27"/>
  <c r="BG427" i="27"/>
  <c r="BF427" i="27"/>
  <c r="T427" i="27"/>
  <c r="T426" i="27"/>
  <c r="R427" i="27"/>
  <c r="R426" i="27"/>
  <c r="P427" i="27"/>
  <c r="P426" i="27"/>
  <c r="BI420" i="27"/>
  <c r="BH420" i="27"/>
  <c r="BG420" i="27"/>
  <c r="BF420" i="27"/>
  <c r="T420" i="27"/>
  <c r="R420" i="27"/>
  <c r="P420" i="27"/>
  <c r="BI413" i="27"/>
  <c r="BH413" i="27"/>
  <c r="BG413" i="27"/>
  <c r="BF413" i="27"/>
  <c r="T413" i="27"/>
  <c r="R413" i="27"/>
  <c r="P413" i="27"/>
  <c r="BI412" i="27"/>
  <c r="BH412" i="27"/>
  <c r="BG412" i="27"/>
  <c r="BF412" i="27"/>
  <c r="T412" i="27"/>
  <c r="R412" i="27"/>
  <c r="P412" i="27"/>
  <c r="BI408" i="27"/>
  <c r="BH408" i="27"/>
  <c r="BG408" i="27"/>
  <c r="BF408" i="27"/>
  <c r="T408" i="27"/>
  <c r="R408" i="27"/>
  <c r="P408" i="27"/>
  <c r="BI407" i="27"/>
  <c r="BH407" i="27"/>
  <c r="BG407" i="27"/>
  <c r="BF407" i="27"/>
  <c r="T407" i="27"/>
  <c r="R407" i="27"/>
  <c r="P407" i="27"/>
  <c r="BI396" i="27"/>
  <c r="BH396" i="27"/>
  <c r="BG396" i="27"/>
  <c r="BF396" i="27"/>
  <c r="T396" i="27"/>
  <c r="R396" i="27"/>
  <c r="P396" i="27"/>
  <c r="BI395" i="27"/>
  <c r="BH395" i="27"/>
  <c r="BG395" i="27"/>
  <c r="BF395" i="27"/>
  <c r="T395" i="27"/>
  <c r="R395" i="27"/>
  <c r="P395" i="27"/>
  <c r="BI382" i="27"/>
  <c r="BH382" i="27"/>
  <c r="BG382" i="27"/>
  <c r="BF382" i="27"/>
  <c r="T382" i="27"/>
  <c r="R382" i="27"/>
  <c r="P382" i="27"/>
  <c r="BI370" i="27"/>
  <c r="BH370" i="27"/>
  <c r="BG370" i="27"/>
  <c r="BF370" i="27"/>
  <c r="T370" i="27"/>
  <c r="R370" i="27"/>
  <c r="P370" i="27"/>
  <c r="BI362" i="27"/>
  <c r="BH362" i="27"/>
  <c r="BG362" i="27"/>
  <c r="BF362" i="27"/>
  <c r="T362" i="27"/>
  <c r="R362" i="27"/>
  <c r="P362" i="27"/>
  <c r="BI356" i="27"/>
  <c r="BH356" i="27"/>
  <c r="BG356" i="27"/>
  <c r="BF356" i="27"/>
  <c r="T356" i="27"/>
  <c r="R356" i="27"/>
  <c r="P356" i="27"/>
  <c r="BI350" i="27"/>
  <c r="BH350" i="27"/>
  <c r="BG350" i="27"/>
  <c r="BF350" i="27"/>
  <c r="T350" i="27"/>
  <c r="R350" i="27"/>
  <c r="P350" i="27"/>
  <c r="BI339" i="27"/>
  <c r="BH339" i="27"/>
  <c r="BG339" i="27"/>
  <c r="BF339" i="27"/>
  <c r="T339" i="27"/>
  <c r="R339" i="27"/>
  <c r="P339" i="27"/>
  <c r="BI337" i="27"/>
  <c r="BH337" i="27"/>
  <c r="BG337" i="27"/>
  <c r="BF337" i="27"/>
  <c r="T337" i="27"/>
  <c r="R337" i="27"/>
  <c r="P337" i="27"/>
  <c r="BI334" i="27"/>
  <c r="BH334" i="27"/>
  <c r="BG334" i="27"/>
  <c r="BF334" i="27"/>
  <c r="T334" i="27"/>
  <c r="R334" i="27"/>
  <c r="P334" i="27"/>
  <c r="BI332" i="27"/>
  <c r="BH332" i="27"/>
  <c r="BG332" i="27"/>
  <c r="BF332" i="27"/>
  <c r="T332" i="27"/>
  <c r="R332" i="27"/>
  <c r="P332" i="27"/>
  <c r="BI328" i="27"/>
  <c r="BH328" i="27"/>
  <c r="BG328" i="27"/>
  <c r="BF328" i="27"/>
  <c r="T328" i="27"/>
  <c r="R328" i="27"/>
  <c r="P328" i="27"/>
  <c r="BI326" i="27"/>
  <c r="BH326" i="27"/>
  <c r="BG326" i="27"/>
  <c r="BF326" i="27"/>
  <c r="T326" i="27"/>
  <c r="R326" i="27"/>
  <c r="P326" i="27"/>
  <c r="BI321" i="27"/>
  <c r="BH321" i="27"/>
  <c r="BG321" i="27"/>
  <c r="BF321" i="27"/>
  <c r="T321" i="27"/>
  <c r="R321" i="27"/>
  <c r="P321" i="27"/>
  <c r="BI318" i="27"/>
  <c r="BH318" i="27"/>
  <c r="BG318" i="27"/>
  <c r="BF318" i="27"/>
  <c r="T318" i="27"/>
  <c r="R318" i="27"/>
  <c r="P318" i="27"/>
  <c r="BI314" i="27"/>
  <c r="BH314" i="27"/>
  <c r="BG314" i="27"/>
  <c r="BF314" i="27"/>
  <c r="T314" i="27"/>
  <c r="R314" i="27"/>
  <c r="P314" i="27"/>
  <c r="BI309" i="27"/>
  <c r="BH309" i="27"/>
  <c r="BG309" i="27"/>
  <c r="BF309" i="27"/>
  <c r="T309" i="27"/>
  <c r="R309" i="27"/>
  <c r="P309" i="27"/>
  <c r="BI303" i="27"/>
  <c r="BH303" i="27"/>
  <c r="BG303" i="27"/>
  <c r="BF303" i="27"/>
  <c r="T303" i="27"/>
  <c r="R303" i="27"/>
  <c r="P303" i="27"/>
  <c r="BI297" i="27"/>
  <c r="BH297" i="27"/>
  <c r="BG297" i="27"/>
  <c r="BF297" i="27"/>
  <c r="T297" i="27"/>
  <c r="R297" i="27"/>
  <c r="P297" i="27"/>
  <c r="BI286" i="27"/>
  <c r="BH286" i="27"/>
  <c r="BG286" i="27"/>
  <c r="BF286" i="27"/>
  <c r="T286" i="27"/>
  <c r="R286" i="27"/>
  <c r="P286" i="27"/>
  <c r="BI282" i="27"/>
  <c r="BH282" i="27"/>
  <c r="BG282" i="27"/>
  <c r="BF282" i="27"/>
  <c r="T282" i="27"/>
  <c r="R282" i="27"/>
  <c r="P282" i="27"/>
  <c r="BI275" i="27"/>
  <c r="BH275" i="27"/>
  <c r="BG275" i="27"/>
  <c r="BF275" i="27"/>
  <c r="T275" i="27"/>
  <c r="R275" i="27"/>
  <c r="P275" i="27"/>
  <c r="BI262" i="27"/>
  <c r="BH262" i="27"/>
  <c r="BG262" i="27"/>
  <c r="BF262" i="27"/>
  <c r="T262" i="27"/>
  <c r="R262" i="27"/>
  <c r="P262" i="27"/>
  <c r="BI248" i="27"/>
  <c r="BH248" i="27"/>
  <c r="BG248" i="27"/>
  <c r="BF248" i="27"/>
  <c r="T248" i="27"/>
  <c r="R248" i="27"/>
  <c r="P248" i="27"/>
  <c r="BI245" i="27"/>
  <c r="BH245" i="27"/>
  <c r="BG245" i="27"/>
  <c r="BF245" i="27"/>
  <c r="T245" i="27"/>
  <c r="R245" i="27"/>
  <c r="P245" i="27"/>
  <c r="BI236" i="27"/>
  <c r="BH236" i="27"/>
  <c r="BG236" i="27"/>
  <c r="BF236" i="27"/>
  <c r="T236" i="27"/>
  <c r="R236" i="27"/>
  <c r="P236" i="27"/>
  <c r="BI234" i="27"/>
  <c r="BH234" i="27"/>
  <c r="BG234" i="27"/>
  <c r="BF234" i="27"/>
  <c r="T234" i="27"/>
  <c r="R234" i="27"/>
  <c r="P234" i="27"/>
  <c r="BI220" i="27"/>
  <c r="BH220" i="27"/>
  <c r="BG220" i="27"/>
  <c r="BF220" i="27"/>
  <c r="T220" i="27"/>
  <c r="R220" i="27"/>
  <c r="P220" i="27"/>
  <c r="BI217" i="27"/>
  <c r="BH217" i="27"/>
  <c r="BG217" i="27"/>
  <c r="BF217" i="27"/>
  <c r="T217" i="27"/>
  <c r="R217" i="27"/>
  <c r="P217" i="27"/>
  <c r="BI213" i="27"/>
  <c r="BH213" i="27"/>
  <c r="BG213" i="27"/>
  <c r="BF213" i="27"/>
  <c r="T213" i="27"/>
  <c r="R213" i="27"/>
  <c r="P213" i="27"/>
  <c r="BI209" i="27"/>
  <c r="BH209" i="27"/>
  <c r="BG209" i="27"/>
  <c r="BF209" i="27"/>
  <c r="T209" i="27"/>
  <c r="R209" i="27"/>
  <c r="P209" i="27"/>
  <c r="BI208" i="27"/>
  <c r="BH208" i="27"/>
  <c r="BG208" i="27"/>
  <c r="BF208" i="27"/>
  <c r="T208" i="27"/>
  <c r="R208" i="27"/>
  <c r="P208" i="27"/>
  <c r="BI206" i="27"/>
  <c r="BH206" i="27"/>
  <c r="BG206" i="27"/>
  <c r="BF206" i="27"/>
  <c r="T206" i="27"/>
  <c r="R206" i="27"/>
  <c r="P206" i="27"/>
  <c r="BI205" i="27"/>
  <c r="BH205" i="27"/>
  <c r="BG205" i="27"/>
  <c r="BF205" i="27"/>
  <c r="T205" i="27"/>
  <c r="R205" i="27"/>
  <c r="P205" i="27"/>
  <c r="BI192" i="27"/>
  <c r="BH192" i="27"/>
  <c r="BG192" i="27"/>
  <c r="BF192" i="27"/>
  <c r="T192" i="27"/>
  <c r="R192" i="27"/>
  <c r="P192" i="27"/>
  <c r="BI191" i="27"/>
  <c r="BH191" i="27"/>
  <c r="BG191" i="27"/>
  <c r="BF191" i="27"/>
  <c r="T191" i="27"/>
  <c r="R191" i="27"/>
  <c r="P191" i="27"/>
  <c r="BI182" i="27"/>
  <c r="BH182" i="27"/>
  <c r="BG182" i="27"/>
  <c r="BF182" i="27"/>
  <c r="T182" i="27"/>
  <c r="R182" i="27"/>
  <c r="P182" i="27"/>
  <c r="BI172" i="27"/>
  <c r="BH172" i="27"/>
  <c r="BG172" i="27"/>
  <c r="BF172" i="27"/>
  <c r="T172" i="27"/>
  <c r="R172" i="27"/>
  <c r="P172" i="27"/>
  <c r="BI162" i="27"/>
  <c r="BH162" i="27"/>
  <c r="BG162" i="27"/>
  <c r="BF162" i="27"/>
  <c r="T162" i="27"/>
  <c r="R162" i="27"/>
  <c r="P162" i="27"/>
  <c r="BI152" i="27"/>
  <c r="BH152" i="27"/>
  <c r="BG152" i="27"/>
  <c r="BF152" i="27"/>
  <c r="T152" i="27"/>
  <c r="R152" i="27"/>
  <c r="P152" i="27"/>
  <c r="BI138" i="27"/>
  <c r="BH138" i="27"/>
  <c r="BG138" i="27"/>
  <c r="BF138" i="27"/>
  <c r="T138" i="27"/>
  <c r="R138" i="27"/>
  <c r="P138" i="27"/>
  <c r="BI124" i="27"/>
  <c r="BH124" i="27"/>
  <c r="BG124" i="27"/>
  <c r="BF124" i="27"/>
  <c r="T124" i="27"/>
  <c r="R124" i="27"/>
  <c r="P124" i="27"/>
  <c r="BI110" i="27"/>
  <c r="BH110" i="27"/>
  <c r="BG110" i="27"/>
  <c r="BF110" i="27"/>
  <c r="T110" i="27"/>
  <c r="R110" i="27"/>
  <c r="P110" i="27"/>
  <c r="BI103" i="27"/>
  <c r="BH103" i="27"/>
  <c r="BG103" i="27"/>
  <c r="BF103" i="27"/>
  <c r="T103" i="27"/>
  <c r="R103" i="27"/>
  <c r="P103" i="27"/>
  <c r="BI96" i="27"/>
  <c r="BH96" i="27"/>
  <c r="BG96" i="27"/>
  <c r="BF96" i="27"/>
  <c r="T96" i="27"/>
  <c r="R96" i="27"/>
  <c r="P96" i="27"/>
  <c r="F87" i="27"/>
  <c r="E85" i="27"/>
  <c r="F56" i="27"/>
  <c r="E54" i="27"/>
  <c r="J26" i="27"/>
  <c r="E26" i="27"/>
  <c r="J90" i="27" s="1"/>
  <c r="J25" i="27"/>
  <c r="J23" i="27"/>
  <c r="E23" i="27"/>
  <c r="J89" i="27" s="1"/>
  <c r="J22" i="27"/>
  <c r="J20" i="27"/>
  <c r="E20" i="27"/>
  <c r="F90" i="27" s="1"/>
  <c r="J19" i="27"/>
  <c r="J17" i="27"/>
  <c r="E17" i="27"/>
  <c r="F58" i="27" s="1"/>
  <c r="J16" i="27"/>
  <c r="J14" i="27"/>
  <c r="J87" i="27"/>
  <c r="E7" i="27"/>
  <c r="E81" i="27"/>
  <c r="J39" i="26"/>
  <c r="J38" i="26"/>
  <c r="AY84" i="1" s="1"/>
  <c r="J37" i="26"/>
  <c r="AX84" i="1"/>
  <c r="BI410" i="26"/>
  <c r="BH410" i="26"/>
  <c r="BG410" i="26"/>
  <c r="BF410" i="26"/>
  <c r="T410" i="26"/>
  <c r="T409" i="26" s="1"/>
  <c r="R410" i="26"/>
  <c r="R409" i="26"/>
  <c r="P410" i="26"/>
  <c r="P409" i="26" s="1"/>
  <c r="BI407" i="26"/>
  <c r="BH407" i="26"/>
  <c r="BG407" i="26"/>
  <c r="BF407" i="26"/>
  <c r="T407" i="26"/>
  <c r="R407" i="26"/>
  <c r="P407" i="26"/>
  <c r="BI404" i="26"/>
  <c r="BH404" i="26"/>
  <c r="BG404" i="26"/>
  <c r="BF404" i="26"/>
  <c r="T404" i="26"/>
  <c r="R404" i="26"/>
  <c r="P404" i="26"/>
  <c r="BI402" i="26"/>
  <c r="BH402" i="26"/>
  <c r="BG402" i="26"/>
  <c r="BF402" i="26"/>
  <c r="T402" i="26"/>
  <c r="R402" i="26"/>
  <c r="P402" i="26"/>
  <c r="BI395" i="26"/>
  <c r="BH395" i="26"/>
  <c r="BG395" i="26"/>
  <c r="BF395" i="26"/>
  <c r="T395" i="26"/>
  <c r="R395" i="26"/>
  <c r="P395" i="26"/>
  <c r="BI391" i="26"/>
  <c r="BH391" i="26"/>
  <c r="BG391" i="26"/>
  <c r="BF391" i="26"/>
  <c r="T391" i="26"/>
  <c r="R391" i="26"/>
  <c r="P391" i="26"/>
  <c r="BI387" i="26"/>
  <c r="BH387" i="26"/>
  <c r="BG387" i="26"/>
  <c r="BF387" i="26"/>
  <c r="T387" i="26"/>
  <c r="R387" i="26"/>
  <c r="P387" i="26"/>
  <c r="BI384" i="26"/>
  <c r="BH384" i="26"/>
  <c r="BG384" i="26"/>
  <c r="BF384" i="26"/>
  <c r="T384" i="26"/>
  <c r="R384" i="26"/>
  <c r="P384" i="26"/>
  <c r="BI380" i="26"/>
  <c r="BH380" i="26"/>
  <c r="BG380" i="26"/>
  <c r="BF380" i="26"/>
  <c r="T380" i="26"/>
  <c r="R380" i="26"/>
  <c r="P380" i="26"/>
  <c r="BI379" i="26"/>
  <c r="BH379" i="26"/>
  <c r="BG379" i="26"/>
  <c r="BF379" i="26"/>
  <c r="T379" i="26"/>
  <c r="R379" i="26"/>
  <c r="P379" i="26"/>
  <c r="BI375" i="26"/>
  <c r="BH375" i="26"/>
  <c r="BG375" i="26"/>
  <c r="BF375" i="26"/>
  <c r="T375" i="26"/>
  <c r="R375" i="26"/>
  <c r="P375" i="26"/>
  <c r="BI371" i="26"/>
  <c r="BH371" i="26"/>
  <c r="BG371" i="26"/>
  <c r="BF371" i="26"/>
  <c r="T371" i="26"/>
  <c r="R371" i="26"/>
  <c r="P371" i="26"/>
  <c r="BI368" i="26"/>
  <c r="BH368" i="26"/>
  <c r="BG368" i="26"/>
  <c r="BF368" i="26"/>
  <c r="T368" i="26"/>
  <c r="R368" i="26"/>
  <c r="P368" i="26"/>
  <c r="BI364" i="26"/>
  <c r="BH364" i="26"/>
  <c r="BG364" i="26"/>
  <c r="BF364" i="26"/>
  <c r="T364" i="26"/>
  <c r="R364" i="26"/>
  <c r="P364" i="26"/>
  <c r="BI360" i="26"/>
  <c r="BH360" i="26"/>
  <c r="BG360" i="26"/>
  <c r="BF360" i="26"/>
  <c r="T360" i="26"/>
  <c r="R360" i="26"/>
  <c r="P360" i="26"/>
  <c r="BI356" i="26"/>
  <c r="BH356" i="26"/>
  <c r="BG356" i="26"/>
  <c r="BF356" i="26"/>
  <c r="T356" i="26"/>
  <c r="R356" i="26"/>
  <c r="P356" i="26"/>
  <c r="BI355" i="26"/>
  <c r="BH355" i="26"/>
  <c r="BG355" i="26"/>
  <c r="BF355" i="26"/>
  <c r="T355" i="26"/>
  <c r="R355" i="26"/>
  <c r="P355" i="26"/>
  <c r="BI352" i="26"/>
  <c r="BH352" i="26"/>
  <c r="BG352" i="26"/>
  <c r="BF352" i="26"/>
  <c r="T352" i="26"/>
  <c r="R352" i="26"/>
  <c r="P352" i="26"/>
  <c r="BI348" i="26"/>
  <c r="BH348" i="26"/>
  <c r="BG348" i="26"/>
  <c r="BF348" i="26"/>
  <c r="T348" i="26"/>
  <c r="R348" i="26"/>
  <c r="P348" i="26"/>
  <c r="BI345" i="26"/>
  <c r="BH345" i="26"/>
  <c r="BG345" i="26"/>
  <c r="BF345" i="26"/>
  <c r="T345" i="26"/>
  <c r="R345" i="26"/>
  <c r="P345" i="26"/>
  <c r="BI341" i="26"/>
  <c r="BH341" i="26"/>
  <c r="BG341" i="26"/>
  <c r="BF341" i="26"/>
  <c r="T341" i="26"/>
  <c r="R341" i="26"/>
  <c r="P341" i="26"/>
  <c r="BI337" i="26"/>
  <c r="BH337" i="26"/>
  <c r="BG337" i="26"/>
  <c r="BF337" i="26"/>
  <c r="T337" i="26"/>
  <c r="R337" i="26"/>
  <c r="P337" i="26"/>
  <c r="BI334" i="26"/>
  <c r="BH334" i="26"/>
  <c r="BG334" i="26"/>
  <c r="BF334" i="26"/>
  <c r="T334" i="26"/>
  <c r="R334" i="26"/>
  <c r="P334" i="26"/>
  <c r="BI333" i="26"/>
  <c r="BH333" i="26"/>
  <c r="BG333" i="26"/>
  <c r="BF333" i="26"/>
  <c r="T333" i="26"/>
  <c r="R333" i="26"/>
  <c r="P333" i="26"/>
  <c r="BI332" i="26"/>
  <c r="BH332" i="26"/>
  <c r="BG332" i="26"/>
  <c r="BF332" i="26"/>
  <c r="T332" i="26"/>
  <c r="R332" i="26"/>
  <c r="P332" i="26"/>
  <c r="BI331" i="26"/>
  <c r="BH331" i="26"/>
  <c r="BG331" i="26"/>
  <c r="BF331" i="26"/>
  <c r="T331" i="26"/>
  <c r="R331" i="26"/>
  <c r="P331" i="26"/>
  <c r="BI330" i="26"/>
  <c r="BH330" i="26"/>
  <c r="BG330" i="26"/>
  <c r="BF330" i="26"/>
  <c r="T330" i="26"/>
  <c r="R330" i="26"/>
  <c r="P330" i="26"/>
  <c r="BI326" i="26"/>
  <c r="BH326" i="26"/>
  <c r="BG326" i="26"/>
  <c r="BF326" i="26"/>
  <c r="T326" i="26"/>
  <c r="R326" i="26"/>
  <c r="P326" i="26"/>
  <c r="BI325" i="26"/>
  <c r="BH325" i="26"/>
  <c r="BG325" i="26"/>
  <c r="BF325" i="26"/>
  <c r="T325" i="26"/>
  <c r="R325" i="26"/>
  <c r="P325" i="26"/>
  <c r="BI323" i="26"/>
  <c r="BH323" i="26"/>
  <c r="BG323" i="26"/>
  <c r="BF323" i="26"/>
  <c r="T323" i="26"/>
  <c r="R323" i="26"/>
  <c r="P323" i="26"/>
  <c r="BI322" i="26"/>
  <c r="BH322" i="26"/>
  <c r="BG322" i="26"/>
  <c r="BF322" i="26"/>
  <c r="T322" i="26"/>
  <c r="R322" i="26"/>
  <c r="P322" i="26"/>
  <c r="BI320" i="26"/>
  <c r="BH320" i="26"/>
  <c r="BG320" i="26"/>
  <c r="BF320" i="26"/>
  <c r="T320" i="26"/>
  <c r="R320" i="26"/>
  <c r="P320" i="26"/>
  <c r="BI316" i="26"/>
  <c r="BH316" i="26"/>
  <c r="BG316" i="26"/>
  <c r="BF316" i="26"/>
  <c r="T316" i="26"/>
  <c r="R316" i="26"/>
  <c r="P316" i="26"/>
  <c r="BI315" i="26"/>
  <c r="BH315" i="26"/>
  <c r="BG315" i="26"/>
  <c r="BF315" i="26"/>
  <c r="T315" i="26"/>
  <c r="R315" i="26"/>
  <c r="P315" i="26"/>
  <c r="BI312" i="26"/>
  <c r="BH312" i="26"/>
  <c r="BG312" i="26"/>
  <c r="BF312" i="26"/>
  <c r="T312" i="26"/>
  <c r="R312" i="26"/>
  <c r="P312" i="26"/>
  <c r="BI310" i="26"/>
  <c r="BH310" i="26"/>
  <c r="BG310" i="26"/>
  <c r="BF310" i="26"/>
  <c r="T310" i="26"/>
  <c r="R310" i="26"/>
  <c r="P310" i="26"/>
  <c r="BI309" i="26"/>
  <c r="BH309" i="26"/>
  <c r="BG309" i="26"/>
  <c r="BF309" i="26"/>
  <c r="T309" i="26"/>
  <c r="R309" i="26"/>
  <c r="P309" i="26"/>
  <c r="BI305" i="26"/>
  <c r="BH305" i="26"/>
  <c r="BG305" i="26"/>
  <c r="BF305" i="26"/>
  <c r="T305" i="26"/>
  <c r="R305" i="26"/>
  <c r="P305" i="26"/>
  <c r="BI304" i="26"/>
  <c r="BH304" i="26"/>
  <c r="BG304" i="26"/>
  <c r="BF304" i="26"/>
  <c r="T304" i="26"/>
  <c r="R304" i="26"/>
  <c r="P304" i="26"/>
  <c r="BI300" i="26"/>
  <c r="BH300" i="26"/>
  <c r="BG300" i="26"/>
  <c r="BF300" i="26"/>
  <c r="T300" i="26"/>
  <c r="R300" i="26"/>
  <c r="P300" i="26"/>
  <c r="BI299" i="26"/>
  <c r="BH299" i="26"/>
  <c r="BG299" i="26"/>
  <c r="BF299" i="26"/>
  <c r="T299" i="26"/>
  <c r="R299" i="26"/>
  <c r="P299" i="26"/>
  <c r="BI293" i="26"/>
  <c r="BH293" i="26"/>
  <c r="BG293" i="26"/>
  <c r="BF293" i="26"/>
  <c r="T293" i="26"/>
  <c r="R293" i="26"/>
  <c r="P293" i="26"/>
  <c r="BI292" i="26"/>
  <c r="BH292" i="26"/>
  <c r="BG292" i="26"/>
  <c r="BF292" i="26"/>
  <c r="T292" i="26"/>
  <c r="R292" i="26"/>
  <c r="P292" i="26"/>
  <c r="BI288" i="26"/>
  <c r="BH288" i="26"/>
  <c r="BG288" i="26"/>
  <c r="BF288" i="26"/>
  <c r="T288" i="26"/>
  <c r="R288" i="26"/>
  <c r="P288" i="26"/>
  <c r="BI287" i="26"/>
  <c r="BH287" i="26"/>
  <c r="BG287" i="26"/>
  <c r="BF287" i="26"/>
  <c r="T287" i="26"/>
  <c r="R287" i="26"/>
  <c r="P287" i="26"/>
  <c r="BI285" i="26"/>
  <c r="BH285" i="26"/>
  <c r="BG285" i="26"/>
  <c r="BF285" i="26"/>
  <c r="T285" i="26"/>
  <c r="R285" i="26"/>
  <c r="P285" i="26"/>
  <c r="BI284" i="26"/>
  <c r="BH284" i="26"/>
  <c r="BG284" i="26"/>
  <c r="BF284" i="26"/>
  <c r="T284" i="26"/>
  <c r="R284" i="26"/>
  <c r="P284" i="26"/>
  <c r="BI280" i="26"/>
  <c r="BH280" i="26"/>
  <c r="BG280" i="26"/>
  <c r="BF280" i="26"/>
  <c r="T280" i="26"/>
  <c r="R280" i="26"/>
  <c r="P280" i="26"/>
  <c r="BI276" i="26"/>
  <c r="BH276" i="26"/>
  <c r="BG276" i="26"/>
  <c r="BF276" i="26"/>
  <c r="T276" i="26"/>
  <c r="R276" i="26"/>
  <c r="P276" i="26"/>
  <c r="BI272" i="26"/>
  <c r="BH272" i="26"/>
  <c r="BG272" i="26"/>
  <c r="BF272" i="26"/>
  <c r="T272" i="26"/>
  <c r="R272" i="26"/>
  <c r="P272" i="26"/>
  <c r="BI268" i="26"/>
  <c r="BH268" i="26"/>
  <c r="BG268" i="26"/>
  <c r="BF268" i="26"/>
  <c r="T268" i="26"/>
  <c r="R268" i="26"/>
  <c r="P268" i="26"/>
  <c r="BI264" i="26"/>
  <c r="BH264" i="26"/>
  <c r="BG264" i="26"/>
  <c r="BF264" i="26"/>
  <c r="T264" i="26"/>
  <c r="R264" i="26"/>
  <c r="P264" i="26"/>
  <c r="BI260" i="26"/>
  <c r="BH260" i="26"/>
  <c r="BG260" i="26"/>
  <c r="BF260" i="26"/>
  <c r="T260" i="26"/>
  <c r="R260" i="26"/>
  <c r="P260" i="26"/>
  <c r="BI256" i="26"/>
  <c r="BH256" i="26"/>
  <c r="BG256" i="26"/>
  <c r="BF256" i="26"/>
  <c r="T256" i="26"/>
  <c r="R256" i="26"/>
  <c r="P256" i="26"/>
  <c r="BI243" i="26"/>
  <c r="BH243" i="26"/>
  <c r="BG243" i="26"/>
  <c r="BF243" i="26"/>
  <c r="T243" i="26"/>
  <c r="R243" i="26"/>
  <c r="P243" i="26"/>
  <c r="BI236" i="26"/>
  <c r="BH236" i="26"/>
  <c r="BG236" i="26"/>
  <c r="BF236" i="26"/>
  <c r="T236" i="26"/>
  <c r="T235" i="26" s="1"/>
  <c r="R236" i="26"/>
  <c r="R235" i="26"/>
  <c r="P236" i="26"/>
  <c r="P235" i="26" s="1"/>
  <c r="BI230" i="26"/>
  <c r="BH230" i="26"/>
  <c r="BG230" i="26"/>
  <c r="BF230" i="26"/>
  <c r="T230" i="26"/>
  <c r="R230" i="26"/>
  <c r="P230" i="26"/>
  <c r="BI228" i="26"/>
  <c r="BH228" i="26"/>
  <c r="BG228" i="26"/>
  <c r="BF228" i="26"/>
  <c r="T228" i="26"/>
  <c r="R228" i="26"/>
  <c r="P228" i="26"/>
  <c r="BI223" i="26"/>
  <c r="BH223" i="26"/>
  <c r="BG223" i="26"/>
  <c r="BF223" i="26"/>
  <c r="T223" i="26"/>
  <c r="R223" i="26"/>
  <c r="P223" i="26"/>
  <c r="BI217" i="26"/>
  <c r="BH217" i="26"/>
  <c r="BG217" i="26"/>
  <c r="BF217" i="26"/>
  <c r="T217" i="26"/>
  <c r="R217" i="26"/>
  <c r="P217" i="26"/>
  <c r="BI210" i="26"/>
  <c r="BH210" i="26"/>
  <c r="BG210" i="26"/>
  <c r="BF210" i="26"/>
  <c r="T210" i="26"/>
  <c r="R210" i="26"/>
  <c r="P210" i="26"/>
  <c r="BI207" i="26"/>
  <c r="BH207" i="26"/>
  <c r="BG207" i="26"/>
  <c r="BF207" i="26"/>
  <c r="T207" i="26"/>
  <c r="R207" i="26"/>
  <c r="P207" i="26"/>
  <c r="BI197" i="26"/>
  <c r="BH197" i="26"/>
  <c r="BG197" i="26"/>
  <c r="BF197" i="26"/>
  <c r="T197" i="26"/>
  <c r="R197" i="26"/>
  <c r="P197" i="26"/>
  <c r="BI196" i="26"/>
  <c r="BH196" i="26"/>
  <c r="BG196" i="26"/>
  <c r="BF196" i="26"/>
  <c r="T196" i="26"/>
  <c r="R196" i="26"/>
  <c r="P196" i="26"/>
  <c r="BI189" i="26"/>
  <c r="BH189" i="26"/>
  <c r="BG189" i="26"/>
  <c r="BF189" i="26"/>
  <c r="T189" i="26"/>
  <c r="R189" i="26"/>
  <c r="P189" i="26"/>
  <c r="BI186" i="26"/>
  <c r="BH186" i="26"/>
  <c r="BG186" i="26"/>
  <c r="BF186" i="26"/>
  <c r="T186" i="26"/>
  <c r="R186" i="26"/>
  <c r="P186" i="26"/>
  <c r="BI182" i="26"/>
  <c r="BH182" i="26"/>
  <c r="BG182" i="26"/>
  <c r="BF182" i="26"/>
  <c r="T182" i="26"/>
  <c r="R182" i="26"/>
  <c r="P182" i="26"/>
  <c r="BI177" i="26"/>
  <c r="BH177" i="26"/>
  <c r="BG177" i="26"/>
  <c r="BF177" i="26"/>
  <c r="T177" i="26"/>
  <c r="R177" i="26"/>
  <c r="P177" i="26"/>
  <c r="BI176" i="26"/>
  <c r="BH176" i="26"/>
  <c r="BG176" i="26"/>
  <c r="BF176" i="26"/>
  <c r="T176" i="26"/>
  <c r="R176" i="26"/>
  <c r="P176" i="26"/>
  <c r="BI174" i="26"/>
  <c r="BH174" i="26"/>
  <c r="BG174" i="26"/>
  <c r="BF174" i="26"/>
  <c r="T174" i="26"/>
  <c r="R174" i="26"/>
  <c r="P174" i="26"/>
  <c r="BI173" i="26"/>
  <c r="BH173" i="26"/>
  <c r="BG173" i="26"/>
  <c r="BF173" i="26"/>
  <c r="T173" i="26"/>
  <c r="R173" i="26"/>
  <c r="P173" i="26"/>
  <c r="BI169" i="26"/>
  <c r="BH169" i="26"/>
  <c r="BG169" i="26"/>
  <c r="BF169" i="26"/>
  <c r="T169" i="26"/>
  <c r="R169" i="26"/>
  <c r="P169" i="26"/>
  <c r="BI155" i="26"/>
  <c r="BH155" i="26"/>
  <c r="BG155" i="26"/>
  <c r="BF155" i="26"/>
  <c r="T155" i="26"/>
  <c r="R155" i="26"/>
  <c r="P155" i="26"/>
  <c r="BI141" i="26"/>
  <c r="BH141" i="26"/>
  <c r="BG141" i="26"/>
  <c r="BF141" i="26"/>
  <c r="T141" i="26"/>
  <c r="R141" i="26"/>
  <c r="P141" i="26"/>
  <c r="BI127" i="26"/>
  <c r="BH127" i="26"/>
  <c r="BG127" i="26"/>
  <c r="BF127" i="26"/>
  <c r="T127" i="26"/>
  <c r="R127" i="26"/>
  <c r="P127" i="26"/>
  <c r="BI119" i="26"/>
  <c r="BH119" i="26"/>
  <c r="BG119" i="26"/>
  <c r="BF119" i="26"/>
  <c r="T119" i="26"/>
  <c r="R119" i="26"/>
  <c r="P119" i="26"/>
  <c r="BI111" i="26"/>
  <c r="BH111" i="26"/>
  <c r="BG111" i="26"/>
  <c r="BF111" i="26"/>
  <c r="T111" i="26"/>
  <c r="R111" i="26"/>
  <c r="P111" i="26"/>
  <c r="BI103" i="26"/>
  <c r="BH103" i="26"/>
  <c r="BG103" i="26"/>
  <c r="BF103" i="26"/>
  <c r="T103" i="26"/>
  <c r="R103" i="26"/>
  <c r="P103" i="26"/>
  <c r="BI97" i="26"/>
  <c r="BH97" i="26"/>
  <c r="BG97" i="26"/>
  <c r="BF97" i="26"/>
  <c r="T97" i="26"/>
  <c r="R97" i="26"/>
  <c r="P97" i="26"/>
  <c r="F88" i="26"/>
  <c r="E86" i="26"/>
  <c r="F56" i="26"/>
  <c r="E54" i="26"/>
  <c r="J26" i="26"/>
  <c r="E26" i="26"/>
  <c r="J59" i="26" s="1"/>
  <c r="J25" i="26"/>
  <c r="J23" i="26"/>
  <c r="E23" i="26"/>
  <c r="J90" i="26" s="1"/>
  <c r="J22" i="26"/>
  <c r="J20" i="26"/>
  <c r="E20" i="26"/>
  <c r="F91" i="26" s="1"/>
  <c r="J19" i="26"/>
  <c r="J17" i="26"/>
  <c r="E17" i="26"/>
  <c r="F58" i="26" s="1"/>
  <c r="J16" i="26"/>
  <c r="J14" i="26"/>
  <c r="J88" i="26"/>
  <c r="E7" i="26"/>
  <c r="E82" i="26"/>
  <c r="J37" i="25"/>
  <c r="J36" i="25"/>
  <c r="AY82" i="1" s="1"/>
  <c r="J35" i="25"/>
  <c r="AX82" i="1"/>
  <c r="BI262" i="25"/>
  <c r="BH262" i="25"/>
  <c r="BG262" i="25"/>
  <c r="BF262" i="25"/>
  <c r="T262" i="25"/>
  <c r="R262" i="25"/>
  <c r="P262" i="25"/>
  <c r="BI261" i="25"/>
  <c r="BH261" i="25"/>
  <c r="BG261" i="25"/>
  <c r="BF261" i="25"/>
  <c r="T261" i="25"/>
  <c r="R261" i="25"/>
  <c r="P261" i="25"/>
  <c r="BI260" i="25"/>
  <c r="BH260" i="25"/>
  <c r="BG260" i="25"/>
  <c r="BF260" i="25"/>
  <c r="T260" i="25"/>
  <c r="R260" i="25"/>
  <c r="P260" i="25"/>
  <c r="BI259" i="25"/>
  <c r="BH259" i="25"/>
  <c r="BG259" i="25"/>
  <c r="BF259" i="25"/>
  <c r="T259" i="25"/>
  <c r="R259" i="25"/>
  <c r="P259" i="25"/>
  <c r="BI258" i="25"/>
  <c r="BH258" i="25"/>
  <c r="BG258" i="25"/>
  <c r="BF258" i="25"/>
  <c r="T258" i="25"/>
  <c r="R258" i="25"/>
  <c r="P258" i="25"/>
  <c r="BI257" i="25"/>
  <c r="BH257" i="25"/>
  <c r="BG257" i="25"/>
  <c r="BF257" i="25"/>
  <c r="T257" i="25"/>
  <c r="R257" i="25"/>
  <c r="P257" i="25"/>
  <c r="BI256" i="25"/>
  <c r="BH256" i="25"/>
  <c r="BG256" i="25"/>
  <c r="BF256" i="25"/>
  <c r="T256" i="25"/>
  <c r="R256" i="25"/>
  <c r="P256" i="25"/>
  <c r="BI255" i="25"/>
  <c r="BH255" i="25"/>
  <c r="BG255" i="25"/>
  <c r="BF255" i="25"/>
  <c r="T255" i="25"/>
  <c r="R255" i="25"/>
  <c r="P255" i="25"/>
  <c r="BI254" i="25"/>
  <c r="BH254" i="25"/>
  <c r="BG254" i="25"/>
  <c r="BF254" i="25"/>
  <c r="T254" i="25"/>
  <c r="R254" i="25"/>
  <c r="P254" i="25"/>
  <c r="BI253" i="25"/>
  <c r="BH253" i="25"/>
  <c r="BG253" i="25"/>
  <c r="BF253" i="25"/>
  <c r="T253" i="25"/>
  <c r="R253" i="25"/>
  <c r="P253" i="25"/>
  <c r="BI252" i="25"/>
  <c r="BH252" i="25"/>
  <c r="BG252" i="25"/>
  <c r="BF252" i="25"/>
  <c r="T252" i="25"/>
  <c r="R252" i="25"/>
  <c r="P252" i="25"/>
  <c r="BI251" i="25"/>
  <c r="BH251" i="25"/>
  <c r="BG251" i="25"/>
  <c r="BF251" i="25"/>
  <c r="T251" i="25"/>
  <c r="R251" i="25"/>
  <c r="P251" i="25"/>
  <c r="BI250" i="25"/>
  <c r="BH250" i="25"/>
  <c r="BG250" i="25"/>
  <c r="BF250" i="25"/>
  <c r="T250" i="25"/>
  <c r="R250" i="25"/>
  <c r="P250" i="25"/>
  <c r="BI249" i="25"/>
  <c r="BH249" i="25"/>
  <c r="BG249" i="25"/>
  <c r="BF249" i="25"/>
  <c r="T249" i="25"/>
  <c r="R249" i="25"/>
  <c r="P249" i="25"/>
  <c r="BI248" i="25"/>
  <c r="BH248" i="25"/>
  <c r="BG248" i="25"/>
  <c r="BF248" i="25"/>
  <c r="T248" i="25"/>
  <c r="R248" i="25"/>
  <c r="P248" i="25"/>
  <c r="BI247" i="25"/>
  <c r="BH247" i="25"/>
  <c r="BG247" i="25"/>
  <c r="BF247" i="25"/>
  <c r="T247" i="25"/>
  <c r="R247" i="25"/>
  <c r="P247" i="25"/>
  <c r="BI246" i="25"/>
  <c r="BH246" i="25"/>
  <c r="BG246" i="25"/>
  <c r="BF246" i="25"/>
  <c r="T246" i="25"/>
  <c r="R246" i="25"/>
  <c r="P246" i="25"/>
  <c r="BI245" i="25"/>
  <c r="BH245" i="25"/>
  <c r="BG245" i="25"/>
  <c r="BF245" i="25"/>
  <c r="T245" i="25"/>
  <c r="R245" i="25"/>
  <c r="P245" i="25"/>
  <c r="BI244" i="25"/>
  <c r="BH244" i="25"/>
  <c r="BG244" i="25"/>
  <c r="BF244" i="25"/>
  <c r="T244" i="25"/>
  <c r="R244" i="25"/>
  <c r="P244" i="25"/>
  <c r="BI243" i="25"/>
  <c r="BH243" i="25"/>
  <c r="BG243" i="25"/>
  <c r="BF243" i="25"/>
  <c r="T243" i="25"/>
  <c r="R243" i="25"/>
  <c r="P243" i="25"/>
  <c r="BI242" i="25"/>
  <c r="BH242" i="25"/>
  <c r="BG242" i="25"/>
  <c r="BF242" i="25"/>
  <c r="T242" i="25"/>
  <c r="R242" i="25"/>
  <c r="P242" i="25"/>
  <c r="BI241" i="25"/>
  <c r="BH241" i="25"/>
  <c r="BG241" i="25"/>
  <c r="BF241" i="25"/>
  <c r="T241" i="25"/>
  <c r="R241" i="25"/>
  <c r="P241" i="25"/>
  <c r="BI240" i="25"/>
  <c r="BH240" i="25"/>
  <c r="BG240" i="25"/>
  <c r="BF240" i="25"/>
  <c r="T240" i="25"/>
  <c r="R240" i="25"/>
  <c r="P240" i="25"/>
  <c r="BI239" i="25"/>
  <c r="BH239" i="25"/>
  <c r="BG239" i="25"/>
  <c r="BF239" i="25"/>
  <c r="T239" i="25"/>
  <c r="R239" i="25"/>
  <c r="P239" i="25"/>
  <c r="BI238" i="25"/>
  <c r="BH238" i="25"/>
  <c r="BG238" i="25"/>
  <c r="BF238" i="25"/>
  <c r="T238" i="25"/>
  <c r="R238" i="25"/>
  <c r="P238" i="25"/>
  <c r="BI237" i="25"/>
  <c r="BH237" i="25"/>
  <c r="BG237" i="25"/>
  <c r="BF237" i="25"/>
  <c r="T237" i="25"/>
  <c r="R237" i="25"/>
  <c r="P237" i="25"/>
  <c r="BI236" i="25"/>
  <c r="BH236" i="25"/>
  <c r="BG236" i="25"/>
  <c r="BF236" i="25"/>
  <c r="T236" i="25"/>
  <c r="R236" i="25"/>
  <c r="P236" i="25"/>
  <c r="BI235" i="25"/>
  <c r="BH235" i="25"/>
  <c r="BG235" i="25"/>
  <c r="BF235" i="25"/>
  <c r="T235" i="25"/>
  <c r="R235" i="25"/>
  <c r="P235" i="25"/>
  <c r="BI234" i="25"/>
  <c r="BH234" i="25"/>
  <c r="BG234" i="25"/>
  <c r="BF234" i="25"/>
  <c r="T234" i="25"/>
  <c r="R234" i="25"/>
  <c r="P234" i="25"/>
  <c r="BI233" i="25"/>
  <c r="BH233" i="25"/>
  <c r="BG233" i="25"/>
  <c r="BF233" i="25"/>
  <c r="T233" i="25"/>
  <c r="R233" i="25"/>
  <c r="P233" i="25"/>
  <c r="BI232" i="25"/>
  <c r="BH232" i="25"/>
  <c r="BG232" i="25"/>
  <c r="BF232" i="25"/>
  <c r="T232" i="25"/>
  <c r="R232" i="25"/>
  <c r="P232" i="25"/>
  <c r="BI231" i="25"/>
  <c r="BH231" i="25"/>
  <c r="BG231" i="25"/>
  <c r="BF231" i="25"/>
  <c r="T231" i="25"/>
  <c r="R231" i="25"/>
  <c r="P231" i="25"/>
  <c r="BI230" i="25"/>
  <c r="BH230" i="25"/>
  <c r="BG230" i="25"/>
  <c r="BF230" i="25"/>
  <c r="T230" i="25"/>
  <c r="R230" i="25"/>
  <c r="P230" i="25"/>
  <c r="BI229" i="25"/>
  <c r="BH229" i="25"/>
  <c r="BG229" i="25"/>
  <c r="BF229" i="25"/>
  <c r="T229" i="25"/>
  <c r="R229" i="25"/>
  <c r="P229" i="25"/>
  <c r="BI228" i="25"/>
  <c r="BH228" i="25"/>
  <c r="BG228" i="25"/>
  <c r="BF228" i="25"/>
  <c r="T228" i="25"/>
  <c r="R228" i="25"/>
  <c r="P228" i="25"/>
  <c r="BI227" i="25"/>
  <c r="BH227" i="25"/>
  <c r="BG227" i="25"/>
  <c r="BF227" i="25"/>
  <c r="T227" i="25"/>
  <c r="R227" i="25"/>
  <c r="P227" i="25"/>
  <c r="BI226" i="25"/>
  <c r="BH226" i="25"/>
  <c r="BG226" i="25"/>
  <c r="BF226" i="25"/>
  <c r="T226" i="25"/>
  <c r="R226" i="25"/>
  <c r="P226" i="25"/>
  <c r="BI225" i="25"/>
  <c r="BH225" i="25"/>
  <c r="BG225" i="25"/>
  <c r="BF225" i="25"/>
  <c r="T225" i="25"/>
  <c r="R225" i="25"/>
  <c r="P225" i="25"/>
  <c r="BI224" i="25"/>
  <c r="BH224" i="25"/>
  <c r="BG224" i="25"/>
  <c r="BF224" i="25"/>
  <c r="T224" i="25"/>
  <c r="R224" i="25"/>
  <c r="P224" i="25"/>
  <c r="BI223" i="25"/>
  <c r="BH223" i="25"/>
  <c r="BG223" i="25"/>
  <c r="BF223" i="25"/>
  <c r="T223" i="25"/>
  <c r="R223" i="25"/>
  <c r="P223" i="25"/>
  <c r="BI222" i="25"/>
  <c r="BH222" i="25"/>
  <c r="BG222" i="25"/>
  <c r="BF222" i="25"/>
  <c r="T222" i="25"/>
  <c r="R222" i="25"/>
  <c r="P222" i="25"/>
  <c r="BI221" i="25"/>
  <c r="BH221" i="25"/>
  <c r="BG221" i="25"/>
  <c r="BF221" i="25"/>
  <c r="T221" i="25"/>
  <c r="R221" i="25"/>
  <c r="P221" i="25"/>
  <c r="BI220" i="25"/>
  <c r="BH220" i="25"/>
  <c r="BG220" i="25"/>
  <c r="BF220" i="25"/>
  <c r="T220" i="25"/>
  <c r="R220" i="25"/>
  <c r="P220" i="25"/>
  <c r="BI219" i="25"/>
  <c r="BH219" i="25"/>
  <c r="BG219" i="25"/>
  <c r="BF219" i="25"/>
  <c r="T219" i="25"/>
  <c r="R219" i="25"/>
  <c r="P219" i="25"/>
  <c r="BI218" i="25"/>
  <c r="BH218" i="25"/>
  <c r="BG218" i="25"/>
  <c r="BF218" i="25"/>
  <c r="T218" i="25"/>
  <c r="R218" i="25"/>
  <c r="P218" i="25"/>
  <c r="BI217" i="25"/>
  <c r="BH217" i="25"/>
  <c r="BG217" i="25"/>
  <c r="BF217" i="25"/>
  <c r="T217" i="25"/>
  <c r="R217" i="25"/>
  <c r="P217" i="25"/>
  <c r="BI216" i="25"/>
  <c r="BH216" i="25"/>
  <c r="BG216" i="25"/>
  <c r="BF216" i="25"/>
  <c r="T216" i="25"/>
  <c r="R216" i="25"/>
  <c r="P216" i="25"/>
  <c r="BI215" i="25"/>
  <c r="BH215" i="25"/>
  <c r="BG215" i="25"/>
  <c r="BF215" i="25"/>
  <c r="T215" i="25"/>
  <c r="R215" i="25"/>
  <c r="P215" i="25"/>
  <c r="BI214" i="25"/>
  <c r="BH214" i="25"/>
  <c r="BG214" i="25"/>
  <c r="BF214" i="25"/>
  <c r="T214" i="25"/>
  <c r="R214" i="25"/>
  <c r="P214" i="25"/>
  <c r="BI213" i="25"/>
  <c r="BH213" i="25"/>
  <c r="BG213" i="25"/>
  <c r="BF213" i="25"/>
  <c r="T213" i="25"/>
  <c r="R213" i="25"/>
  <c r="P213" i="25"/>
  <c r="BI212" i="25"/>
  <c r="BH212" i="25"/>
  <c r="BG212" i="25"/>
  <c r="BF212" i="25"/>
  <c r="T212" i="25"/>
  <c r="R212" i="25"/>
  <c r="P212" i="25"/>
  <c r="BI211" i="25"/>
  <c r="BH211" i="25"/>
  <c r="BG211" i="25"/>
  <c r="BF211" i="25"/>
  <c r="T211" i="25"/>
  <c r="R211" i="25"/>
  <c r="P211" i="25"/>
  <c r="BI210" i="25"/>
  <c r="BH210" i="25"/>
  <c r="BG210" i="25"/>
  <c r="BF210" i="25"/>
  <c r="T210" i="25"/>
  <c r="R210" i="25"/>
  <c r="P210" i="25"/>
  <c r="BI209" i="25"/>
  <c r="BH209" i="25"/>
  <c r="BG209" i="25"/>
  <c r="BF209" i="25"/>
  <c r="T209" i="25"/>
  <c r="R209" i="25"/>
  <c r="P209" i="25"/>
  <c r="BI208" i="25"/>
  <c r="BH208" i="25"/>
  <c r="BG208" i="25"/>
  <c r="BF208" i="25"/>
  <c r="T208" i="25"/>
  <c r="R208" i="25"/>
  <c r="P208" i="25"/>
  <c r="BI207" i="25"/>
  <c r="BH207" i="25"/>
  <c r="BG207" i="25"/>
  <c r="BF207" i="25"/>
  <c r="T207" i="25"/>
  <c r="R207" i="25"/>
  <c r="P207" i="25"/>
  <c r="BI206" i="25"/>
  <c r="BH206" i="25"/>
  <c r="BG206" i="25"/>
  <c r="BF206" i="25"/>
  <c r="T206" i="25"/>
  <c r="R206" i="25"/>
  <c r="P206" i="25"/>
  <c r="BI205" i="25"/>
  <c r="BH205" i="25"/>
  <c r="BG205" i="25"/>
  <c r="BF205" i="25"/>
  <c r="T205" i="25"/>
  <c r="R205" i="25"/>
  <c r="P205" i="25"/>
  <c r="BI204" i="25"/>
  <c r="BH204" i="25"/>
  <c r="BG204" i="25"/>
  <c r="BF204" i="25"/>
  <c r="T204" i="25"/>
  <c r="R204" i="25"/>
  <c r="P204" i="25"/>
  <c r="BI203" i="25"/>
  <c r="BH203" i="25"/>
  <c r="BG203" i="25"/>
  <c r="BF203" i="25"/>
  <c r="T203" i="25"/>
  <c r="R203" i="25"/>
  <c r="P203" i="25"/>
  <c r="BI202" i="25"/>
  <c r="BH202" i="25"/>
  <c r="BG202" i="25"/>
  <c r="BF202" i="25"/>
  <c r="T202" i="25"/>
  <c r="R202" i="25"/>
  <c r="P202" i="25"/>
  <c r="BI201" i="25"/>
  <c r="BH201" i="25"/>
  <c r="BG201" i="25"/>
  <c r="BF201" i="25"/>
  <c r="T201" i="25"/>
  <c r="R201" i="25"/>
  <c r="P201" i="25"/>
  <c r="BI200" i="25"/>
  <c r="BH200" i="25"/>
  <c r="BG200" i="25"/>
  <c r="BF200" i="25"/>
  <c r="T200" i="25"/>
  <c r="R200" i="25"/>
  <c r="P200" i="25"/>
  <c r="BI199" i="25"/>
  <c r="BH199" i="25"/>
  <c r="BG199" i="25"/>
  <c r="BF199" i="25"/>
  <c r="T199" i="25"/>
  <c r="R199" i="25"/>
  <c r="P199" i="25"/>
  <c r="BI198" i="25"/>
  <c r="BH198" i="25"/>
  <c r="BG198" i="25"/>
  <c r="BF198" i="25"/>
  <c r="T198" i="25"/>
  <c r="R198" i="25"/>
  <c r="P198" i="25"/>
  <c r="BI197" i="25"/>
  <c r="BH197" i="25"/>
  <c r="BG197" i="25"/>
  <c r="BF197" i="25"/>
  <c r="T197" i="25"/>
  <c r="R197" i="25"/>
  <c r="P197" i="25"/>
  <c r="BI196" i="25"/>
  <c r="BH196" i="25"/>
  <c r="BG196" i="25"/>
  <c r="BF196" i="25"/>
  <c r="T196" i="25"/>
  <c r="R196" i="25"/>
  <c r="P196" i="25"/>
  <c r="BI195" i="25"/>
  <c r="BH195" i="25"/>
  <c r="BG195" i="25"/>
  <c r="BF195" i="25"/>
  <c r="T195" i="25"/>
  <c r="R195" i="25"/>
  <c r="P195" i="25"/>
  <c r="BI194" i="25"/>
  <c r="BH194" i="25"/>
  <c r="BG194" i="25"/>
  <c r="BF194" i="25"/>
  <c r="T194" i="25"/>
  <c r="R194" i="25"/>
  <c r="P194" i="25"/>
  <c r="BI193" i="25"/>
  <c r="BH193" i="25"/>
  <c r="BG193" i="25"/>
  <c r="BF193" i="25"/>
  <c r="T193" i="25"/>
  <c r="R193" i="25"/>
  <c r="P193" i="25"/>
  <c r="BI192" i="25"/>
  <c r="BH192" i="25"/>
  <c r="BG192" i="25"/>
  <c r="BF192" i="25"/>
  <c r="T192" i="25"/>
  <c r="R192" i="25"/>
  <c r="P192" i="25"/>
  <c r="BI191" i="25"/>
  <c r="BH191" i="25"/>
  <c r="BG191" i="25"/>
  <c r="BF191" i="25"/>
  <c r="T191" i="25"/>
  <c r="R191" i="25"/>
  <c r="P191" i="25"/>
  <c r="BI190" i="25"/>
  <c r="BH190" i="25"/>
  <c r="BG190" i="25"/>
  <c r="BF190" i="25"/>
  <c r="T190" i="25"/>
  <c r="R190" i="25"/>
  <c r="P190" i="25"/>
  <c r="BI189" i="25"/>
  <c r="BH189" i="25"/>
  <c r="BG189" i="25"/>
  <c r="BF189" i="25"/>
  <c r="T189" i="25"/>
  <c r="R189" i="25"/>
  <c r="P189" i="25"/>
  <c r="BI188" i="25"/>
  <c r="BH188" i="25"/>
  <c r="BG188" i="25"/>
  <c r="BF188" i="25"/>
  <c r="T188" i="25"/>
  <c r="R188" i="25"/>
  <c r="P188" i="25"/>
  <c r="BI187" i="25"/>
  <c r="BH187" i="25"/>
  <c r="BG187" i="25"/>
  <c r="BF187" i="25"/>
  <c r="T187" i="25"/>
  <c r="R187" i="25"/>
  <c r="P187" i="25"/>
  <c r="BI186" i="25"/>
  <c r="BH186" i="25"/>
  <c r="BG186" i="25"/>
  <c r="BF186" i="25"/>
  <c r="T186" i="25"/>
  <c r="R186" i="25"/>
  <c r="P186" i="25"/>
  <c r="BI185" i="25"/>
  <c r="BH185" i="25"/>
  <c r="BG185" i="25"/>
  <c r="BF185" i="25"/>
  <c r="T185" i="25"/>
  <c r="R185" i="25"/>
  <c r="P185" i="25"/>
  <c r="BI184" i="25"/>
  <c r="BH184" i="25"/>
  <c r="BG184" i="25"/>
  <c r="BF184" i="25"/>
  <c r="T184" i="25"/>
  <c r="R184" i="25"/>
  <c r="P184" i="25"/>
  <c r="BI183" i="25"/>
  <c r="BH183" i="25"/>
  <c r="BG183" i="25"/>
  <c r="BF183" i="25"/>
  <c r="T183" i="25"/>
  <c r="R183" i="25"/>
  <c r="P183" i="25"/>
  <c r="BI182" i="25"/>
  <c r="BH182" i="25"/>
  <c r="BG182" i="25"/>
  <c r="BF182" i="25"/>
  <c r="T182" i="25"/>
  <c r="R182" i="25"/>
  <c r="P182" i="25"/>
  <c r="BI181" i="25"/>
  <c r="BH181" i="25"/>
  <c r="BG181" i="25"/>
  <c r="BF181" i="25"/>
  <c r="T181" i="25"/>
  <c r="R181" i="25"/>
  <c r="P181" i="25"/>
  <c r="BI180" i="25"/>
  <c r="BH180" i="25"/>
  <c r="BG180" i="25"/>
  <c r="BF180" i="25"/>
  <c r="T180" i="25"/>
  <c r="R180" i="25"/>
  <c r="P180" i="25"/>
  <c r="BI179" i="25"/>
  <c r="BH179" i="25"/>
  <c r="BG179" i="25"/>
  <c r="BF179" i="25"/>
  <c r="T179" i="25"/>
  <c r="R179" i="25"/>
  <c r="P179" i="25"/>
  <c r="BI178" i="25"/>
  <c r="BH178" i="25"/>
  <c r="BG178" i="25"/>
  <c r="BF178" i="25"/>
  <c r="T178" i="25"/>
  <c r="R178" i="25"/>
  <c r="P178" i="25"/>
  <c r="BI177" i="25"/>
  <c r="BH177" i="25"/>
  <c r="BG177" i="25"/>
  <c r="BF177" i="25"/>
  <c r="T177" i="25"/>
  <c r="R177" i="25"/>
  <c r="P177" i="25"/>
  <c r="BI176" i="25"/>
  <c r="BH176" i="25"/>
  <c r="BG176" i="25"/>
  <c r="BF176" i="25"/>
  <c r="T176" i="25"/>
  <c r="R176" i="25"/>
  <c r="P176" i="25"/>
  <c r="BI175" i="25"/>
  <c r="BH175" i="25"/>
  <c r="BG175" i="25"/>
  <c r="BF175" i="25"/>
  <c r="T175" i="25"/>
  <c r="R175" i="25"/>
  <c r="P175" i="25"/>
  <c r="BI174" i="25"/>
  <c r="BH174" i="25"/>
  <c r="BG174" i="25"/>
  <c r="BF174" i="25"/>
  <c r="T174" i="25"/>
  <c r="R174" i="25"/>
  <c r="P174" i="25"/>
  <c r="BI173" i="25"/>
  <c r="BH173" i="25"/>
  <c r="BG173" i="25"/>
  <c r="BF173" i="25"/>
  <c r="T173" i="25"/>
  <c r="R173" i="25"/>
  <c r="P173" i="25"/>
  <c r="BI172" i="25"/>
  <c r="BH172" i="25"/>
  <c r="BG172" i="25"/>
  <c r="BF172" i="25"/>
  <c r="T172" i="25"/>
  <c r="R172" i="25"/>
  <c r="P172" i="25"/>
  <c r="BI171" i="25"/>
  <c r="BH171" i="25"/>
  <c r="BG171" i="25"/>
  <c r="BF171" i="25"/>
  <c r="T171" i="25"/>
  <c r="R171" i="25"/>
  <c r="P171" i="25"/>
  <c r="BI170" i="25"/>
  <c r="BH170" i="25"/>
  <c r="BG170" i="25"/>
  <c r="BF170" i="25"/>
  <c r="T170" i="25"/>
  <c r="R170" i="25"/>
  <c r="P170" i="25"/>
  <c r="BI169" i="25"/>
  <c r="BH169" i="25"/>
  <c r="BG169" i="25"/>
  <c r="BF169" i="25"/>
  <c r="T169" i="25"/>
  <c r="R169" i="25"/>
  <c r="P169" i="25"/>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4" i="25"/>
  <c r="BH164" i="25"/>
  <c r="BG164" i="25"/>
  <c r="BF164" i="25"/>
  <c r="T164" i="25"/>
  <c r="R164" i="25"/>
  <c r="P164"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0" i="25"/>
  <c r="BH100" i="25"/>
  <c r="BG100" i="25"/>
  <c r="BF100" i="25"/>
  <c r="T100" i="25"/>
  <c r="T99" i="25"/>
  <c r="R100" i="25"/>
  <c r="R99" i="25" s="1"/>
  <c r="P100" i="25"/>
  <c r="P99" i="25"/>
  <c r="BI98" i="25"/>
  <c r="BH98" i="25"/>
  <c r="BG98" i="25"/>
  <c r="BF98" i="25"/>
  <c r="T98" i="25"/>
  <c r="R98" i="25"/>
  <c r="P98" i="25"/>
  <c r="BI97" i="25"/>
  <c r="BH97" i="25"/>
  <c r="BG97" i="25"/>
  <c r="BF97" i="25"/>
  <c r="T97" i="25"/>
  <c r="R97" i="25"/>
  <c r="P97" i="25"/>
  <c r="BI96" i="25"/>
  <c r="BH96" i="25"/>
  <c r="BG96" i="25"/>
  <c r="BF96" i="25"/>
  <c r="T96" i="25"/>
  <c r="R96" i="25"/>
  <c r="P96" i="25"/>
  <c r="BI95" i="25"/>
  <c r="BH95" i="25"/>
  <c r="BG95" i="25"/>
  <c r="BF95" i="25"/>
  <c r="T95" i="25"/>
  <c r="R95" i="25"/>
  <c r="P95" i="25"/>
  <c r="BI94" i="25"/>
  <c r="BH94" i="25"/>
  <c r="BG94" i="25"/>
  <c r="BF94" i="25"/>
  <c r="T94" i="25"/>
  <c r="R94" i="25"/>
  <c r="P94" i="25"/>
  <c r="BI93" i="25"/>
  <c r="BH93" i="25"/>
  <c r="BG93" i="25"/>
  <c r="BF93" i="25"/>
  <c r="T93" i="25"/>
  <c r="R93" i="25"/>
  <c r="P93" i="25"/>
  <c r="BI92" i="25"/>
  <c r="BH92" i="25"/>
  <c r="BG92" i="25"/>
  <c r="BF92" i="25"/>
  <c r="T92" i="25"/>
  <c r="R92" i="25"/>
  <c r="P92" i="25"/>
  <c r="BI91" i="25"/>
  <c r="BH91" i="25"/>
  <c r="BG91" i="25"/>
  <c r="BF91" i="25"/>
  <c r="T91" i="25"/>
  <c r="R91" i="25"/>
  <c r="P91" i="25"/>
  <c r="BI90" i="25"/>
  <c r="BH90" i="25"/>
  <c r="BG90" i="25"/>
  <c r="BF90" i="25"/>
  <c r="T90" i="25"/>
  <c r="R90" i="25"/>
  <c r="P90" i="25"/>
  <c r="BI89" i="25"/>
  <c r="BH89" i="25"/>
  <c r="BG89" i="25"/>
  <c r="BF89" i="25"/>
  <c r="T89" i="25"/>
  <c r="R89" i="25"/>
  <c r="P89" i="25"/>
  <c r="F80" i="25"/>
  <c r="E78" i="25"/>
  <c r="F52" i="25"/>
  <c r="E50" i="25"/>
  <c r="J24" i="25"/>
  <c r="E24" i="25"/>
  <c r="J83" i="25" s="1"/>
  <c r="J23" i="25"/>
  <c r="J21" i="25"/>
  <c r="E21" i="25"/>
  <c r="J82" i="25" s="1"/>
  <c r="J20" i="25"/>
  <c r="J18" i="25"/>
  <c r="E18" i="25"/>
  <c r="F55" i="25" s="1"/>
  <c r="J17" i="25"/>
  <c r="J15" i="25"/>
  <c r="E15" i="25"/>
  <c r="F54" i="25" s="1"/>
  <c r="J14" i="25"/>
  <c r="J12" i="25"/>
  <c r="J52" i="25"/>
  <c r="E7" i="25"/>
  <c r="E48" i="25" s="1"/>
  <c r="J37" i="24"/>
  <c r="J36" i="24"/>
  <c r="AY81" i="1"/>
  <c r="J35" i="24"/>
  <c r="AX81" i="1"/>
  <c r="BI783" i="24"/>
  <c r="BH783" i="24"/>
  <c r="BG783" i="24"/>
  <c r="BF783" i="24"/>
  <c r="T783" i="24"/>
  <c r="T782" i="24" s="1"/>
  <c r="R783" i="24"/>
  <c r="R782" i="24"/>
  <c r="P783" i="24"/>
  <c r="P782" i="24"/>
  <c r="BI781" i="24"/>
  <c r="BH781" i="24"/>
  <c r="BG781" i="24"/>
  <c r="BF781" i="24"/>
  <c r="T781" i="24"/>
  <c r="R781" i="24"/>
  <c r="P781" i="24"/>
  <c r="BI780" i="24"/>
  <c r="BH780" i="24"/>
  <c r="BG780" i="24"/>
  <c r="BF780" i="24"/>
  <c r="T780" i="24"/>
  <c r="R780" i="24"/>
  <c r="P780" i="24"/>
  <c r="BI777" i="24"/>
  <c r="BH777" i="24"/>
  <c r="BG777" i="24"/>
  <c r="BF777" i="24"/>
  <c r="T777" i="24"/>
  <c r="R777" i="24"/>
  <c r="P777" i="24"/>
  <c r="BI766" i="24"/>
  <c r="BH766" i="24"/>
  <c r="BG766" i="24"/>
  <c r="BF766" i="24"/>
  <c r="T766" i="24"/>
  <c r="R766" i="24"/>
  <c r="P766" i="24"/>
  <c r="BI755" i="24"/>
  <c r="BH755" i="24"/>
  <c r="BG755" i="24"/>
  <c r="BF755" i="24"/>
  <c r="T755" i="24"/>
  <c r="R755" i="24"/>
  <c r="P755" i="24"/>
  <c r="BI751" i="24"/>
  <c r="BH751" i="24"/>
  <c r="BG751" i="24"/>
  <c r="BF751" i="24"/>
  <c r="T751" i="24"/>
  <c r="R751" i="24"/>
  <c r="P751" i="24"/>
  <c r="BI747" i="24"/>
  <c r="BH747" i="24"/>
  <c r="BG747" i="24"/>
  <c r="BF747" i="24"/>
  <c r="T747" i="24"/>
  <c r="R747" i="24"/>
  <c r="P747" i="24"/>
  <c r="BI738" i="24"/>
  <c r="BH738" i="24"/>
  <c r="BG738" i="24"/>
  <c r="BF738" i="24"/>
  <c r="T738" i="24"/>
  <c r="R738" i="24"/>
  <c r="P738" i="24"/>
  <c r="BI734" i="24"/>
  <c r="BH734" i="24"/>
  <c r="BG734" i="24"/>
  <c r="BF734" i="24"/>
  <c r="T734" i="24"/>
  <c r="R734" i="24"/>
  <c r="P734" i="24"/>
  <c r="BI725" i="24"/>
  <c r="BH725" i="24"/>
  <c r="BG725" i="24"/>
  <c r="BF725" i="24"/>
  <c r="T725" i="24"/>
  <c r="R725" i="24"/>
  <c r="P725" i="24"/>
  <c r="BI722" i="24"/>
  <c r="BH722" i="24"/>
  <c r="BG722" i="24"/>
  <c r="BF722" i="24"/>
  <c r="T722" i="24"/>
  <c r="R722" i="24"/>
  <c r="P722" i="24"/>
  <c r="BI718" i="24"/>
  <c r="BH718" i="24"/>
  <c r="BG718" i="24"/>
  <c r="BF718" i="24"/>
  <c r="T718" i="24"/>
  <c r="R718" i="24"/>
  <c r="P718" i="24"/>
  <c r="BI715" i="24"/>
  <c r="BH715" i="24"/>
  <c r="BG715" i="24"/>
  <c r="BF715" i="24"/>
  <c r="T715" i="24"/>
  <c r="R715" i="24"/>
  <c r="P715" i="24"/>
  <c r="BI711" i="24"/>
  <c r="BH711" i="24"/>
  <c r="BG711" i="24"/>
  <c r="BF711" i="24"/>
  <c r="T711" i="24"/>
  <c r="R711" i="24"/>
  <c r="P711" i="24"/>
  <c r="BI708" i="24"/>
  <c r="BH708" i="24"/>
  <c r="BG708" i="24"/>
  <c r="BF708" i="24"/>
  <c r="T708" i="24"/>
  <c r="R708" i="24"/>
  <c r="P708" i="24"/>
  <c r="BI704" i="24"/>
  <c r="BH704" i="24"/>
  <c r="BG704" i="24"/>
  <c r="BF704" i="24"/>
  <c r="T704" i="24"/>
  <c r="R704" i="24"/>
  <c r="P704" i="24"/>
  <c r="BI701" i="24"/>
  <c r="BH701" i="24"/>
  <c r="BG701" i="24"/>
  <c r="BF701" i="24"/>
  <c r="T701" i="24"/>
  <c r="R701" i="24"/>
  <c r="P701" i="24"/>
  <c r="BI697" i="24"/>
  <c r="BH697" i="24"/>
  <c r="BG697" i="24"/>
  <c r="BF697" i="24"/>
  <c r="T697" i="24"/>
  <c r="R697" i="24"/>
  <c r="P697" i="24"/>
  <c r="BI694" i="24"/>
  <c r="BH694" i="24"/>
  <c r="BG694" i="24"/>
  <c r="BF694" i="24"/>
  <c r="T694" i="24"/>
  <c r="R694" i="24"/>
  <c r="P694" i="24"/>
  <c r="BI691" i="24"/>
  <c r="BH691" i="24"/>
  <c r="BG691" i="24"/>
  <c r="BF691" i="24"/>
  <c r="T691" i="24"/>
  <c r="R691" i="24"/>
  <c r="P691" i="24"/>
  <c r="BI688" i="24"/>
  <c r="BH688" i="24"/>
  <c r="BG688" i="24"/>
  <c r="BF688" i="24"/>
  <c r="T688" i="24"/>
  <c r="R688" i="24"/>
  <c r="P688" i="24"/>
  <c r="BI684" i="24"/>
  <c r="BH684" i="24"/>
  <c r="BG684" i="24"/>
  <c r="BF684" i="24"/>
  <c r="T684" i="24"/>
  <c r="R684" i="24"/>
  <c r="P684" i="24"/>
  <c r="BI681" i="24"/>
  <c r="BH681" i="24"/>
  <c r="BG681" i="24"/>
  <c r="BF681" i="24"/>
  <c r="T681" i="24"/>
  <c r="R681" i="24"/>
  <c r="P681" i="24"/>
  <c r="BI672" i="24"/>
  <c r="BH672" i="24"/>
  <c r="BG672" i="24"/>
  <c r="BF672" i="24"/>
  <c r="T672" i="24"/>
  <c r="R672" i="24"/>
  <c r="P672" i="24"/>
  <c r="BI660" i="24"/>
  <c r="BH660" i="24"/>
  <c r="BG660" i="24"/>
  <c r="BF660" i="24"/>
  <c r="T660" i="24"/>
  <c r="R660" i="24"/>
  <c r="P660" i="24"/>
  <c r="BI654" i="24"/>
  <c r="BH654" i="24"/>
  <c r="BG654" i="24"/>
  <c r="BF654" i="24"/>
  <c r="T654" i="24"/>
  <c r="R654" i="24"/>
  <c r="P654" i="24"/>
  <c r="BI647" i="24"/>
  <c r="BH647" i="24"/>
  <c r="BG647" i="24"/>
  <c r="BF647" i="24"/>
  <c r="T647" i="24"/>
  <c r="R647" i="24"/>
  <c r="P647" i="24"/>
  <c r="BI640" i="24"/>
  <c r="BH640" i="24"/>
  <c r="BG640" i="24"/>
  <c r="BF640" i="24"/>
  <c r="T640" i="24"/>
  <c r="R640" i="24"/>
  <c r="P640" i="24"/>
  <c r="BI632" i="24"/>
  <c r="BH632" i="24"/>
  <c r="BG632" i="24"/>
  <c r="BF632" i="24"/>
  <c r="T632" i="24"/>
  <c r="R632" i="24"/>
  <c r="P632" i="24"/>
  <c r="BI626" i="24"/>
  <c r="BH626" i="24"/>
  <c r="BG626" i="24"/>
  <c r="BF626" i="24"/>
  <c r="T626" i="24"/>
  <c r="R626" i="24"/>
  <c r="P626" i="24"/>
  <c r="BI623" i="24"/>
  <c r="BH623" i="24"/>
  <c r="BG623" i="24"/>
  <c r="BF623" i="24"/>
  <c r="T623" i="24"/>
  <c r="R623" i="24"/>
  <c r="P623" i="24"/>
  <c r="BI617" i="24"/>
  <c r="BH617" i="24"/>
  <c r="BG617" i="24"/>
  <c r="BF617" i="24"/>
  <c r="T617" i="24"/>
  <c r="R617" i="24"/>
  <c r="P617" i="24"/>
  <c r="BI610" i="24"/>
  <c r="BH610" i="24"/>
  <c r="BG610" i="24"/>
  <c r="BF610" i="24"/>
  <c r="T610" i="24"/>
  <c r="R610" i="24"/>
  <c r="P610" i="24"/>
  <c r="BI603" i="24"/>
  <c r="BH603" i="24"/>
  <c r="BG603" i="24"/>
  <c r="BF603" i="24"/>
  <c r="T603" i="24"/>
  <c r="R603" i="24"/>
  <c r="P603" i="24"/>
  <c r="BI595" i="24"/>
  <c r="BH595" i="24"/>
  <c r="BG595" i="24"/>
  <c r="BF595" i="24"/>
  <c r="T595" i="24"/>
  <c r="R595" i="24"/>
  <c r="P595" i="24"/>
  <c r="BI592" i="24"/>
  <c r="BH592" i="24"/>
  <c r="BG592" i="24"/>
  <c r="BF592" i="24"/>
  <c r="T592" i="24"/>
  <c r="R592" i="24"/>
  <c r="P592" i="24"/>
  <c r="BI588" i="24"/>
  <c r="BH588" i="24"/>
  <c r="BG588" i="24"/>
  <c r="BF588" i="24"/>
  <c r="T588" i="24"/>
  <c r="R588" i="24"/>
  <c r="P588" i="24"/>
  <c r="BI576" i="24"/>
  <c r="BH576" i="24"/>
  <c r="BG576" i="24"/>
  <c r="BF576" i="24"/>
  <c r="T576" i="24"/>
  <c r="R576" i="24"/>
  <c r="P576" i="24"/>
  <c r="BI563" i="24"/>
  <c r="BH563" i="24"/>
  <c r="BG563" i="24"/>
  <c r="BF563" i="24"/>
  <c r="T563" i="24"/>
  <c r="R563" i="24"/>
  <c r="P563" i="24"/>
  <c r="BI557" i="24"/>
  <c r="BH557" i="24"/>
  <c r="BG557" i="24"/>
  <c r="BF557" i="24"/>
  <c r="T557" i="24"/>
  <c r="R557" i="24"/>
  <c r="P557" i="24"/>
  <c r="BI550" i="24"/>
  <c r="BH550" i="24"/>
  <c r="BG550" i="24"/>
  <c r="BF550" i="24"/>
  <c r="T550" i="24"/>
  <c r="R550" i="24"/>
  <c r="P550" i="24"/>
  <c r="BI541" i="24"/>
  <c r="BH541" i="24"/>
  <c r="BG541" i="24"/>
  <c r="BF541" i="24"/>
  <c r="T541" i="24"/>
  <c r="R541" i="24"/>
  <c r="P541" i="24"/>
  <c r="BI537" i="24"/>
  <c r="BH537" i="24"/>
  <c r="BG537" i="24"/>
  <c r="BF537" i="24"/>
  <c r="T537" i="24"/>
  <c r="R537" i="24"/>
  <c r="P537" i="24"/>
  <c r="BI520" i="24"/>
  <c r="BH520" i="24"/>
  <c r="BG520" i="24"/>
  <c r="BF520" i="24"/>
  <c r="T520" i="24"/>
  <c r="R520" i="24"/>
  <c r="P520" i="24"/>
  <c r="BI512" i="24"/>
  <c r="BH512" i="24"/>
  <c r="BG512" i="24"/>
  <c r="BF512" i="24"/>
  <c r="T512" i="24"/>
  <c r="R512" i="24"/>
  <c r="P512" i="24"/>
  <c r="BI505" i="24"/>
  <c r="BH505" i="24"/>
  <c r="BG505" i="24"/>
  <c r="BF505" i="24"/>
  <c r="T505" i="24"/>
  <c r="R505" i="24"/>
  <c r="P505" i="24"/>
  <c r="BI486" i="24"/>
  <c r="BH486" i="24"/>
  <c r="BG486" i="24"/>
  <c r="BF486" i="24"/>
  <c r="T486" i="24"/>
  <c r="R486" i="24"/>
  <c r="P486" i="24"/>
  <c r="BI476" i="24"/>
  <c r="BH476" i="24"/>
  <c r="BG476" i="24"/>
  <c r="BF476" i="24"/>
  <c r="T476" i="24"/>
  <c r="R476" i="24"/>
  <c r="P476" i="24"/>
  <c r="BI469" i="24"/>
  <c r="BH469" i="24"/>
  <c r="BG469" i="24"/>
  <c r="BF469" i="24"/>
  <c r="T469" i="24"/>
  <c r="R469" i="24"/>
  <c r="P469" i="24"/>
  <c r="BI452" i="24"/>
  <c r="BH452" i="24"/>
  <c r="BG452" i="24"/>
  <c r="BF452" i="24"/>
  <c r="T452" i="24"/>
  <c r="R452" i="24"/>
  <c r="P452" i="24"/>
  <c r="BI445" i="24"/>
  <c r="BH445" i="24"/>
  <c r="BG445" i="24"/>
  <c r="BF445" i="24"/>
  <c r="T445" i="24"/>
  <c r="R445" i="24"/>
  <c r="P445" i="24"/>
  <c r="BI441" i="24"/>
  <c r="BH441" i="24"/>
  <c r="BG441" i="24"/>
  <c r="BF441" i="24"/>
  <c r="T441" i="24"/>
  <c r="R441" i="24"/>
  <c r="P441" i="24"/>
  <c r="BI437" i="24"/>
  <c r="BH437" i="24"/>
  <c r="BG437" i="24"/>
  <c r="BF437" i="24"/>
  <c r="T437" i="24"/>
  <c r="R437" i="24"/>
  <c r="P437" i="24"/>
  <c r="BI426" i="24"/>
  <c r="BH426" i="24"/>
  <c r="BG426" i="24"/>
  <c r="BF426" i="24"/>
  <c r="T426" i="24"/>
  <c r="R426" i="24"/>
  <c r="P426" i="24"/>
  <c r="BI414" i="24"/>
  <c r="BH414" i="24"/>
  <c r="BG414" i="24"/>
  <c r="BF414" i="24"/>
  <c r="T414" i="24"/>
  <c r="R414" i="24"/>
  <c r="P414" i="24"/>
  <c r="BI385" i="24"/>
  <c r="BH385" i="24"/>
  <c r="BG385" i="24"/>
  <c r="BF385" i="24"/>
  <c r="T385" i="24"/>
  <c r="R385" i="24"/>
  <c r="P385" i="24"/>
  <c r="BI380" i="24"/>
  <c r="BH380" i="24"/>
  <c r="BG380" i="24"/>
  <c r="BF380" i="24"/>
  <c r="T380" i="24"/>
  <c r="R380" i="24"/>
  <c r="P380" i="24"/>
  <c r="BI364" i="24"/>
  <c r="BH364" i="24"/>
  <c r="BG364" i="24"/>
  <c r="BF364" i="24"/>
  <c r="T364" i="24"/>
  <c r="R364" i="24"/>
  <c r="P364" i="24"/>
  <c r="BI361" i="24"/>
  <c r="BH361" i="24"/>
  <c r="BG361" i="24"/>
  <c r="BF361" i="24"/>
  <c r="T361" i="24"/>
  <c r="R361" i="24"/>
  <c r="P361" i="24"/>
  <c r="BI340" i="24"/>
  <c r="BH340" i="24"/>
  <c r="BG340" i="24"/>
  <c r="BF340" i="24"/>
  <c r="T340" i="24"/>
  <c r="R340" i="24"/>
  <c r="P340" i="24"/>
  <c r="BI326" i="24"/>
  <c r="BH326" i="24"/>
  <c r="BG326" i="24"/>
  <c r="BF326" i="24"/>
  <c r="T326" i="24"/>
  <c r="R326" i="24"/>
  <c r="P326" i="24"/>
  <c r="BI323" i="24"/>
  <c r="BH323" i="24"/>
  <c r="BG323" i="24"/>
  <c r="BF323" i="24"/>
  <c r="T323" i="24"/>
  <c r="R323" i="24"/>
  <c r="P323" i="24"/>
  <c r="BI320" i="24"/>
  <c r="BH320" i="24"/>
  <c r="BG320" i="24"/>
  <c r="BF320" i="24"/>
  <c r="T320" i="24"/>
  <c r="R320" i="24"/>
  <c r="P320" i="24"/>
  <c r="BI263" i="24"/>
  <c r="BH263" i="24"/>
  <c r="BG263" i="24"/>
  <c r="BF263" i="24"/>
  <c r="T263" i="24"/>
  <c r="R263" i="24"/>
  <c r="P263" i="24"/>
  <c r="BI260" i="24"/>
  <c r="BH260" i="24"/>
  <c r="BG260" i="24"/>
  <c r="BF260" i="24"/>
  <c r="T260" i="24"/>
  <c r="R260" i="24"/>
  <c r="P260" i="24"/>
  <c r="BI249" i="24"/>
  <c r="BH249" i="24"/>
  <c r="BG249" i="24"/>
  <c r="BF249" i="24"/>
  <c r="T249" i="24"/>
  <c r="R249" i="24"/>
  <c r="P249" i="24"/>
  <c r="BI243" i="24"/>
  <c r="BH243" i="24"/>
  <c r="BG243" i="24"/>
  <c r="BF243" i="24"/>
  <c r="T243" i="24"/>
  <c r="R243" i="24"/>
  <c r="P243" i="24"/>
  <c r="BI231" i="24"/>
  <c r="BH231" i="24"/>
  <c r="BG231" i="24"/>
  <c r="BF231" i="24"/>
  <c r="T231" i="24"/>
  <c r="R231" i="24"/>
  <c r="P231" i="24"/>
  <c r="BI227" i="24"/>
  <c r="BH227" i="24"/>
  <c r="BG227" i="24"/>
  <c r="BF227" i="24"/>
  <c r="T227" i="24"/>
  <c r="R227" i="24"/>
  <c r="P227" i="24"/>
  <c r="BI223" i="24"/>
  <c r="BH223" i="24"/>
  <c r="BG223" i="24"/>
  <c r="BF223" i="24"/>
  <c r="T223" i="24"/>
  <c r="R223" i="24"/>
  <c r="P223" i="24"/>
  <c r="BI216" i="24"/>
  <c r="BH216" i="24"/>
  <c r="BG216" i="24"/>
  <c r="BF216" i="24"/>
  <c r="T216" i="24"/>
  <c r="R216" i="24"/>
  <c r="P216" i="24"/>
  <c r="BI208" i="24"/>
  <c r="BH208" i="24"/>
  <c r="BG208" i="24"/>
  <c r="BF208" i="24"/>
  <c r="T208" i="24"/>
  <c r="R208" i="24"/>
  <c r="P208" i="24"/>
  <c r="BI207" i="24"/>
  <c r="BH207" i="24"/>
  <c r="BG207" i="24"/>
  <c r="BF207" i="24"/>
  <c r="T207" i="24"/>
  <c r="R207" i="24"/>
  <c r="P207" i="24"/>
  <c r="BI205" i="24"/>
  <c r="BH205" i="24"/>
  <c r="BG205" i="24"/>
  <c r="BF205" i="24"/>
  <c r="T205" i="24"/>
  <c r="R205" i="24"/>
  <c r="P205" i="24"/>
  <c r="BI204" i="24"/>
  <c r="BH204" i="24"/>
  <c r="BG204" i="24"/>
  <c r="BF204" i="24"/>
  <c r="T204" i="24"/>
  <c r="R204" i="24"/>
  <c r="P204" i="24"/>
  <c r="BI193" i="24"/>
  <c r="BH193" i="24"/>
  <c r="BG193" i="24"/>
  <c r="BF193" i="24"/>
  <c r="T193" i="24"/>
  <c r="R193" i="24"/>
  <c r="P193" i="24"/>
  <c r="BI189" i="24"/>
  <c r="BH189" i="24"/>
  <c r="BG189" i="24"/>
  <c r="BF189" i="24"/>
  <c r="T189" i="24"/>
  <c r="R189" i="24"/>
  <c r="P189" i="24"/>
  <c r="BI170" i="24"/>
  <c r="BH170" i="24"/>
  <c r="BG170" i="24"/>
  <c r="BF170" i="24"/>
  <c r="T170" i="24"/>
  <c r="R170" i="24"/>
  <c r="P170" i="24"/>
  <c r="BI166" i="24"/>
  <c r="BH166" i="24"/>
  <c r="BG166" i="24"/>
  <c r="BF166" i="24"/>
  <c r="T166" i="24"/>
  <c r="R166" i="24"/>
  <c r="P166" i="24"/>
  <c r="BI162" i="24"/>
  <c r="BH162" i="24"/>
  <c r="BG162" i="24"/>
  <c r="BF162" i="24"/>
  <c r="T162" i="24"/>
  <c r="R162" i="24"/>
  <c r="P162" i="24"/>
  <c r="BI131" i="24"/>
  <c r="BH131" i="24"/>
  <c r="BG131" i="24"/>
  <c r="BF131" i="24"/>
  <c r="T131" i="24"/>
  <c r="R131" i="24"/>
  <c r="P131" i="24"/>
  <c r="BI127" i="24"/>
  <c r="BH127" i="24"/>
  <c r="BG127" i="24"/>
  <c r="BF127" i="24"/>
  <c r="T127" i="24"/>
  <c r="R127" i="24"/>
  <c r="P127" i="24"/>
  <c r="BI120" i="24"/>
  <c r="BH120" i="24"/>
  <c r="BG120" i="24"/>
  <c r="BF120" i="24"/>
  <c r="T120" i="24"/>
  <c r="R120" i="24"/>
  <c r="P120" i="24"/>
  <c r="BI116" i="24"/>
  <c r="BH116" i="24"/>
  <c r="BG116" i="24"/>
  <c r="BF116" i="24"/>
  <c r="T116" i="24"/>
  <c r="R116" i="24"/>
  <c r="P116" i="24"/>
  <c r="BI93" i="24"/>
  <c r="BH93" i="24"/>
  <c r="BG93" i="24"/>
  <c r="BF93" i="24"/>
  <c r="T93" i="24"/>
  <c r="R93" i="24"/>
  <c r="P93" i="24"/>
  <c r="BI89" i="24"/>
  <c r="BH89" i="24"/>
  <c r="BG89" i="24"/>
  <c r="BF89" i="24"/>
  <c r="T89" i="24"/>
  <c r="R89" i="24"/>
  <c r="P89" i="24"/>
  <c r="F80" i="24"/>
  <c r="E78" i="24"/>
  <c r="F52" i="24"/>
  <c r="E50" i="24"/>
  <c r="J24" i="24"/>
  <c r="E24" i="24"/>
  <c r="J55" i="24" s="1"/>
  <c r="J23" i="24"/>
  <c r="J21" i="24"/>
  <c r="E21" i="24"/>
  <c r="J82" i="24" s="1"/>
  <c r="J20" i="24"/>
  <c r="J18" i="24"/>
  <c r="E18" i="24"/>
  <c r="F55" i="24" s="1"/>
  <c r="J17" i="24"/>
  <c r="J15" i="24"/>
  <c r="E15" i="24"/>
  <c r="F54" i="24" s="1"/>
  <c r="J14" i="24"/>
  <c r="J12" i="24"/>
  <c r="J52" i="24" s="1"/>
  <c r="E7" i="24"/>
  <c r="E48" i="24" s="1"/>
  <c r="J37" i="23"/>
  <c r="J36" i="23"/>
  <c r="AY80" i="1" s="1"/>
  <c r="J35" i="23"/>
  <c r="AX80" i="1"/>
  <c r="BI277" i="23"/>
  <c r="BH277" i="23"/>
  <c r="BG277" i="23"/>
  <c r="BF277" i="23"/>
  <c r="T277" i="23"/>
  <c r="R277" i="23"/>
  <c r="P277" i="23"/>
  <c r="BI273" i="23"/>
  <c r="BH273" i="23"/>
  <c r="BG273" i="23"/>
  <c r="BF273" i="23"/>
  <c r="T273" i="23"/>
  <c r="R273" i="23"/>
  <c r="P273" i="23"/>
  <c r="BI271" i="23"/>
  <c r="BH271" i="23"/>
  <c r="BG271" i="23"/>
  <c r="BF271" i="23"/>
  <c r="T271" i="23"/>
  <c r="R271" i="23"/>
  <c r="P271" i="23"/>
  <c r="BI270" i="23"/>
  <c r="BH270" i="23"/>
  <c r="BG270" i="23"/>
  <c r="BF270" i="23"/>
  <c r="T270" i="23"/>
  <c r="R270" i="23"/>
  <c r="P270" i="23"/>
  <c r="BI264" i="23"/>
  <c r="BH264" i="23"/>
  <c r="BG264" i="23"/>
  <c r="BF264" i="23"/>
  <c r="T264" i="23"/>
  <c r="R264" i="23"/>
  <c r="P264" i="23"/>
  <c r="BI260" i="23"/>
  <c r="BH260" i="23"/>
  <c r="BG260" i="23"/>
  <c r="BF260" i="23"/>
  <c r="T260" i="23"/>
  <c r="R260" i="23"/>
  <c r="P260" i="23"/>
  <c r="BI256" i="23"/>
  <c r="BH256" i="23"/>
  <c r="BG256" i="23"/>
  <c r="BF256" i="23"/>
  <c r="T256" i="23"/>
  <c r="R256" i="23"/>
  <c r="P256" i="23"/>
  <c r="BI254" i="23"/>
  <c r="BH254" i="23"/>
  <c r="BG254" i="23"/>
  <c r="BF254" i="23"/>
  <c r="T254" i="23"/>
  <c r="R254" i="23"/>
  <c r="P254" i="23"/>
  <c r="BI250" i="23"/>
  <c r="BH250" i="23"/>
  <c r="BG250" i="23"/>
  <c r="BF250" i="23"/>
  <c r="T250" i="23"/>
  <c r="R250" i="23"/>
  <c r="P250" i="23"/>
  <c r="BI246" i="23"/>
  <c r="BH246" i="23"/>
  <c r="BG246" i="23"/>
  <c r="BF246" i="23"/>
  <c r="T246" i="23"/>
  <c r="R246" i="23"/>
  <c r="P246" i="23"/>
  <c r="BI244" i="23"/>
  <c r="BH244" i="23"/>
  <c r="BG244" i="23"/>
  <c r="BF244" i="23"/>
  <c r="T244" i="23"/>
  <c r="R244" i="23"/>
  <c r="P244" i="23"/>
  <c r="BI239" i="23"/>
  <c r="BH239" i="23"/>
  <c r="BG239" i="23"/>
  <c r="BF239" i="23"/>
  <c r="T239" i="23"/>
  <c r="R239" i="23"/>
  <c r="P239" i="23"/>
  <c r="BI235" i="23"/>
  <c r="BH235" i="23"/>
  <c r="BG235" i="23"/>
  <c r="BF235" i="23"/>
  <c r="T235" i="23"/>
  <c r="R235" i="23"/>
  <c r="P235" i="23"/>
  <c r="BI232" i="23"/>
  <c r="BH232" i="23"/>
  <c r="BG232" i="23"/>
  <c r="BF232" i="23"/>
  <c r="T232" i="23"/>
  <c r="T231" i="23" s="1"/>
  <c r="R232" i="23"/>
  <c r="R231" i="23"/>
  <c r="P232" i="23"/>
  <c r="P231" i="23" s="1"/>
  <c r="BI230" i="23"/>
  <c r="BH230" i="23"/>
  <c r="BG230" i="23"/>
  <c r="BF230" i="23"/>
  <c r="T230" i="23"/>
  <c r="R230" i="23"/>
  <c r="P230" i="23"/>
  <c r="BI229" i="23"/>
  <c r="BH229" i="23"/>
  <c r="BG229" i="23"/>
  <c r="BF229" i="23"/>
  <c r="T229" i="23"/>
  <c r="R229" i="23"/>
  <c r="P229" i="23"/>
  <c r="BI227" i="23"/>
  <c r="BH227" i="23"/>
  <c r="BG227" i="23"/>
  <c r="BF227" i="23"/>
  <c r="T227" i="23"/>
  <c r="R227" i="23"/>
  <c r="P227" i="23"/>
  <c r="BI226" i="23"/>
  <c r="BH226" i="23"/>
  <c r="BG226" i="23"/>
  <c r="BF226" i="23"/>
  <c r="T226" i="23"/>
  <c r="R226" i="23"/>
  <c r="P226" i="23"/>
  <c r="BI223" i="23"/>
  <c r="BH223" i="23"/>
  <c r="BG223" i="23"/>
  <c r="BF223" i="23"/>
  <c r="T223" i="23"/>
  <c r="R223" i="23"/>
  <c r="P223" i="23"/>
  <c r="BI219" i="23"/>
  <c r="BH219" i="23"/>
  <c r="BG219" i="23"/>
  <c r="BF219" i="23"/>
  <c r="T219" i="23"/>
  <c r="R219" i="23"/>
  <c r="P219"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08" i="23"/>
  <c r="BH208" i="23"/>
  <c r="BG208" i="23"/>
  <c r="BF208" i="23"/>
  <c r="T208" i="23"/>
  <c r="R208" i="23"/>
  <c r="P208" i="23"/>
  <c r="BI204" i="23"/>
  <c r="BH204" i="23"/>
  <c r="BG204" i="23"/>
  <c r="BF204" i="23"/>
  <c r="T204" i="23"/>
  <c r="R204" i="23"/>
  <c r="P204" i="23"/>
  <c r="BI199" i="23"/>
  <c r="BH199" i="23"/>
  <c r="BG199" i="23"/>
  <c r="BF199" i="23"/>
  <c r="T199" i="23"/>
  <c r="R199" i="23"/>
  <c r="P199" i="23"/>
  <c r="BI198" i="23"/>
  <c r="BH198" i="23"/>
  <c r="BG198" i="23"/>
  <c r="BF198" i="23"/>
  <c r="T198" i="23"/>
  <c r="R198" i="23"/>
  <c r="P198" i="23"/>
  <c r="BI194" i="23"/>
  <c r="BH194" i="23"/>
  <c r="BG194" i="23"/>
  <c r="BF194" i="23"/>
  <c r="T194" i="23"/>
  <c r="R194" i="23"/>
  <c r="P194" i="23"/>
  <c r="BI190" i="23"/>
  <c r="BH190" i="23"/>
  <c r="BG190" i="23"/>
  <c r="BF190" i="23"/>
  <c r="T190" i="23"/>
  <c r="R190" i="23"/>
  <c r="P190" i="23"/>
  <c r="BI185" i="23"/>
  <c r="BH185" i="23"/>
  <c r="BG185" i="23"/>
  <c r="BF185" i="23"/>
  <c r="T185" i="23"/>
  <c r="R185" i="23"/>
  <c r="P185" i="23"/>
  <c r="BI183" i="23"/>
  <c r="BH183" i="23"/>
  <c r="BG183" i="23"/>
  <c r="BF183" i="23"/>
  <c r="T183" i="23"/>
  <c r="R183" i="23"/>
  <c r="P183" i="23"/>
  <c r="BI179" i="23"/>
  <c r="BH179" i="23"/>
  <c r="BG179" i="23"/>
  <c r="BF179" i="23"/>
  <c r="T179" i="23"/>
  <c r="R179" i="23"/>
  <c r="P179" i="23"/>
  <c r="BI175" i="23"/>
  <c r="BH175" i="23"/>
  <c r="BG175" i="23"/>
  <c r="BF175" i="23"/>
  <c r="T175" i="23"/>
  <c r="R175" i="23"/>
  <c r="P175" i="23"/>
  <c r="BI173" i="23"/>
  <c r="BH173" i="23"/>
  <c r="BG173" i="23"/>
  <c r="BF173" i="23"/>
  <c r="T173" i="23"/>
  <c r="R173" i="23"/>
  <c r="P173" i="23"/>
  <c r="BI167" i="23"/>
  <c r="BH167" i="23"/>
  <c r="BG167" i="23"/>
  <c r="BF167" i="23"/>
  <c r="T167" i="23"/>
  <c r="R167" i="23"/>
  <c r="P167" i="23"/>
  <c r="BI163" i="23"/>
  <c r="BH163" i="23"/>
  <c r="BG163" i="23"/>
  <c r="BF163" i="23"/>
  <c r="T163" i="23"/>
  <c r="R163" i="23"/>
  <c r="P163" i="23"/>
  <c r="BI159" i="23"/>
  <c r="BH159" i="23"/>
  <c r="BG159" i="23"/>
  <c r="BF159" i="23"/>
  <c r="T159" i="23"/>
  <c r="R159" i="23"/>
  <c r="P159" i="23"/>
  <c r="BI155" i="23"/>
  <c r="BH155" i="23"/>
  <c r="BG155" i="23"/>
  <c r="BF155" i="23"/>
  <c r="T155" i="23"/>
  <c r="R155" i="23"/>
  <c r="P155" i="23"/>
  <c r="BI153" i="23"/>
  <c r="BH153" i="23"/>
  <c r="BG153" i="23"/>
  <c r="BF153" i="23"/>
  <c r="T153" i="23"/>
  <c r="R153" i="23"/>
  <c r="P153" i="23"/>
  <c r="BI151" i="23"/>
  <c r="BH151" i="23"/>
  <c r="BG151" i="23"/>
  <c r="BF151" i="23"/>
  <c r="T151" i="23"/>
  <c r="R151" i="23"/>
  <c r="P151" i="23"/>
  <c r="BI145" i="23"/>
  <c r="BH145" i="23"/>
  <c r="BG145" i="23"/>
  <c r="BF145" i="23"/>
  <c r="T145" i="23"/>
  <c r="R145" i="23"/>
  <c r="P145" i="23"/>
  <c r="BI141" i="23"/>
  <c r="BH141" i="23"/>
  <c r="BG141" i="23"/>
  <c r="BF141" i="23"/>
  <c r="T141" i="23"/>
  <c r="R141" i="23"/>
  <c r="P141" i="23"/>
  <c r="BI139" i="23"/>
  <c r="BH139" i="23"/>
  <c r="BG139" i="23"/>
  <c r="BF139" i="23"/>
  <c r="T139" i="23"/>
  <c r="R139" i="23"/>
  <c r="P139" i="23"/>
  <c r="BI135" i="23"/>
  <c r="BH135" i="23"/>
  <c r="BG135" i="23"/>
  <c r="BF135" i="23"/>
  <c r="T135" i="23"/>
  <c r="R135" i="23"/>
  <c r="P135" i="23"/>
  <c r="BI131" i="23"/>
  <c r="BH131" i="23"/>
  <c r="BG131" i="23"/>
  <c r="BF131" i="23"/>
  <c r="T131" i="23"/>
  <c r="R131" i="23"/>
  <c r="P131" i="23"/>
  <c r="BI127" i="23"/>
  <c r="BH127" i="23"/>
  <c r="BG127" i="23"/>
  <c r="BF127" i="23"/>
  <c r="T127" i="23"/>
  <c r="R127" i="23"/>
  <c r="P127" i="23"/>
  <c r="BI123" i="23"/>
  <c r="BH123" i="23"/>
  <c r="BG123" i="23"/>
  <c r="BF123" i="23"/>
  <c r="T123" i="23"/>
  <c r="R123" i="23"/>
  <c r="P123" i="23"/>
  <c r="BI122" i="23"/>
  <c r="BH122" i="23"/>
  <c r="BG122" i="23"/>
  <c r="BF122" i="23"/>
  <c r="T122" i="23"/>
  <c r="R122" i="23"/>
  <c r="P122" i="23"/>
  <c r="BI117" i="23"/>
  <c r="BH117" i="23"/>
  <c r="BG117" i="23"/>
  <c r="BF117" i="23"/>
  <c r="T117" i="23"/>
  <c r="R117" i="23"/>
  <c r="P117" i="23"/>
  <c r="BI112" i="23"/>
  <c r="BH112" i="23"/>
  <c r="BG112" i="23"/>
  <c r="BF112" i="23"/>
  <c r="T112" i="23"/>
  <c r="R112" i="23"/>
  <c r="P112" i="23"/>
  <c r="BI108" i="23"/>
  <c r="BH108" i="23"/>
  <c r="BG108" i="23"/>
  <c r="BF108" i="23"/>
  <c r="T108" i="23"/>
  <c r="R108" i="23"/>
  <c r="P108" i="23"/>
  <c r="BI104" i="23"/>
  <c r="BH104" i="23"/>
  <c r="BG104" i="23"/>
  <c r="BF104" i="23"/>
  <c r="T104" i="23"/>
  <c r="R104" i="23"/>
  <c r="P104" i="23"/>
  <c r="BI100" i="23"/>
  <c r="BH100" i="23"/>
  <c r="BG100" i="23"/>
  <c r="BF100" i="23"/>
  <c r="T100" i="23"/>
  <c r="R100" i="23"/>
  <c r="P100" i="23"/>
  <c r="BI96" i="23"/>
  <c r="BH96" i="23"/>
  <c r="BG96" i="23"/>
  <c r="BF96" i="23"/>
  <c r="T96" i="23"/>
  <c r="R96" i="23"/>
  <c r="P96" i="23"/>
  <c r="BI92" i="23"/>
  <c r="BH92" i="23"/>
  <c r="BG92" i="23"/>
  <c r="BF92" i="23"/>
  <c r="T92" i="23"/>
  <c r="R92" i="23"/>
  <c r="P92" i="23"/>
  <c r="F83" i="23"/>
  <c r="E81" i="23"/>
  <c r="F52" i="23"/>
  <c r="E50" i="23"/>
  <c r="J24" i="23"/>
  <c r="E24" i="23"/>
  <c r="J86" i="23" s="1"/>
  <c r="J23" i="23"/>
  <c r="J21" i="23"/>
  <c r="E21" i="23"/>
  <c r="J54" i="23" s="1"/>
  <c r="J20" i="23"/>
  <c r="J18" i="23"/>
  <c r="E18" i="23"/>
  <c r="F55" i="23" s="1"/>
  <c r="J17" i="23"/>
  <c r="J15" i="23"/>
  <c r="E15" i="23"/>
  <c r="F85" i="23" s="1"/>
  <c r="J14" i="23"/>
  <c r="J12" i="23"/>
  <c r="J83" i="23"/>
  <c r="E7" i="23"/>
  <c r="E79" i="23"/>
  <c r="J39" i="22"/>
  <c r="J38" i="22"/>
  <c r="AY79" i="1" s="1"/>
  <c r="J37" i="22"/>
  <c r="AX79" i="1"/>
  <c r="BI178" i="22"/>
  <c r="BH178" i="22"/>
  <c r="BG178" i="22"/>
  <c r="BF178" i="22"/>
  <c r="T178" i="22"/>
  <c r="R178" i="22"/>
  <c r="P178" i="22"/>
  <c r="BI177" i="22"/>
  <c r="BH177" i="22"/>
  <c r="BG177" i="22"/>
  <c r="BF177" i="22"/>
  <c r="T177" i="22"/>
  <c r="R177" i="22"/>
  <c r="P177" i="22"/>
  <c r="BI176" i="22"/>
  <c r="BH176" i="22"/>
  <c r="BG176" i="22"/>
  <c r="BF176" i="22"/>
  <c r="T176" i="22"/>
  <c r="R176" i="22"/>
  <c r="P176" i="22"/>
  <c r="BI172" i="22"/>
  <c r="BH172" i="22"/>
  <c r="BG172" i="22"/>
  <c r="BF172" i="22"/>
  <c r="T172" i="22"/>
  <c r="T171" i="22" s="1"/>
  <c r="R172" i="22"/>
  <c r="R171" i="22"/>
  <c r="P172" i="22"/>
  <c r="P171" i="22"/>
  <c r="BI168" i="22"/>
  <c r="BH168" i="22"/>
  <c r="BG168" i="22"/>
  <c r="BF168" i="22"/>
  <c r="T168" i="22"/>
  <c r="R168" i="22"/>
  <c r="P168" i="22"/>
  <c r="BI165" i="22"/>
  <c r="BH165" i="22"/>
  <c r="BG165" i="22"/>
  <c r="BF165" i="22"/>
  <c r="T165" i="22"/>
  <c r="R165" i="22"/>
  <c r="P165" i="22"/>
  <c r="BI162" i="22"/>
  <c r="BH162" i="22"/>
  <c r="BG162" i="22"/>
  <c r="BF162" i="22"/>
  <c r="T162" i="22"/>
  <c r="R162" i="22"/>
  <c r="P162" i="22"/>
  <c r="BI160" i="22"/>
  <c r="BH160" i="22"/>
  <c r="BG160" i="22"/>
  <c r="BF160" i="22"/>
  <c r="T160" i="22"/>
  <c r="R160" i="22"/>
  <c r="P160" i="22"/>
  <c r="BI157" i="22"/>
  <c r="BH157" i="22"/>
  <c r="BG157" i="22"/>
  <c r="BF157" i="22"/>
  <c r="T157" i="22"/>
  <c r="R157" i="22"/>
  <c r="P157" i="22"/>
  <c r="BI155" i="22"/>
  <c r="BH155" i="22"/>
  <c r="BG155" i="22"/>
  <c r="BF155" i="22"/>
  <c r="T155" i="22"/>
  <c r="R155" i="22"/>
  <c r="P155" i="22"/>
  <c r="BI151" i="22"/>
  <c r="BH151" i="22"/>
  <c r="BG151" i="22"/>
  <c r="BF151" i="22"/>
  <c r="T151" i="22"/>
  <c r="R151" i="22"/>
  <c r="P151" i="22"/>
  <c r="BI149" i="22"/>
  <c r="BH149" i="22"/>
  <c r="BG149" i="22"/>
  <c r="BF149" i="22"/>
  <c r="T149" i="22"/>
  <c r="R149" i="22"/>
  <c r="P149" i="22"/>
  <c r="BI144" i="22"/>
  <c r="BH144" i="22"/>
  <c r="BG144" i="22"/>
  <c r="BF144" i="22"/>
  <c r="T144" i="22"/>
  <c r="R144" i="22"/>
  <c r="P144" i="22"/>
  <c r="BI138" i="22"/>
  <c r="BH138" i="22"/>
  <c r="BG138" i="22"/>
  <c r="BF138" i="22"/>
  <c r="T138" i="22"/>
  <c r="R138" i="22"/>
  <c r="P138" i="22"/>
  <c r="BI134" i="22"/>
  <c r="BH134" i="22"/>
  <c r="BG134" i="22"/>
  <c r="BF134" i="22"/>
  <c r="T134" i="22"/>
  <c r="R134" i="22"/>
  <c r="P134" i="22"/>
  <c r="BI130" i="22"/>
  <c r="BH130" i="22"/>
  <c r="BG130" i="22"/>
  <c r="BF130" i="22"/>
  <c r="T130" i="22"/>
  <c r="R130" i="22"/>
  <c r="P130" i="22"/>
  <c r="BI126" i="22"/>
  <c r="BH126" i="22"/>
  <c r="BG126" i="22"/>
  <c r="BF126" i="22"/>
  <c r="T126" i="22"/>
  <c r="R126" i="22"/>
  <c r="P126" i="22"/>
  <c r="BI122" i="22"/>
  <c r="BH122" i="22"/>
  <c r="BG122" i="22"/>
  <c r="BF122" i="22"/>
  <c r="T122" i="22"/>
  <c r="R122" i="22"/>
  <c r="P122" i="22"/>
  <c r="BI115" i="22"/>
  <c r="BH115" i="22"/>
  <c r="BG115" i="22"/>
  <c r="BF115" i="22"/>
  <c r="T115" i="22"/>
  <c r="R115" i="22"/>
  <c r="P115" i="22"/>
  <c r="BI110" i="22"/>
  <c r="BH110" i="22"/>
  <c r="BG110" i="22"/>
  <c r="BF110" i="22"/>
  <c r="T110" i="22"/>
  <c r="R110" i="22"/>
  <c r="P110" i="22"/>
  <c r="BI95" i="22"/>
  <c r="BH95" i="22"/>
  <c r="BG95" i="22"/>
  <c r="BF95" i="22"/>
  <c r="T95" i="22"/>
  <c r="R95" i="22"/>
  <c r="P95" i="22"/>
  <c r="F86" i="22"/>
  <c r="E84" i="22"/>
  <c r="F56" i="22"/>
  <c r="E54" i="22"/>
  <c r="J26" i="22"/>
  <c r="E26" i="22"/>
  <c r="J59" i="22" s="1"/>
  <c r="J25" i="22"/>
  <c r="J23" i="22"/>
  <c r="E23" i="22"/>
  <c r="J58" i="22"/>
  <c r="J22" i="22"/>
  <c r="J20" i="22"/>
  <c r="E20" i="22"/>
  <c r="F89" i="22" s="1"/>
  <c r="J19" i="22"/>
  <c r="J17" i="22"/>
  <c r="E17" i="22"/>
  <c r="F88" i="22" s="1"/>
  <c r="J16" i="22"/>
  <c r="J14" i="22"/>
  <c r="J56" i="22" s="1"/>
  <c r="E7" i="22"/>
  <c r="E80" i="22" s="1"/>
  <c r="J39" i="21"/>
  <c r="J38" i="21"/>
  <c r="AY78" i="1" s="1"/>
  <c r="J37" i="21"/>
  <c r="AX78" i="1"/>
  <c r="BI497" i="21"/>
  <c r="BH497" i="21"/>
  <c r="BG497" i="21"/>
  <c r="BF497" i="21"/>
  <c r="T497" i="21"/>
  <c r="R497" i="21"/>
  <c r="P497" i="21"/>
  <c r="BI493" i="21"/>
  <c r="BH493" i="21"/>
  <c r="BG493" i="21"/>
  <c r="BF493" i="21"/>
  <c r="T493" i="21"/>
  <c r="R493" i="21"/>
  <c r="P493" i="21"/>
  <c r="BI490" i="21"/>
  <c r="BH490" i="21"/>
  <c r="BG490" i="21"/>
  <c r="BF490" i="21"/>
  <c r="T490" i="21"/>
  <c r="R490" i="21"/>
  <c r="P490" i="21"/>
  <c r="BI488" i="21"/>
  <c r="BH488" i="21"/>
  <c r="BG488" i="21"/>
  <c r="BF488" i="21"/>
  <c r="T488" i="21"/>
  <c r="R488" i="21"/>
  <c r="P488" i="21"/>
  <c r="BI486" i="21"/>
  <c r="BH486" i="21"/>
  <c r="BG486" i="21"/>
  <c r="BF486" i="21"/>
  <c r="T486" i="21"/>
  <c r="R486" i="21"/>
  <c r="P486" i="21"/>
  <c r="BI483" i="21"/>
  <c r="BH483" i="21"/>
  <c r="BG483" i="21"/>
  <c r="BF483" i="21"/>
  <c r="T483" i="21"/>
  <c r="R483" i="21"/>
  <c r="P483" i="21"/>
  <c r="BI482" i="21"/>
  <c r="BH482" i="21"/>
  <c r="BG482" i="21"/>
  <c r="BF482" i="21"/>
  <c r="T482" i="21"/>
  <c r="R482" i="21"/>
  <c r="P482" i="21"/>
  <c r="BI481" i="21"/>
  <c r="BH481" i="21"/>
  <c r="BG481" i="21"/>
  <c r="BF481" i="21"/>
  <c r="T481" i="21"/>
  <c r="R481" i="21"/>
  <c r="P481" i="21"/>
  <c r="BI480" i="21"/>
  <c r="BH480" i="21"/>
  <c r="BG480" i="21"/>
  <c r="BF480" i="21"/>
  <c r="T480" i="21"/>
  <c r="R480" i="21"/>
  <c r="P480" i="21"/>
  <c r="BI479" i="21"/>
  <c r="BH479" i="21"/>
  <c r="BG479" i="21"/>
  <c r="BF479" i="21"/>
  <c r="T479" i="21"/>
  <c r="R479" i="21"/>
  <c r="P479" i="21"/>
  <c r="BI476" i="21"/>
  <c r="BH476" i="21"/>
  <c r="BG476" i="21"/>
  <c r="BF476" i="21"/>
  <c r="T476" i="21"/>
  <c r="T475" i="21" s="1"/>
  <c r="R476" i="21"/>
  <c r="R475" i="21"/>
  <c r="P476" i="21"/>
  <c r="P475" i="21"/>
  <c r="BI473" i="21"/>
  <c r="BH473" i="21"/>
  <c r="BG473" i="21"/>
  <c r="BF473" i="21"/>
  <c r="T473" i="21"/>
  <c r="R473" i="21"/>
  <c r="P473" i="21"/>
  <c r="BI471" i="21"/>
  <c r="BH471" i="21"/>
  <c r="BG471" i="21"/>
  <c r="BF471" i="21"/>
  <c r="T471" i="21"/>
  <c r="R471" i="21"/>
  <c r="P471" i="21"/>
  <c r="BI467" i="21"/>
  <c r="BH467" i="21"/>
  <c r="BG467" i="21"/>
  <c r="BF467" i="21"/>
  <c r="T467" i="21"/>
  <c r="R467" i="21"/>
  <c r="P467" i="21"/>
  <c r="BI465" i="21"/>
  <c r="BH465" i="21"/>
  <c r="BG465" i="21"/>
  <c r="BF465" i="21"/>
  <c r="T465" i="21"/>
  <c r="R465" i="21"/>
  <c r="P465" i="21"/>
  <c r="BI461" i="21"/>
  <c r="BH461" i="21"/>
  <c r="BG461" i="21"/>
  <c r="BF461" i="21"/>
  <c r="T461" i="21"/>
  <c r="R461" i="21"/>
  <c r="P461" i="21"/>
  <c r="BI458" i="21"/>
  <c r="BH458" i="21"/>
  <c r="BG458" i="21"/>
  <c r="BF458" i="21"/>
  <c r="T458" i="21"/>
  <c r="R458" i="21"/>
  <c r="P458" i="21"/>
  <c r="BI455" i="21"/>
  <c r="BH455" i="21"/>
  <c r="BG455" i="21"/>
  <c r="BF455" i="21"/>
  <c r="T455" i="21"/>
  <c r="R455" i="21"/>
  <c r="P455" i="21"/>
  <c r="BI452" i="21"/>
  <c r="BH452" i="21"/>
  <c r="BG452" i="21"/>
  <c r="BF452" i="21"/>
  <c r="T452" i="21"/>
  <c r="R452" i="21"/>
  <c r="P452" i="21"/>
  <c r="BI449" i="21"/>
  <c r="BH449" i="21"/>
  <c r="BG449" i="21"/>
  <c r="BF449" i="21"/>
  <c r="T449" i="21"/>
  <c r="R449" i="21"/>
  <c r="P449" i="21"/>
  <c r="BI446" i="21"/>
  <c r="BH446" i="21"/>
  <c r="BG446" i="21"/>
  <c r="BF446" i="21"/>
  <c r="T446" i="21"/>
  <c r="R446" i="21"/>
  <c r="P446" i="21"/>
  <c r="BI443" i="21"/>
  <c r="BH443" i="21"/>
  <c r="BG443" i="21"/>
  <c r="BF443" i="21"/>
  <c r="T443" i="21"/>
  <c r="R443" i="21"/>
  <c r="P443" i="21"/>
  <c r="BI441" i="21"/>
  <c r="BH441" i="21"/>
  <c r="BG441" i="21"/>
  <c r="BF441" i="21"/>
  <c r="T441" i="21"/>
  <c r="R441" i="21"/>
  <c r="P441" i="21"/>
  <c r="BI434" i="21"/>
  <c r="BH434" i="21"/>
  <c r="BG434" i="21"/>
  <c r="BF434" i="21"/>
  <c r="T434" i="21"/>
  <c r="R434" i="21"/>
  <c r="P434" i="21"/>
  <c r="BI432" i="21"/>
  <c r="BH432" i="21"/>
  <c r="BG432" i="21"/>
  <c r="BF432" i="21"/>
  <c r="T432" i="21"/>
  <c r="R432" i="21"/>
  <c r="P432" i="21"/>
  <c r="BI428" i="21"/>
  <c r="BH428" i="21"/>
  <c r="BG428" i="21"/>
  <c r="BF428" i="21"/>
  <c r="T428" i="21"/>
  <c r="R428" i="21"/>
  <c r="P428" i="21"/>
  <c r="BI426" i="21"/>
  <c r="BH426" i="21"/>
  <c r="BG426" i="21"/>
  <c r="BF426" i="21"/>
  <c r="T426" i="21"/>
  <c r="R426" i="21"/>
  <c r="P426" i="21"/>
  <c r="BI420" i="21"/>
  <c r="BH420" i="21"/>
  <c r="BG420" i="21"/>
  <c r="BF420" i="21"/>
  <c r="T420" i="21"/>
  <c r="R420" i="21"/>
  <c r="P420" i="21"/>
  <c r="BI417" i="21"/>
  <c r="BH417" i="21"/>
  <c r="BG417" i="21"/>
  <c r="BF417" i="21"/>
  <c r="T417" i="21"/>
  <c r="R417" i="21"/>
  <c r="P417" i="21"/>
  <c r="BI414" i="21"/>
  <c r="BH414" i="21"/>
  <c r="BG414" i="21"/>
  <c r="BF414" i="21"/>
  <c r="T414" i="21"/>
  <c r="R414" i="21"/>
  <c r="P414" i="21"/>
  <c r="BI408" i="21"/>
  <c r="BH408" i="21"/>
  <c r="BG408" i="21"/>
  <c r="BF408" i="21"/>
  <c r="T408" i="21"/>
  <c r="R408" i="21"/>
  <c r="P408" i="21"/>
  <c r="BI399" i="21"/>
  <c r="BH399" i="21"/>
  <c r="BG399" i="21"/>
  <c r="BF399" i="21"/>
  <c r="T399" i="21"/>
  <c r="R399" i="21"/>
  <c r="P399" i="21"/>
  <c r="BI396" i="21"/>
  <c r="BH396" i="21"/>
  <c r="BG396" i="21"/>
  <c r="BF396" i="21"/>
  <c r="T396" i="21"/>
  <c r="R396" i="21"/>
  <c r="P396" i="21"/>
  <c r="BI391" i="21"/>
  <c r="BH391" i="21"/>
  <c r="BG391" i="21"/>
  <c r="BF391" i="21"/>
  <c r="T391" i="21"/>
  <c r="R391" i="21"/>
  <c r="P391" i="21"/>
  <c r="BI378" i="21"/>
  <c r="BH378" i="21"/>
  <c r="BG378" i="21"/>
  <c r="BF378" i="21"/>
  <c r="T378" i="21"/>
  <c r="R378" i="21"/>
  <c r="P378" i="21"/>
  <c r="BI374" i="21"/>
  <c r="BH374" i="21"/>
  <c r="BG374" i="21"/>
  <c r="BF374" i="21"/>
  <c r="T374" i="21"/>
  <c r="R374" i="21"/>
  <c r="P374" i="21"/>
  <c r="BI370" i="21"/>
  <c r="BH370" i="21"/>
  <c r="BG370" i="21"/>
  <c r="BF370" i="21"/>
  <c r="T370" i="21"/>
  <c r="R370" i="21"/>
  <c r="P370" i="21"/>
  <c r="BI368" i="21"/>
  <c r="BH368" i="21"/>
  <c r="BG368" i="21"/>
  <c r="BF368" i="21"/>
  <c r="T368" i="21"/>
  <c r="R368" i="21"/>
  <c r="P368" i="21"/>
  <c r="BI359" i="21"/>
  <c r="BH359" i="21"/>
  <c r="BG359" i="21"/>
  <c r="BF359" i="21"/>
  <c r="T359" i="21"/>
  <c r="R359" i="21"/>
  <c r="P359" i="21"/>
  <c r="BI357" i="21"/>
  <c r="BH357" i="21"/>
  <c r="BG357" i="21"/>
  <c r="BF357" i="21"/>
  <c r="T357" i="21"/>
  <c r="R357" i="21"/>
  <c r="P357" i="21"/>
  <c r="BI348" i="21"/>
  <c r="BH348" i="21"/>
  <c r="BG348" i="21"/>
  <c r="BF348" i="21"/>
  <c r="T348" i="21"/>
  <c r="R348" i="21"/>
  <c r="P348" i="21"/>
  <c r="BI340" i="21"/>
  <c r="BH340" i="21"/>
  <c r="BG340" i="21"/>
  <c r="BF340" i="21"/>
  <c r="T340" i="21"/>
  <c r="R340" i="21"/>
  <c r="P340" i="21"/>
  <c r="BI339" i="21"/>
  <c r="BH339" i="21"/>
  <c r="BG339" i="21"/>
  <c r="BF339" i="21"/>
  <c r="T339" i="21"/>
  <c r="R339" i="21"/>
  <c r="P339" i="21"/>
  <c r="BI338" i="21"/>
  <c r="BH338" i="21"/>
  <c r="BG338" i="21"/>
  <c r="BF338" i="21"/>
  <c r="T338" i="21"/>
  <c r="R338" i="21"/>
  <c r="P338" i="21"/>
  <c r="BI337" i="21"/>
  <c r="BH337" i="21"/>
  <c r="BG337" i="21"/>
  <c r="BF337" i="21"/>
  <c r="T337" i="21"/>
  <c r="R337" i="21"/>
  <c r="P337" i="21"/>
  <c r="BI336" i="21"/>
  <c r="BH336" i="21"/>
  <c r="BG336" i="21"/>
  <c r="BF336" i="21"/>
  <c r="T336" i="21"/>
  <c r="R336" i="21"/>
  <c r="P336" i="21"/>
  <c r="BI335" i="21"/>
  <c r="BH335" i="21"/>
  <c r="BG335" i="21"/>
  <c r="BF335" i="21"/>
  <c r="T335" i="21"/>
  <c r="R335" i="21"/>
  <c r="P335" i="21"/>
  <c r="BI334" i="21"/>
  <c r="BH334" i="21"/>
  <c r="BG334" i="21"/>
  <c r="BF334" i="21"/>
  <c r="T334" i="21"/>
  <c r="R334" i="21"/>
  <c r="P334" i="21"/>
  <c r="BI333" i="21"/>
  <c r="BH333" i="21"/>
  <c r="BG333" i="21"/>
  <c r="BF333" i="21"/>
  <c r="T333" i="21"/>
  <c r="R333" i="21"/>
  <c r="P333" i="21"/>
  <c r="BI332" i="21"/>
  <c r="BH332" i="21"/>
  <c r="BG332" i="21"/>
  <c r="BF332" i="21"/>
  <c r="T332" i="21"/>
  <c r="R332" i="21"/>
  <c r="P332" i="21"/>
  <c r="BI328" i="21"/>
  <c r="BH328" i="21"/>
  <c r="BG328" i="21"/>
  <c r="BF328" i="21"/>
  <c r="T328" i="21"/>
  <c r="T327" i="21" s="1"/>
  <c r="R328" i="21"/>
  <c r="R327" i="21"/>
  <c r="P328" i="21"/>
  <c r="P327" i="21"/>
  <c r="BI325" i="21"/>
  <c r="BH325" i="21"/>
  <c r="BG325" i="21"/>
  <c r="BF325" i="21"/>
  <c r="T325" i="21"/>
  <c r="R325" i="21"/>
  <c r="P325" i="21"/>
  <c r="BI323" i="21"/>
  <c r="BH323" i="21"/>
  <c r="BG323" i="21"/>
  <c r="BF323" i="21"/>
  <c r="T323" i="21"/>
  <c r="R323" i="21"/>
  <c r="P323" i="21"/>
  <c r="BI320" i="21"/>
  <c r="BH320" i="21"/>
  <c r="BG320" i="21"/>
  <c r="BF320" i="21"/>
  <c r="T320" i="21"/>
  <c r="R320" i="21"/>
  <c r="P320" i="21"/>
  <c r="BI318" i="21"/>
  <c r="BH318" i="21"/>
  <c r="BG318" i="21"/>
  <c r="BF318" i="21"/>
  <c r="T318" i="21"/>
  <c r="R318" i="21"/>
  <c r="P318" i="21"/>
  <c r="BI314" i="21"/>
  <c r="BH314" i="21"/>
  <c r="BG314" i="21"/>
  <c r="BF314" i="21"/>
  <c r="T314" i="21"/>
  <c r="R314" i="21"/>
  <c r="P314" i="21"/>
  <c r="BI311" i="21"/>
  <c r="BH311" i="21"/>
  <c r="BG311" i="21"/>
  <c r="BF311" i="21"/>
  <c r="T311" i="21"/>
  <c r="R311" i="21"/>
  <c r="P311" i="21"/>
  <c r="BI308" i="21"/>
  <c r="BH308" i="21"/>
  <c r="BG308" i="21"/>
  <c r="BF308" i="21"/>
  <c r="T308" i="21"/>
  <c r="R308" i="21"/>
  <c r="P308" i="21"/>
  <c r="BI305" i="21"/>
  <c r="BH305" i="21"/>
  <c r="BG305" i="21"/>
  <c r="BF305" i="21"/>
  <c r="T305" i="21"/>
  <c r="R305" i="21"/>
  <c r="P305" i="21"/>
  <c r="BI302" i="21"/>
  <c r="BH302" i="21"/>
  <c r="BG302" i="21"/>
  <c r="BF302" i="21"/>
  <c r="T302" i="21"/>
  <c r="R302" i="21"/>
  <c r="P302" i="21"/>
  <c r="BI299" i="21"/>
  <c r="BH299" i="21"/>
  <c r="BG299" i="21"/>
  <c r="BF299" i="21"/>
  <c r="T299" i="21"/>
  <c r="R299" i="21"/>
  <c r="P299" i="21"/>
  <c r="BI296" i="21"/>
  <c r="BH296" i="21"/>
  <c r="BG296" i="21"/>
  <c r="BF296" i="21"/>
  <c r="T296" i="21"/>
  <c r="R296" i="21"/>
  <c r="P296" i="21"/>
  <c r="BI293" i="21"/>
  <c r="BH293" i="21"/>
  <c r="BG293" i="21"/>
  <c r="BF293" i="21"/>
  <c r="T293" i="21"/>
  <c r="R293" i="21"/>
  <c r="P293" i="21"/>
  <c r="BI291" i="21"/>
  <c r="BH291" i="21"/>
  <c r="BG291" i="21"/>
  <c r="BF291" i="21"/>
  <c r="T291" i="21"/>
  <c r="R291" i="21"/>
  <c r="P291" i="21"/>
  <c r="BI289" i="21"/>
  <c r="BH289" i="21"/>
  <c r="BG289" i="21"/>
  <c r="BF289" i="21"/>
  <c r="T289" i="21"/>
  <c r="R289" i="21"/>
  <c r="P289" i="21"/>
  <c r="BI287" i="21"/>
  <c r="BH287" i="21"/>
  <c r="BG287" i="21"/>
  <c r="BF287" i="21"/>
  <c r="T287" i="21"/>
  <c r="R287" i="21"/>
  <c r="P287" i="21"/>
  <c r="BI285" i="21"/>
  <c r="BH285" i="21"/>
  <c r="BG285" i="21"/>
  <c r="BF285" i="21"/>
  <c r="T285" i="21"/>
  <c r="R285" i="21"/>
  <c r="P285" i="21"/>
  <c r="BI283" i="21"/>
  <c r="BH283" i="21"/>
  <c r="BG283" i="21"/>
  <c r="BF283" i="21"/>
  <c r="T283" i="21"/>
  <c r="R283" i="21"/>
  <c r="P283" i="21"/>
  <c r="BI281" i="21"/>
  <c r="BH281" i="21"/>
  <c r="BG281" i="21"/>
  <c r="BF281" i="21"/>
  <c r="T281" i="21"/>
  <c r="R281" i="21"/>
  <c r="P281" i="21"/>
  <c r="BI279" i="21"/>
  <c r="BH279" i="21"/>
  <c r="BG279" i="21"/>
  <c r="BF279" i="21"/>
  <c r="T279" i="21"/>
  <c r="R279" i="21"/>
  <c r="P279" i="21"/>
  <c r="BI277" i="21"/>
  <c r="BH277" i="21"/>
  <c r="BG277" i="21"/>
  <c r="BF277" i="21"/>
  <c r="T277" i="21"/>
  <c r="R277" i="21"/>
  <c r="P277" i="21"/>
  <c r="BI273" i="21"/>
  <c r="BH273" i="21"/>
  <c r="BG273" i="21"/>
  <c r="BF273" i="21"/>
  <c r="T273" i="21"/>
  <c r="R273" i="21"/>
  <c r="P273" i="21"/>
  <c r="BI269" i="21"/>
  <c r="BH269" i="21"/>
  <c r="BG269" i="21"/>
  <c r="BF269" i="21"/>
  <c r="T269" i="21"/>
  <c r="R269" i="21"/>
  <c r="P269" i="21"/>
  <c r="BI264" i="21"/>
  <c r="BH264" i="21"/>
  <c r="BG264" i="21"/>
  <c r="BF264" i="21"/>
  <c r="T264" i="21"/>
  <c r="T263" i="21" s="1"/>
  <c r="R264" i="21"/>
  <c r="R263" i="21"/>
  <c r="P264" i="21"/>
  <c r="P263" i="21" s="1"/>
  <c r="BI258" i="21"/>
  <c r="BH258" i="21"/>
  <c r="BG258" i="21"/>
  <c r="BF258" i="21"/>
  <c r="T258" i="21"/>
  <c r="R258" i="21"/>
  <c r="P258" i="21"/>
  <c r="BI254" i="21"/>
  <c r="BH254" i="21"/>
  <c r="BG254" i="21"/>
  <c r="BF254" i="21"/>
  <c r="T254" i="21"/>
  <c r="R254" i="21"/>
  <c r="P254" i="21"/>
  <c r="BI250" i="21"/>
  <c r="BH250" i="21"/>
  <c r="BG250" i="21"/>
  <c r="BF250" i="21"/>
  <c r="T250" i="21"/>
  <c r="R250" i="21"/>
  <c r="P250" i="21"/>
  <c r="BI246" i="21"/>
  <c r="BH246" i="21"/>
  <c r="BG246" i="21"/>
  <c r="BF246" i="21"/>
  <c r="T246" i="21"/>
  <c r="R246" i="21"/>
  <c r="P246" i="21"/>
  <c r="BI242" i="21"/>
  <c r="BH242" i="21"/>
  <c r="BG242" i="21"/>
  <c r="BF242" i="21"/>
  <c r="T242" i="21"/>
  <c r="R242" i="21"/>
  <c r="P242" i="21"/>
  <c r="BI238" i="21"/>
  <c r="BH238" i="21"/>
  <c r="BG238" i="21"/>
  <c r="BF238" i="21"/>
  <c r="T238" i="21"/>
  <c r="R238" i="21"/>
  <c r="P238" i="21"/>
  <c r="BI235" i="21"/>
  <c r="BH235" i="21"/>
  <c r="BG235" i="21"/>
  <c r="BF235" i="21"/>
  <c r="T235" i="21"/>
  <c r="R235" i="21"/>
  <c r="P235" i="21"/>
  <c r="BI231" i="21"/>
  <c r="BH231" i="21"/>
  <c r="BG231" i="21"/>
  <c r="BF231" i="21"/>
  <c r="T231" i="21"/>
  <c r="R231" i="21"/>
  <c r="P231" i="21"/>
  <c r="BI228" i="21"/>
  <c r="BH228" i="21"/>
  <c r="BG228" i="21"/>
  <c r="BF228" i="21"/>
  <c r="T228" i="21"/>
  <c r="R228" i="21"/>
  <c r="P228" i="21"/>
  <c r="BI226" i="21"/>
  <c r="BH226" i="21"/>
  <c r="BG226" i="21"/>
  <c r="BF226" i="21"/>
  <c r="T226" i="21"/>
  <c r="R226" i="21"/>
  <c r="P226" i="21"/>
  <c r="BI223" i="21"/>
  <c r="BH223" i="21"/>
  <c r="BG223" i="21"/>
  <c r="BF223" i="21"/>
  <c r="T223" i="21"/>
  <c r="R223" i="21"/>
  <c r="P223" i="21"/>
  <c r="BI221" i="21"/>
  <c r="BH221" i="21"/>
  <c r="BG221" i="21"/>
  <c r="BF221" i="21"/>
  <c r="T221" i="21"/>
  <c r="R221" i="21"/>
  <c r="P221" i="21"/>
  <c r="BI218" i="21"/>
  <c r="BH218" i="21"/>
  <c r="BG218" i="21"/>
  <c r="BF218" i="21"/>
  <c r="T218" i="21"/>
  <c r="R218" i="21"/>
  <c r="P218" i="21"/>
  <c r="BI217" i="21"/>
  <c r="BH217" i="21"/>
  <c r="BG217" i="21"/>
  <c r="BF217" i="21"/>
  <c r="T217" i="21"/>
  <c r="R217" i="21"/>
  <c r="P217" i="21"/>
  <c r="BI208" i="21"/>
  <c r="BH208" i="21"/>
  <c r="BG208" i="21"/>
  <c r="BF208" i="21"/>
  <c r="T208" i="21"/>
  <c r="R208" i="21"/>
  <c r="P208" i="21"/>
  <c r="BI199" i="21"/>
  <c r="BH199" i="21"/>
  <c r="BG199" i="21"/>
  <c r="BF199" i="21"/>
  <c r="T199" i="21"/>
  <c r="R199" i="21"/>
  <c r="P199" i="21"/>
  <c r="BI197" i="21"/>
  <c r="BH197" i="21"/>
  <c r="BG197" i="21"/>
  <c r="BF197" i="21"/>
  <c r="T197" i="21"/>
  <c r="R197" i="21"/>
  <c r="P197" i="21"/>
  <c r="BI189" i="21"/>
  <c r="BH189" i="21"/>
  <c r="BG189" i="21"/>
  <c r="BF189" i="21"/>
  <c r="T189" i="21"/>
  <c r="R189" i="21"/>
  <c r="P189" i="21"/>
  <c r="BI187" i="21"/>
  <c r="BH187" i="21"/>
  <c r="BG187" i="21"/>
  <c r="BF187" i="21"/>
  <c r="T187" i="21"/>
  <c r="R187" i="21"/>
  <c r="P187" i="21"/>
  <c r="BI184" i="21"/>
  <c r="BH184" i="21"/>
  <c r="BG184" i="21"/>
  <c r="BF184" i="21"/>
  <c r="T184" i="21"/>
  <c r="R184" i="21"/>
  <c r="P184" i="21"/>
  <c r="BI182" i="21"/>
  <c r="BH182" i="21"/>
  <c r="BG182" i="21"/>
  <c r="BF182" i="21"/>
  <c r="T182" i="21"/>
  <c r="R182" i="21"/>
  <c r="P182" i="21"/>
  <c r="BI177" i="21"/>
  <c r="BH177" i="21"/>
  <c r="BG177" i="21"/>
  <c r="BF177" i="21"/>
  <c r="T177" i="21"/>
  <c r="R177" i="21"/>
  <c r="P177" i="21"/>
  <c r="BI173" i="21"/>
  <c r="BH173" i="21"/>
  <c r="BG173" i="21"/>
  <c r="BF173" i="21"/>
  <c r="T173" i="21"/>
  <c r="R173" i="21"/>
  <c r="P173" i="21"/>
  <c r="BI169" i="21"/>
  <c r="BH169" i="21"/>
  <c r="BG169" i="21"/>
  <c r="BF169" i="21"/>
  <c r="T169" i="21"/>
  <c r="R169" i="21"/>
  <c r="P169" i="21"/>
  <c r="BI160" i="21"/>
  <c r="BH160" i="21"/>
  <c r="BG160" i="21"/>
  <c r="BF160" i="21"/>
  <c r="T160" i="21"/>
  <c r="R160" i="21"/>
  <c r="P160" i="21"/>
  <c r="BI153" i="21"/>
  <c r="BH153" i="21"/>
  <c r="BG153" i="21"/>
  <c r="BF153" i="21"/>
  <c r="T153" i="21"/>
  <c r="R153" i="21"/>
  <c r="P153" i="21"/>
  <c r="BI151" i="21"/>
  <c r="BH151" i="21"/>
  <c r="BG151" i="21"/>
  <c r="BF151" i="21"/>
  <c r="T151" i="21"/>
  <c r="R151" i="21"/>
  <c r="P151" i="21"/>
  <c r="BI143" i="21"/>
  <c r="BH143" i="21"/>
  <c r="BG143" i="21"/>
  <c r="BF143" i="21"/>
  <c r="T143" i="21"/>
  <c r="R143" i="21"/>
  <c r="P143" i="21"/>
  <c r="BI140" i="21"/>
  <c r="BH140" i="21"/>
  <c r="BG140" i="21"/>
  <c r="BF140" i="21"/>
  <c r="T140" i="21"/>
  <c r="R140" i="21"/>
  <c r="P140" i="21"/>
  <c r="BI132" i="21"/>
  <c r="BH132" i="21"/>
  <c r="BG132" i="21"/>
  <c r="BF132" i="21"/>
  <c r="T132" i="21"/>
  <c r="R132" i="21"/>
  <c r="P132" i="21"/>
  <c r="BI127" i="21"/>
  <c r="BH127" i="21"/>
  <c r="BG127" i="21"/>
  <c r="BF127" i="21"/>
  <c r="T127" i="21"/>
  <c r="R127" i="21"/>
  <c r="P127" i="21"/>
  <c r="BI122" i="21"/>
  <c r="BH122" i="21"/>
  <c r="BG122" i="21"/>
  <c r="BF122" i="21"/>
  <c r="T122" i="21"/>
  <c r="R122" i="21"/>
  <c r="P122" i="21"/>
  <c r="BI118" i="21"/>
  <c r="BH118" i="21"/>
  <c r="BG118" i="21"/>
  <c r="BF118" i="21"/>
  <c r="T118" i="21"/>
  <c r="R118" i="21"/>
  <c r="P118" i="21"/>
  <c r="BI114" i="21"/>
  <c r="BH114" i="21"/>
  <c r="BG114" i="21"/>
  <c r="BF114" i="21"/>
  <c r="T114" i="21"/>
  <c r="R114" i="21"/>
  <c r="P114" i="21"/>
  <c r="BI110" i="21"/>
  <c r="BH110" i="21"/>
  <c r="BG110" i="21"/>
  <c r="BF110" i="21"/>
  <c r="T110" i="21"/>
  <c r="R110" i="21"/>
  <c r="P110" i="21"/>
  <c r="BI105" i="21"/>
  <c r="BH105" i="21"/>
  <c r="BG105" i="21"/>
  <c r="BF105" i="21"/>
  <c r="T105" i="21"/>
  <c r="R105" i="21"/>
  <c r="P105" i="21"/>
  <c r="F96" i="21"/>
  <c r="E94" i="21"/>
  <c r="F56" i="21"/>
  <c r="E54" i="21"/>
  <c r="J26" i="21"/>
  <c r="E26" i="21"/>
  <c r="J99" i="21"/>
  <c r="J25" i="21"/>
  <c r="J23" i="21"/>
  <c r="E23" i="21"/>
  <c r="J98" i="21" s="1"/>
  <c r="J22" i="21"/>
  <c r="J20" i="21"/>
  <c r="E20" i="21"/>
  <c r="F59" i="21" s="1"/>
  <c r="J19" i="21"/>
  <c r="J17" i="21"/>
  <c r="E17" i="21"/>
  <c r="F98" i="21"/>
  <c r="J16" i="21"/>
  <c r="J14" i="21"/>
  <c r="J56" i="21"/>
  <c r="E7" i="21"/>
  <c r="E90" i="21" s="1"/>
  <c r="J37" i="20"/>
  <c r="J36" i="20"/>
  <c r="AY76" i="1" s="1"/>
  <c r="J35" i="20"/>
  <c r="AX76" i="1" s="1"/>
  <c r="BI84" i="20"/>
  <c r="BH84" i="20"/>
  <c r="BG84" i="20"/>
  <c r="BF84" i="20"/>
  <c r="F34" i="20" s="1"/>
  <c r="BA76" i="1" s="1"/>
  <c r="T84" i="20"/>
  <c r="T83" i="20" s="1"/>
  <c r="T82" i="20" s="1"/>
  <c r="T81" i="20" s="1"/>
  <c r="R84" i="20"/>
  <c r="R83" i="20" s="1"/>
  <c r="R82" i="20" s="1"/>
  <c r="R81" i="20" s="1"/>
  <c r="P84" i="20"/>
  <c r="P83" i="20"/>
  <c r="P82" i="20" s="1"/>
  <c r="P81" i="20" s="1"/>
  <c r="AU76" i="1" s="1"/>
  <c r="F75" i="20"/>
  <c r="E73" i="20"/>
  <c r="F52" i="20"/>
  <c r="E50" i="20"/>
  <c r="J24" i="20"/>
  <c r="E24" i="20"/>
  <c r="J78" i="20" s="1"/>
  <c r="J23" i="20"/>
  <c r="J21" i="20"/>
  <c r="E21" i="20"/>
  <c r="J77" i="20"/>
  <c r="J20" i="20"/>
  <c r="J18" i="20"/>
  <c r="E18" i="20"/>
  <c r="F78" i="20"/>
  <c r="J17" i="20"/>
  <c r="J15" i="20"/>
  <c r="E15" i="20"/>
  <c r="F54" i="20" s="1"/>
  <c r="J14" i="20"/>
  <c r="J12" i="20"/>
  <c r="J52" i="20" s="1"/>
  <c r="E7" i="20"/>
  <c r="E48" i="20"/>
  <c r="J37" i="19"/>
  <c r="J36" i="19"/>
  <c r="AY75" i="1"/>
  <c r="J35" i="19"/>
  <c r="AX75" i="1" s="1"/>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R94" i="19"/>
  <c r="P94" i="19"/>
  <c r="BI93" i="19"/>
  <c r="BH93" i="19"/>
  <c r="BG93" i="19"/>
  <c r="BF93" i="19"/>
  <c r="T93" i="19"/>
  <c r="R93" i="19"/>
  <c r="P93" i="19"/>
  <c r="BI92" i="19"/>
  <c r="BH92" i="19"/>
  <c r="BG92" i="19"/>
  <c r="BF92" i="19"/>
  <c r="T92" i="19"/>
  <c r="R92" i="19"/>
  <c r="P92" i="19"/>
  <c r="BI91" i="19"/>
  <c r="BH91" i="19"/>
  <c r="BG91" i="19"/>
  <c r="BF91" i="19"/>
  <c r="T91" i="19"/>
  <c r="R91" i="19"/>
  <c r="P91" i="19"/>
  <c r="BI90" i="19"/>
  <c r="BH90" i="19"/>
  <c r="BG90" i="19"/>
  <c r="BF90" i="19"/>
  <c r="T90" i="19"/>
  <c r="R90" i="19"/>
  <c r="P90" i="19"/>
  <c r="BI89" i="19"/>
  <c r="BH89" i="19"/>
  <c r="BG89" i="19"/>
  <c r="BF89" i="19"/>
  <c r="T89" i="19"/>
  <c r="R89" i="19"/>
  <c r="P89" i="19"/>
  <c r="BI88" i="19"/>
  <c r="BH88" i="19"/>
  <c r="BG88" i="19"/>
  <c r="BF88" i="19"/>
  <c r="T88" i="19"/>
  <c r="R88" i="19"/>
  <c r="P88" i="19"/>
  <c r="BI87" i="19"/>
  <c r="BH87" i="19"/>
  <c r="BG87" i="19"/>
  <c r="BF87" i="19"/>
  <c r="T87" i="19"/>
  <c r="R87" i="19"/>
  <c r="P87" i="19"/>
  <c r="BI86" i="19"/>
  <c r="BH86" i="19"/>
  <c r="BG86" i="19"/>
  <c r="BF86" i="19"/>
  <c r="T86" i="19"/>
  <c r="R86" i="19"/>
  <c r="P86" i="19"/>
  <c r="BI85" i="19"/>
  <c r="BH85" i="19"/>
  <c r="BG85" i="19"/>
  <c r="BF85" i="19"/>
  <c r="T85" i="19"/>
  <c r="R85" i="19"/>
  <c r="P85" i="19"/>
  <c r="BI84" i="19"/>
  <c r="BH84" i="19"/>
  <c r="BG84" i="19"/>
  <c r="BF84" i="19"/>
  <c r="T84" i="19"/>
  <c r="R84" i="19"/>
  <c r="P84" i="19"/>
  <c r="F75" i="19"/>
  <c r="E73" i="19"/>
  <c r="F52" i="19"/>
  <c r="E50" i="19"/>
  <c r="J24" i="19"/>
  <c r="E24" i="19"/>
  <c r="J55" i="19" s="1"/>
  <c r="J23" i="19"/>
  <c r="J21" i="19"/>
  <c r="E21" i="19"/>
  <c r="J77" i="19" s="1"/>
  <c r="J20" i="19"/>
  <c r="J18" i="19"/>
  <c r="E18" i="19"/>
  <c r="F78" i="19" s="1"/>
  <c r="J17" i="19"/>
  <c r="J15" i="19"/>
  <c r="E15" i="19"/>
  <c r="F77" i="19" s="1"/>
  <c r="J14" i="19"/>
  <c r="J12" i="19"/>
  <c r="J75" i="19"/>
  <c r="E7" i="19"/>
  <c r="E48" i="19" s="1"/>
  <c r="J37" i="18"/>
  <c r="J36" i="18"/>
  <c r="AY74" i="1" s="1"/>
  <c r="J35" i="18"/>
  <c r="AX74" i="1"/>
  <c r="BI93" i="18"/>
  <c r="BH93" i="18"/>
  <c r="BG93" i="18"/>
  <c r="BF93" i="18"/>
  <c r="T93" i="18"/>
  <c r="R93" i="18"/>
  <c r="P93" i="18"/>
  <c r="BI92" i="18"/>
  <c r="BH92" i="18"/>
  <c r="BG92" i="18"/>
  <c r="BF92" i="18"/>
  <c r="T92" i="18"/>
  <c r="R92" i="18"/>
  <c r="P92" i="18"/>
  <c r="BI91" i="18"/>
  <c r="BH91" i="18"/>
  <c r="BG91" i="18"/>
  <c r="BF91" i="18"/>
  <c r="T91" i="18"/>
  <c r="R91" i="18"/>
  <c r="P91" i="18"/>
  <c r="BI90" i="18"/>
  <c r="BH90" i="18"/>
  <c r="BG90" i="18"/>
  <c r="BF90" i="18"/>
  <c r="T90" i="18"/>
  <c r="R90" i="18"/>
  <c r="P90" i="18"/>
  <c r="BI89" i="18"/>
  <c r="BH89" i="18"/>
  <c r="BG89" i="18"/>
  <c r="BF89" i="18"/>
  <c r="T89" i="18"/>
  <c r="R89" i="18"/>
  <c r="P89" i="18"/>
  <c r="BI88" i="18"/>
  <c r="BH88" i="18"/>
  <c r="BG88" i="18"/>
  <c r="BF88" i="18"/>
  <c r="T88" i="18"/>
  <c r="R88" i="18"/>
  <c r="P88" i="18"/>
  <c r="BI87" i="18"/>
  <c r="BH87" i="18"/>
  <c r="BG87" i="18"/>
  <c r="BF87" i="18"/>
  <c r="T87" i="18"/>
  <c r="R87" i="18"/>
  <c r="P87" i="18"/>
  <c r="BI86" i="18"/>
  <c r="BH86" i="18"/>
  <c r="BG86" i="18"/>
  <c r="BF86" i="18"/>
  <c r="T86" i="18"/>
  <c r="R86" i="18"/>
  <c r="P86" i="18"/>
  <c r="BI85" i="18"/>
  <c r="BH85" i="18"/>
  <c r="BG85" i="18"/>
  <c r="BF85" i="18"/>
  <c r="T85" i="18"/>
  <c r="R85" i="18"/>
  <c r="P85" i="18"/>
  <c r="BI84" i="18"/>
  <c r="BH84" i="18"/>
  <c r="BG84" i="18"/>
  <c r="BF84" i="18"/>
  <c r="T84" i="18"/>
  <c r="R84" i="18"/>
  <c r="P84" i="18"/>
  <c r="F75" i="18"/>
  <c r="E73" i="18"/>
  <c r="F52" i="18"/>
  <c r="E50" i="18"/>
  <c r="J24" i="18"/>
  <c r="E24" i="18"/>
  <c r="J78" i="18" s="1"/>
  <c r="J23" i="18"/>
  <c r="J21" i="18"/>
  <c r="E21" i="18"/>
  <c r="J77" i="18"/>
  <c r="J20" i="18"/>
  <c r="J18" i="18"/>
  <c r="E18" i="18"/>
  <c r="F78" i="18" s="1"/>
  <c r="J17" i="18"/>
  <c r="J15" i="18"/>
  <c r="E15" i="18"/>
  <c r="F77" i="18" s="1"/>
  <c r="J14" i="18"/>
  <c r="J12" i="18"/>
  <c r="J52" i="18"/>
  <c r="E7" i="18"/>
  <c r="E71" i="18" s="1"/>
  <c r="J39" i="17"/>
  <c r="J38" i="17"/>
  <c r="AY73" i="1" s="1"/>
  <c r="J37" i="17"/>
  <c r="AX73" i="1"/>
  <c r="BI127" i="17"/>
  <c r="BH127" i="17"/>
  <c r="BG127" i="17"/>
  <c r="BF127" i="17"/>
  <c r="T127" i="17"/>
  <c r="T126" i="17"/>
  <c r="T125" i="17" s="1"/>
  <c r="R127" i="17"/>
  <c r="R126" i="17"/>
  <c r="R125" i="17" s="1"/>
  <c r="P127" i="17"/>
  <c r="P126" i="17"/>
  <c r="P125" i="17" s="1"/>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3" i="17"/>
  <c r="BH113" i="17"/>
  <c r="BG113" i="17"/>
  <c r="BF113" i="17"/>
  <c r="T113" i="17"/>
  <c r="R113" i="17"/>
  <c r="P113" i="17"/>
  <c r="BI110" i="17"/>
  <c r="BH110" i="17"/>
  <c r="BG110" i="17"/>
  <c r="BF110" i="17"/>
  <c r="T110" i="17"/>
  <c r="R110" i="17"/>
  <c r="P110"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6" i="17"/>
  <c r="BH96" i="17"/>
  <c r="BG96" i="17"/>
  <c r="BF96" i="17"/>
  <c r="T96" i="17"/>
  <c r="R96" i="17"/>
  <c r="P96" i="17"/>
  <c r="BI95" i="17"/>
  <c r="BH95" i="17"/>
  <c r="BG95" i="17"/>
  <c r="BF95" i="17"/>
  <c r="T95" i="17"/>
  <c r="R95" i="17"/>
  <c r="P95" i="17"/>
  <c r="BI94" i="17"/>
  <c r="BH94" i="17"/>
  <c r="BG94" i="17"/>
  <c r="BF94" i="17"/>
  <c r="T94" i="17"/>
  <c r="R94" i="17"/>
  <c r="P94" i="17"/>
  <c r="F85" i="17"/>
  <c r="E83" i="17"/>
  <c r="F56" i="17"/>
  <c r="E54" i="17"/>
  <c r="J26" i="17"/>
  <c r="E26" i="17"/>
  <c r="J59" i="17" s="1"/>
  <c r="J25" i="17"/>
  <c r="J23" i="17"/>
  <c r="E23" i="17"/>
  <c r="J87" i="17"/>
  <c r="J22" i="17"/>
  <c r="J20" i="17"/>
  <c r="E20" i="17"/>
  <c r="F88" i="17"/>
  <c r="J19" i="17"/>
  <c r="J17" i="17"/>
  <c r="E17" i="17"/>
  <c r="F58" i="17" s="1"/>
  <c r="J16" i="17"/>
  <c r="J14" i="17"/>
  <c r="J56" i="17" s="1"/>
  <c r="E7" i="17"/>
  <c r="E50" i="17"/>
  <c r="J41" i="16"/>
  <c r="J40" i="16"/>
  <c r="AY72" i="1"/>
  <c r="J39" i="16"/>
  <c r="AX72" i="1"/>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F88" i="16"/>
  <c r="E86" i="16"/>
  <c r="F60" i="16"/>
  <c r="E58" i="16"/>
  <c r="J28" i="16"/>
  <c r="E28" i="16"/>
  <c r="J91" i="16" s="1"/>
  <c r="J27" i="16"/>
  <c r="J25" i="16"/>
  <c r="E25" i="16"/>
  <c r="J62" i="16"/>
  <c r="J24" i="16"/>
  <c r="J22" i="16"/>
  <c r="E22" i="16"/>
  <c r="F91" i="16"/>
  <c r="J21" i="16"/>
  <c r="J19" i="16"/>
  <c r="E19" i="16"/>
  <c r="F90" i="16" s="1"/>
  <c r="J18" i="16"/>
  <c r="J16" i="16"/>
  <c r="J88" i="16" s="1"/>
  <c r="E7" i="16"/>
  <c r="E80" i="16"/>
  <c r="J41" i="15"/>
  <c r="J40" i="15"/>
  <c r="AY71" i="1"/>
  <c r="J39" i="15"/>
  <c r="AX71" i="1" s="1"/>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F89" i="15"/>
  <c r="E87" i="15"/>
  <c r="F60" i="15"/>
  <c r="E58" i="15"/>
  <c r="J28" i="15"/>
  <c r="E28" i="15"/>
  <c r="J63" i="15"/>
  <c r="J27" i="15"/>
  <c r="J25" i="15"/>
  <c r="E25" i="15"/>
  <c r="J91" i="15" s="1"/>
  <c r="J24" i="15"/>
  <c r="J22" i="15"/>
  <c r="E22" i="15"/>
  <c r="F92" i="15" s="1"/>
  <c r="J21" i="15"/>
  <c r="J19" i="15"/>
  <c r="E19" i="15"/>
  <c r="F91" i="15"/>
  <c r="J18" i="15"/>
  <c r="J16" i="15"/>
  <c r="J60" i="15"/>
  <c r="E7" i="15"/>
  <c r="E52" i="15" s="1"/>
  <c r="J41" i="14"/>
  <c r="J40" i="14"/>
  <c r="AY70" i="1" s="1"/>
  <c r="J39" i="14"/>
  <c r="AX70" i="1" s="1"/>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F87" i="14"/>
  <c r="E85" i="14"/>
  <c r="F60" i="14"/>
  <c r="E58" i="14"/>
  <c r="J28" i="14"/>
  <c r="E28" i="14"/>
  <c r="J90" i="14" s="1"/>
  <c r="J27" i="14"/>
  <c r="J25" i="14"/>
  <c r="E25" i="14"/>
  <c r="J62" i="14"/>
  <c r="J24" i="14"/>
  <c r="J22" i="14"/>
  <c r="E22" i="14"/>
  <c r="F90" i="14" s="1"/>
  <c r="J21" i="14"/>
  <c r="J19" i="14"/>
  <c r="E19" i="14"/>
  <c r="F62" i="14" s="1"/>
  <c r="J18" i="14"/>
  <c r="J16" i="14"/>
  <c r="J60" i="14"/>
  <c r="E7" i="14"/>
  <c r="E79" i="14" s="1"/>
  <c r="J41" i="13"/>
  <c r="J40" i="13"/>
  <c r="AY69" i="1" s="1"/>
  <c r="J39" i="13"/>
  <c r="AX69" i="1"/>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F88" i="13"/>
  <c r="E86" i="13"/>
  <c r="F60" i="13"/>
  <c r="E58" i="13"/>
  <c r="J28" i="13"/>
  <c r="E28" i="13"/>
  <c r="J91" i="13"/>
  <c r="J27" i="13"/>
  <c r="J25" i="13"/>
  <c r="E25" i="13"/>
  <c r="J62" i="13" s="1"/>
  <c r="J24" i="13"/>
  <c r="J22" i="13"/>
  <c r="E22" i="13"/>
  <c r="F63" i="13" s="1"/>
  <c r="J21" i="13"/>
  <c r="J19" i="13"/>
  <c r="E19" i="13"/>
  <c r="F90" i="13"/>
  <c r="J18" i="13"/>
  <c r="J16" i="13"/>
  <c r="J60" i="13" s="1"/>
  <c r="E7" i="13"/>
  <c r="E52" i="13"/>
  <c r="J41" i="12"/>
  <c r="J40" i="12"/>
  <c r="AY68" i="1" s="1"/>
  <c r="J39" i="12"/>
  <c r="AX68" i="1" s="1"/>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F88" i="12"/>
  <c r="E86" i="12"/>
  <c r="F60" i="12"/>
  <c r="E58" i="12"/>
  <c r="J28" i="12"/>
  <c r="E28" i="12"/>
  <c r="J63" i="12" s="1"/>
  <c r="J27" i="12"/>
  <c r="J25" i="12"/>
  <c r="E25" i="12"/>
  <c r="J90" i="12"/>
  <c r="J24" i="12"/>
  <c r="J22" i="12"/>
  <c r="E22" i="12"/>
  <c r="F91" i="12" s="1"/>
  <c r="J21" i="12"/>
  <c r="J19" i="12"/>
  <c r="E19" i="12"/>
  <c r="F62" i="12" s="1"/>
  <c r="J18" i="12"/>
  <c r="J16" i="12"/>
  <c r="J88" i="12" s="1"/>
  <c r="E7" i="12"/>
  <c r="E80" i="12" s="1"/>
  <c r="J39" i="11"/>
  <c r="J38" i="11"/>
  <c r="AY66" i="1" s="1"/>
  <c r="J37" i="11"/>
  <c r="AX66" i="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5" i="11"/>
  <c r="BH165" i="11"/>
  <c r="BG165" i="11"/>
  <c r="BF165" i="11"/>
  <c r="T165" i="11"/>
  <c r="R165" i="11"/>
  <c r="P165" i="11"/>
  <c r="BI164" i="11"/>
  <c r="BH164" i="11"/>
  <c r="BG164" i="11"/>
  <c r="BF164" i="11"/>
  <c r="T164" i="11"/>
  <c r="R164" i="11"/>
  <c r="P164" i="11"/>
  <c r="BI163" i="11"/>
  <c r="BH163" i="11"/>
  <c r="BG163" i="11"/>
  <c r="BF163" i="11"/>
  <c r="T163" i="11"/>
  <c r="R163" i="11"/>
  <c r="P163" i="11"/>
  <c r="BI161" i="11"/>
  <c r="BH161" i="11"/>
  <c r="BG161" i="11"/>
  <c r="BF161" i="11"/>
  <c r="T161" i="11"/>
  <c r="R161" i="11"/>
  <c r="P161" i="11"/>
  <c r="BI160" i="11"/>
  <c r="BH160" i="11"/>
  <c r="BG160" i="11"/>
  <c r="BF160" i="11"/>
  <c r="T160" i="11"/>
  <c r="R160" i="11"/>
  <c r="P160" i="11"/>
  <c r="BI159" i="11"/>
  <c r="BH159" i="11"/>
  <c r="BG159" i="11"/>
  <c r="BF159" i="11"/>
  <c r="T159" i="11"/>
  <c r="R159" i="11"/>
  <c r="P159" i="11"/>
  <c r="BI157" i="11"/>
  <c r="BH157" i="11"/>
  <c r="BG157" i="11"/>
  <c r="BF157" i="11"/>
  <c r="T157" i="11"/>
  <c r="R157" i="11"/>
  <c r="P157" i="11"/>
  <c r="BI156" i="11"/>
  <c r="BH156" i="11"/>
  <c r="BG156" i="11"/>
  <c r="BF156" i="11"/>
  <c r="T156" i="11"/>
  <c r="R156" i="11"/>
  <c r="P156" i="11"/>
  <c r="BI155" i="11"/>
  <c r="BH155" i="11"/>
  <c r="BG155" i="11"/>
  <c r="BF155" i="11"/>
  <c r="T155" i="11"/>
  <c r="R155" i="11"/>
  <c r="P155"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8" i="11"/>
  <c r="BH128" i="11"/>
  <c r="BG128" i="11"/>
  <c r="BF128" i="11"/>
  <c r="T128" i="11"/>
  <c r="R128" i="11"/>
  <c r="P128" i="11"/>
  <c r="BI127" i="11"/>
  <c r="BH127" i="11"/>
  <c r="BG127" i="11"/>
  <c r="BF127" i="11"/>
  <c r="T127" i="11"/>
  <c r="R127" i="11"/>
  <c r="P127" i="11"/>
  <c r="BI126" i="11"/>
  <c r="BH126" i="11"/>
  <c r="BG126" i="11"/>
  <c r="BF126" i="11"/>
  <c r="T126" i="11"/>
  <c r="R126" i="11"/>
  <c r="P126" i="11"/>
  <c r="BI124" i="11"/>
  <c r="BH124" i="11"/>
  <c r="BG124" i="11"/>
  <c r="BF124" i="11"/>
  <c r="T124" i="11"/>
  <c r="R124" i="11"/>
  <c r="P124" i="11"/>
  <c r="BI123" i="11"/>
  <c r="BH123" i="11"/>
  <c r="BG123" i="11"/>
  <c r="BF123" i="11"/>
  <c r="T123" i="11"/>
  <c r="R123" i="11"/>
  <c r="P123" i="11"/>
  <c r="BI122" i="11"/>
  <c r="BH122" i="11"/>
  <c r="BG122" i="11"/>
  <c r="BF122" i="11"/>
  <c r="T122" i="11"/>
  <c r="R122" i="11"/>
  <c r="P122"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F90" i="11"/>
  <c r="E88" i="11"/>
  <c r="F56" i="11"/>
  <c r="E54" i="11"/>
  <c r="J26" i="11"/>
  <c r="E26" i="11"/>
  <c r="J59" i="11"/>
  <c r="J25" i="11"/>
  <c r="J23" i="11"/>
  <c r="E23" i="11"/>
  <c r="J58" i="11" s="1"/>
  <c r="J22" i="11"/>
  <c r="J20" i="11"/>
  <c r="E20" i="11"/>
  <c r="F93" i="11" s="1"/>
  <c r="J19" i="11"/>
  <c r="J17" i="11"/>
  <c r="E17" i="11"/>
  <c r="F58" i="11"/>
  <c r="J16" i="11"/>
  <c r="J14" i="11"/>
  <c r="J56" i="11" s="1"/>
  <c r="E7" i="11"/>
  <c r="E50" i="11"/>
  <c r="J39" i="10"/>
  <c r="J38" i="10"/>
  <c r="AY65" i="1" s="1"/>
  <c r="J37" i="10"/>
  <c r="AX65" i="1"/>
  <c r="BI226" i="10"/>
  <c r="BH226" i="10"/>
  <c r="BG226" i="10"/>
  <c r="BF226" i="10"/>
  <c r="T226" i="10"/>
  <c r="T225" i="10"/>
  <c r="R226" i="10"/>
  <c r="R225" i="10"/>
  <c r="P226" i="10"/>
  <c r="P225" i="10" s="1"/>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7" i="10"/>
  <c r="BH107" i="10"/>
  <c r="BG107" i="10"/>
  <c r="BF107" i="10"/>
  <c r="T107" i="10"/>
  <c r="T106" i="10" s="1"/>
  <c r="R107" i="10"/>
  <c r="R106" i="10"/>
  <c r="P107"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F87" i="10"/>
  <c r="E85" i="10"/>
  <c r="F56" i="10"/>
  <c r="E54" i="10"/>
  <c r="J26" i="10"/>
  <c r="E26" i="10"/>
  <c r="J59" i="10"/>
  <c r="J25" i="10"/>
  <c r="J23" i="10"/>
  <c r="E23" i="10"/>
  <c r="J89" i="10" s="1"/>
  <c r="J22" i="10"/>
  <c r="J20" i="10"/>
  <c r="E20" i="10"/>
  <c r="F59" i="10"/>
  <c r="J19" i="10"/>
  <c r="J17" i="10"/>
  <c r="E17" i="10"/>
  <c r="F58" i="10"/>
  <c r="J16" i="10"/>
  <c r="J14" i="10"/>
  <c r="J87" i="10" s="1"/>
  <c r="E7" i="10"/>
  <c r="E50" i="10" s="1"/>
  <c r="J39" i="9"/>
  <c r="J38" i="9"/>
  <c r="AY64" i="1"/>
  <c r="J37" i="9"/>
  <c r="AX64" i="1" s="1"/>
  <c r="BI90" i="9"/>
  <c r="BH90" i="9"/>
  <c r="BG90" i="9"/>
  <c r="BF90" i="9"/>
  <c r="T90" i="9"/>
  <c r="T89" i="9"/>
  <c r="T88" i="9" s="1"/>
  <c r="T87" i="9" s="1"/>
  <c r="R90" i="9"/>
  <c r="R89" i="9"/>
  <c r="R88" i="9"/>
  <c r="R87" i="9" s="1"/>
  <c r="P90" i="9"/>
  <c r="P89" i="9"/>
  <c r="P88" i="9" s="1"/>
  <c r="P87" i="9" s="1"/>
  <c r="AU64" i="1" s="1"/>
  <c r="F81" i="9"/>
  <c r="E79" i="9"/>
  <c r="F56" i="9"/>
  <c r="E54" i="9"/>
  <c r="J26" i="9"/>
  <c r="E26" i="9"/>
  <c r="J84" i="9" s="1"/>
  <c r="J25" i="9"/>
  <c r="J23" i="9"/>
  <c r="E23" i="9"/>
  <c r="J83" i="9"/>
  <c r="J22" i="9"/>
  <c r="J20" i="9"/>
  <c r="E20" i="9"/>
  <c r="F59" i="9" s="1"/>
  <c r="J19" i="9"/>
  <c r="J17" i="9"/>
  <c r="E17" i="9"/>
  <c r="F83" i="9" s="1"/>
  <c r="J16" i="9"/>
  <c r="J14" i="9"/>
  <c r="J56" i="9" s="1"/>
  <c r="E7" i="9"/>
  <c r="E75" i="9" s="1"/>
  <c r="J39" i="8"/>
  <c r="J38" i="8"/>
  <c r="AY63" i="1" s="1"/>
  <c r="J37" i="8"/>
  <c r="AX63" i="1"/>
  <c r="BI1060" i="8"/>
  <c r="BH1060" i="8"/>
  <c r="BG1060" i="8"/>
  <c r="BF1060" i="8"/>
  <c r="T1060" i="8"/>
  <c r="R1060" i="8"/>
  <c r="P1060" i="8"/>
  <c r="BI1049" i="8"/>
  <c r="BH1049" i="8"/>
  <c r="BG1049" i="8"/>
  <c r="BF1049" i="8"/>
  <c r="T1049" i="8"/>
  <c r="R1049" i="8"/>
  <c r="P1049" i="8"/>
  <c r="BI1043" i="8"/>
  <c r="BH1043" i="8"/>
  <c r="BG1043" i="8"/>
  <c r="BF1043" i="8"/>
  <c r="T1043" i="8"/>
  <c r="R1043" i="8"/>
  <c r="P1043" i="8"/>
  <c r="BI1039" i="8"/>
  <c r="BH1039" i="8"/>
  <c r="BG1039" i="8"/>
  <c r="BF1039" i="8"/>
  <c r="T1039" i="8"/>
  <c r="T1038" i="8" s="1"/>
  <c r="R1039" i="8"/>
  <c r="R1038" i="8" s="1"/>
  <c r="P1039" i="8"/>
  <c r="P1038" i="8" s="1"/>
  <c r="BI1036" i="8"/>
  <c r="BH1036" i="8"/>
  <c r="BG1036" i="8"/>
  <c r="BF1036" i="8"/>
  <c r="T1036" i="8"/>
  <c r="R1036" i="8"/>
  <c r="P1036" i="8"/>
  <c r="BI1033" i="8"/>
  <c r="BH1033" i="8"/>
  <c r="BG1033" i="8"/>
  <c r="BF1033" i="8"/>
  <c r="T1033" i="8"/>
  <c r="R1033" i="8"/>
  <c r="P1033" i="8"/>
  <c r="BI1032" i="8"/>
  <c r="BH1032" i="8"/>
  <c r="BG1032" i="8"/>
  <c r="BF1032" i="8"/>
  <c r="T1032" i="8"/>
  <c r="R1032" i="8"/>
  <c r="P1032" i="8"/>
  <c r="BI1030" i="8"/>
  <c r="BH1030" i="8"/>
  <c r="BG1030" i="8"/>
  <c r="BF1030" i="8"/>
  <c r="T1030" i="8"/>
  <c r="R1030" i="8"/>
  <c r="P1030" i="8"/>
  <c r="BI1016" i="8"/>
  <c r="BH1016" i="8"/>
  <c r="BG1016" i="8"/>
  <c r="BF1016" i="8"/>
  <c r="T1016" i="8"/>
  <c r="R1016" i="8"/>
  <c r="P1016" i="8"/>
  <c r="BI1014" i="8"/>
  <c r="BH1014" i="8"/>
  <c r="BG1014" i="8"/>
  <c r="BF1014" i="8"/>
  <c r="T1014" i="8"/>
  <c r="R1014" i="8"/>
  <c r="P1014" i="8"/>
  <c r="BI999" i="8"/>
  <c r="BH999" i="8"/>
  <c r="BG999" i="8"/>
  <c r="BF999" i="8"/>
  <c r="T999" i="8"/>
  <c r="R999" i="8"/>
  <c r="P999" i="8"/>
  <c r="BI997" i="8"/>
  <c r="BH997" i="8"/>
  <c r="BG997" i="8"/>
  <c r="BF997" i="8"/>
  <c r="T997" i="8"/>
  <c r="R997" i="8"/>
  <c r="P997" i="8"/>
  <c r="BI982" i="8"/>
  <c r="BH982" i="8"/>
  <c r="BG982" i="8"/>
  <c r="BF982" i="8"/>
  <c r="T982" i="8"/>
  <c r="R982" i="8"/>
  <c r="P982" i="8"/>
  <c r="BI967" i="8"/>
  <c r="BH967" i="8"/>
  <c r="BG967" i="8"/>
  <c r="BF967" i="8"/>
  <c r="T967" i="8"/>
  <c r="R967" i="8"/>
  <c r="P967" i="8"/>
  <c r="BI961" i="8"/>
  <c r="BH961" i="8"/>
  <c r="BG961" i="8"/>
  <c r="BF961" i="8"/>
  <c r="T961" i="8"/>
  <c r="T960" i="8"/>
  <c r="R961" i="8"/>
  <c r="R960" i="8"/>
  <c r="P961" i="8"/>
  <c r="P960" i="8" s="1"/>
  <c r="BI958" i="8"/>
  <c r="BH958" i="8"/>
  <c r="BG958" i="8"/>
  <c r="BF958" i="8"/>
  <c r="T958" i="8"/>
  <c r="R958" i="8"/>
  <c r="P958" i="8"/>
  <c r="BI956" i="8"/>
  <c r="BH956" i="8"/>
  <c r="BG956" i="8"/>
  <c r="BF956" i="8"/>
  <c r="T956" i="8"/>
  <c r="R956" i="8"/>
  <c r="P956" i="8"/>
  <c r="BI954" i="8"/>
  <c r="BH954" i="8"/>
  <c r="BG954" i="8"/>
  <c r="BF954" i="8"/>
  <c r="T954" i="8"/>
  <c r="R954" i="8"/>
  <c r="P954" i="8"/>
  <c r="BI939" i="8"/>
  <c r="BH939" i="8"/>
  <c r="BG939" i="8"/>
  <c r="BF939" i="8"/>
  <c r="T939" i="8"/>
  <c r="R939" i="8"/>
  <c r="P939" i="8"/>
  <c r="BI937" i="8"/>
  <c r="BH937" i="8"/>
  <c r="BG937" i="8"/>
  <c r="BF937" i="8"/>
  <c r="T937" i="8"/>
  <c r="R937" i="8"/>
  <c r="P937" i="8"/>
  <c r="BI936" i="8"/>
  <c r="BH936" i="8"/>
  <c r="BG936" i="8"/>
  <c r="BF936" i="8"/>
  <c r="T936" i="8"/>
  <c r="R936" i="8"/>
  <c r="P936" i="8"/>
  <c r="BI935" i="8"/>
  <c r="BH935" i="8"/>
  <c r="BG935" i="8"/>
  <c r="BF935" i="8"/>
  <c r="T935" i="8"/>
  <c r="R935" i="8"/>
  <c r="P935" i="8"/>
  <c r="BI934" i="8"/>
  <c r="BH934" i="8"/>
  <c r="BG934" i="8"/>
  <c r="BF934" i="8"/>
  <c r="T934" i="8"/>
  <c r="R934" i="8"/>
  <c r="P934" i="8"/>
  <c r="BI933" i="8"/>
  <c r="BH933" i="8"/>
  <c r="BG933" i="8"/>
  <c r="BF933" i="8"/>
  <c r="T933" i="8"/>
  <c r="R933" i="8"/>
  <c r="P933" i="8"/>
  <c r="BI932" i="8"/>
  <c r="BH932" i="8"/>
  <c r="BG932" i="8"/>
  <c r="BF932" i="8"/>
  <c r="T932" i="8"/>
  <c r="R932" i="8"/>
  <c r="P932" i="8"/>
  <c r="BI931" i="8"/>
  <c r="BH931" i="8"/>
  <c r="BG931" i="8"/>
  <c r="BF931" i="8"/>
  <c r="T931" i="8"/>
  <c r="R931" i="8"/>
  <c r="P931" i="8"/>
  <c r="BI930" i="8"/>
  <c r="BH930" i="8"/>
  <c r="BG930" i="8"/>
  <c r="BF930" i="8"/>
  <c r="T930" i="8"/>
  <c r="R930" i="8"/>
  <c r="P930" i="8"/>
  <c r="BI929" i="8"/>
  <c r="BH929" i="8"/>
  <c r="BG929" i="8"/>
  <c r="BF929" i="8"/>
  <c r="T929" i="8"/>
  <c r="R929" i="8"/>
  <c r="P929" i="8"/>
  <c r="BI928" i="8"/>
  <c r="BH928" i="8"/>
  <c r="BG928" i="8"/>
  <c r="BF928" i="8"/>
  <c r="T928" i="8"/>
  <c r="R928" i="8"/>
  <c r="P928" i="8"/>
  <c r="BI926" i="8"/>
  <c r="BH926" i="8"/>
  <c r="BG926" i="8"/>
  <c r="BF926" i="8"/>
  <c r="T926" i="8"/>
  <c r="R926" i="8"/>
  <c r="P926" i="8"/>
  <c r="BI925" i="8"/>
  <c r="BH925" i="8"/>
  <c r="BG925" i="8"/>
  <c r="BF925" i="8"/>
  <c r="T925" i="8"/>
  <c r="R925" i="8"/>
  <c r="P925" i="8"/>
  <c r="BI924" i="8"/>
  <c r="BH924" i="8"/>
  <c r="BG924" i="8"/>
  <c r="BF924" i="8"/>
  <c r="T924" i="8"/>
  <c r="R924" i="8"/>
  <c r="P924" i="8"/>
  <c r="BI923" i="8"/>
  <c r="BH923" i="8"/>
  <c r="BG923" i="8"/>
  <c r="BF923" i="8"/>
  <c r="T923" i="8"/>
  <c r="R923" i="8"/>
  <c r="P923" i="8"/>
  <c r="BI922" i="8"/>
  <c r="BH922" i="8"/>
  <c r="BG922" i="8"/>
  <c r="BF922" i="8"/>
  <c r="T922" i="8"/>
  <c r="R922" i="8"/>
  <c r="P922" i="8"/>
  <c r="BI921" i="8"/>
  <c r="BH921" i="8"/>
  <c r="BG921" i="8"/>
  <c r="BF921" i="8"/>
  <c r="T921" i="8"/>
  <c r="R921" i="8"/>
  <c r="P921" i="8"/>
  <c r="BI920" i="8"/>
  <c r="BH920" i="8"/>
  <c r="BG920" i="8"/>
  <c r="BF920" i="8"/>
  <c r="T920" i="8"/>
  <c r="R920" i="8"/>
  <c r="P920" i="8"/>
  <c r="BI919" i="8"/>
  <c r="BH919" i="8"/>
  <c r="BG919" i="8"/>
  <c r="BF919" i="8"/>
  <c r="T919" i="8"/>
  <c r="R919" i="8"/>
  <c r="P919" i="8"/>
  <c r="BI918" i="8"/>
  <c r="BH918" i="8"/>
  <c r="BG918" i="8"/>
  <c r="BF918" i="8"/>
  <c r="T918" i="8"/>
  <c r="R918" i="8"/>
  <c r="P918" i="8"/>
  <c r="BI916" i="8"/>
  <c r="BH916" i="8"/>
  <c r="BG916" i="8"/>
  <c r="BF916" i="8"/>
  <c r="T916" i="8"/>
  <c r="R916" i="8"/>
  <c r="P916" i="8"/>
  <c r="BI915" i="8"/>
  <c r="BH915" i="8"/>
  <c r="BG915" i="8"/>
  <c r="BF915" i="8"/>
  <c r="T915" i="8"/>
  <c r="R915" i="8"/>
  <c r="P915" i="8"/>
  <c r="BI914" i="8"/>
  <c r="BH914" i="8"/>
  <c r="BG914" i="8"/>
  <c r="BF914" i="8"/>
  <c r="T914" i="8"/>
  <c r="R914" i="8"/>
  <c r="P914" i="8"/>
  <c r="BI913" i="8"/>
  <c r="BH913" i="8"/>
  <c r="BG913" i="8"/>
  <c r="BF913" i="8"/>
  <c r="T913" i="8"/>
  <c r="R913" i="8"/>
  <c r="P913" i="8"/>
  <c r="BI912" i="8"/>
  <c r="BH912" i="8"/>
  <c r="BG912" i="8"/>
  <c r="BF912" i="8"/>
  <c r="T912" i="8"/>
  <c r="R912" i="8"/>
  <c r="P912" i="8"/>
  <c r="BI911" i="8"/>
  <c r="BH911" i="8"/>
  <c r="BG911" i="8"/>
  <c r="BF911" i="8"/>
  <c r="T911" i="8"/>
  <c r="R911" i="8"/>
  <c r="P911" i="8"/>
  <c r="BI909" i="8"/>
  <c r="BH909" i="8"/>
  <c r="BG909" i="8"/>
  <c r="BF909" i="8"/>
  <c r="T909" i="8"/>
  <c r="R909" i="8"/>
  <c r="P909" i="8"/>
  <c r="BI907" i="8"/>
  <c r="BH907" i="8"/>
  <c r="BG907" i="8"/>
  <c r="BF907" i="8"/>
  <c r="T907" i="8"/>
  <c r="R907" i="8"/>
  <c r="P907" i="8"/>
  <c r="BI906" i="8"/>
  <c r="BH906" i="8"/>
  <c r="BG906" i="8"/>
  <c r="BF906" i="8"/>
  <c r="T906" i="8"/>
  <c r="R906" i="8"/>
  <c r="P906" i="8"/>
  <c r="BI905" i="8"/>
  <c r="BH905" i="8"/>
  <c r="BG905" i="8"/>
  <c r="BF905" i="8"/>
  <c r="T905" i="8"/>
  <c r="R905" i="8"/>
  <c r="P905" i="8"/>
  <c r="BI903" i="8"/>
  <c r="BH903" i="8"/>
  <c r="BG903" i="8"/>
  <c r="BF903" i="8"/>
  <c r="T903" i="8"/>
  <c r="R903" i="8"/>
  <c r="P903" i="8"/>
  <c r="BI902" i="8"/>
  <c r="BH902" i="8"/>
  <c r="BG902" i="8"/>
  <c r="BF902" i="8"/>
  <c r="T902" i="8"/>
  <c r="R902" i="8"/>
  <c r="P902" i="8"/>
  <c r="BI900" i="8"/>
  <c r="BH900" i="8"/>
  <c r="BG900" i="8"/>
  <c r="BF900" i="8"/>
  <c r="T900" i="8"/>
  <c r="R900" i="8"/>
  <c r="P900" i="8"/>
  <c r="BI899" i="8"/>
  <c r="BH899" i="8"/>
  <c r="BG899" i="8"/>
  <c r="BF899" i="8"/>
  <c r="T899" i="8"/>
  <c r="R899" i="8"/>
  <c r="P899" i="8"/>
  <c r="BI897" i="8"/>
  <c r="BH897" i="8"/>
  <c r="BG897" i="8"/>
  <c r="BF897" i="8"/>
  <c r="T897" i="8"/>
  <c r="R897" i="8"/>
  <c r="P897" i="8"/>
  <c r="BI895" i="8"/>
  <c r="BH895" i="8"/>
  <c r="BG895" i="8"/>
  <c r="BF895" i="8"/>
  <c r="T895" i="8"/>
  <c r="R895" i="8"/>
  <c r="P895" i="8"/>
  <c r="BI894" i="8"/>
  <c r="BH894" i="8"/>
  <c r="BG894" i="8"/>
  <c r="BF894" i="8"/>
  <c r="T894" i="8"/>
  <c r="R894" i="8"/>
  <c r="P894" i="8"/>
  <c r="BI893" i="8"/>
  <c r="BH893" i="8"/>
  <c r="BG893" i="8"/>
  <c r="BF893" i="8"/>
  <c r="T893" i="8"/>
  <c r="R893" i="8"/>
  <c r="P893" i="8"/>
  <c r="BI892" i="8"/>
  <c r="BH892" i="8"/>
  <c r="BG892" i="8"/>
  <c r="BF892" i="8"/>
  <c r="T892" i="8"/>
  <c r="R892" i="8"/>
  <c r="P892" i="8"/>
  <c r="BI891" i="8"/>
  <c r="BH891" i="8"/>
  <c r="BG891" i="8"/>
  <c r="BF891" i="8"/>
  <c r="T891" i="8"/>
  <c r="R891" i="8"/>
  <c r="P891" i="8"/>
  <c r="BI890" i="8"/>
  <c r="BH890" i="8"/>
  <c r="BG890" i="8"/>
  <c r="BF890" i="8"/>
  <c r="T890" i="8"/>
  <c r="R890" i="8"/>
  <c r="P890" i="8"/>
  <c r="BI889" i="8"/>
  <c r="BH889" i="8"/>
  <c r="BG889" i="8"/>
  <c r="BF889" i="8"/>
  <c r="T889" i="8"/>
  <c r="R889" i="8"/>
  <c r="P889" i="8"/>
  <c r="BI888" i="8"/>
  <c r="BH888" i="8"/>
  <c r="BG888" i="8"/>
  <c r="BF888" i="8"/>
  <c r="T888" i="8"/>
  <c r="R888" i="8"/>
  <c r="P888" i="8"/>
  <c r="BI887" i="8"/>
  <c r="BH887" i="8"/>
  <c r="BG887" i="8"/>
  <c r="BF887" i="8"/>
  <c r="T887" i="8"/>
  <c r="R887" i="8"/>
  <c r="P887" i="8"/>
  <c r="BI885" i="8"/>
  <c r="BH885" i="8"/>
  <c r="BG885" i="8"/>
  <c r="BF885" i="8"/>
  <c r="T885" i="8"/>
  <c r="R885" i="8"/>
  <c r="P885" i="8"/>
  <c r="BI883" i="8"/>
  <c r="BH883" i="8"/>
  <c r="BG883" i="8"/>
  <c r="BF883" i="8"/>
  <c r="T883" i="8"/>
  <c r="R883" i="8"/>
  <c r="P883" i="8"/>
  <c r="BI881" i="8"/>
  <c r="BH881" i="8"/>
  <c r="BG881" i="8"/>
  <c r="BF881" i="8"/>
  <c r="T881" i="8"/>
  <c r="R881" i="8"/>
  <c r="P881" i="8"/>
  <c r="BI879" i="8"/>
  <c r="BH879" i="8"/>
  <c r="BG879" i="8"/>
  <c r="BF879" i="8"/>
  <c r="T879" i="8"/>
  <c r="R879" i="8"/>
  <c r="P879" i="8"/>
  <c r="BI877" i="8"/>
  <c r="BH877" i="8"/>
  <c r="BG877" i="8"/>
  <c r="BF877" i="8"/>
  <c r="T877" i="8"/>
  <c r="R877" i="8"/>
  <c r="P877" i="8"/>
  <c r="BI876" i="8"/>
  <c r="BH876" i="8"/>
  <c r="BG876" i="8"/>
  <c r="BF876" i="8"/>
  <c r="T876" i="8"/>
  <c r="R876" i="8"/>
  <c r="P876" i="8"/>
  <c r="BI875" i="8"/>
  <c r="BH875" i="8"/>
  <c r="BG875" i="8"/>
  <c r="BF875" i="8"/>
  <c r="T875" i="8"/>
  <c r="R875" i="8"/>
  <c r="P875" i="8"/>
  <c r="BI874" i="8"/>
  <c r="BH874" i="8"/>
  <c r="BG874" i="8"/>
  <c r="BF874" i="8"/>
  <c r="T874" i="8"/>
  <c r="R874" i="8"/>
  <c r="P874" i="8"/>
  <c r="BI871" i="8"/>
  <c r="BH871" i="8"/>
  <c r="BG871" i="8"/>
  <c r="BF871" i="8"/>
  <c r="T871" i="8"/>
  <c r="R871" i="8"/>
  <c r="P871" i="8"/>
  <c r="BI868" i="8"/>
  <c r="BH868" i="8"/>
  <c r="BG868" i="8"/>
  <c r="BF868" i="8"/>
  <c r="T868" i="8"/>
  <c r="R868" i="8"/>
  <c r="P868" i="8"/>
  <c r="BI867" i="8"/>
  <c r="BH867" i="8"/>
  <c r="BG867" i="8"/>
  <c r="BF867" i="8"/>
  <c r="T867" i="8"/>
  <c r="R867" i="8"/>
  <c r="P867" i="8"/>
  <c r="BI866" i="8"/>
  <c r="BH866" i="8"/>
  <c r="BG866" i="8"/>
  <c r="BF866" i="8"/>
  <c r="T866" i="8"/>
  <c r="R866" i="8"/>
  <c r="P866" i="8"/>
  <c r="BI863" i="8"/>
  <c r="BH863" i="8"/>
  <c r="BG863" i="8"/>
  <c r="BF863" i="8"/>
  <c r="T863" i="8"/>
  <c r="R863" i="8"/>
  <c r="P863" i="8"/>
  <c r="BI860" i="8"/>
  <c r="BH860" i="8"/>
  <c r="BG860" i="8"/>
  <c r="BF860" i="8"/>
  <c r="T860" i="8"/>
  <c r="R860" i="8"/>
  <c r="P860" i="8"/>
  <c r="BI856" i="8"/>
  <c r="BH856" i="8"/>
  <c r="BG856" i="8"/>
  <c r="BF856" i="8"/>
  <c r="T856" i="8"/>
  <c r="R856" i="8"/>
  <c r="P856" i="8"/>
  <c r="BI854" i="8"/>
  <c r="BH854" i="8"/>
  <c r="BG854" i="8"/>
  <c r="BF854" i="8"/>
  <c r="T854" i="8"/>
  <c r="R854" i="8"/>
  <c r="P854" i="8"/>
  <c r="BI847" i="8"/>
  <c r="BH847" i="8"/>
  <c r="BG847" i="8"/>
  <c r="BF847" i="8"/>
  <c r="T847" i="8"/>
  <c r="R847" i="8"/>
  <c r="P847" i="8"/>
  <c r="BI844" i="8"/>
  <c r="BH844" i="8"/>
  <c r="BG844" i="8"/>
  <c r="BF844" i="8"/>
  <c r="T844" i="8"/>
  <c r="R844" i="8"/>
  <c r="P844" i="8"/>
  <c r="BI841" i="8"/>
  <c r="BH841" i="8"/>
  <c r="BG841" i="8"/>
  <c r="BF841" i="8"/>
  <c r="T841" i="8"/>
  <c r="R841" i="8"/>
  <c r="P841" i="8"/>
  <c r="BI837" i="8"/>
  <c r="BH837" i="8"/>
  <c r="BG837" i="8"/>
  <c r="BF837" i="8"/>
  <c r="T837" i="8"/>
  <c r="R837" i="8"/>
  <c r="P837" i="8"/>
  <c r="BI836" i="8"/>
  <c r="BH836" i="8"/>
  <c r="BG836" i="8"/>
  <c r="BF836" i="8"/>
  <c r="T836" i="8"/>
  <c r="R836" i="8"/>
  <c r="P836" i="8"/>
  <c r="BI833" i="8"/>
  <c r="BH833" i="8"/>
  <c r="BG833" i="8"/>
  <c r="BF833" i="8"/>
  <c r="T833" i="8"/>
  <c r="R833" i="8"/>
  <c r="P833" i="8"/>
  <c r="BI832" i="8"/>
  <c r="BH832" i="8"/>
  <c r="BG832" i="8"/>
  <c r="BF832" i="8"/>
  <c r="T832" i="8"/>
  <c r="R832" i="8"/>
  <c r="P832" i="8"/>
  <c r="BI831" i="8"/>
  <c r="BH831" i="8"/>
  <c r="BG831" i="8"/>
  <c r="BF831" i="8"/>
  <c r="T831" i="8"/>
  <c r="R831" i="8"/>
  <c r="P831" i="8"/>
  <c r="BI830" i="8"/>
  <c r="BH830" i="8"/>
  <c r="BG830" i="8"/>
  <c r="BF830" i="8"/>
  <c r="T830" i="8"/>
  <c r="R830" i="8"/>
  <c r="P830" i="8"/>
  <c r="BI829" i="8"/>
  <c r="BH829" i="8"/>
  <c r="BG829" i="8"/>
  <c r="BF829" i="8"/>
  <c r="T829" i="8"/>
  <c r="R829" i="8"/>
  <c r="P829" i="8"/>
  <c r="BI828" i="8"/>
  <c r="BH828" i="8"/>
  <c r="BG828" i="8"/>
  <c r="BF828" i="8"/>
  <c r="T828" i="8"/>
  <c r="R828" i="8"/>
  <c r="P828" i="8"/>
  <c r="BI827" i="8"/>
  <c r="BH827" i="8"/>
  <c r="BG827" i="8"/>
  <c r="BF827" i="8"/>
  <c r="T827" i="8"/>
  <c r="R827" i="8"/>
  <c r="P827" i="8"/>
  <c r="BI826" i="8"/>
  <c r="BH826" i="8"/>
  <c r="BG826" i="8"/>
  <c r="BF826" i="8"/>
  <c r="T826" i="8"/>
  <c r="R826" i="8"/>
  <c r="P826" i="8"/>
  <c r="BI825" i="8"/>
  <c r="BH825" i="8"/>
  <c r="BG825" i="8"/>
  <c r="BF825" i="8"/>
  <c r="T825" i="8"/>
  <c r="R825" i="8"/>
  <c r="P825" i="8"/>
  <c r="BI823" i="8"/>
  <c r="BH823" i="8"/>
  <c r="BG823" i="8"/>
  <c r="BF823" i="8"/>
  <c r="T823" i="8"/>
  <c r="R823" i="8"/>
  <c r="P823" i="8"/>
  <c r="BI819" i="8"/>
  <c r="BH819" i="8"/>
  <c r="BG819" i="8"/>
  <c r="BF819" i="8"/>
  <c r="T819" i="8"/>
  <c r="R819" i="8"/>
  <c r="P819" i="8"/>
  <c r="BI815" i="8"/>
  <c r="BH815" i="8"/>
  <c r="BG815" i="8"/>
  <c r="BF815" i="8"/>
  <c r="T815" i="8"/>
  <c r="R815" i="8"/>
  <c r="P815" i="8"/>
  <c r="BI810" i="8"/>
  <c r="BH810" i="8"/>
  <c r="BG810" i="8"/>
  <c r="BF810" i="8"/>
  <c r="T810" i="8"/>
  <c r="R810" i="8"/>
  <c r="P810" i="8"/>
  <c r="BI807" i="8"/>
  <c r="BH807" i="8"/>
  <c r="BG807" i="8"/>
  <c r="BF807" i="8"/>
  <c r="T807" i="8"/>
  <c r="R807" i="8"/>
  <c r="P807" i="8"/>
  <c r="BI798" i="8"/>
  <c r="BH798" i="8"/>
  <c r="BG798" i="8"/>
  <c r="BF798" i="8"/>
  <c r="T798" i="8"/>
  <c r="R798" i="8"/>
  <c r="P798" i="8"/>
  <c r="BI795" i="8"/>
  <c r="BH795" i="8"/>
  <c r="BG795" i="8"/>
  <c r="BF795" i="8"/>
  <c r="T795" i="8"/>
  <c r="R795" i="8"/>
  <c r="P795" i="8"/>
  <c r="BI792" i="8"/>
  <c r="BH792" i="8"/>
  <c r="BG792" i="8"/>
  <c r="BF792" i="8"/>
  <c r="T792" i="8"/>
  <c r="R792" i="8"/>
  <c r="P792" i="8"/>
  <c r="BI781" i="8"/>
  <c r="BH781" i="8"/>
  <c r="BG781" i="8"/>
  <c r="BF781" i="8"/>
  <c r="T781" i="8"/>
  <c r="R781" i="8"/>
  <c r="P781" i="8"/>
  <c r="BI778" i="8"/>
  <c r="BH778" i="8"/>
  <c r="BG778" i="8"/>
  <c r="BF778" i="8"/>
  <c r="T778" i="8"/>
  <c r="R778" i="8"/>
  <c r="P778" i="8"/>
  <c r="BI776" i="8"/>
  <c r="BH776" i="8"/>
  <c r="BG776" i="8"/>
  <c r="BF776" i="8"/>
  <c r="T776" i="8"/>
  <c r="R776" i="8"/>
  <c r="P776" i="8"/>
  <c r="BI770" i="8"/>
  <c r="BH770" i="8"/>
  <c r="BG770" i="8"/>
  <c r="BF770" i="8"/>
  <c r="T770" i="8"/>
  <c r="R770" i="8"/>
  <c r="P770" i="8"/>
  <c r="BI767" i="8"/>
  <c r="BH767" i="8"/>
  <c r="BG767" i="8"/>
  <c r="BF767" i="8"/>
  <c r="T767" i="8"/>
  <c r="R767" i="8"/>
  <c r="P767" i="8"/>
  <c r="BI764" i="8"/>
  <c r="BH764" i="8"/>
  <c r="BG764" i="8"/>
  <c r="BF764" i="8"/>
  <c r="T764" i="8"/>
  <c r="R764" i="8"/>
  <c r="P764" i="8"/>
  <c r="BI760" i="8"/>
  <c r="BH760" i="8"/>
  <c r="BG760" i="8"/>
  <c r="BF760" i="8"/>
  <c r="T760" i="8"/>
  <c r="R760" i="8"/>
  <c r="P760" i="8"/>
  <c r="BI757" i="8"/>
  <c r="BH757" i="8"/>
  <c r="BG757" i="8"/>
  <c r="BF757" i="8"/>
  <c r="T757" i="8"/>
  <c r="R757" i="8"/>
  <c r="P757" i="8"/>
  <c r="BI754" i="8"/>
  <c r="BH754" i="8"/>
  <c r="BG754" i="8"/>
  <c r="BF754" i="8"/>
  <c r="T754" i="8"/>
  <c r="R754" i="8"/>
  <c r="P754" i="8"/>
  <c r="BI751" i="8"/>
  <c r="BH751" i="8"/>
  <c r="BG751" i="8"/>
  <c r="BF751" i="8"/>
  <c r="T751" i="8"/>
  <c r="R751" i="8"/>
  <c r="P751" i="8"/>
  <c r="BI744" i="8"/>
  <c r="BH744" i="8"/>
  <c r="BG744" i="8"/>
  <c r="BF744" i="8"/>
  <c r="T744" i="8"/>
  <c r="R744" i="8"/>
  <c r="P744" i="8"/>
  <c r="BI737" i="8"/>
  <c r="BH737" i="8"/>
  <c r="BG737" i="8"/>
  <c r="BF737" i="8"/>
  <c r="T737" i="8"/>
  <c r="R737" i="8"/>
  <c r="P737" i="8"/>
  <c r="BI729" i="8"/>
  <c r="BH729" i="8"/>
  <c r="BG729" i="8"/>
  <c r="BF729" i="8"/>
  <c r="T729" i="8"/>
  <c r="R729" i="8"/>
  <c r="P729" i="8"/>
  <c r="BI726" i="8"/>
  <c r="BH726" i="8"/>
  <c r="BG726" i="8"/>
  <c r="BF726" i="8"/>
  <c r="T726" i="8"/>
  <c r="R726" i="8"/>
  <c r="P726" i="8"/>
  <c r="BI718" i="8"/>
  <c r="BH718" i="8"/>
  <c r="BG718" i="8"/>
  <c r="BF718" i="8"/>
  <c r="T718" i="8"/>
  <c r="R718" i="8"/>
  <c r="P718" i="8"/>
  <c r="BI711" i="8"/>
  <c r="BH711" i="8"/>
  <c r="BG711" i="8"/>
  <c r="BF711" i="8"/>
  <c r="T711" i="8"/>
  <c r="R711" i="8"/>
  <c r="P711" i="8"/>
  <c r="BI708" i="8"/>
  <c r="BH708" i="8"/>
  <c r="BG708" i="8"/>
  <c r="BF708" i="8"/>
  <c r="T708" i="8"/>
  <c r="R708" i="8"/>
  <c r="P708" i="8"/>
  <c r="BI690" i="8"/>
  <c r="BH690" i="8"/>
  <c r="BG690" i="8"/>
  <c r="BF690" i="8"/>
  <c r="T690" i="8"/>
  <c r="R690" i="8"/>
  <c r="P690" i="8"/>
  <c r="BI687" i="8"/>
  <c r="BH687" i="8"/>
  <c r="BG687" i="8"/>
  <c r="BF687" i="8"/>
  <c r="T687" i="8"/>
  <c r="R687" i="8"/>
  <c r="P687" i="8"/>
  <c r="BI683" i="8"/>
  <c r="BH683" i="8"/>
  <c r="BG683" i="8"/>
  <c r="BF683" i="8"/>
  <c r="T683" i="8"/>
  <c r="R683" i="8"/>
  <c r="P683" i="8"/>
  <c r="BI680" i="8"/>
  <c r="BH680" i="8"/>
  <c r="BG680" i="8"/>
  <c r="BF680" i="8"/>
  <c r="T680" i="8"/>
  <c r="R680" i="8"/>
  <c r="P680" i="8"/>
  <c r="BI677" i="8"/>
  <c r="BH677" i="8"/>
  <c r="BG677" i="8"/>
  <c r="BF677" i="8"/>
  <c r="T677" i="8"/>
  <c r="R677" i="8"/>
  <c r="P677" i="8"/>
  <c r="BI674" i="8"/>
  <c r="BH674" i="8"/>
  <c r="BG674" i="8"/>
  <c r="BF674" i="8"/>
  <c r="T674" i="8"/>
  <c r="R674" i="8"/>
  <c r="P674" i="8"/>
  <c r="BI672" i="8"/>
  <c r="BH672" i="8"/>
  <c r="BG672" i="8"/>
  <c r="BF672" i="8"/>
  <c r="T672" i="8"/>
  <c r="R672" i="8"/>
  <c r="P672" i="8"/>
  <c r="BI668" i="8"/>
  <c r="BH668" i="8"/>
  <c r="BG668" i="8"/>
  <c r="BF668" i="8"/>
  <c r="T668" i="8"/>
  <c r="R668" i="8"/>
  <c r="P668" i="8"/>
  <c r="BI666" i="8"/>
  <c r="BH666" i="8"/>
  <c r="BG666" i="8"/>
  <c r="BF666" i="8"/>
  <c r="T666" i="8"/>
  <c r="R666" i="8"/>
  <c r="P666" i="8"/>
  <c r="BI663" i="8"/>
  <c r="BH663" i="8"/>
  <c r="BG663" i="8"/>
  <c r="BF663" i="8"/>
  <c r="T663" i="8"/>
  <c r="R663" i="8"/>
  <c r="P663" i="8"/>
  <c r="BI661" i="8"/>
  <c r="BH661" i="8"/>
  <c r="BG661" i="8"/>
  <c r="BF661" i="8"/>
  <c r="T661" i="8"/>
  <c r="R661" i="8"/>
  <c r="P661" i="8"/>
  <c r="BI657" i="8"/>
  <c r="BH657" i="8"/>
  <c r="BG657" i="8"/>
  <c r="BF657" i="8"/>
  <c r="T657" i="8"/>
  <c r="R657" i="8"/>
  <c r="P657" i="8"/>
  <c r="BI655" i="8"/>
  <c r="BH655" i="8"/>
  <c r="BG655" i="8"/>
  <c r="BF655" i="8"/>
  <c r="T655" i="8"/>
  <c r="R655" i="8"/>
  <c r="P655" i="8"/>
  <c r="BI651" i="8"/>
  <c r="BH651" i="8"/>
  <c r="BG651" i="8"/>
  <c r="BF651" i="8"/>
  <c r="T651" i="8"/>
  <c r="R651" i="8"/>
  <c r="P651" i="8"/>
  <c r="BI649" i="8"/>
  <c r="BH649" i="8"/>
  <c r="BG649" i="8"/>
  <c r="BF649" i="8"/>
  <c r="T649" i="8"/>
  <c r="R649" i="8"/>
  <c r="P649" i="8"/>
  <c r="BI645" i="8"/>
  <c r="BH645" i="8"/>
  <c r="BG645" i="8"/>
  <c r="BF645" i="8"/>
  <c r="T645" i="8"/>
  <c r="R645" i="8"/>
  <c r="P645" i="8"/>
  <c r="BI642" i="8"/>
  <c r="BH642" i="8"/>
  <c r="BG642" i="8"/>
  <c r="BF642" i="8"/>
  <c r="T642" i="8"/>
  <c r="R642" i="8"/>
  <c r="P642" i="8"/>
  <c r="BI638" i="8"/>
  <c r="BH638" i="8"/>
  <c r="BG638" i="8"/>
  <c r="BF638" i="8"/>
  <c r="T638" i="8"/>
  <c r="R638" i="8"/>
  <c r="P638" i="8"/>
  <c r="BI634" i="8"/>
  <c r="BH634" i="8"/>
  <c r="BG634" i="8"/>
  <c r="BF634" i="8"/>
  <c r="T634" i="8"/>
  <c r="T633" i="8" s="1"/>
  <c r="R634" i="8"/>
  <c r="R633" i="8"/>
  <c r="P634" i="8"/>
  <c r="P633" i="8"/>
  <c r="BI630" i="8"/>
  <c r="BH630" i="8"/>
  <c r="BG630" i="8"/>
  <c r="BF630" i="8"/>
  <c r="T630" i="8"/>
  <c r="R630" i="8"/>
  <c r="P630" i="8"/>
  <c r="BI628" i="8"/>
  <c r="BH628" i="8"/>
  <c r="BG628" i="8"/>
  <c r="BF628" i="8"/>
  <c r="T628" i="8"/>
  <c r="R628" i="8"/>
  <c r="P628" i="8"/>
  <c r="BI623" i="8"/>
  <c r="BH623" i="8"/>
  <c r="BG623" i="8"/>
  <c r="BF623" i="8"/>
  <c r="T623" i="8"/>
  <c r="R623" i="8"/>
  <c r="P623" i="8"/>
  <c r="BI619" i="8"/>
  <c r="BH619" i="8"/>
  <c r="BG619" i="8"/>
  <c r="BF619" i="8"/>
  <c r="T619" i="8"/>
  <c r="R619" i="8"/>
  <c r="P619" i="8"/>
  <c r="BI617" i="8"/>
  <c r="BH617" i="8"/>
  <c r="BG617" i="8"/>
  <c r="BF617" i="8"/>
  <c r="T617" i="8"/>
  <c r="R617" i="8"/>
  <c r="P617" i="8"/>
  <c r="BI615" i="8"/>
  <c r="BH615" i="8"/>
  <c r="BG615" i="8"/>
  <c r="BF615" i="8"/>
  <c r="T615" i="8"/>
  <c r="R615" i="8"/>
  <c r="P615" i="8"/>
  <c r="BI612" i="8"/>
  <c r="BH612" i="8"/>
  <c r="BG612" i="8"/>
  <c r="BF612" i="8"/>
  <c r="T612" i="8"/>
  <c r="R612" i="8"/>
  <c r="P612" i="8"/>
  <c r="BI608" i="8"/>
  <c r="BH608" i="8"/>
  <c r="BG608" i="8"/>
  <c r="BF608" i="8"/>
  <c r="T608" i="8"/>
  <c r="R608" i="8"/>
  <c r="P608" i="8"/>
  <c r="BI607" i="8"/>
  <c r="BH607" i="8"/>
  <c r="BG607" i="8"/>
  <c r="BF607" i="8"/>
  <c r="T607" i="8"/>
  <c r="R607" i="8"/>
  <c r="P607" i="8"/>
  <c r="BI602" i="8"/>
  <c r="BH602" i="8"/>
  <c r="BG602" i="8"/>
  <c r="BF602" i="8"/>
  <c r="T602" i="8"/>
  <c r="R602" i="8"/>
  <c r="P602" i="8"/>
  <c r="BI601" i="8"/>
  <c r="BH601" i="8"/>
  <c r="BG601" i="8"/>
  <c r="BF601" i="8"/>
  <c r="T601" i="8"/>
  <c r="R601" i="8"/>
  <c r="P601" i="8"/>
  <c r="BI600" i="8"/>
  <c r="BH600" i="8"/>
  <c r="BG600" i="8"/>
  <c r="BF600" i="8"/>
  <c r="T600" i="8"/>
  <c r="R600" i="8"/>
  <c r="P600" i="8"/>
  <c r="BI597" i="8"/>
  <c r="BH597" i="8"/>
  <c r="BG597" i="8"/>
  <c r="BF597" i="8"/>
  <c r="T597" i="8"/>
  <c r="R597" i="8"/>
  <c r="P597" i="8"/>
  <c r="BI593" i="8"/>
  <c r="BH593" i="8"/>
  <c r="BG593" i="8"/>
  <c r="BF593" i="8"/>
  <c r="T593" i="8"/>
  <c r="R593" i="8"/>
  <c r="P593" i="8"/>
  <c r="BI590" i="8"/>
  <c r="BH590" i="8"/>
  <c r="BG590" i="8"/>
  <c r="BF590" i="8"/>
  <c r="T590" i="8"/>
  <c r="R590" i="8"/>
  <c r="P590" i="8"/>
  <c r="BI586" i="8"/>
  <c r="BH586" i="8"/>
  <c r="BG586" i="8"/>
  <c r="BF586" i="8"/>
  <c r="T586" i="8"/>
  <c r="R586" i="8"/>
  <c r="P586" i="8"/>
  <c r="BI582" i="8"/>
  <c r="BH582" i="8"/>
  <c r="BG582" i="8"/>
  <c r="BF582" i="8"/>
  <c r="T582" i="8"/>
  <c r="R582" i="8"/>
  <c r="P582" i="8"/>
  <c r="BI578" i="8"/>
  <c r="BH578" i="8"/>
  <c r="BG578" i="8"/>
  <c r="BF578" i="8"/>
  <c r="T578" i="8"/>
  <c r="R578" i="8"/>
  <c r="P578" i="8"/>
  <c r="BI574" i="8"/>
  <c r="BH574" i="8"/>
  <c r="BG574" i="8"/>
  <c r="BF574" i="8"/>
  <c r="T574" i="8"/>
  <c r="R574" i="8"/>
  <c r="P574" i="8"/>
  <c r="BI570" i="8"/>
  <c r="BH570" i="8"/>
  <c r="BG570" i="8"/>
  <c r="BF570" i="8"/>
  <c r="T570" i="8"/>
  <c r="R570" i="8"/>
  <c r="P570" i="8"/>
  <c r="BI562" i="8"/>
  <c r="BH562" i="8"/>
  <c r="BG562" i="8"/>
  <c r="BF562" i="8"/>
  <c r="T562" i="8"/>
  <c r="R562" i="8"/>
  <c r="P562" i="8"/>
  <c r="BI552" i="8"/>
  <c r="BH552" i="8"/>
  <c r="BG552" i="8"/>
  <c r="BF552" i="8"/>
  <c r="T552" i="8"/>
  <c r="R552" i="8"/>
  <c r="P552" i="8"/>
  <c r="BI545" i="8"/>
  <c r="BH545" i="8"/>
  <c r="BG545" i="8"/>
  <c r="BF545" i="8"/>
  <c r="T545" i="8"/>
  <c r="R545" i="8"/>
  <c r="P545" i="8"/>
  <c r="BI536" i="8"/>
  <c r="BH536" i="8"/>
  <c r="BG536" i="8"/>
  <c r="BF536" i="8"/>
  <c r="T536" i="8"/>
  <c r="R536" i="8"/>
  <c r="P536" i="8"/>
  <c r="BI534" i="8"/>
  <c r="BH534" i="8"/>
  <c r="BG534" i="8"/>
  <c r="BF534" i="8"/>
  <c r="T534" i="8"/>
  <c r="R534" i="8"/>
  <c r="P534" i="8"/>
  <c r="BI530" i="8"/>
  <c r="BH530" i="8"/>
  <c r="BG530" i="8"/>
  <c r="BF530" i="8"/>
  <c r="T530" i="8"/>
  <c r="R530" i="8"/>
  <c r="P530" i="8"/>
  <c r="BI528" i="8"/>
  <c r="BH528" i="8"/>
  <c r="BG528" i="8"/>
  <c r="BF528" i="8"/>
  <c r="T528" i="8"/>
  <c r="R528" i="8"/>
  <c r="P528" i="8"/>
  <c r="BI521" i="8"/>
  <c r="BH521" i="8"/>
  <c r="BG521" i="8"/>
  <c r="BF521" i="8"/>
  <c r="T521" i="8"/>
  <c r="R521" i="8"/>
  <c r="P521" i="8"/>
  <c r="BI518" i="8"/>
  <c r="BH518" i="8"/>
  <c r="BG518" i="8"/>
  <c r="BF518" i="8"/>
  <c r="T518" i="8"/>
  <c r="R518" i="8"/>
  <c r="P518" i="8"/>
  <c r="BI514" i="8"/>
  <c r="BH514" i="8"/>
  <c r="BG514" i="8"/>
  <c r="BF514" i="8"/>
  <c r="T514" i="8"/>
  <c r="R514" i="8"/>
  <c r="P514" i="8"/>
  <c r="BI512" i="8"/>
  <c r="BH512" i="8"/>
  <c r="BG512" i="8"/>
  <c r="BF512" i="8"/>
  <c r="T512" i="8"/>
  <c r="R512" i="8"/>
  <c r="P512" i="8"/>
  <c r="BI505" i="8"/>
  <c r="BH505" i="8"/>
  <c r="BG505" i="8"/>
  <c r="BF505" i="8"/>
  <c r="T505" i="8"/>
  <c r="R505" i="8"/>
  <c r="P505" i="8"/>
  <c r="BI502" i="8"/>
  <c r="BH502" i="8"/>
  <c r="BG502" i="8"/>
  <c r="BF502" i="8"/>
  <c r="T502" i="8"/>
  <c r="R502" i="8"/>
  <c r="P502" i="8"/>
  <c r="BI484" i="8"/>
  <c r="BH484" i="8"/>
  <c r="BG484" i="8"/>
  <c r="BF484" i="8"/>
  <c r="T484" i="8"/>
  <c r="R484" i="8"/>
  <c r="P484" i="8"/>
  <c r="BI476" i="8"/>
  <c r="BH476" i="8"/>
  <c r="BG476" i="8"/>
  <c r="BF476" i="8"/>
  <c r="T476" i="8"/>
  <c r="R476" i="8"/>
  <c r="P476" i="8"/>
  <c r="BI464" i="8"/>
  <c r="BH464" i="8"/>
  <c r="BG464" i="8"/>
  <c r="BF464" i="8"/>
  <c r="T464" i="8"/>
  <c r="R464" i="8"/>
  <c r="P464" i="8"/>
  <c r="BI449" i="8"/>
  <c r="BH449" i="8"/>
  <c r="BG449" i="8"/>
  <c r="BF449" i="8"/>
  <c r="T449" i="8"/>
  <c r="R449" i="8"/>
  <c r="P449" i="8"/>
  <c r="BI444" i="8"/>
  <c r="BH444" i="8"/>
  <c r="BG444" i="8"/>
  <c r="BF444" i="8"/>
  <c r="T444" i="8"/>
  <c r="T443" i="8" s="1"/>
  <c r="R444" i="8"/>
  <c r="R443" i="8"/>
  <c r="P444" i="8"/>
  <c r="P443" i="8" s="1"/>
  <c r="BI440" i="8"/>
  <c r="BH440" i="8"/>
  <c r="BG440" i="8"/>
  <c r="BF440" i="8"/>
  <c r="T440" i="8"/>
  <c r="R440" i="8"/>
  <c r="P440" i="8"/>
  <c r="BI435" i="8"/>
  <c r="BH435" i="8"/>
  <c r="BG435" i="8"/>
  <c r="BF435" i="8"/>
  <c r="T435" i="8"/>
  <c r="R435" i="8"/>
  <c r="P435" i="8"/>
  <c r="BI426" i="8"/>
  <c r="BH426" i="8"/>
  <c r="BG426" i="8"/>
  <c r="BF426" i="8"/>
  <c r="T426" i="8"/>
  <c r="R426" i="8"/>
  <c r="P426" i="8"/>
  <c r="BI425" i="8"/>
  <c r="BH425" i="8"/>
  <c r="BG425" i="8"/>
  <c r="BF425" i="8"/>
  <c r="T425" i="8"/>
  <c r="R425" i="8"/>
  <c r="P425" i="8"/>
  <c r="BI409" i="8"/>
  <c r="BH409" i="8"/>
  <c r="BG409" i="8"/>
  <c r="BF409" i="8"/>
  <c r="T409" i="8"/>
  <c r="R409" i="8"/>
  <c r="P409" i="8"/>
  <c r="BI393" i="8"/>
  <c r="BH393" i="8"/>
  <c r="BG393" i="8"/>
  <c r="BF393" i="8"/>
  <c r="T393" i="8"/>
  <c r="R393" i="8"/>
  <c r="P393" i="8"/>
  <c r="BI382" i="8"/>
  <c r="BH382" i="8"/>
  <c r="BG382" i="8"/>
  <c r="BF382" i="8"/>
  <c r="T382" i="8"/>
  <c r="R382" i="8"/>
  <c r="P382" i="8"/>
  <c r="BI379" i="8"/>
  <c r="BH379" i="8"/>
  <c r="BG379" i="8"/>
  <c r="BF379" i="8"/>
  <c r="T379" i="8"/>
  <c r="R379" i="8"/>
  <c r="P379" i="8"/>
  <c r="BI375" i="8"/>
  <c r="BH375" i="8"/>
  <c r="BG375" i="8"/>
  <c r="BF375" i="8"/>
  <c r="T375" i="8"/>
  <c r="R375" i="8"/>
  <c r="P375" i="8"/>
  <c r="BI369" i="8"/>
  <c r="BH369" i="8"/>
  <c r="BG369" i="8"/>
  <c r="BF369" i="8"/>
  <c r="T369" i="8"/>
  <c r="R369" i="8"/>
  <c r="P369" i="8"/>
  <c r="BI361" i="8"/>
  <c r="BH361" i="8"/>
  <c r="BG361" i="8"/>
  <c r="BF361" i="8"/>
  <c r="T361" i="8"/>
  <c r="R361" i="8"/>
  <c r="P361" i="8"/>
  <c r="BI359" i="8"/>
  <c r="BH359" i="8"/>
  <c r="BG359" i="8"/>
  <c r="BF359" i="8"/>
  <c r="T359" i="8"/>
  <c r="R359" i="8"/>
  <c r="P359" i="8"/>
  <c r="BI357" i="8"/>
  <c r="BH357" i="8"/>
  <c r="BG357" i="8"/>
  <c r="BF357" i="8"/>
  <c r="T357" i="8"/>
  <c r="R357" i="8"/>
  <c r="P357" i="8"/>
  <c r="BI349" i="8"/>
  <c r="BH349" i="8"/>
  <c r="BG349" i="8"/>
  <c r="BF349" i="8"/>
  <c r="T349" i="8"/>
  <c r="R349" i="8"/>
  <c r="P349" i="8"/>
  <c r="BI340" i="8"/>
  <c r="BH340" i="8"/>
  <c r="BG340" i="8"/>
  <c r="BF340" i="8"/>
  <c r="T340" i="8"/>
  <c r="R340" i="8"/>
  <c r="P340" i="8"/>
  <c r="BI336" i="8"/>
  <c r="BH336" i="8"/>
  <c r="BG336" i="8"/>
  <c r="BF336" i="8"/>
  <c r="T336" i="8"/>
  <c r="R336" i="8"/>
  <c r="P336" i="8"/>
  <c r="BI332" i="8"/>
  <c r="BH332" i="8"/>
  <c r="BG332" i="8"/>
  <c r="BF332" i="8"/>
  <c r="T332" i="8"/>
  <c r="R332" i="8"/>
  <c r="P332" i="8"/>
  <c r="BI328" i="8"/>
  <c r="BH328" i="8"/>
  <c r="BG328" i="8"/>
  <c r="BF328" i="8"/>
  <c r="T328" i="8"/>
  <c r="R328" i="8"/>
  <c r="P328" i="8"/>
  <c r="BI321" i="8"/>
  <c r="BH321" i="8"/>
  <c r="BG321" i="8"/>
  <c r="BF321" i="8"/>
  <c r="T321" i="8"/>
  <c r="R321" i="8"/>
  <c r="P321" i="8"/>
  <c r="BI317" i="8"/>
  <c r="BH317" i="8"/>
  <c r="BG317" i="8"/>
  <c r="BF317" i="8"/>
  <c r="T317" i="8"/>
  <c r="R317" i="8"/>
  <c r="P317" i="8"/>
  <c r="BI310" i="8"/>
  <c r="BH310" i="8"/>
  <c r="BG310" i="8"/>
  <c r="BF310" i="8"/>
  <c r="T310" i="8"/>
  <c r="R310" i="8"/>
  <c r="P310" i="8"/>
  <c r="BI306" i="8"/>
  <c r="BH306" i="8"/>
  <c r="BG306" i="8"/>
  <c r="BF306" i="8"/>
  <c r="T306" i="8"/>
  <c r="R306" i="8"/>
  <c r="P306" i="8"/>
  <c r="BI300" i="8"/>
  <c r="BH300" i="8"/>
  <c r="BG300" i="8"/>
  <c r="BF300" i="8"/>
  <c r="T300" i="8"/>
  <c r="R300" i="8"/>
  <c r="P300" i="8"/>
  <c r="BI296" i="8"/>
  <c r="BH296" i="8"/>
  <c r="BG296" i="8"/>
  <c r="BF296" i="8"/>
  <c r="T296" i="8"/>
  <c r="R296" i="8"/>
  <c r="P296" i="8"/>
  <c r="BI293" i="8"/>
  <c r="BH293" i="8"/>
  <c r="BG293" i="8"/>
  <c r="BF293" i="8"/>
  <c r="T293" i="8"/>
  <c r="R293" i="8"/>
  <c r="P293" i="8"/>
  <c r="BI289" i="8"/>
  <c r="BH289" i="8"/>
  <c r="BG289" i="8"/>
  <c r="BF289" i="8"/>
  <c r="T289" i="8"/>
  <c r="R289" i="8"/>
  <c r="P289" i="8"/>
  <c r="BI287" i="8"/>
  <c r="BH287" i="8"/>
  <c r="BG287" i="8"/>
  <c r="BF287" i="8"/>
  <c r="T287" i="8"/>
  <c r="R287" i="8"/>
  <c r="P287" i="8"/>
  <c r="BI276" i="8"/>
  <c r="BH276" i="8"/>
  <c r="BG276" i="8"/>
  <c r="BF276" i="8"/>
  <c r="T276" i="8"/>
  <c r="R276" i="8"/>
  <c r="P276" i="8"/>
  <c r="BI270" i="8"/>
  <c r="BH270" i="8"/>
  <c r="BG270" i="8"/>
  <c r="BF270" i="8"/>
  <c r="T270" i="8"/>
  <c r="R270" i="8"/>
  <c r="P270" i="8"/>
  <c r="BI259" i="8"/>
  <c r="BH259" i="8"/>
  <c r="BG259" i="8"/>
  <c r="BF259" i="8"/>
  <c r="T259" i="8"/>
  <c r="R259" i="8"/>
  <c r="P259" i="8"/>
  <c r="BI250" i="8"/>
  <c r="BH250" i="8"/>
  <c r="BG250" i="8"/>
  <c r="BF250" i="8"/>
  <c r="T250" i="8"/>
  <c r="R250" i="8"/>
  <c r="P250" i="8"/>
  <c r="BI248" i="8"/>
  <c r="BH248" i="8"/>
  <c r="BG248" i="8"/>
  <c r="BF248" i="8"/>
  <c r="T248" i="8"/>
  <c r="R248" i="8"/>
  <c r="P248" i="8"/>
  <c r="BI238" i="8"/>
  <c r="BH238" i="8"/>
  <c r="BG238" i="8"/>
  <c r="BF238" i="8"/>
  <c r="T238" i="8"/>
  <c r="R238" i="8"/>
  <c r="P238" i="8"/>
  <c r="BI231" i="8"/>
  <c r="BH231" i="8"/>
  <c r="BG231" i="8"/>
  <c r="BF231" i="8"/>
  <c r="T231" i="8"/>
  <c r="R231" i="8"/>
  <c r="P231" i="8"/>
  <c r="BI225" i="8"/>
  <c r="BH225" i="8"/>
  <c r="BG225" i="8"/>
  <c r="BF225" i="8"/>
  <c r="T225" i="8"/>
  <c r="R225" i="8"/>
  <c r="P225" i="8"/>
  <c r="BI221" i="8"/>
  <c r="BH221" i="8"/>
  <c r="BG221" i="8"/>
  <c r="BF221" i="8"/>
  <c r="T221" i="8"/>
  <c r="R221" i="8"/>
  <c r="P221" i="8"/>
  <c r="BI210" i="8"/>
  <c r="BH210" i="8"/>
  <c r="BG210" i="8"/>
  <c r="BF210" i="8"/>
  <c r="T210" i="8"/>
  <c r="R210" i="8"/>
  <c r="P210" i="8"/>
  <c r="BI208" i="8"/>
  <c r="BH208" i="8"/>
  <c r="BG208" i="8"/>
  <c r="BF208" i="8"/>
  <c r="T208" i="8"/>
  <c r="R208" i="8"/>
  <c r="P208" i="8"/>
  <c r="BI205" i="8"/>
  <c r="BH205" i="8"/>
  <c r="BG205" i="8"/>
  <c r="BF205" i="8"/>
  <c r="T205" i="8"/>
  <c r="R205" i="8"/>
  <c r="P205" i="8"/>
  <c r="BI201" i="8"/>
  <c r="BH201" i="8"/>
  <c r="BG201" i="8"/>
  <c r="BF201" i="8"/>
  <c r="T201" i="8"/>
  <c r="R201" i="8"/>
  <c r="P201" i="8"/>
  <c r="BI197" i="8"/>
  <c r="BH197" i="8"/>
  <c r="BG197" i="8"/>
  <c r="BF197" i="8"/>
  <c r="T197" i="8"/>
  <c r="R197" i="8"/>
  <c r="P197" i="8"/>
  <c r="BI186" i="8"/>
  <c r="BH186" i="8"/>
  <c r="BG186" i="8"/>
  <c r="BF186" i="8"/>
  <c r="T186" i="8"/>
  <c r="R186" i="8"/>
  <c r="P186" i="8"/>
  <c r="BI182" i="8"/>
  <c r="BH182" i="8"/>
  <c r="BG182" i="8"/>
  <c r="BF182" i="8"/>
  <c r="T182" i="8"/>
  <c r="R182" i="8"/>
  <c r="P182" i="8"/>
  <c r="BI178" i="8"/>
  <c r="BH178" i="8"/>
  <c r="BG178" i="8"/>
  <c r="BF178" i="8"/>
  <c r="T178" i="8"/>
  <c r="R178" i="8"/>
  <c r="P178" i="8"/>
  <c r="BI175" i="8"/>
  <c r="BH175" i="8"/>
  <c r="BG175" i="8"/>
  <c r="BF175" i="8"/>
  <c r="T175" i="8"/>
  <c r="R175" i="8"/>
  <c r="P175" i="8"/>
  <c r="BI172" i="8"/>
  <c r="BH172" i="8"/>
  <c r="BG172" i="8"/>
  <c r="BF172" i="8"/>
  <c r="T172" i="8"/>
  <c r="R172" i="8"/>
  <c r="P172" i="8"/>
  <c r="BI163" i="8"/>
  <c r="BH163" i="8"/>
  <c r="BG163" i="8"/>
  <c r="BF163" i="8"/>
  <c r="T163" i="8"/>
  <c r="R163" i="8"/>
  <c r="P163" i="8"/>
  <c r="BI160" i="8"/>
  <c r="BH160" i="8"/>
  <c r="BG160" i="8"/>
  <c r="BF160" i="8"/>
  <c r="T160" i="8"/>
  <c r="R160" i="8"/>
  <c r="P160" i="8"/>
  <c r="BI156" i="8"/>
  <c r="BH156" i="8"/>
  <c r="BG156" i="8"/>
  <c r="BF156" i="8"/>
  <c r="T156" i="8"/>
  <c r="R156" i="8"/>
  <c r="P156" i="8"/>
  <c r="BI153" i="8"/>
  <c r="BH153" i="8"/>
  <c r="BG153" i="8"/>
  <c r="BF153" i="8"/>
  <c r="T153" i="8"/>
  <c r="R153" i="8"/>
  <c r="P153" i="8"/>
  <c r="BI150" i="8"/>
  <c r="BH150" i="8"/>
  <c r="BG150" i="8"/>
  <c r="BF150" i="8"/>
  <c r="T150" i="8"/>
  <c r="R150" i="8"/>
  <c r="P150" i="8"/>
  <c r="BI146" i="8"/>
  <c r="BH146" i="8"/>
  <c r="BG146" i="8"/>
  <c r="BF146" i="8"/>
  <c r="T146" i="8"/>
  <c r="R146" i="8"/>
  <c r="P146" i="8"/>
  <c r="BI134" i="8"/>
  <c r="BH134" i="8"/>
  <c r="BG134" i="8"/>
  <c r="BF134" i="8"/>
  <c r="T134" i="8"/>
  <c r="R134" i="8"/>
  <c r="P134" i="8"/>
  <c r="BI132" i="8"/>
  <c r="BH132" i="8"/>
  <c r="BG132" i="8"/>
  <c r="BF132" i="8"/>
  <c r="T132" i="8"/>
  <c r="R132" i="8"/>
  <c r="P132" i="8"/>
  <c r="BI123" i="8"/>
  <c r="BH123" i="8"/>
  <c r="BG123" i="8"/>
  <c r="BF123" i="8"/>
  <c r="T123" i="8"/>
  <c r="R123" i="8"/>
  <c r="P123" i="8"/>
  <c r="BI119" i="8"/>
  <c r="BH119" i="8"/>
  <c r="BG119" i="8"/>
  <c r="BF119" i="8"/>
  <c r="T119" i="8"/>
  <c r="R119" i="8"/>
  <c r="P119" i="8"/>
  <c r="BI116" i="8"/>
  <c r="BH116" i="8"/>
  <c r="BG116" i="8"/>
  <c r="BF116" i="8"/>
  <c r="T116" i="8"/>
  <c r="R116" i="8"/>
  <c r="P116" i="8"/>
  <c r="F107" i="8"/>
  <c r="E105" i="8"/>
  <c r="F56" i="8"/>
  <c r="E54" i="8"/>
  <c r="J26" i="8"/>
  <c r="E26" i="8"/>
  <c r="J110" i="8"/>
  <c r="J25" i="8"/>
  <c r="J23" i="8"/>
  <c r="E23" i="8"/>
  <c r="J58" i="8" s="1"/>
  <c r="J22" i="8"/>
  <c r="J20" i="8"/>
  <c r="E20" i="8"/>
  <c r="F110" i="8"/>
  <c r="J19" i="8"/>
  <c r="J17" i="8"/>
  <c r="E17" i="8"/>
  <c r="F109" i="8"/>
  <c r="J16" i="8"/>
  <c r="J14" i="8"/>
  <c r="J107" i="8" s="1"/>
  <c r="E7" i="8"/>
  <c r="E101" i="8" s="1"/>
  <c r="J37" i="7"/>
  <c r="J36" i="7"/>
  <c r="AY61" i="1"/>
  <c r="J35" i="7"/>
  <c r="AX61" i="1" s="1"/>
  <c r="BI331" i="7"/>
  <c r="BH331" i="7"/>
  <c r="BG331" i="7"/>
  <c r="BF331" i="7"/>
  <c r="T331" i="7"/>
  <c r="T330" i="7" s="1"/>
  <c r="R331" i="7"/>
  <c r="R330" i="7" s="1"/>
  <c r="P331" i="7"/>
  <c r="P330" i="7"/>
  <c r="BI328" i="7"/>
  <c r="BH328" i="7"/>
  <c r="BG328" i="7"/>
  <c r="BF328" i="7"/>
  <c r="T328" i="7"/>
  <c r="R328" i="7"/>
  <c r="P328" i="7"/>
  <c r="BI326" i="7"/>
  <c r="BH326" i="7"/>
  <c r="BG326" i="7"/>
  <c r="BF326" i="7"/>
  <c r="T326" i="7"/>
  <c r="R326" i="7"/>
  <c r="P326" i="7"/>
  <c r="BI322" i="7"/>
  <c r="BH322" i="7"/>
  <c r="BG322" i="7"/>
  <c r="BF322" i="7"/>
  <c r="T322" i="7"/>
  <c r="R322" i="7"/>
  <c r="P322" i="7"/>
  <c r="BI320" i="7"/>
  <c r="BH320" i="7"/>
  <c r="BG320" i="7"/>
  <c r="BF320" i="7"/>
  <c r="T320" i="7"/>
  <c r="R320" i="7"/>
  <c r="P320" i="7"/>
  <c r="BI316" i="7"/>
  <c r="BH316" i="7"/>
  <c r="BG316" i="7"/>
  <c r="BF316" i="7"/>
  <c r="T316" i="7"/>
  <c r="R316" i="7"/>
  <c r="P316" i="7"/>
  <c r="BI313" i="7"/>
  <c r="BH313" i="7"/>
  <c r="BG313" i="7"/>
  <c r="BF313" i="7"/>
  <c r="T313" i="7"/>
  <c r="T312" i="7"/>
  <c r="R313" i="7"/>
  <c r="R312" i="7" s="1"/>
  <c r="P313" i="7"/>
  <c r="P312" i="7" s="1"/>
  <c r="BI309" i="7"/>
  <c r="BH309" i="7"/>
  <c r="BG309" i="7"/>
  <c r="BF309" i="7"/>
  <c r="T309" i="7"/>
  <c r="R309" i="7"/>
  <c r="P309" i="7"/>
  <c r="BI294" i="7"/>
  <c r="BH294" i="7"/>
  <c r="BG294" i="7"/>
  <c r="BF294" i="7"/>
  <c r="T294" i="7"/>
  <c r="R294" i="7"/>
  <c r="P294" i="7"/>
  <c r="BI287" i="7"/>
  <c r="BH287" i="7"/>
  <c r="BG287" i="7"/>
  <c r="BF287" i="7"/>
  <c r="T287" i="7"/>
  <c r="R287" i="7"/>
  <c r="P287" i="7"/>
  <c r="BI281" i="7"/>
  <c r="BH281" i="7"/>
  <c r="BG281" i="7"/>
  <c r="BF281" i="7"/>
  <c r="T281" i="7"/>
  <c r="R281" i="7"/>
  <c r="P281" i="7"/>
  <c r="BI274" i="7"/>
  <c r="BH274" i="7"/>
  <c r="BG274" i="7"/>
  <c r="BF274" i="7"/>
  <c r="T274" i="7"/>
  <c r="R274" i="7"/>
  <c r="P274" i="7"/>
  <c r="BI269" i="7"/>
  <c r="BH269" i="7"/>
  <c r="BG269" i="7"/>
  <c r="BF269" i="7"/>
  <c r="T269" i="7"/>
  <c r="R269" i="7"/>
  <c r="P269" i="7"/>
  <c r="BI265" i="7"/>
  <c r="BH265" i="7"/>
  <c r="BG265" i="7"/>
  <c r="BF265" i="7"/>
  <c r="T265" i="7"/>
  <c r="R265" i="7"/>
  <c r="P265" i="7"/>
  <c r="BI260" i="7"/>
  <c r="BH260" i="7"/>
  <c r="BG260" i="7"/>
  <c r="BF260" i="7"/>
  <c r="T260" i="7"/>
  <c r="R260" i="7"/>
  <c r="P260" i="7"/>
  <c r="BI255" i="7"/>
  <c r="BH255" i="7"/>
  <c r="BG255" i="7"/>
  <c r="BF255" i="7"/>
  <c r="T255" i="7"/>
  <c r="R255" i="7"/>
  <c r="P255" i="7"/>
  <c r="BI251" i="7"/>
  <c r="BH251" i="7"/>
  <c r="BG251" i="7"/>
  <c r="BF251" i="7"/>
  <c r="T251" i="7"/>
  <c r="R251" i="7"/>
  <c r="P251" i="7"/>
  <c r="BI244" i="7"/>
  <c r="BH244" i="7"/>
  <c r="BG244" i="7"/>
  <c r="BF244" i="7"/>
  <c r="T244" i="7"/>
  <c r="R244" i="7"/>
  <c r="P244" i="7"/>
  <c r="BI241" i="7"/>
  <c r="BH241" i="7"/>
  <c r="BG241" i="7"/>
  <c r="BF241" i="7"/>
  <c r="T241" i="7"/>
  <c r="R241" i="7"/>
  <c r="P241" i="7"/>
  <c r="BI238" i="7"/>
  <c r="BH238" i="7"/>
  <c r="BG238" i="7"/>
  <c r="BF238" i="7"/>
  <c r="T238" i="7"/>
  <c r="R238" i="7"/>
  <c r="P238" i="7"/>
  <c r="BI231" i="7"/>
  <c r="BH231" i="7"/>
  <c r="BG231" i="7"/>
  <c r="BF231" i="7"/>
  <c r="T231" i="7"/>
  <c r="R231" i="7"/>
  <c r="P231" i="7"/>
  <c r="BI226" i="7"/>
  <c r="BH226" i="7"/>
  <c r="BG226" i="7"/>
  <c r="BF226" i="7"/>
  <c r="T226" i="7"/>
  <c r="R226" i="7"/>
  <c r="P226" i="7"/>
  <c r="BI221" i="7"/>
  <c r="BH221" i="7"/>
  <c r="BG221" i="7"/>
  <c r="BF221" i="7"/>
  <c r="T221" i="7"/>
  <c r="R221" i="7"/>
  <c r="P221" i="7"/>
  <c r="BI217" i="7"/>
  <c r="BH217" i="7"/>
  <c r="BG217" i="7"/>
  <c r="BF217" i="7"/>
  <c r="T217" i="7"/>
  <c r="R217" i="7"/>
  <c r="P217" i="7"/>
  <c r="BI208" i="7"/>
  <c r="BH208" i="7"/>
  <c r="BG208" i="7"/>
  <c r="BF208" i="7"/>
  <c r="T208" i="7"/>
  <c r="R208" i="7"/>
  <c r="P208" i="7"/>
  <c r="BI198" i="7"/>
  <c r="BH198" i="7"/>
  <c r="BG198" i="7"/>
  <c r="BF198" i="7"/>
  <c r="T198" i="7"/>
  <c r="R198" i="7"/>
  <c r="P198" i="7"/>
  <c r="BI196" i="7"/>
  <c r="BH196" i="7"/>
  <c r="BG196" i="7"/>
  <c r="BF196" i="7"/>
  <c r="T196" i="7"/>
  <c r="R196" i="7"/>
  <c r="P196" i="7"/>
  <c r="BI190" i="7"/>
  <c r="BH190" i="7"/>
  <c r="BG190" i="7"/>
  <c r="BF190" i="7"/>
  <c r="T190" i="7"/>
  <c r="R190" i="7"/>
  <c r="P190" i="7"/>
  <c r="BI185" i="7"/>
  <c r="BH185" i="7"/>
  <c r="BG185" i="7"/>
  <c r="BF185" i="7"/>
  <c r="T185" i="7"/>
  <c r="R185" i="7"/>
  <c r="P185" i="7"/>
  <c r="BI177" i="7"/>
  <c r="BH177" i="7"/>
  <c r="BG177" i="7"/>
  <c r="BF177" i="7"/>
  <c r="T177" i="7"/>
  <c r="R177" i="7"/>
  <c r="P177" i="7"/>
  <c r="BI170" i="7"/>
  <c r="BH170" i="7"/>
  <c r="BG170" i="7"/>
  <c r="BF170" i="7"/>
  <c r="T170" i="7"/>
  <c r="R170" i="7"/>
  <c r="P170" i="7"/>
  <c r="BI167" i="7"/>
  <c r="BH167" i="7"/>
  <c r="BG167" i="7"/>
  <c r="BF167" i="7"/>
  <c r="T167" i="7"/>
  <c r="R167" i="7"/>
  <c r="P167" i="7"/>
  <c r="BI153" i="7"/>
  <c r="BH153" i="7"/>
  <c r="BG153" i="7"/>
  <c r="BF153" i="7"/>
  <c r="T153" i="7"/>
  <c r="R153" i="7"/>
  <c r="P153" i="7"/>
  <c r="BI139" i="7"/>
  <c r="BH139" i="7"/>
  <c r="BG139" i="7"/>
  <c r="BF139" i="7"/>
  <c r="T139" i="7"/>
  <c r="R139" i="7"/>
  <c r="P139" i="7"/>
  <c r="BI136" i="7"/>
  <c r="BH136" i="7"/>
  <c r="BG136" i="7"/>
  <c r="BF136" i="7"/>
  <c r="T136" i="7"/>
  <c r="R136" i="7"/>
  <c r="P136" i="7"/>
  <c r="BI122" i="7"/>
  <c r="BH122" i="7"/>
  <c r="BG122" i="7"/>
  <c r="BF122" i="7"/>
  <c r="T122" i="7"/>
  <c r="R122" i="7"/>
  <c r="P122" i="7"/>
  <c r="BI107" i="7"/>
  <c r="BH107" i="7"/>
  <c r="BG107" i="7"/>
  <c r="BF107" i="7"/>
  <c r="T107" i="7"/>
  <c r="R107" i="7"/>
  <c r="P107" i="7"/>
  <c r="BI104" i="7"/>
  <c r="BH104" i="7"/>
  <c r="BG104" i="7"/>
  <c r="BF104" i="7"/>
  <c r="T104" i="7"/>
  <c r="R104" i="7"/>
  <c r="P104" i="7"/>
  <c r="BI100" i="7"/>
  <c r="BH100" i="7"/>
  <c r="BG100" i="7"/>
  <c r="BF100" i="7"/>
  <c r="T100" i="7"/>
  <c r="R100" i="7"/>
  <c r="P100" i="7"/>
  <c r="BI92" i="7"/>
  <c r="BH92" i="7"/>
  <c r="BG92" i="7"/>
  <c r="BF92" i="7"/>
  <c r="T92" i="7"/>
  <c r="R92" i="7"/>
  <c r="P92" i="7"/>
  <c r="F83" i="7"/>
  <c r="E81" i="7"/>
  <c r="F52" i="7"/>
  <c r="E50" i="7"/>
  <c r="J24" i="7"/>
  <c r="E24" i="7"/>
  <c r="J55" i="7" s="1"/>
  <c r="J23" i="7"/>
  <c r="J21" i="7"/>
  <c r="E21" i="7"/>
  <c r="J85" i="7"/>
  <c r="J20" i="7"/>
  <c r="J18" i="7"/>
  <c r="E18" i="7"/>
  <c r="F86" i="7" s="1"/>
  <c r="J17" i="7"/>
  <c r="J15" i="7"/>
  <c r="E15" i="7"/>
  <c r="F54" i="7" s="1"/>
  <c r="J14" i="7"/>
  <c r="J12" i="7"/>
  <c r="J83" i="7" s="1"/>
  <c r="E7" i="7"/>
  <c r="E48" i="7"/>
  <c r="J37" i="6"/>
  <c r="J36" i="6"/>
  <c r="AY60" i="1" s="1"/>
  <c r="J35" i="6"/>
  <c r="AX60" i="1" s="1"/>
  <c r="BI182" i="6"/>
  <c r="BH182" i="6"/>
  <c r="BG182" i="6"/>
  <c r="BF182" i="6"/>
  <c r="T182" i="6"/>
  <c r="T181" i="6"/>
  <c r="R182" i="6"/>
  <c r="R181" i="6"/>
  <c r="P182" i="6"/>
  <c r="P181" i="6" s="1"/>
  <c r="BI178" i="6"/>
  <c r="BH178" i="6"/>
  <c r="BG178" i="6"/>
  <c r="BF178" i="6"/>
  <c r="T178" i="6"/>
  <c r="R178" i="6"/>
  <c r="P178" i="6"/>
  <c r="BI176" i="6"/>
  <c r="BH176" i="6"/>
  <c r="BG176" i="6"/>
  <c r="BF176" i="6"/>
  <c r="T176" i="6"/>
  <c r="R176" i="6"/>
  <c r="P176" i="6"/>
  <c r="BI172" i="6"/>
  <c r="BH172" i="6"/>
  <c r="BG172" i="6"/>
  <c r="BF172" i="6"/>
  <c r="T172" i="6"/>
  <c r="R172" i="6"/>
  <c r="P172"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6" i="6"/>
  <c r="BH156" i="6"/>
  <c r="BG156" i="6"/>
  <c r="BF156" i="6"/>
  <c r="T156" i="6"/>
  <c r="R156" i="6"/>
  <c r="P156" i="6"/>
  <c r="BI153" i="6"/>
  <c r="BH153" i="6"/>
  <c r="BG153" i="6"/>
  <c r="BF153" i="6"/>
  <c r="T153" i="6"/>
  <c r="R153" i="6"/>
  <c r="P153" i="6"/>
  <c r="BI147" i="6"/>
  <c r="BH147" i="6"/>
  <c r="BG147" i="6"/>
  <c r="BF147" i="6"/>
  <c r="T147" i="6"/>
  <c r="R147" i="6"/>
  <c r="P147" i="6"/>
  <c r="BI144" i="6"/>
  <c r="BH144" i="6"/>
  <c r="BG144" i="6"/>
  <c r="BF144" i="6"/>
  <c r="T144" i="6"/>
  <c r="R144" i="6"/>
  <c r="P144" i="6"/>
  <c r="BI136" i="6"/>
  <c r="BH136" i="6"/>
  <c r="BG136" i="6"/>
  <c r="BF136" i="6"/>
  <c r="T136" i="6"/>
  <c r="R136" i="6"/>
  <c r="P136" i="6"/>
  <c r="BI132" i="6"/>
  <c r="BH132" i="6"/>
  <c r="BG132" i="6"/>
  <c r="BF132" i="6"/>
  <c r="T132" i="6"/>
  <c r="R132" i="6"/>
  <c r="P132" i="6"/>
  <c r="BI116" i="6"/>
  <c r="BH116" i="6"/>
  <c r="BG116" i="6"/>
  <c r="BF116" i="6"/>
  <c r="T116" i="6"/>
  <c r="R116" i="6"/>
  <c r="P116" i="6"/>
  <c r="BI109" i="6"/>
  <c r="BH109" i="6"/>
  <c r="BG109" i="6"/>
  <c r="BF109" i="6"/>
  <c r="T109" i="6"/>
  <c r="R109" i="6"/>
  <c r="P109" i="6"/>
  <c r="BI106" i="6"/>
  <c r="BH106" i="6"/>
  <c r="BG106" i="6"/>
  <c r="BF106" i="6"/>
  <c r="T106" i="6"/>
  <c r="R106" i="6"/>
  <c r="P106" i="6"/>
  <c r="BI102" i="6"/>
  <c r="BH102" i="6"/>
  <c r="BG102" i="6"/>
  <c r="BF102" i="6"/>
  <c r="T102" i="6"/>
  <c r="R102" i="6"/>
  <c r="P102" i="6"/>
  <c r="BI95" i="6"/>
  <c r="BH95" i="6"/>
  <c r="BG95" i="6"/>
  <c r="BF95" i="6"/>
  <c r="T95" i="6"/>
  <c r="R95" i="6"/>
  <c r="P95" i="6"/>
  <c r="BI91" i="6"/>
  <c r="BH91" i="6"/>
  <c r="BG91" i="6"/>
  <c r="BF91" i="6"/>
  <c r="T91" i="6"/>
  <c r="R91" i="6"/>
  <c r="P91" i="6"/>
  <c r="BI87" i="6"/>
  <c r="BH87" i="6"/>
  <c r="BG87" i="6"/>
  <c r="BF87" i="6"/>
  <c r="T87" i="6"/>
  <c r="R87" i="6"/>
  <c r="P87" i="6"/>
  <c r="F78" i="6"/>
  <c r="E76" i="6"/>
  <c r="F52" i="6"/>
  <c r="E50" i="6"/>
  <c r="J24" i="6"/>
  <c r="E24" i="6"/>
  <c r="J81" i="6" s="1"/>
  <c r="J23" i="6"/>
  <c r="J21" i="6"/>
  <c r="E21" i="6"/>
  <c r="J80" i="6" s="1"/>
  <c r="J20" i="6"/>
  <c r="J18" i="6"/>
  <c r="E18" i="6"/>
  <c r="F55" i="6" s="1"/>
  <c r="J17" i="6"/>
  <c r="J15" i="6"/>
  <c r="E15" i="6"/>
  <c r="F54" i="6" s="1"/>
  <c r="J14" i="6"/>
  <c r="J12" i="6"/>
  <c r="J78" i="6" s="1"/>
  <c r="E7" i="6"/>
  <c r="E74" i="6"/>
  <c r="J37" i="5"/>
  <c r="J36" i="5"/>
  <c r="AY59" i="1" s="1"/>
  <c r="J35" i="5"/>
  <c r="AX59" i="1"/>
  <c r="BI514" i="5"/>
  <c r="BH514" i="5"/>
  <c r="BG514" i="5"/>
  <c r="BF514" i="5"/>
  <c r="T514" i="5"/>
  <c r="R514" i="5"/>
  <c r="P514" i="5"/>
  <c r="BI510" i="5"/>
  <c r="BH510" i="5"/>
  <c r="BG510" i="5"/>
  <c r="BF510" i="5"/>
  <c r="T510" i="5"/>
  <c r="R510" i="5"/>
  <c r="P510" i="5"/>
  <c r="BI506" i="5"/>
  <c r="BH506" i="5"/>
  <c r="BG506" i="5"/>
  <c r="BF506" i="5"/>
  <c r="T506" i="5"/>
  <c r="R506" i="5"/>
  <c r="P506" i="5"/>
  <c r="BI503" i="5"/>
  <c r="BH503" i="5"/>
  <c r="BG503" i="5"/>
  <c r="BF503" i="5"/>
  <c r="T503" i="5"/>
  <c r="T502" i="5" s="1"/>
  <c r="R503" i="5"/>
  <c r="R502" i="5" s="1"/>
  <c r="P503" i="5"/>
  <c r="P502" i="5"/>
  <c r="BI496" i="5"/>
  <c r="BH496" i="5"/>
  <c r="BG496" i="5"/>
  <c r="BF496" i="5"/>
  <c r="T496" i="5"/>
  <c r="R496" i="5"/>
  <c r="P496" i="5"/>
  <c r="BI492" i="5"/>
  <c r="BH492" i="5"/>
  <c r="BG492" i="5"/>
  <c r="BF492" i="5"/>
  <c r="T492" i="5"/>
  <c r="R492" i="5"/>
  <c r="P492" i="5"/>
  <c r="BI473" i="5"/>
  <c r="BH473" i="5"/>
  <c r="BG473" i="5"/>
  <c r="BF473" i="5"/>
  <c r="T473" i="5"/>
  <c r="R473" i="5"/>
  <c r="P473" i="5"/>
  <c r="BI469" i="5"/>
  <c r="BH469" i="5"/>
  <c r="BG469" i="5"/>
  <c r="BF469" i="5"/>
  <c r="T469" i="5"/>
  <c r="R469" i="5"/>
  <c r="P469" i="5"/>
  <c r="BI464" i="5"/>
  <c r="BH464" i="5"/>
  <c r="BG464" i="5"/>
  <c r="BF464" i="5"/>
  <c r="T464" i="5"/>
  <c r="R464" i="5"/>
  <c r="P464" i="5"/>
  <c r="BI454" i="5"/>
  <c r="BH454" i="5"/>
  <c r="BG454" i="5"/>
  <c r="BF454" i="5"/>
  <c r="T454" i="5"/>
  <c r="R454" i="5"/>
  <c r="P454" i="5"/>
  <c r="BI443" i="5"/>
  <c r="BH443" i="5"/>
  <c r="BG443" i="5"/>
  <c r="BF443" i="5"/>
  <c r="T443" i="5"/>
  <c r="R443" i="5"/>
  <c r="P443" i="5"/>
  <c r="BI439" i="5"/>
  <c r="BH439" i="5"/>
  <c r="BG439" i="5"/>
  <c r="BF439" i="5"/>
  <c r="T439" i="5"/>
  <c r="R439" i="5"/>
  <c r="P439" i="5"/>
  <c r="BI436" i="5"/>
  <c r="BH436" i="5"/>
  <c r="BG436" i="5"/>
  <c r="BF436" i="5"/>
  <c r="T436" i="5"/>
  <c r="R436" i="5"/>
  <c r="P436" i="5"/>
  <c r="BI432" i="5"/>
  <c r="BH432" i="5"/>
  <c r="BG432" i="5"/>
  <c r="BF432" i="5"/>
  <c r="T432" i="5"/>
  <c r="R432" i="5"/>
  <c r="P432" i="5"/>
  <c r="BI430" i="5"/>
  <c r="BH430" i="5"/>
  <c r="BG430" i="5"/>
  <c r="BF430" i="5"/>
  <c r="T430" i="5"/>
  <c r="R430" i="5"/>
  <c r="P430" i="5"/>
  <c r="BI426" i="5"/>
  <c r="BH426" i="5"/>
  <c r="BG426" i="5"/>
  <c r="BF426" i="5"/>
  <c r="T426" i="5"/>
  <c r="R426" i="5"/>
  <c r="P426" i="5"/>
  <c r="BI423" i="5"/>
  <c r="BH423" i="5"/>
  <c r="BG423" i="5"/>
  <c r="BF423" i="5"/>
  <c r="T423" i="5"/>
  <c r="R423" i="5"/>
  <c r="P423" i="5"/>
  <c r="BI411" i="5"/>
  <c r="BH411" i="5"/>
  <c r="BG411" i="5"/>
  <c r="BF411" i="5"/>
  <c r="T411" i="5"/>
  <c r="R411" i="5"/>
  <c r="P411" i="5"/>
  <c r="BI408" i="5"/>
  <c r="BH408" i="5"/>
  <c r="BG408" i="5"/>
  <c r="BF408" i="5"/>
  <c r="T408" i="5"/>
  <c r="R408" i="5"/>
  <c r="P408" i="5"/>
  <c r="BI401" i="5"/>
  <c r="BH401" i="5"/>
  <c r="BG401" i="5"/>
  <c r="BF401" i="5"/>
  <c r="T401" i="5"/>
  <c r="R401" i="5"/>
  <c r="P401" i="5"/>
  <c r="BI398" i="5"/>
  <c r="BH398" i="5"/>
  <c r="BG398" i="5"/>
  <c r="BF398" i="5"/>
  <c r="T398" i="5"/>
  <c r="R398" i="5"/>
  <c r="P398" i="5"/>
  <c r="BI396" i="5"/>
  <c r="BH396" i="5"/>
  <c r="BG396" i="5"/>
  <c r="BF396" i="5"/>
  <c r="T396" i="5"/>
  <c r="R396" i="5"/>
  <c r="P396" i="5"/>
  <c r="BI394" i="5"/>
  <c r="BH394" i="5"/>
  <c r="BG394" i="5"/>
  <c r="BF394" i="5"/>
  <c r="T394" i="5"/>
  <c r="R394" i="5"/>
  <c r="P394" i="5"/>
  <c r="BI388" i="5"/>
  <c r="BH388" i="5"/>
  <c r="BG388" i="5"/>
  <c r="BF388" i="5"/>
  <c r="T388" i="5"/>
  <c r="R388" i="5"/>
  <c r="P388" i="5"/>
  <c r="BI379" i="5"/>
  <c r="BH379" i="5"/>
  <c r="BG379" i="5"/>
  <c r="BF379" i="5"/>
  <c r="T379" i="5"/>
  <c r="R379" i="5"/>
  <c r="P379" i="5"/>
  <c r="BI376" i="5"/>
  <c r="BH376" i="5"/>
  <c r="BG376" i="5"/>
  <c r="BF376" i="5"/>
  <c r="T376" i="5"/>
  <c r="R376" i="5"/>
  <c r="P376" i="5"/>
  <c r="BI367" i="5"/>
  <c r="BH367" i="5"/>
  <c r="BG367" i="5"/>
  <c r="BF367" i="5"/>
  <c r="T367" i="5"/>
  <c r="R367" i="5"/>
  <c r="P367" i="5"/>
  <c r="BI360" i="5"/>
  <c r="BH360" i="5"/>
  <c r="BG360" i="5"/>
  <c r="BF360" i="5"/>
  <c r="T360" i="5"/>
  <c r="R360" i="5"/>
  <c r="P360" i="5"/>
  <c r="BI350" i="5"/>
  <c r="BH350" i="5"/>
  <c r="BG350" i="5"/>
  <c r="BF350" i="5"/>
  <c r="T350" i="5"/>
  <c r="R350" i="5"/>
  <c r="P350" i="5"/>
  <c r="BI346" i="5"/>
  <c r="BH346" i="5"/>
  <c r="BG346" i="5"/>
  <c r="BF346" i="5"/>
  <c r="T346" i="5"/>
  <c r="R346" i="5"/>
  <c r="P346" i="5"/>
  <c r="BI342" i="5"/>
  <c r="BH342" i="5"/>
  <c r="BG342" i="5"/>
  <c r="BF342" i="5"/>
  <c r="T342" i="5"/>
  <c r="R342" i="5"/>
  <c r="P342" i="5"/>
  <c r="BI329" i="5"/>
  <c r="BH329" i="5"/>
  <c r="BG329" i="5"/>
  <c r="BF329" i="5"/>
  <c r="T329" i="5"/>
  <c r="R329" i="5"/>
  <c r="P329" i="5"/>
  <c r="BI321" i="5"/>
  <c r="BH321" i="5"/>
  <c r="BG321" i="5"/>
  <c r="BF321" i="5"/>
  <c r="T321" i="5"/>
  <c r="R321" i="5"/>
  <c r="P321" i="5"/>
  <c r="BI318" i="5"/>
  <c r="BH318" i="5"/>
  <c r="BG318" i="5"/>
  <c r="BF318" i="5"/>
  <c r="T318" i="5"/>
  <c r="R318" i="5"/>
  <c r="P318" i="5"/>
  <c r="BI312" i="5"/>
  <c r="BH312" i="5"/>
  <c r="BG312" i="5"/>
  <c r="BF312" i="5"/>
  <c r="T312" i="5"/>
  <c r="R312" i="5"/>
  <c r="P312" i="5"/>
  <c r="BI306" i="5"/>
  <c r="BH306" i="5"/>
  <c r="BG306" i="5"/>
  <c r="BF306" i="5"/>
  <c r="T306" i="5"/>
  <c r="R306" i="5"/>
  <c r="P306" i="5"/>
  <c r="BI302" i="5"/>
  <c r="BH302" i="5"/>
  <c r="BG302" i="5"/>
  <c r="BF302" i="5"/>
  <c r="T302" i="5"/>
  <c r="R302" i="5"/>
  <c r="P302" i="5"/>
  <c r="BI298" i="5"/>
  <c r="BH298" i="5"/>
  <c r="BG298" i="5"/>
  <c r="BF298" i="5"/>
  <c r="T298" i="5"/>
  <c r="R298" i="5"/>
  <c r="P298" i="5"/>
  <c r="BI296" i="5"/>
  <c r="BH296" i="5"/>
  <c r="BG296" i="5"/>
  <c r="BF296" i="5"/>
  <c r="T296" i="5"/>
  <c r="R296" i="5"/>
  <c r="P296" i="5"/>
  <c r="BI294" i="5"/>
  <c r="BH294" i="5"/>
  <c r="BG294" i="5"/>
  <c r="BF294" i="5"/>
  <c r="T294" i="5"/>
  <c r="R294" i="5"/>
  <c r="P294" i="5"/>
  <c r="BI290" i="5"/>
  <c r="BH290" i="5"/>
  <c r="BG290" i="5"/>
  <c r="BF290" i="5"/>
  <c r="T290" i="5"/>
  <c r="R290" i="5"/>
  <c r="P290" i="5"/>
  <c r="BI284" i="5"/>
  <c r="BH284" i="5"/>
  <c r="BG284" i="5"/>
  <c r="BF284" i="5"/>
  <c r="T284" i="5"/>
  <c r="R284" i="5"/>
  <c r="P284" i="5"/>
  <c r="BI277" i="5"/>
  <c r="BH277" i="5"/>
  <c r="BG277" i="5"/>
  <c r="BF277" i="5"/>
  <c r="T277" i="5"/>
  <c r="R277" i="5"/>
  <c r="P277" i="5"/>
  <c r="BI272" i="5"/>
  <c r="BH272" i="5"/>
  <c r="BG272" i="5"/>
  <c r="BF272" i="5"/>
  <c r="T272" i="5"/>
  <c r="R272" i="5"/>
  <c r="P272" i="5"/>
  <c r="BI265" i="5"/>
  <c r="BH265" i="5"/>
  <c r="BG265" i="5"/>
  <c r="BF265" i="5"/>
  <c r="T265" i="5"/>
  <c r="R265" i="5"/>
  <c r="P265" i="5"/>
  <c r="BI250" i="5"/>
  <c r="BH250" i="5"/>
  <c r="BG250" i="5"/>
  <c r="BF250" i="5"/>
  <c r="T250" i="5"/>
  <c r="R250" i="5"/>
  <c r="P250" i="5"/>
  <c r="BI230" i="5"/>
  <c r="BH230" i="5"/>
  <c r="BG230" i="5"/>
  <c r="BF230" i="5"/>
  <c r="T230" i="5"/>
  <c r="R230" i="5"/>
  <c r="P230" i="5"/>
  <c r="BI208" i="5"/>
  <c r="BH208" i="5"/>
  <c r="BG208" i="5"/>
  <c r="BF208" i="5"/>
  <c r="T208" i="5"/>
  <c r="R208" i="5"/>
  <c r="P208" i="5"/>
  <c r="BI205" i="5"/>
  <c r="BH205" i="5"/>
  <c r="BG205" i="5"/>
  <c r="BF205" i="5"/>
  <c r="T205" i="5"/>
  <c r="R205" i="5"/>
  <c r="P205" i="5"/>
  <c r="BI201" i="5"/>
  <c r="BH201" i="5"/>
  <c r="BG201" i="5"/>
  <c r="BF201" i="5"/>
  <c r="T201" i="5"/>
  <c r="R201" i="5"/>
  <c r="P201" i="5"/>
  <c r="BI198" i="5"/>
  <c r="BH198" i="5"/>
  <c r="BG198" i="5"/>
  <c r="BF198" i="5"/>
  <c r="T198" i="5"/>
  <c r="R198" i="5"/>
  <c r="P198" i="5"/>
  <c r="BI181" i="5"/>
  <c r="BH181" i="5"/>
  <c r="BG181" i="5"/>
  <c r="BF181" i="5"/>
  <c r="T181" i="5"/>
  <c r="R181" i="5"/>
  <c r="P181" i="5"/>
  <c r="BI162" i="5"/>
  <c r="BH162" i="5"/>
  <c r="BG162" i="5"/>
  <c r="BF162" i="5"/>
  <c r="T162" i="5"/>
  <c r="R162" i="5"/>
  <c r="P162" i="5"/>
  <c r="BI156" i="5"/>
  <c r="BH156" i="5"/>
  <c r="BG156" i="5"/>
  <c r="BF156" i="5"/>
  <c r="T156" i="5"/>
  <c r="R156" i="5"/>
  <c r="P156" i="5"/>
  <c r="BI150" i="5"/>
  <c r="BH150" i="5"/>
  <c r="BG150" i="5"/>
  <c r="BF150" i="5"/>
  <c r="T150" i="5"/>
  <c r="R150" i="5"/>
  <c r="P150" i="5"/>
  <c r="BI139" i="5"/>
  <c r="BH139" i="5"/>
  <c r="BG139" i="5"/>
  <c r="BF139" i="5"/>
  <c r="T139" i="5"/>
  <c r="R139" i="5"/>
  <c r="P139" i="5"/>
  <c r="BI136" i="5"/>
  <c r="BH136" i="5"/>
  <c r="BG136" i="5"/>
  <c r="BF136" i="5"/>
  <c r="T136" i="5"/>
  <c r="R136" i="5"/>
  <c r="P136" i="5"/>
  <c r="BI132" i="5"/>
  <c r="BH132" i="5"/>
  <c r="BG132" i="5"/>
  <c r="BF132" i="5"/>
  <c r="T132" i="5"/>
  <c r="R132" i="5"/>
  <c r="P132" i="5"/>
  <c r="BI106" i="5"/>
  <c r="BH106" i="5"/>
  <c r="BG106" i="5"/>
  <c r="BF106" i="5"/>
  <c r="T106" i="5"/>
  <c r="R106" i="5"/>
  <c r="P106" i="5"/>
  <c r="BI92" i="5"/>
  <c r="BH92" i="5"/>
  <c r="BG92" i="5"/>
  <c r="BF92" i="5"/>
  <c r="T92" i="5"/>
  <c r="R92" i="5"/>
  <c r="P92" i="5"/>
  <c r="F83" i="5"/>
  <c r="E81" i="5"/>
  <c r="F52" i="5"/>
  <c r="E50" i="5"/>
  <c r="J24" i="5"/>
  <c r="E24" i="5"/>
  <c r="J86" i="5" s="1"/>
  <c r="J23" i="5"/>
  <c r="J21" i="5"/>
  <c r="E21" i="5"/>
  <c r="J54" i="5" s="1"/>
  <c r="J20" i="5"/>
  <c r="J18" i="5"/>
  <c r="E18" i="5"/>
  <c r="F86" i="5" s="1"/>
  <c r="J17" i="5"/>
  <c r="J15" i="5"/>
  <c r="E15" i="5"/>
  <c r="F85" i="5" s="1"/>
  <c r="J14" i="5"/>
  <c r="J12" i="5"/>
  <c r="J52" i="5" s="1"/>
  <c r="E7" i="5"/>
  <c r="E79" i="5" s="1"/>
  <c r="J37" i="4"/>
  <c r="J36" i="4"/>
  <c r="AY58" i="1" s="1"/>
  <c r="J35" i="4"/>
  <c r="AX58" i="1"/>
  <c r="BI140" i="4"/>
  <c r="BH140" i="4"/>
  <c r="BG140" i="4"/>
  <c r="BF140" i="4"/>
  <c r="T140" i="4"/>
  <c r="R140" i="4"/>
  <c r="P140" i="4"/>
  <c r="BI137" i="4"/>
  <c r="BH137" i="4"/>
  <c r="BG137" i="4"/>
  <c r="BF137" i="4"/>
  <c r="T137" i="4"/>
  <c r="R137" i="4"/>
  <c r="P137" i="4"/>
  <c r="BI133" i="4"/>
  <c r="BH133" i="4"/>
  <c r="BG133" i="4"/>
  <c r="BF133" i="4"/>
  <c r="T133" i="4"/>
  <c r="R133" i="4"/>
  <c r="P133" i="4"/>
  <c r="BI129" i="4"/>
  <c r="BH129" i="4"/>
  <c r="BG129" i="4"/>
  <c r="BF129" i="4"/>
  <c r="T129" i="4"/>
  <c r="R129" i="4"/>
  <c r="P129" i="4"/>
  <c r="BI125" i="4"/>
  <c r="BH125" i="4"/>
  <c r="BG125" i="4"/>
  <c r="BF125" i="4"/>
  <c r="T125" i="4"/>
  <c r="R125" i="4"/>
  <c r="P125" i="4"/>
  <c r="BI121" i="4"/>
  <c r="BH121" i="4"/>
  <c r="BG121" i="4"/>
  <c r="BF121" i="4"/>
  <c r="T121" i="4"/>
  <c r="R121" i="4"/>
  <c r="P121" i="4"/>
  <c r="BI113" i="4"/>
  <c r="BH113" i="4"/>
  <c r="BG113" i="4"/>
  <c r="BF113" i="4"/>
  <c r="T113" i="4"/>
  <c r="R113" i="4"/>
  <c r="P113" i="4"/>
  <c r="BI101" i="4"/>
  <c r="BH101" i="4"/>
  <c r="BG101" i="4"/>
  <c r="BF101" i="4"/>
  <c r="T101" i="4"/>
  <c r="R101" i="4"/>
  <c r="P101" i="4"/>
  <c r="BI96" i="4"/>
  <c r="BH96" i="4"/>
  <c r="BG96" i="4"/>
  <c r="BF96" i="4"/>
  <c r="T96" i="4"/>
  <c r="R96" i="4"/>
  <c r="P96" i="4"/>
  <c r="BI92" i="4"/>
  <c r="BH92" i="4"/>
  <c r="BG92" i="4"/>
  <c r="BF92" i="4"/>
  <c r="T92" i="4"/>
  <c r="R92" i="4"/>
  <c r="P92" i="4"/>
  <c r="BI88" i="4"/>
  <c r="BH88" i="4"/>
  <c r="BG88" i="4"/>
  <c r="BF88" i="4"/>
  <c r="T88" i="4"/>
  <c r="R88" i="4"/>
  <c r="P88" i="4"/>
  <c r="BI84" i="4"/>
  <c r="BH84" i="4"/>
  <c r="BG84" i="4"/>
  <c r="BF84" i="4"/>
  <c r="T84" i="4"/>
  <c r="R84" i="4"/>
  <c r="P84" i="4"/>
  <c r="F75" i="4"/>
  <c r="E73" i="4"/>
  <c r="F52" i="4"/>
  <c r="E50" i="4"/>
  <c r="J24" i="4"/>
  <c r="E24" i="4"/>
  <c r="J78" i="4" s="1"/>
  <c r="J23" i="4"/>
  <c r="J21" i="4"/>
  <c r="E21" i="4"/>
  <c r="J54" i="4"/>
  <c r="J20" i="4"/>
  <c r="J18" i="4"/>
  <c r="E18" i="4"/>
  <c r="F78" i="4" s="1"/>
  <c r="J17" i="4"/>
  <c r="J15" i="4"/>
  <c r="E15" i="4"/>
  <c r="F77" i="4" s="1"/>
  <c r="J14" i="4"/>
  <c r="J12" i="4"/>
  <c r="J52" i="4" s="1"/>
  <c r="E7" i="4"/>
  <c r="E71" i="4"/>
  <c r="J39" i="3"/>
  <c r="J38" i="3"/>
  <c r="AY57" i="1" s="1"/>
  <c r="J37" i="3"/>
  <c r="AX57" i="1" s="1"/>
  <c r="BI147" i="3"/>
  <c r="BH147" i="3"/>
  <c r="BG147" i="3"/>
  <c r="BF147" i="3"/>
  <c r="T147" i="3"/>
  <c r="R147" i="3"/>
  <c r="P147" i="3"/>
  <c r="BI144" i="3"/>
  <c r="BH144" i="3"/>
  <c r="BG144" i="3"/>
  <c r="BF144" i="3"/>
  <c r="T144" i="3"/>
  <c r="R144" i="3"/>
  <c r="P144" i="3"/>
  <c r="BI136" i="3"/>
  <c r="BH136" i="3"/>
  <c r="BG136" i="3"/>
  <c r="BF136" i="3"/>
  <c r="T136" i="3"/>
  <c r="R136" i="3"/>
  <c r="P136" i="3"/>
  <c r="BI134" i="3"/>
  <c r="BH134" i="3"/>
  <c r="BG134" i="3"/>
  <c r="BF134" i="3"/>
  <c r="T134" i="3"/>
  <c r="R134" i="3"/>
  <c r="P134" i="3"/>
  <c r="BI131" i="3"/>
  <c r="BH131" i="3"/>
  <c r="BG131" i="3"/>
  <c r="BF131" i="3"/>
  <c r="T131" i="3"/>
  <c r="R131" i="3"/>
  <c r="P131" i="3"/>
  <c r="BI129" i="3"/>
  <c r="BH129" i="3"/>
  <c r="BG129" i="3"/>
  <c r="BF129" i="3"/>
  <c r="T129" i="3"/>
  <c r="R129" i="3"/>
  <c r="P129" i="3"/>
  <c r="BI127" i="3"/>
  <c r="BH127" i="3"/>
  <c r="BG127" i="3"/>
  <c r="BF127" i="3"/>
  <c r="T127" i="3"/>
  <c r="R127" i="3"/>
  <c r="P127" i="3"/>
  <c r="BI122" i="3"/>
  <c r="BH122" i="3"/>
  <c r="BG122" i="3"/>
  <c r="BF122" i="3"/>
  <c r="T122" i="3"/>
  <c r="R122" i="3"/>
  <c r="P122" i="3"/>
  <c r="BI118" i="3"/>
  <c r="BH118" i="3"/>
  <c r="BG118" i="3"/>
  <c r="BF118" i="3"/>
  <c r="T118" i="3"/>
  <c r="R118" i="3"/>
  <c r="P118" i="3"/>
  <c r="BI106" i="3"/>
  <c r="BH106" i="3"/>
  <c r="BG106" i="3"/>
  <c r="BF106" i="3"/>
  <c r="T106" i="3"/>
  <c r="R106" i="3"/>
  <c r="P106" i="3"/>
  <c r="BI99" i="3"/>
  <c r="BH99" i="3"/>
  <c r="BG99" i="3"/>
  <c r="BF99" i="3"/>
  <c r="T99" i="3"/>
  <c r="R99" i="3"/>
  <c r="P99" i="3"/>
  <c r="BI96" i="3"/>
  <c r="BH96" i="3"/>
  <c r="BG96" i="3"/>
  <c r="BF96" i="3"/>
  <c r="T96" i="3"/>
  <c r="R96" i="3"/>
  <c r="P96" i="3"/>
  <c r="BI92" i="3"/>
  <c r="BH92" i="3"/>
  <c r="BG92" i="3"/>
  <c r="BF92" i="3"/>
  <c r="T92" i="3"/>
  <c r="T91" i="3"/>
  <c r="R92" i="3"/>
  <c r="R91" i="3"/>
  <c r="P92" i="3"/>
  <c r="P91" i="3" s="1"/>
  <c r="F83" i="3"/>
  <c r="E81" i="3"/>
  <c r="F56" i="3"/>
  <c r="E54" i="3"/>
  <c r="J26" i="3"/>
  <c r="E26" i="3"/>
  <c r="J86" i="3" s="1"/>
  <c r="J25" i="3"/>
  <c r="J23" i="3"/>
  <c r="E23" i="3"/>
  <c r="J58" i="3" s="1"/>
  <c r="J22" i="3"/>
  <c r="J20" i="3"/>
  <c r="E20" i="3"/>
  <c r="F86" i="3" s="1"/>
  <c r="J19" i="3"/>
  <c r="J17" i="3"/>
  <c r="E17" i="3"/>
  <c r="F85" i="3" s="1"/>
  <c r="J16" i="3"/>
  <c r="J14" i="3"/>
  <c r="J83" i="3"/>
  <c r="E7" i="3"/>
  <c r="E77" i="3" s="1"/>
  <c r="J39" i="2"/>
  <c r="J38" i="2"/>
  <c r="AY56" i="1" s="1"/>
  <c r="J37" i="2"/>
  <c r="AX56" i="1"/>
  <c r="BI294" i="2"/>
  <c r="BH294" i="2"/>
  <c r="BG294" i="2"/>
  <c r="BF294" i="2"/>
  <c r="T294" i="2"/>
  <c r="T293" i="2" s="1"/>
  <c r="T292" i="2" s="1"/>
  <c r="R294" i="2"/>
  <c r="R293" i="2" s="1"/>
  <c r="R292" i="2" s="1"/>
  <c r="P294" i="2"/>
  <c r="P293" i="2"/>
  <c r="P292" i="2" s="1"/>
  <c r="BI291" i="2"/>
  <c r="BH291" i="2"/>
  <c r="BG291" i="2"/>
  <c r="BF291" i="2"/>
  <c r="T291" i="2"/>
  <c r="R291" i="2"/>
  <c r="P291" i="2"/>
  <c r="BI288" i="2"/>
  <c r="BH288" i="2"/>
  <c r="BG288" i="2"/>
  <c r="BF288" i="2"/>
  <c r="T288" i="2"/>
  <c r="R288" i="2"/>
  <c r="P288" i="2"/>
  <c r="BI281" i="2"/>
  <c r="BH281" i="2"/>
  <c r="BG281" i="2"/>
  <c r="BF281" i="2"/>
  <c r="T281" i="2"/>
  <c r="R281" i="2"/>
  <c r="P281" i="2"/>
  <c r="BI278" i="2"/>
  <c r="BH278" i="2"/>
  <c r="BG278" i="2"/>
  <c r="BF278" i="2"/>
  <c r="T278" i="2"/>
  <c r="R278" i="2"/>
  <c r="P278" i="2"/>
  <c r="BI276" i="2"/>
  <c r="BH276" i="2"/>
  <c r="BG276" i="2"/>
  <c r="BF276" i="2"/>
  <c r="T276" i="2"/>
  <c r="R276" i="2"/>
  <c r="P276" i="2"/>
  <c r="BI273" i="2"/>
  <c r="BH273" i="2"/>
  <c r="BG273" i="2"/>
  <c r="BF273" i="2"/>
  <c r="T273" i="2"/>
  <c r="R273" i="2"/>
  <c r="P273" i="2"/>
  <c r="BI271" i="2"/>
  <c r="BH271" i="2"/>
  <c r="BG271" i="2"/>
  <c r="BF271" i="2"/>
  <c r="T271" i="2"/>
  <c r="R271" i="2"/>
  <c r="P271" i="2"/>
  <c r="BI267" i="2"/>
  <c r="BH267" i="2"/>
  <c r="BG267" i="2"/>
  <c r="BF267" i="2"/>
  <c r="T267" i="2"/>
  <c r="R267" i="2"/>
  <c r="P267" i="2"/>
  <c r="BI264" i="2"/>
  <c r="BH264" i="2"/>
  <c r="BG264" i="2"/>
  <c r="BF264" i="2"/>
  <c r="T264" i="2"/>
  <c r="R264" i="2"/>
  <c r="P264" i="2"/>
  <c r="BI261" i="2"/>
  <c r="BH261" i="2"/>
  <c r="BG261" i="2"/>
  <c r="BF261" i="2"/>
  <c r="T261" i="2"/>
  <c r="R261" i="2"/>
  <c r="P261" i="2"/>
  <c r="BI258" i="2"/>
  <c r="BH258" i="2"/>
  <c r="BG258" i="2"/>
  <c r="BF258" i="2"/>
  <c r="T258" i="2"/>
  <c r="R258" i="2"/>
  <c r="P258" i="2"/>
  <c r="BI255" i="2"/>
  <c r="BH255" i="2"/>
  <c r="BG255" i="2"/>
  <c r="BF255" i="2"/>
  <c r="T255" i="2"/>
  <c r="R255" i="2"/>
  <c r="P255" i="2"/>
  <c r="BI247" i="2"/>
  <c r="BH247" i="2"/>
  <c r="BG247" i="2"/>
  <c r="BF247" i="2"/>
  <c r="T247" i="2"/>
  <c r="R247" i="2"/>
  <c r="P247" i="2"/>
  <c r="BI243" i="2"/>
  <c r="BH243" i="2"/>
  <c r="BG243" i="2"/>
  <c r="BF243" i="2"/>
  <c r="T243" i="2"/>
  <c r="R243" i="2"/>
  <c r="P243" i="2"/>
  <c r="BI230" i="2"/>
  <c r="BH230" i="2"/>
  <c r="BG230" i="2"/>
  <c r="BF230" i="2"/>
  <c r="T230" i="2"/>
  <c r="R230" i="2"/>
  <c r="P230" i="2"/>
  <c r="BI225" i="2"/>
  <c r="BH225" i="2"/>
  <c r="BG225" i="2"/>
  <c r="BF225" i="2"/>
  <c r="T225" i="2"/>
  <c r="T224" i="2"/>
  <c r="R225" i="2"/>
  <c r="R224" i="2" s="1"/>
  <c r="P225" i="2"/>
  <c r="P224" i="2"/>
  <c r="BI220" i="2"/>
  <c r="BH220" i="2"/>
  <c r="BG220" i="2"/>
  <c r="BF220" i="2"/>
  <c r="T220" i="2"/>
  <c r="R220" i="2"/>
  <c r="P220" i="2"/>
  <c r="BI213" i="2"/>
  <c r="BH213" i="2"/>
  <c r="BG213" i="2"/>
  <c r="BF213" i="2"/>
  <c r="T213" i="2"/>
  <c r="R213" i="2"/>
  <c r="P213" i="2"/>
  <c r="BI206" i="2"/>
  <c r="BH206" i="2"/>
  <c r="BG206" i="2"/>
  <c r="BF206" i="2"/>
  <c r="T206" i="2"/>
  <c r="R206" i="2"/>
  <c r="P206" i="2"/>
  <c r="BI200" i="2"/>
  <c r="BH200" i="2"/>
  <c r="BG200" i="2"/>
  <c r="BF200" i="2"/>
  <c r="T200" i="2"/>
  <c r="R200" i="2"/>
  <c r="P200" i="2"/>
  <c r="BI188" i="2"/>
  <c r="BH188" i="2"/>
  <c r="BG188" i="2"/>
  <c r="BF188" i="2"/>
  <c r="T188" i="2"/>
  <c r="R188" i="2"/>
  <c r="P188" i="2"/>
  <c r="BI183" i="2"/>
  <c r="BH183" i="2"/>
  <c r="BG183" i="2"/>
  <c r="BF183" i="2"/>
  <c r="T183" i="2"/>
  <c r="R183" i="2"/>
  <c r="P183" i="2"/>
  <c r="BI176" i="2"/>
  <c r="BH176" i="2"/>
  <c r="BG176" i="2"/>
  <c r="BF176" i="2"/>
  <c r="T176" i="2"/>
  <c r="R176" i="2"/>
  <c r="P176" i="2"/>
  <c r="BI169" i="2"/>
  <c r="BH169" i="2"/>
  <c r="BG169" i="2"/>
  <c r="BF169" i="2"/>
  <c r="T169" i="2"/>
  <c r="R169" i="2"/>
  <c r="P169" i="2"/>
  <c r="BI163" i="2"/>
  <c r="BH163" i="2"/>
  <c r="BG163" i="2"/>
  <c r="BF163" i="2"/>
  <c r="T163" i="2"/>
  <c r="R163" i="2"/>
  <c r="P163" i="2"/>
  <c r="BI145" i="2"/>
  <c r="BH145" i="2"/>
  <c r="BG145" i="2"/>
  <c r="BF145" i="2"/>
  <c r="T145" i="2"/>
  <c r="R145" i="2"/>
  <c r="P145" i="2"/>
  <c r="BI140" i="2"/>
  <c r="BH140" i="2"/>
  <c r="BG140" i="2"/>
  <c r="BF140" i="2"/>
  <c r="T140" i="2"/>
  <c r="R140" i="2"/>
  <c r="P140" i="2"/>
  <c r="BI134" i="2"/>
  <c r="BH134" i="2"/>
  <c r="BG134" i="2"/>
  <c r="BF134" i="2"/>
  <c r="T134" i="2"/>
  <c r="R134" i="2"/>
  <c r="P134" i="2"/>
  <c r="BI129" i="2"/>
  <c r="BH129" i="2"/>
  <c r="BG129" i="2"/>
  <c r="BF129" i="2"/>
  <c r="T129" i="2"/>
  <c r="R129" i="2"/>
  <c r="P129" i="2"/>
  <c r="BI121" i="2"/>
  <c r="BH121" i="2"/>
  <c r="BG121" i="2"/>
  <c r="BF121" i="2"/>
  <c r="T121" i="2"/>
  <c r="R121" i="2"/>
  <c r="P121" i="2"/>
  <c r="BI116" i="2"/>
  <c r="BH116" i="2"/>
  <c r="BG116" i="2"/>
  <c r="BF116" i="2"/>
  <c r="T116" i="2"/>
  <c r="R116" i="2"/>
  <c r="P116" i="2"/>
  <c r="BI112" i="2"/>
  <c r="BH112" i="2"/>
  <c r="BG112" i="2"/>
  <c r="BF112" i="2"/>
  <c r="T112" i="2"/>
  <c r="R112" i="2"/>
  <c r="P112" i="2"/>
  <c r="BI98" i="2"/>
  <c r="BH98" i="2"/>
  <c r="BG98" i="2"/>
  <c r="BF98" i="2"/>
  <c r="T98" i="2"/>
  <c r="R98" i="2"/>
  <c r="P98" i="2"/>
  <c r="BI96" i="2"/>
  <c r="BH96" i="2"/>
  <c r="BG96" i="2"/>
  <c r="BF96" i="2"/>
  <c r="T96" i="2"/>
  <c r="T95" i="2" s="1"/>
  <c r="R96" i="2"/>
  <c r="R95" i="2"/>
  <c r="P96" i="2"/>
  <c r="P95" i="2"/>
  <c r="F87" i="2"/>
  <c r="E85" i="2"/>
  <c r="F56" i="2"/>
  <c r="E54" i="2"/>
  <c r="J26" i="2"/>
  <c r="E26" i="2"/>
  <c r="J90" i="2"/>
  <c r="J25" i="2"/>
  <c r="J23" i="2"/>
  <c r="E23" i="2"/>
  <c r="J89" i="2"/>
  <c r="J22" i="2"/>
  <c r="J20" i="2"/>
  <c r="E20" i="2"/>
  <c r="F59" i="2"/>
  <c r="J19" i="2"/>
  <c r="J17" i="2"/>
  <c r="E17" i="2"/>
  <c r="F89" i="2"/>
  <c r="J16" i="2"/>
  <c r="J14" i="2"/>
  <c r="J87" i="2"/>
  <c r="E7" i="2"/>
  <c r="E81" i="2"/>
  <c r="L50" i="1"/>
  <c r="AM50" i="1"/>
  <c r="AM49" i="1"/>
  <c r="L49" i="1"/>
  <c r="AM47" i="1"/>
  <c r="L47" i="1"/>
  <c r="L45" i="1"/>
  <c r="L44" i="1"/>
  <c r="BK288" i="2"/>
  <c r="BK276" i="2"/>
  <c r="J129" i="2"/>
  <c r="BK247" i="2"/>
  <c r="J145" i="2"/>
  <c r="BK127" i="3"/>
  <c r="BK92" i="3"/>
  <c r="J101" i="4"/>
  <c r="J506" i="5"/>
  <c r="J408" i="5"/>
  <c r="BK136" i="5"/>
  <c r="J230" i="5"/>
  <c r="J423" i="5"/>
  <c r="J136" i="5"/>
  <c r="J360" i="5"/>
  <c r="J150" i="5"/>
  <c r="BK168" i="6"/>
  <c r="BK165" i="6"/>
  <c r="J281" i="7"/>
  <c r="J177" i="7"/>
  <c r="BK260" i="7"/>
  <c r="J122" i="7"/>
  <c r="J238" i="7"/>
  <c r="BK1016" i="8"/>
  <c r="BK900" i="8"/>
  <c r="J841" i="8"/>
  <c r="BK815" i="8"/>
  <c r="J651" i="8"/>
  <c r="J536" i="8"/>
  <c r="BK359" i="8"/>
  <c r="BK172" i="8"/>
  <c r="J961" i="8"/>
  <c r="J912" i="8"/>
  <c r="BK860" i="8"/>
  <c r="BK649" i="8"/>
  <c r="J505" i="8"/>
  <c r="J349" i="8"/>
  <c r="J178" i="8"/>
  <c r="J930" i="8"/>
  <c r="J895" i="8"/>
  <c r="J856" i="8"/>
  <c r="BK754" i="8"/>
  <c r="BK602" i="8"/>
  <c r="J321" i="8"/>
  <c r="BK116" i="8"/>
  <c r="J936" i="8"/>
  <c r="BK874" i="8"/>
  <c r="J807" i="8"/>
  <c r="J708" i="8"/>
  <c r="J615" i="8"/>
  <c r="J435" i="8"/>
  <c r="BK182" i="8"/>
  <c r="BK215" i="10"/>
  <c r="BK200" i="10"/>
  <c r="J179" i="10"/>
  <c r="J152" i="10"/>
  <c r="J119" i="10"/>
  <c r="J220" i="10"/>
  <c r="BK179" i="10"/>
  <c r="BK148" i="10"/>
  <c r="J118" i="10"/>
  <c r="J215" i="10"/>
  <c r="BK190" i="10"/>
  <c r="J165" i="10"/>
  <c r="BK134" i="10"/>
  <c r="J226" i="10"/>
  <c r="BK194" i="10"/>
  <c r="BK168" i="10"/>
  <c r="BK140" i="10"/>
  <c r="BK172" i="11"/>
  <c r="BK138" i="11"/>
  <c r="BK105" i="11"/>
  <c r="J140" i="11"/>
  <c r="BK108" i="11"/>
  <c r="J152" i="11"/>
  <c r="J128" i="11"/>
  <c r="BK170" i="11"/>
  <c r="BK107" i="11"/>
  <c r="BK97" i="12"/>
  <c r="J99" i="12"/>
  <c r="BK109" i="12"/>
  <c r="BK174" i="13"/>
  <c r="BK136" i="13"/>
  <c r="BK110" i="13"/>
  <c r="BK180" i="13"/>
  <c r="J145" i="13"/>
  <c r="J108" i="13"/>
  <c r="J186" i="13"/>
  <c r="BK150" i="13"/>
  <c r="J122" i="13"/>
  <c r="BK177" i="13"/>
  <c r="J159" i="13"/>
  <c r="J131" i="13"/>
  <c r="BK108" i="13"/>
  <c r="J119" i="14"/>
  <c r="BK120" i="14"/>
  <c r="J98" i="14"/>
  <c r="J101" i="15"/>
  <c r="BK111" i="15"/>
  <c r="BK134" i="15"/>
  <c r="J106" i="15"/>
  <c r="J132" i="16"/>
  <c r="J106" i="16"/>
  <c r="BK117" i="16"/>
  <c r="J120" i="16"/>
  <c r="BK128" i="16"/>
  <c r="BK110" i="16"/>
  <c r="J117" i="17"/>
  <c r="J123" i="17"/>
  <c r="BK95" i="17"/>
  <c r="J93" i="18"/>
  <c r="J90" i="18"/>
  <c r="J92" i="19"/>
  <c r="J89" i="19"/>
  <c r="J461" i="21"/>
  <c r="BK420" i="21"/>
  <c r="J332" i="21"/>
  <c r="J238" i="21"/>
  <c r="J169" i="21"/>
  <c r="J434" i="21"/>
  <c r="BK299" i="21"/>
  <c r="BK208" i="21"/>
  <c r="BK105" i="21"/>
  <c r="J396" i="21"/>
  <c r="J277" i="21"/>
  <c r="BK465" i="21"/>
  <c r="BK357" i="21"/>
  <c r="J281" i="21"/>
  <c r="J110" i="21"/>
  <c r="BK130" i="22"/>
  <c r="J178" i="22"/>
  <c r="BK227" i="23"/>
  <c r="BK145" i="23"/>
  <c r="BK215" i="23"/>
  <c r="BK141" i="23"/>
  <c r="J232" i="23"/>
  <c r="J122" i="23"/>
  <c r="J204" i="23"/>
  <c r="J711" i="24"/>
  <c r="BK243" i="24"/>
  <c r="J715" i="24"/>
  <c r="J550" i="24"/>
  <c r="J326" i="24"/>
  <c r="J766" i="24"/>
  <c r="BK588" i="24"/>
  <c r="BK207" i="24"/>
  <c r="J697" i="24"/>
  <c r="BK414" i="24"/>
  <c r="BK204" i="24"/>
  <c r="J244" i="25"/>
  <c r="J223" i="25"/>
  <c r="J205" i="25"/>
  <c r="BK162" i="25"/>
  <c r="J148" i="25"/>
  <c r="J115" i="25"/>
  <c r="BK256" i="25"/>
  <c r="BK223" i="25"/>
  <c r="BK189" i="25"/>
  <c r="J171" i="25"/>
  <c r="J145" i="25"/>
  <c r="BK108" i="25"/>
  <c r="J245" i="25"/>
  <c r="BK221" i="25"/>
  <c r="BK172" i="25"/>
  <c r="J155" i="25"/>
  <c r="BK109" i="25"/>
  <c r="J237" i="25"/>
  <c r="J197" i="25"/>
  <c r="BK176" i="25"/>
  <c r="J141" i="25"/>
  <c r="J117" i="25"/>
  <c r="J368" i="26"/>
  <c r="BK292" i="26"/>
  <c r="J119" i="26"/>
  <c r="J326" i="26"/>
  <c r="BK210" i="26"/>
  <c r="J97" i="26"/>
  <c r="BK320" i="26"/>
  <c r="BK127" i="26"/>
  <c r="BK312" i="26"/>
  <c r="J186" i="26"/>
  <c r="BK303" i="27"/>
  <c r="J110" i="27"/>
  <c r="J334" i="27"/>
  <c r="J337" i="27"/>
  <c r="BK124" i="27"/>
  <c r="J220" i="27"/>
  <c r="J201" i="28"/>
  <c r="BK168" i="28"/>
  <c r="BK140" i="28"/>
  <c r="J94" i="28"/>
  <c r="J186" i="28"/>
  <c r="J152" i="28"/>
  <c r="BK108" i="28"/>
  <c r="BK185" i="28"/>
  <c r="BK164" i="28"/>
  <c r="BK125" i="28"/>
  <c r="J96" i="28"/>
  <c r="BK171" i="28"/>
  <c r="BK132" i="28"/>
  <c r="J113" i="28"/>
  <c r="BK90" i="29"/>
  <c r="BK102" i="29"/>
  <c r="BK121" i="29"/>
  <c r="BK92" i="29"/>
  <c r="J100" i="29"/>
  <c r="BK159" i="30"/>
  <c r="J131" i="30"/>
  <c r="J175" i="30"/>
  <c r="J151" i="30"/>
  <c r="BK123" i="30"/>
  <c r="BK137" i="30"/>
  <c r="BK102" i="30"/>
  <c r="J142" i="30"/>
  <c r="BK127" i="30"/>
  <c r="BK117" i="30"/>
  <c r="J102" i="30"/>
  <c r="J149" i="31"/>
  <c r="BK133" i="31"/>
  <c r="J92" i="31"/>
  <c r="BK123" i="31"/>
  <c r="BK162" i="31"/>
  <c r="J139" i="31"/>
  <c r="BK108" i="31"/>
  <c r="J145" i="31"/>
  <c r="J113" i="31"/>
  <c r="J147" i="32"/>
  <c r="BK98" i="32"/>
  <c r="J121" i="32"/>
  <c r="BK163" i="32"/>
  <c r="BK126" i="32"/>
  <c r="BK106" i="32"/>
  <c r="J158" i="32"/>
  <c r="BK125" i="32"/>
  <c r="J98" i="32"/>
  <c r="J161" i="33"/>
  <c r="BK160" i="33"/>
  <c r="J128" i="33"/>
  <c r="J107" i="34"/>
  <c r="BK167" i="34"/>
  <c r="BK149" i="35"/>
  <c r="J97" i="35"/>
  <c r="BK143" i="35"/>
  <c r="BK92" i="36"/>
  <c r="J95" i="36"/>
  <c r="J92" i="36"/>
  <c r="BK112" i="36"/>
  <c r="J281" i="2"/>
  <c r="AS83" i="1"/>
  <c r="J134" i="3"/>
  <c r="BK136" i="3"/>
  <c r="J113" i="4"/>
  <c r="J469" i="5"/>
  <c r="J181" i="5"/>
  <c r="J298" i="5"/>
  <c r="BK503" i="5"/>
  <c r="BK272" i="5"/>
  <c r="J401" i="5"/>
  <c r="J284" i="5"/>
  <c r="J153" i="6"/>
  <c r="J165" i="6"/>
  <c r="J109" i="6"/>
  <c r="BK217" i="7"/>
  <c r="J313" i="7"/>
  <c r="BK287" i="7"/>
  <c r="BK316" i="7"/>
  <c r="BK185" i="7"/>
  <c r="J967" i="8"/>
  <c r="J899" i="8"/>
  <c r="BK844" i="8"/>
  <c r="BK645" i="8"/>
  <c r="J552" i="8"/>
  <c r="BK361" i="8"/>
  <c r="BK197" i="8"/>
  <c r="J982" i="8"/>
  <c r="BK916" i="8"/>
  <c r="J893" i="8"/>
  <c r="J776" i="8"/>
  <c r="J612" i="8"/>
  <c r="BK444" i="8"/>
  <c r="BK238" i="8"/>
  <c r="BK1014" i="8"/>
  <c r="BK905" i="8"/>
  <c r="BK826" i="8"/>
  <c r="J657" i="8"/>
  <c r="BK484" i="8"/>
  <c r="J293" i="8"/>
  <c r="BK1060" i="8"/>
  <c r="J929" i="8"/>
  <c r="J883" i="8"/>
  <c r="J827" i="8"/>
  <c r="J726" i="8"/>
  <c r="BK638" i="8"/>
  <c r="J512" i="8"/>
  <c r="J259" i="8"/>
  <c r="BK90" i="9"/>
  <c r="J202" i="10"/>
  <c r="BK192" i="10"/>
  <c r="BK164" i="10"/>
  <c r="BK145" i="10"/>
  <c r="BK113" i="10"/>
  <c r="J205" i="10"/>
  <c r="BK150" i="10"/>
  <c r="J116" i="10"/>
  <c r="J216" i="10"/>
  <c r="J192" i="10"/>
  <c r="BK167" i="10"/>
  <c r="BK131" i="10"/>
  <c r="J100" i="10"/>
  <c r="J199" i="10"/>
  <c r="BK170" i="10"/>
  <c r="J142" i="10"/>
  <c r="BK171" i="11"/>
  <c r="J135" i="11"/>
  <c r="J164" i="11"/>
  <c r="J138" i="11"/>
  <c r="BK100" i="11"/>
  <c r="BK140" i="11"/>
  <c r="J113" i="11"/>
  <c r="J108" i="11"/>
  <c r="BK101" i="12"/>
  <c r="BK114" i="12"/>
  <c r="J105" i="12"/>
  <c r="J180" i="13"/>
  <c r="J141" i="13"/>
  <c r="BK111" i="13"/>
  <c r="BK162" i="13"/>
  <c r="J137" i="13"/>
  <c r="BK99" i="13"/>
  <c r="BK173" i="13"/>
  <c r="J132" i="13"/>
  <c r="BK196" i="13"/>
  <c r="BK160" i="13"/>
  <c r="BK143" i="13"/>
  <c r="BK119" i="14"/>
  <c r="J115" i="14"/>
  <c r="BK110" i="14"/>
  <c r="BK102" i="14"/>
  <c r="J121" i="14"/>
  <c r="J100" i="14"/>
  <c r="J100" i="15"/>
  <c r="J107" i="15"/>
  <c r="J115" i="15"/>
  <c r="J108" i="15"/>
  <c r="BK108" i="16"/>
  <c r="J107" i="16"/>
  <c r="J112" i="16"/>
  <c r="J118" i="16"/>
  <c r="BK118" i="17"/>
  <c r="J106" i="17"/>
  <c r="BK110" i="17"/>
  <c r="BK123" i="17"/>
  <c r="J87" i="18"/>
  <c r="J102" i="19"/>
  <c r="BK87" i="19"/>
  <c r="BK91" i="19"/>
  <c r="J483" i="21"/>
  <c r="J368" i="21"/>
  <c r="J305" i="21"/>
  <c r="J218" i="21"/>
  <c r="J480" i="21"/>
  <c r="BK338" i="21"/>
  <c r="BK242" i="21"/>
  <c r="BK153" i="21"/>
  <c r="J455" i="21"/>
  <c r="BK291" i="21"/>
  <c r="BK140" i="21"/>
  <c r="J428" i="21"/>
  <c r="J328" i="21"/>
  <c r="J228" i="21"/>
  <c r="J155" i="22"/>
  <c r="J177" i="22"/>
  <c r="J157" i="22"/>
  <c r="BK264" i="23"/>
  <c r="J167" i="23"/>
  <c r="J273" i="23"/>
  <c r="BK204" i="23"/>
  <c r="J239" i="23"/>
  <c r="BK123" i="23"/>
  <c r="BK212" i="23"/>
  <c r="J780" i="24"/>
  <c r="J588" i="24"/>
  <c r="BK205" i="24"/>
  <c r="J688" i="24"/>
  <c r="J426" i="24"/>
  <c r="J116" i="24"/>
  <c r="BK632" i="24"/>
  <c r="J361" i="24"/>
  <c r="BK780" i="24"/>
  <c r="BK486" i="24"/>
  <c r="BK193" i="24"/>
  <c r="J241" i="25"/>
  <c r="J207" i="25"/>
  <c r="J176" i="25"/>
  <c r="J138" i="25"/>
  <c r="BK94" i="25"/>
  <c r="BK233" i="25"/>
  <c r="BK199" i="25"/>
  <c r="BK173" i="25"/>
  <c r="BK142" i="25"/>
  <c r="BK103" i="25"/>
  <c r="BK241" i="25"/>
  <c r="J212" i="25"/>
  <c r="J170" i="25"/>
  <c r="BK140" i="25"/>
  <c r="BK97" i="25"/>
  <c r="J224" i="25"/>
  <c r="BK177" i="25"/>
  <c r="J143" i="25"/>
  <c r="BK112" i="25"/>
  <c r="BK407" i="26"/>
  <c r="BK310" i="26"/>
  <c r="J177" i="26"/>
  <c r="BK352" i="26"/>
  <c r="BK284" i="26"/>
  <c r="BK404" i="26"/>
  <c r="BK316" i="26"/>
  <c r="BK402" i="26"/>
  <c r="J310" i="26"/>
  <c r="J169" i="26"/>
  <c r="J321" i="27"/>
  <c r="J192" i="27"/>
  <c r="BK356" i="27"/>
  <c r="BK138" i="27"/>
  <c r="BK407" i="27"/>
  <c r="BK192" i="27"/>
  <c r="BK182" i="28"/>
  <c r="BK139" i="28"/>
  <c r="BK116" i="28"/>
  <c r="J164" i="28"/>
  <c r="BK129" i="28"/>
  <c r="J102" i="28"/>
  <c r="BK152" i="28"/>
  <c r="BK121" i="28"/>
  <c r="BK106" i="28"/>
  <c r="J187" i="28"/>
  <c r="BK160" i="28"/>
  <c r="J125" i="28"/>
  <c r="J95" i="28"/>
  <c r="BK123" i="29"/>
  <c r="BK94" i="29"/>
  <c r="J111" i="29"/>
  <c r="BK109" i="29"/>
  <c r="J172" i="30"/>
  <c r="BK135" i="30"/>
  <c r="J170" i="30"/>
  <c r="BK140" i="30"/>
  <c r="J115" i="30"/>
  <c r="J129" i="30"/>
  <c r="J166" i="30"/>
  <c r="J141" i="30"/>
  <c r="J116" i="30"/>
  <c r="BK152" i="31"/>
  <c r="BK121" i="31"/>
  <c r="J146" i="31"/>
  <c r="BK159" i="31"/>
  <c r="BK132" i="31"/>
  <c r="J102" i="31"/>
  <c r="J125" i="31"/>
  <c r="J169" i="32"/>
  <c r="BK151" i="32"/>
  <c r="J102" i="32"/>
  <c r="J118" i="32"/>
  <c r="J155" i="32"/>
  <c r="J120" i="32"/>
  <c r="BK165" i="32"/>
  <c r="J138" i="32"/>
  <c r="J112" i="32"/>
  <c r="BK95" i="33"/>
  <c r="BK157" i="33"/>
  <c r="J119" i="34"/>
  <c r="BK137" i="34"/>
  <c r="J147" i="35"/>
  <c r="J127" i="35"/>
  <c r="BK119" i="35"/>
  <c r="J91" i="36"/>
  <c r="BK97" i="36"/>
  <c r="BK98" i="36"/>
  <c r="BK111" i="36"/>
  <c r="J86" i="36"/>
  <c r="J220" i="2"/>
  <c r="BK206" i="2"/>
  <c r="J243" i="2"/>
  <c r="J206" i="2"/>
  <c r="BK118" i="3"/>
  <c r="J96" i="3"/>
  <c r="BK133" i="4"/>
  <c r="BK129" i="4"/>
  <c r="BK432" i="5"/>
  <c r="BK284" i="5"/>
  <c r="BK376" i="5"/>
  <c r="J156" i="5"/>
  <c r="J388" i="5"/>
  <c r="J92" i="5"/>
  <c r="BK342" i="5"/>
  <c r="BK182" i="6"/>
  <c r="J106" i="6"/>
  <c r="J159" i="6"/>
  <c r="J244" i="7"/>
  <c r="BK322" i="7"/>
  <c r="BK226" i="7"/>
  <c r="BK281" i="7"/>
  <c r="BK170" i="7"/>
  <c r="BK893" i="8"/>
  <c r="BK832" i="8"/>
  <c r="J754" i="8"/>
  <c r="BK655" i="8"/>
  <c r="BK545" i="8"/>
  <c r="BK426" i="8"/>
  <c r="J221" i="8"/>
  <c r="J997" i="8"/>
  <c r="J915" i="8"/>
  <c r="BK871" i="8"/>
  <c r="J677" i="8"/>
  <c r="BK574" i="8"/>
  <c r="J361" i="8"/>
  <c r="J197" i="8"/>
  <c r="BK937" i="8"/>
  <c r="BK891" i="8"/>
  <c r="J844" i="8"/>
  <c r="J661" i="8"/>
  <c r="J409" i="8"/>
  <c r="J1060" i="8"/>
  <c r="BK934" i="8"/>
  <c r="BK895" i="8"/>
  <c r="J815" i="8"/>
  <c r="J711" i="8"/>
  <c r="J630" i="8"/>
  <c r="J426" i="8"/>
  <c r="J201" i="8"/>
  <c r="F37" i="9"/>
  <c r="BB64" i="1"/>
  <c r="J159" i="10"/>
  <c r="BK138" i="10"/>
  <c r="J111" i="10"/>
  <c r="BK203" i="10"/>
  <c r="J151" i="10"/>
  <c r="BK120" i="10"/>
  <c r="BK213" i="10"/>
  <c r="BK187" i="10"/>
  <c r="J158" i="10"/>
  <c r="BK111" i="10"/>
  <c r="J211" i="10"/>
  <c r="J193" i="10"/>
  <c r="BK163" i="10"/>
  <c r="BK135" i="10"/>
  <c r="J160" i="11"/>
  <c r="J127" i="11"/>
  <c r="BK146" i="11"/>
  <c r="J171" i="11"/>
  <c r="J130" i="11"/>
  <c r="J99" i="11"/>
  <c r="J105" i="11"/>
  <c r="BK99" i="12"/>
  <c r="BK118" i="12"/>
  <c r="BK178" i="13"/>
  <c r="J144" i="13"/>
  <c r="J121" i="13"/>
  <c r="J100" i="13"/>
  <c r="BK170" i="13"/>
  <c r="J138" i="13"/>
  <c r="BK193" i="13"/>
  <c r="BK166" i="13"/>
  <c r="BK123" i="13"/>
  <c r="J184" i="13"/>
  <c r="J158" i="13"/>
  <c r="BK138" i="13"/>
  <c r="J122" i="14"/>
  <c r="J107" i="14"/>
  <c r="J114" i="14"/>
  <c r="J119" i="15"/>
  <c r="J124" i="15"/>
  <c r="BK132" i="15"/>
  <c r="BK112" i="15"/>
  <c r="BK103" i="15"/>
  <c r="BK112" i="16"/>
  <c r="BK127" i="16"/>
  <c r="BK124" i="16"/>
  <c r="J131" i="16"/>
  <c r="J105" i="16"/>
  <c r="BK103" i="17"/>
  <c r="J110" i="17"/>
  <c r="BK87" i="18"/>
  <c r="J88" i="18"/>
  <c r="J100" i="19"/>
  <c r="BK84" i="19"/>
  <c r="BK84" i="20"/>
  <c r="BK449" i="21"/>
  <c r="J348" i="21"/>
  <c r="J285" i="21"/>
  <c r="J177" i="21"/>
  <c r="J481" i="21"/>
  <c r="J336" i="21"/>
  <c r="BK238" i="21"/>
  <c r="BK143" i="21"/>
  <c r="J443" i="21"/>
  <c r="BK289" i="21"/>
  <c r="J490" i="21"/>
  <c r="BK408" i="21"/>
  <c r="BK325" i="21"/>
  <c r="BK231" i="21"/>
  <c r="J151" i="22"/>
  <c r="J110" i="22"/>
  <c r="BK229" i="23"/>
  <c r="BK153" i="23"/>
  <c r="J230" i="23"/>
  <c r="BK183" i="23"/>
  <c r="J112" i="23"/>
  <c r="J208" i="23"/>
  <c r="BK751" i="24"/>
  <c r="J469" i="24"/>
  <c r="J127" i="24"/>
  <c r="BK654" i="24"/>
  <c r="BK364" i="24"/>
  <c r="BK189" i="24"/>
  <c r="BK708" i="24"/>
  <c r="BK441" i="24"/>
  <c r="J781" i="24"/>
  <c r="BK563" i="24"/>
  <c r="BK361" i="24"/>
  <c r="J170" i="24"/>
  <c r="J240" i="25"/>
  <c r="J215" i="25"/>
  <c r="BK178" i="25"/>
  <c r="BK150" i="25"/>
  <c r="J125" i="25"/>
  <c r="J258" i="25"/>
  <c r="J218" i="25"/>
  <c r="BK182" i="25"/>
  <c r="J144" i="25"/>
  <c r="BK107" i="25"/>
  <c r="J247" i="25"/>
  <c r="BK219" i="25"/>
  <c r="BK167" i="25"/>
  <c r="BK138" i="25"/>
  <c r="J89" i="25"/>
  <c r="J214" i="25"/>
  <c r="BK180" i="25"/>
  <c r="BK144" i="25"/>
  <c r="BK114" i="25"/>
  <c r="J91" i="25"/>
  <c r="J330" i="26"/>
  <c r="J260" i="26"/>
  <c r="BK356" i="26"/>
  <c r="BK217" i="26"/>
  <c r="J387" i="26"/>
  <c r="BK315" i="26"/>
  <c r="J182" i="26"/>
  <c r="BK345" i="26"/>
  <c r="J223" i="26"/>
  <c r="BK328" i="27"/>
  <c r="J206" i="27"/>
  <c r="BK339" i="27"/>
  <c r="J432" i="27"/>
  <c r="J262" i="27"/>
  <c r="J297" i="27"/>
  <c r="BK110" i="27"/>
  <c r="BK157" i="28"/>
  <c r="J135" i="28"/>
  <c r="J92" i="28"/>
  <c r="BK192" i="28"/>
  <c r="J141" i="28"/>
  <c r="BK202" i="28"/>
  <c r="J178" i="28"/>
  <c r="BK137" i="28"/>
  <c r="BK100" i="28"/>
  <c r="BK189" i="28"/>
  <c r="J159" i="28"/>
  <c r="BK122" i="28"/>
  <c r="J101" i="28"/>
  <c r="J89" i="29"/>
  <c r="BK95" i="29"/>
  <c r="BK112" i="29"/>
  <c r="J110" i="29"/>
  <c r="BK170" i="30"/>
  <c r="BK156" i="30"/>
  <c r="J107" i="30"/>
  <c r="BK154" i="30"/>
  <c r="J110" i="30"/>
  <c r="J127" i="30"/>
  <c r="J104" i="30"/>
  <c r="J150" i="30"/>
  <c r="J140" i="30"/>
  <c r="BK97" i="30"/>
  <c r="BK129" i="31"/>
  <c r="BK100" i="31"/>
  <c r="BK135" i="31"/>
  <c r="BK92" i="31"/>
  <c r="BK134" i="31"/>
  <c r="BK97" i="31"/>
  <c r="J117" i="31"/>
  <c r="BK95" i="31"/>
  <c r="BK130" i="32"/>
  <c r="J97" i="32"/>
  <c r="J131" i="32"/>
  <c r="BK100" i="32"/>
  <c r="J136" i="32"/>
  <c r="BK108" i="32"/>
  <c r="J163" i="32"/>
  <c r="BK141" i="32"/>
  <c r="J114" i="32"/>
  <c r="J137" i="33"/>
  <c r="J147" i="33"/>
  <c r="BK109" i="33"/>
  <c r="J114" i="34"/>
  <c r="BK133" i="34"/>
  <c r="BK137" i="35"/>
  <c r="BK97" i="35"/>
  <c r="BK124" i="35"/>
  <c r="J115" i="36"/>
  <c r="J89" i="36"/>
  <c r="BK88" i="36"/>
  <c r="J94" i="36"/>
  <c r="BK169" i="2"/>
  <c r="J278" i="2"/>
  <c r="BK121" i="2"/>
  <c r="BK220" i="2"/>
  <c r="J136" i="3"/>
  <c r="BK134" i="3"/>
  <c r="J121" i="4"/>
  <c r="BK96" i="4"/>
  <c r="J443" i="5"/>
  <c r="BK296" i="5"/>
  <c r="J379" i="5"/>
  <c r="J514" i="5"/>
  <c r="J396" i="5"/>
  <c r="BK132" i="5"/>
  <c r="BK350" i="5"/>
  <c r="J139" i="5"/>
  <c r="BK116" i="6"/>
  <c r="J162" i="6"/>
  <c r="J274" i="7"/>
  <c r="J208" i="7"/>
  <c r="J294" i="7"/>
  <c r="J255" i="7"/>
  <c r="J260" i="7"/>
  <c r="J104" i="7"/>
  <c r="J928" i="8"/>
  <c r="BK875" i="8"/>
  <c r="J819" i="8"/>
  <c r="BK663" i="8"/>
  <c r="BK601" i="8"/>
  <c r="J425" i="8"/>
  <c r="BK270" i="8"/>
  <c r="J119" i="8"/>
  <c r="BK922" i="8"/>
  <c r="BK868" i="8"/>
  <c r="BK751" i="8"/>
  <c r="J602" i="8"/>
  <c r="J379" i="8"/>
  <c r="BK221" i="8"/>
  <c r="BK997" i="8"/>
  <c r="J903" i="8"/>
  <c r="J875" i="8"/>
  <c r="BK744" i="8"/>
  <c r="J601" i="8"/>
  <c r="J306" i="8"/>
  <c r="BK1049" i="8"/>
  <c r="J932" i="8"/>
  <c r="BK841" i="8"/>
  <c r="J795" i="8"/>
  <c r="J718" i="8"/>
  <c r="BK619" i="8"/>
  <c r="BK514" i="8"/>
  <c r="J250" i="8"/>
  <c r="F38" i="9"/>
  <c r="BC64" i="1"/>
  <c r="BK166" i="10"/>
  <c r="J135" i="10"/>
  <c r="BK102" i="10"/>
  <c r="J201" i="10"/>
  <c r="J149" i="10"/>
  <c r="J115" i="10"/>
  <c r="J218" i="10"/>
  <c r="J170" i="10"/>
  <c r="BK126" i="10"/>
  <c r="BK96" i="10"/>
  <c r="BK196" i="10"/>
  <c r="J169" i="10"/>
  <c r="J134" i="10"/>
  <c r="BK107" i="10"/>
  <c r="BK136" i="11"/>
  <c r="J110" i="11"/>
  <c r="BK150" i="11"/>
  <c r="BK113" i="11"/>
  <c r="BK161" i="11"/>
  <c r="BK131" i="11"/>
  <c r="J103" i="11"/>
  <c r="J120" i="11"/>
  <c r="J116" i="12"/>
  <c r="J112" i="12"/>
  <c r="J97" i="12"/>
  <c r="J193" i="13"/>
  <c r="J161" i="13"/>
  <c r="J109" i="13"/>
  <c r="J177" i="13"/>
  <c r="BK149" i="13"/>
  <c r="BK121" i="13"/>
  <c r="BK195" i="13"/>
  <c r="BK168" i="13"/>
  <c r="BK126" i="13"/>
  <c r="J191" i="13"/>
  <c r="J163" i="13"/>
  <c r="BK130" i="13"/>
  <c r="BK109" i="13"/>
  <c r="J117" i="14"/>
  <c r="BK117" i="14"/>
  <c r="J120" i="14"/>
  <c r="BK122" i="15"/>
  <c r="BK126" i="15"/>
  <c r="J135" i="15"/>
  <c r="J113" i="15"/>
  <c r="BK115" i="15"/>
  <c r="BK113" i="16"/>
  <c r="J121" i="16"/>
  <c r="BK104" i="16"/>
  <c r="BK109" i="16"/>
  <c r="J124" i="17"/>
  <c r="J99" i="17"/>
  <c r="BK117" i="17"/>
  <c r="J91" i="18"/>
  <c r="BK100" i="19"/>
  <c r="BK93" i="19"/>
  <c r="J94" i="19"/>
  <c r="BK88" i="19"/>
  <c r="J476" i="21"/>
  <c r="J357" i="21"/>
  <c r="J296" i="21"/>
  <c r="J184" i="21"/>
  <c r="J471" i="21"/>
  <c r="BK318" i="21"/>
  <c r="J235" i="21"/>
  <c r="J140" i="21"/>
  <c r="J414" i="21"/>
  <c r="J283" i="21"/>
  <c r="J153" i="21"/>
  <c r="J441" i="21"/>
  <c r="BK334" i="21"/>
  <c r="BK246" i="21"/>
  <c r="J126" i="22"/>
  <c r="BK160" i="22"/>
  <c r="J149" i="22"/>
  <c r="J235" i="23"/>
  <c r="J159" i="23"/>
  <c r="BK96" i="23"/>
  <c r="J139" i="23"/>
  <c r="J229" i="23"/>
  <c r="BK273" i="23"/>
  <c r="J145" i="23"/>
  <c r="J610" i="24"/>
  <c r="BK216" i="24"/>
  <c r="J718" i="24"/>
  <c r="J445" i="24"/>
  <c r="J193" i="24"/>
  <c r="BK660" i="24"/>
  <c r="BK452" i="24"/>
  <c r="BK127" i="24"/>
  <c r="BK701" i="24"/>
  <c r="BK380" i="24"/>
  <c r="J256" i="25"/>
  <c r="J225" i="25"/>
  <c r="J199" i="25"/>
  <c r="J168" i="25"/>
  <c r="J135" i="25"/>
  <c r="BK106" i="25"/>
  <c r="J242" i="25"/>
  <c r="J208" i="25"/>
  <c r="BK183" i="25"/>
  <c r="J146" i="25"/>
  <c r="J113" i="25"/>
  <c r="J248" i="25"/>
  <c r="BK208" i="25"/>
  <c r="J179" i="25"/>
  <c r="BK146" i="25"/>
  <c r="BK116" i="25"/>
  <c r="BK250" i="25"/>
  <c r="BK196" i="25"/>
  <c r="BK165" i="25"/>
  <c r="J128" i="25"/>
  <c r="BK98" i="25"/>
  <c r="J355" i="26"/>
  <c r="J305" i="26"/>
  <c r="BK223" i="26"/>
  <c r="BK341" i="26"/>
  <c r="BK207" i="26"/>
  <c r="BK103" i="26"/>
  <c r="J322" i="26"/>
  <c r="J228" i="26"/>
  <c r="J341" i="26"/>
  <c r="BK243" i="26"/>
  <c r="BK413" i="27"/>
  <c r="J248" i="27"/>
  <c r="J382" i="27"/>
  <c r="J209" i="27"/>
  <c r="BK326" i="27"/>
  <c r="J412" i="27"/>
  <c r="BK209" i="27"/>
  <c r="BK187" i="28"/>
  <c r="J161" i="28"/>
  <c r="J137" i="28"/>
  <c r="J110" i="28"/>
  <c r="BK193" i="28"/>
  <c r="BK153" i="28"/>
  <c r="BK111" i="28"/>
  <c r="J184" i="28"/>
  <c r="BK149" i="28"/>
  <c r="J134" i="28"/>
  <c r="J123" i="28"/>
  <c r="BK99" i="28"/>
  <c r="BK195" i="28"/>
  <c r="BK155" i="28"/>
  <c r="J130" i="28"/>
  <c r="BK102" i="28"/>
  <c r="J96" i="29"/>
  <c r="BK107" i="29"/>
  <c r="BK115" i="29"/>
  <c r="BK101" i="29"/>
  <c r="BK99" i="29"/>
  <c r="J162" i="30"/>
  <c r="BK129" i="30"/>
  <c r="BK96" i="30"/>
  <c r="BK152" i="30"/>
  <c r="BK139" i="30"/>
  <c r="BK119" i="30"/>
  <c r="J109" i="30"/>
  <c r="BK138" i="31"/>
  <c r="J120" i="31"/>
  <c r="J143" i="31"/>
  <c r="BK104" i="31"/>
  <c r="J133" i="31"/>
  <c r="BK96" i="31"/>
  <c r="BK116" i="31"/>
  <c r="BK109" i="31"/>
  <c r="BK157" i="32"/>
  <c r="BK114" i="32"/>
  <c r="BK138" i="32"/>
  <c r="BK94" i="32"/>
  <c r="J133" i="32"/>
  <c r="J107" i="32"/>
  <c r="BK159" i="32"/>
  <c r="BK136" i="32"/>
  <c r="BK116" i="32"/>
  <c r="J119" i="33"/>
  <c r="BK138" i="33"/>
  <c r="BK114" i="34"/>
  <c r="J120" i="34"/>
  <c r="J143" i="35"/>
  <c r="J88" i="35"/>
  <c r="J131" i="35"/>
  <c r="BK120" i="36"/>
  <c r="BK99" i="36"/>
  <c r="J101" i="36"/>
  <c r="BK107" i="36"/>
  <c r="BK243" i="2"/>
  <c r="J163" i="2"/>
  <c r="BK230" i="2"/>
  <c r="BK163" i="2"/>
  <c r="BK200" i="2"/>
  <c r="BK96" i="3"/>
  <c r="BK131" i="3"/>
  <c r="BK88" i="4"/>
  <c r="J92" i="4"/>
  <c r="J367" i="5"/>
  <c r="J198" i="5"/>
  <c r="BK346" i="5"/>
  <c r="J439" i="5"/>
  <c r="BK162" i="5"/>
  <c r="BK396" i="5"/>
  <c r="BK290" i="5"/>
  <c r="BK91" i="6"/>
  <c r="J95" i="6"/>
  <c r="J328" i="7"/>
  <c r="BK139" i="7"/>
  <c r="J287" i="7"/>
  <c r="BK177" i="7"/>
  <c r="BK136" i="7"/>
  <c r="BK931" i="8"/>
  <c r="J867" i="8"/>
  <c r="BK827" i="8"/>
  <c r="BK677" i="8"/>
  <c r="J608" i="8"/>
  <c r="J440" i="8"/>
  <c r="BK259" i="8"/>
  <c r="J1014" i="8"/>
  <c r="BK928" i="8"/>
  <c r="BK894" i="8"/>
  <c r="BK764" i="8"/>
  <c r="J582" i="8"/>
  <c r="BK369" i="8"/>
  <c r="BK210" i="8"/>
  <c r="BK1030" i="8"/>
  <c r="BK912" i="8"/>
  <c r="J877" i="8"/>
  <c r="BK672" i="8"/>
  <c r="BK536" i="8"/>
  <c r="J289" i="8"/>
  <c r="J1049" i="8"/>
  <c r="BK921" i="8"/>
  <c r="J837" i="8"/>
  <c r="J781" i="8"/>
  <c r="BK668" i="8"/>
  <c r="BK593" i="8"/>
  <c r="BK379" i="8"/>
  <c r="J163" i="8"/>
  <c r="BK220" i="10"/>
  <c r="BK183" i="10"/>
  <c r="J161" i="10"/>
  <c r="J137" i="10"/>
  <c r="J104" i="10"/>
  <c r="J204" i="10"/>
  <c r="BK154" i="10"/>
  <c r="J130" i="10"/>
  <c r="BK219" i="10"/>
  <c r="BK195" i="10"/>
  <c r="BK169" i="10"/>
  <c r="BK121" i="10"/>
  <c r="J99" i="10"/>
  <c r="BK188" i="10"/>
  <c r="BK159" i="10"/>
  <c r="J112" i="10"/>
  <c r="J147" i="11"/>
  <c r="BK124" i="11"/>
  <c r="BK155" i="11"/>
  <c r="J124" i="11"/>
  <c r="J156" i="11"/>
  <c r="J119" i="11"/>
  <c r="J161" i="11"/>
  <c r="BK101" i="11"/>
  <c r="BK113" i="12"/>
  <c r="J103" i="12"/>
  <c r="J192" i="13"/>
  <c r="J156" i="13"/>
  <c r="J124" i="13"/>
  <c r="J104" i="13"/>
  <c r="BK171" i="13"/>
  <c r="BK139" i="13"/>
  <c r="J101" i="13"/>
  <c r="BK165" i="13"/>
  <c r="J128" i="13"/>
  <c r="BK194" i="13"/>
  <c r="J165" i="13"/>
  <c r="J148" i="13"/>
  <c r="J118" i="13"/>
  <c r="J105" i="14"/>
  <c r="J104" i="14"/>
  <c r="J112" i="15"/>
  <c r="BK121" i="15"/>
  <c r="J128" i="15"/>
  <c r="J130" i="15"/>
  <c r="BK101" i="15"/>
  <c r="J111" i="16"/>
  <c r="BK126" i="16"/>
  <c r="J125" i="16"/>
  <c r="BK134" i="16"/>
  <c r="BK98" i="16"/>
  <c r="J119" i="17"/>
  <c r="J96" i="17"/>
  <c r="J105" i="17"/>
  <c r="J104" i="17"/>
  <c r="J92" i="18"/>
  <c r="J101" i="19"/>
  <c r="BK96" i="19"/>
  <c r="J95" i="19"/>
  <c r="J479" i="21"/>
  <c r="J378" i="21"/>
  <c r="J291" i="21"/>
  <c r="BK197" i="21"/>
  <c r="BK476" i="21"/>
  <c r="BK328" i="21"/>
  <c r="J231" i="21"/>
  <c r="BK122" i="21"/>
  <c r="BK446" i="21"/>
  <c r="BK285" i="21"/>
  <c r="J486" i="21"/>
  <c r="J338" i="21"/>
  <c r="J299" i="21"/>
  <c r="BK184" i="21"/>
  <c r="BK95" i="22"/>
  <c r="BK151" i="22"/>
  <c r="J250" i="23"/>
  <c r="BK163" i="23"/>
  <c r="J264" i="23"/>
  <c r="J173" i="23"/>
  <c r="J256" i="23"/>
  <c r="J163" i="23"/>
  <c r="BK223" i="23"/>
  <c r="BK92" i="23"/>
  <c r="BK592" i="24"/>
  <c r="BK326" i="24"/>
  <c r="J89" i="24"/>
  <c r="BK576" i="24"/>
  <c r="J166" i="24"/>
  <c r="BK681" i="24"/>
  <c r="J505" i="24"/>
  <c r="BK131" i="24"/>
  <c r="J640" i="24"/>
  <c r="J340" i="24"/>
  <c r="BK249" i="25"/>
  <c r="J210" i="25"/>
  <c r="J194" i="25"/>
  <c r="J159" i="25"/>
  <c r="J129" i="25"/>
  <c r="BK92" i="25"/>
  <c r="BK238" i="25"/>
  <c r="BK203" i="25"/>
  <c r="BK159" i="25"/>
  <c r="BK141" i="25"/>
  <c r="J94" i="25"/>
  <c r="BK240" i="25"/>
  <c r="J211" i="25"/>
  <c r="BK168" i="25"/>
  <c r="J131" i="25"/>
  <c r="BK90" i="25"/>
  <c r="J227" i="25"/>
  <c r="J193" i="25"/>
  <c r="BK164" i="25"/>
  <c r="J133" i="25"/>
  <c r="J108" i="25"/>
  <c r="J395" i="26"/>
  <c r="BK309" i="26"/>
  <c r="J207" i="26"/>
  <c r="BK355" i="26"/>
  <c r="J288" i="26"/>
  <c r="BK169" i="26"/>
  <c r="BK326" i="26"/>
  <c r="BK268" i="26"/>
  <c r="J360" i="26"/>
  <c r="BK300" i="26"/>
  <c r="BK141" i="26"/>
  <c r="BK275" i="27"/>
  <c r="J413" i="27"/>
  <c r="BK432" i="27"/>
  <c r="J314" i="27"/>
  <c r="BK314" i="27"/>
  <c r="J208" i="27"/>
  <c r="J181" i="28"/>
  <c r="BK148" i="28"/>
  <c r="BK113" i="28"/>
  <c r="BK196" i="28"/>
  <c r="BK161" i="28"/>
  <c r="J115" i="28"/>
  <c r="J97" i="28"/>
  <c r="J170" i="28"/>
  <c r="BK135" i="28"/>
  <c r="BK109" i="28"/>
  <c r="J193" i="28"/>
  <c r="J163" i="28"/>
  <c r="J127" i="28"/>
  <c r="BK103" i="28"/>
  <c r="BK114" i="29"/>
  <c r="BK116" i="29"/>
  <c r="J114" i="29"/>
  <c r="J115" i="29"/>
  <c r="BK175" i="30"/>
  <c r="BK155" i="30"/>
  <c r="BK112" i="30"/>
  <c r="J164" i="30"/>
  <c r="BK114" i="30"/>
  <c r="J132" i="30"/>
  <c r="BK111" i="30"/>
  <c r="BK160" i="30"/>
  <c r="BK157" i="30"/>
  <c r="J124" i="31"/>
  <c r="BK151" i="31"/>
  <c r="BK102" i="31"/>
  <c r="J147" i="31"/>
  <c r="BK112" i="31"/>
  <c r="J159" i="31"/>
  <c r="BK107" i="31"/>
  <c r="J153" i="32"/>
  <c r="BK110" i="32"/>
  <c r="J142" i="32"/>
  <c r="BK99" i="32"/>
  <c r="BK131" i="32"/>
  <c r="J94" i="32"/>
  <c r="J150" i="32"/>
  <c r="BK133" i="32"/>
  <c r="BK107" i="32"/>
  <c r="J166" i="33"/>
  <c r="BK151" i="33"/>
  <c r="BK155" i="33"/>
  <c r="J137" i="34"/>
  <c r="J167" i="34"/>
  <c r="J127" i="34"/>
  <c r="BK131" i="35"/>
  <c r="J92" i="35"/>
  <c r="BK127" i="35"/>
  <c r="BK109" i="36"/>
  <c r="J109" i="36"/>
  <c r="J113" i="36"/>
  <c r="BK85" i="36"/>
  <c r="BK96" i="36"/>
  <c r="J261" i="2"/>
  <c r="J258" i="2"/>
  <c r="J116" i="2"/>
  <c r="BK145" i="2"/>
  <c r="BK188" i="2"/>
  <c r="J144" i="3"/>
  <c r="J99" i="3"/>
  <c r="BK84" i="4"/>
  <c r="J503" i="5"/>
  <c r="J329" i="5"/>
  <c r="BK208" i="5"/>
  <c r="J350" i="5"/>
  <c r="BK106" i="5"/>
  <c r="BK411" i="5"/>
  <c r="BK139" i="5"/>
  <c r="BK379" i="5"/>
  <c r="J201" i="5"/>
  <c r="J156" i="6"/>
  <c r="J176" i="6"/>
  <c r="J87" i="6"/>
  <c r="J185" i="7"/>
  <c r="BK269" i="7"/>
  <c r="BK208" i="7"/>
  <c r="BK244" i="7"/>
  <c r="BK107" i="7"/>
  <c r="BK926" i="8"/>
  <c r="BK879" i="8"/>
  <c r="BK825" i="8"/>
  <c r="BK687" i="8"/>
  <c r="J574" i="8"/>
  <c r="BK449" i="8"/>
  <c r="J296" i="8"/>
  <c r="J1016" i="8"/>
  <c r="J926" i="8"/>
  <c r="BK907" i="8"/>
  <c r="BK867" i="8"/>
  <c r="J674" i="8"/>
  <c r="BK552" i="8"/>
  <c r="J336" i="8"/>
  <c r="J175" i="8"/>
  <c r="BK925" i="8"/>
  <c r="BK890" i="8"/>
  <c r="J854" i="8"/>
  <c r="BK711" i="8"/>
  <c r="J562" i="8"/>
  <c r="J359" i="8"/>
  <c r="BK201" i="8"/>
  <c r="J937" i="8"/>
  <c r="BK906" i="8"/>
  <c r="BK863" i="8"/>
  <c r="J792" i="8"/>
  <c r="J690" i="8"/>
  <c r="J623" i="8"/>
  <c r="BK340" i="8"/>
  <c r="J210" i="8"/>
  <c r="F39" i="9"/>
  <c r="BD64" i="1" s="1"/>
  <c r="BK136" i="10"/>
  <c r="BK103" i="10"/>
  <c r="BK202" i="10"/>
  <c r="J160" i="10"/>
  <c r="BK122" i="10"/>
  <c r="J208" i="10"/>
  <c r="J188" i="10"/>
  <c r="BK160" i="10"/>
  <c r="J120" i="10"/>
  <c r="BK222" i="10"/>
  <c r="J185" i="10"/>
  <c r="BK156" i="10"/>
  <c r="J126" i="10"/>
  <c r="BK165" i="11"/>
  <c r="BK130" i="11"/>
  <c r="BK151" i="11"/>
  <c r="BK127" i="11"/>
  <c r="J168" i="11"/>
  <c r="J132" i="11"/>
  <c r="J104" i="11"/>
  <c r="BK126" i="11"/>
  <c r="BK110" i="12"/>
  <c r="J102" i="12"/>
  <c r="BK117" i="12"/>
  <c r="J162" i="13"/>
  <c r="BK120" i="13"/>
  <c r="BK106" i="13"/>
  <c r="J179" i="13"/>
  <c r="BK122" i="13"/>
  <c r="J194" i="13"/>
  <c r="J160" i="13"/>
  <c r="BK113" i="13"/>
  <c r="J174" i="13"/>
  <c r="J150" i="13"/>
  <c r="J116" i="13"/>
  <c r="BK123" i="14"/>
  <c r="BK104" i="14"/>
  <c r="BK114" i="14"/>
  <c r="J109" i="14"/>
  <c r="J101" i="14"/>
  <c r="J118" i="14"/>
  <c r="J126" i="15"/>
  <c r="BK123" i="15"/>
  <c r="J131" i="15"/>
  <c r="BK127" i="15"/>
  <c r="BK125" i="16"/>
  <c r="J97" i="16"/>
  <c r="BK123" i="16"/>
  <c r="J130" i="16"/>
  <c r="BK103" i="16"/>
  <c r="J103" i="17"/>
  <c r="BK102" i="17"/>
  <c r="J100" i="17"/>
  <c r="BK84" i="18"/>
  <c r="J103" i="19"/>
  <c r="BK97" i="19"/>
  <c r="BK95" i="19"/>
  <c r="J84" i="19"/>
  <c r="J467" i="21"/>
  <c r="BK417" i="21"/>
  <c r="J325" i="21"/>
  <c r="BK182" i="21"/>
  <c r="BK452" i="21"/>
  <c r="BK308" i="21"/>
  <c r="BK221" i="21"/>
  <c r="BK467" i="21"/>
  <c r="J374" i="21"/>
  <c r="BK250" i="21"/>
  <c r="J449" i="21"/>
  <c r="BK399" i="21"/>
  <c r="BK314" i="21"/>
  <c r="BK132" i="21"/>
  <c r="BK165" i="22"/>
  <c r="J172" i="22"/>
  <c r="BK138" i="22"/>
  <c r="J212" i="23"/>
  <c r="BK135" i="23"/>
  <c r="J219" i="23"/>
  <c r="J153" i="23"/>
  <c r="BK260" i="23"/>
  <c r="J175" i="23"/>
  <c r="BK226" i="23"/>
  <c r="J117" i="23"/>
  <c r="BK623" i="24"/>
  <c r="BK231" i="24"/>
  <c r="BK722" i="24"/>
  <c r="J563" i="24"/>
  <c r="J205" i="24"/>
  <c r="BK718" i="24"/>
  <c r="J576" i="24"/>
  <c r="J243" i="24"/>
  <c r="J704" i="24"/>
  <c r="BK557" i="24"/>
  <c r="J231" i="24"/>
  <c r="BK247" i="25"/>
  <c r="J219" i="25"/>
  <c r="J203" i="25"/>
  <c r="BK170" i="25"/>
  <c r="BK133" i="25"/>
  <c r="BK105" i="25"/>
  <c r="J261" i="25"/>
  <c r="BK214" i="25"/>
  <c r="BK185" i="25"/>
  <c r="BK156" i="25"/>
  <c r="J120" i="25"/>
  <c r="J253" i="25"/>
  <c r="BK229" i="25"/>
  <c r="BK190" i="25"/>
  <c r="BK161" i="25"/>
  <c r="BK120" i="25"/>
  <c r="J252" i="25"/>
  <c r="J213" i="25"/>
  <c r="BK187" i="25"/>
  <c r="BK152" i="25"/>
  <c r="BK115" i="25"/>
  <c r="BK89" i="25"/>
  <c r="J325" i="26"/>
  <c r="BK228" i="26"/>
  <c r="BK368" i="26"/>
  <c r="J300" i="26"/>
  <c r="BK177" i="26"/>
  <c r="BK360" i="26"/>
  <c r="J272" i="26"/>
  <c r="J380" i="26"/>
  <c r="BK236" i="26"/>
  <c r="BK97" i="26"/>
  <c r="J309" i="27"/>
  <c r="J420" i="27"/>
  <c r="J245" i="27"/>
  <c r="BK332" i="27"/>
  <c r="BK245" i="27"/>
  <c r="BK282" i="27"/>
  <c r="BK152" i="27"/>
  <c r="J174" i="28"/>
  <c r="BK144" i="28"/>
  <c r="BK95" i="28"/>
  <c r="J158" i="28"/>
  <c r="BK201" i="28"/>
  <c r="J195" i="28"/>
  <c r="J140" i="28"/>
  <c r="J111" i="28"/>
  <c r="BK200" i="28"/>
  <c r="J169" i="28"/>
  <c r="J131" i="28"/>
  <c r="J104" i="28"/>
  <c r="J94" i="29"/>
  <c r="J104" i="29"/>
  <c r="BK120" i="29"/>
  <c r="BK119" i="29"/>
  <c r="BK87" i="29"/>
  <c r="BK158" i="30"/>
  <c r="J113" i="30"/>
  <c r="BK162" i="30"/>
  <c r="BK138" i="30"/>
  <c r="J94" i="30"/>
  <c r="BK116" i="30"/>
  <c r="BK101" i="30"/>
  <c r="J145" i="30"/>
  <c r="J123" i="30"/>
  <c r="BK105" i="30"/>
  <c r="J135" i="31"/>
  <c r="J95" i="31"/>
  <c r="BK130" i="31"/>
  <c r="BK101" i="31"/>
  <c r="BK140" i="31"/>
  <c r="BK119" i="31"/>
  <c r="J140" i="31"/>
  <c r="BK111" i="31"/>
  <c r="J160" i="32"/>
  <c r="J115" i="32"/>
  <c r="BK143" i="32"/>
  <c r="BK103" i="32"/>
  <c r="J91" i="32"/>
  <c r="J130" i="32"/>
  <c r="J103" i="32"/>
  <c r="BK155" i="32"/>
  <c r="BK132" i="32"/>
  <c r="J106" i="32"/>
  <c r="J98" i="33"/>
  <c r="BK122" i="33"/>
  <c r="J103" i="34"/>
  <c r="J133" i="34"/>
  <c r="J156" i="35"/>
  <c r="J159" i="35"/>
  <c r="J134" i="35"/>
  <c r="J105" i="36"/>
  <c r="J102" i="36"/>
  <c r="J110" i="36"/>
  <c r="J120" i="36"/>
  <c r="J291" i="2"/>
  <c r="AS77" i="1"/>
  <c r="BK183" i="2"/>
  <c r="J98" i="2"/>
  <c r="J106" i="3"/>
  <c r="BK144" i="3"/>
  <c r="J96" i="4"/>
  <c r="J88" i="4"/>
  <c r="J398" i="5"/>
  <c r="J162" i="5"/>
  <c r="BK302" i="5"/>
  <c r="BK92" i="5"/>
  <c r="J302" i="5"/>
  <c r="J454" i="5"/>
  <c r="J296" i="5"/>
  <c r="BK144" i="6"/>
  <c r="BK147" i="6"/>
  <c r="J91" i="6"/>
  <c r="J269" i="7"/>
  <c r="BK122" i="7"/>
  <c r="J320" i="7"/>
  <c r="J322" i="7"/>
  <c r="J100" i="7"/>
  <c r="BK929" i="8"/>
  <c r="BK885" i="8"/>
  <c r="J828" i="8"/>
  <c r="BK683" i="8"/>
  <c r="BK630" i="8"/>
  <c r="J518" i="8"/>
  <c r="J317" i="8"/>
  <c r="J1032" i="8"/>
  <c r="J925" i="8"/>
  <c r="BK892" i="8"/>
  <c r="J778" i="8"/>
  <c r="J593" i="8"/>
  <c r="BK382" i="8"/>
  <c r="BK225" i="8"/>
  <c r="BK999" i="8"/>
  <c r="J902" i="8"/>
  <c r="J874" i="8"/>
  <c r="BK767" i="8"/>
  <c r="BK608" i="8"/>
  <c r="J357" i="8"/>
  <c r="J225" i="8"/>
  <c r="BK1036" i="8"/>
  <c r="BK909" i="8"/>
  <c r="J833" i="8"/>
  <c r="J798" i="8"/>
  <c r="J663" i="8"/>
  <c r="J597" i="8"/>
  <c r="BK231" i="8"/>
  <c r="J90" i="9"/>
  <c r="J209" i="10"/>
  <c r="J182" i="10"/>
  <c r="J148" i="10"/>
  <c r="BK117" i="10"/>
  <c r="J210" i="10"/>
  <c r="J163" i="10"/>
  <c r="BK129" i="10"/>
  <c r="J96" i="10"/>
  <c r="BK193" i="10"/>
  <c r="J166" i="10"/>
  <c r="BK124" i="10"/>
  <c r="J103" i="10"/>
  <c r="BK201" i="10"/>
  <c r="BK177" i="10"/>
  <c r="BK144" i="10"/>
  <c r="J122" i="10"/>
  <c r="J149" i="11"/>
  <c r="BK120" i="11"/>
  <c r="BK156" i="11"/>
  <c r="J126" i="11"/>
  <c r="BK104" i="11"/>
  <c r="BK144" i="11"/>
  <c r="J114" i="11"/>
  <c r="J165" i="11"/>
  <c r="J100" i="11"/>
  <c r="BK107" i="12"/>
  <c r="BK105" i="12"/>
  <c r="BK100" i="12"/>
  <c r="BK163" i="13"/>
  <c r="BK131" i="13"/>
  <c r="J107" i="13"/>
  <c r="J178" i="13"/>
  <c r="BK144" i="13"/>
  <c r="J127" i="13"/>
  <c r="BK102" i="13"/>
  <c r="J175" i="13"/>
  <c r="BK129" i="13"/>
  <c r="J195" i="13"/>
  <c r="J167" i="13"/>
  <c r="BK145" i="13"/>
  <c r="J105" i="13"/>
  <c r="BK116" i="14"/>
  <c r="BK101" i="14"/>
  <c r="BK106" i="15"/>
  <c r="J120" i="15"/>
  <c r="J127" i="15"/>
  <c r="BK131" i="15"/>
  <c r="BK137" i="16"/>
  <c r="BK107" i="16"/>
  <c r="BK119" i="16"/>
  <c r="J115" i="16"/>
  <c r="J123" i="16"/>
  <c r="J100" i="16"/>
  <c r="BK113" i="17"/>
  <c r="J120" i="17"/>
  <c r="BK85" i="18"/>
  <c r="J97" i="19"/>
  <c r="J105" i="19"/>
  <c r="BK92" i="19"/>
  <c r="F36" i="20"/>
  <c r="BC76" i="1"/>
  <c r="BK333" i="21"/>
  <c r="BK258" i="21"/>
  <c r="J132" i="21"/>
  <c r="J417" i="21"/>
  <c r="BK296" i="21"/>
  <c r="BK218" i="21"/>
  <c r="J118" i="21"/>
  <c r="BK370" i="21"/>
  <c r="J254" i="21"/>
  <c r="BK473" i="21"/>
  <c r="J432" i="21"/>
  <c r="J335" i="21"/>
  <c r="J258" i="21"/>
  <c r="J143" i="21"/>
  <c r="BK144" i="22"/>
  <c r="BK177" i="22"/>
  <c r="BK213" i="23"/>
  <c r="J108" i="23"/>
  <c r="BK208" i="23"/>
  <c r="BK155" i="23"/>
  <c r="J96" i="23"/>
  <c r="BK175" i="23"/>
  <c r="BK694" i="24"/>
  <c r="J537" i="24"/>
  <c r="J208" i="24"/>
  <c r="BK704" i="24"/>
  <c r="BK537" i="24"/>
  <c r="J207" i="24"/>
  <c r="BK725" i="24"/>
  <c r="J603" i="24"/>
  <c r="J216" i="24"/>
  <c r="J708" i="24"/>
  <c r="J452" i="24"/>
  <c r="J254" i="25"/>
  <c r="J222" i="25"/>
  <c r="BK198" i="25"/>
  <c r="J167" i="25"/>
  <c r="BK130" i="25"/>
  <c r="BK100" i="25"/>
  <c r="J235" i="25"/>
  <c r="BK205" i="25"/>
  <c r="J174" i="25"/>
  <c r="J152" i="25"/>
  <c r="J114" i="25"/>
  <c r="BK251" i="25"/>
  <c r="BK226" i="25"/>
  <c r="BK186" i="25"/>
  <c r="BK149" i="25"/>
  <c r="J111" i="25"/>
  <c r="J251" i="25"/>
  <c r="J220" i="25"/>
  <c r="J190" i="25"/>
  <c r="BK153" i="25"/>
  <c r="J122" i="25"/>
  <c r="J97" i="25"/>
  <c r="J345" i="26"/>
  <c r="J284" i="26"/>
  <c r="J173" i="26"/>
  <c r="BK330" i="26"/>
  <c r="J196" i="26"/>
  <c r="J375" i="26"/>
  <c r="J287" i="26"/>
  <c r="BK119" i="26"/>
  <c r="BK332" i="26"/>
  <c r="J155" i="26"/>
  <c r="BK318" i="27"/>
  <c r="J103" i="27"/>
  <c r="BK205" i="27"/>
  <c r="BK334" i="27"/>
  <c r="J96" i="27"/>
  <c r="BK172" i="27"/>
  <c r="BK176" i="28"/>
  <c r="J146" i="28"/>
  <c r="BK117" i="28"/>
  <c r="J202" i="28"/>
  <c r="BK166" i="28"/>
  <c r="BK123" i="28"/>
  <c r="J100" i="28"/>
  <c r="J157" i="28"/>
  <c r="BK133" i="28"/>
  <c r="J108" i="28"/>
  <c r="BK194" i="28"/>
  <c r="J165" i="28"/>
  <c r="BK128" i="28"/>
  <c r="J123" i="29"/>
  <c r="BK111" i="29"/>
  <c r="BK122" i="29"/>
  <c r="J95" i="29"/>
  <c r="J102" i="29"/>
  <c r="BK166" i="30"/>
  <c r="BK126" i="30"/>
  <c r="J168" i="30"/>
  <c r="BK131" i="30"/>
  <c r="BK151" i="30"/>
  <c r="J114" i="30"/>
  <c r="BK163" i="30"/>
  <c r="J126" i="30"/>
  <c r="J106" i="30"/>
  <c r="J148" i="31"/>
  <c r="BK117" i="31"/>
  <c r="J150" i="31"/>
  <c r="BK113" i="31"/>
  <c r="BK149" i="31"/>
  <c r="J111" i="31"/>
  <c r="J144" i="31"/>
  <c r="J110" i="31"/>
  <c r="BK164" i="32"/>
  <c r="BK122" i="32"/>
  <c r="J151" i="32"/>
  <c r="J119" i="32"/>
  <c r="J165" i="32"/>
  <c r="J129" i="32"/>
  <c r="J105" i="32"/>
  <c r="J157" i="32"/>
  <c r="BK135" i="32"/>
  <c r="J110" i="32"/>
  <c r="J162" i="33"/>
  <c r="BK102" i="33"/>
  <c r="J116" i="33"/>
  <c r="J113" i="33"/>
  <c r="BK99" i="34"/>
  <c r="J151" i="35"/>
  <c r="J146" i="35"/>
  <c r="BK88" i="35"/>
  <c r="BK94" i="36"/>
  <c r="J96" i="36"/>
  <c r="J97" i="36"/>
  <c r="J106" i="36"/>
  <c r="J267" i="2"/>
  <c r="J255" i="2"/>
  <c r="J230" i="2"/>
  <c r="BK98" i="2"/>
  <c r="AS67" i="1"/>
  <c r="BK92" i="4"/>
  <c r="BK514" i="5"/>
  <c r="J376" i="5"/>
  <c r="J265" i="5"/>
  <c r="J321" i="5"/>
  <c r="BK443" i="5"/>
  <c r="BK156" i="5"/>
  <c r="BK394" i="5"/>
  <c r="BK230" i="5"/>
  <c r="BK176" i="6"/>
  <c r="J182" i="6"/>
  <c r="BK95" i="6"/>
  <c r="J226" i="7"/>
  <c r="BK331" i="7"/>
  <c r="BK309" i="7"/>
  <c r="BK320" i="7"/>
  <c r="J167" i="7"/>
  <c r="J939" i="8"/>
  <c r="BK888" i="8"/>
  <c r="BK829" i="8"/>
  <c r="BK674" i="8"/>
  <c r="BK562" i="8"/>
  <c r="BK505" i="8"/>
  <c r="BK321" i="8"/>
  <c r="J146" i="8"/>
  <c r="J934" i="8"/>
  <c r="J909" i="8"/>
  <c r="J891" i="8"/>
  <c r="J680" i="8"/>
  <c r="BK586" i="8"/>
  <c r="BK440" i="8"/>
  <c r="BK250" i="8"/>
  <c r="BK1033" i="8"/>
  <c r="J923" i="8"/>
  <c r="J881" i="8"/>
  <c r="BK823" i="8"/>
  <c r="BK708" i="8"/>
  <c r="BK534" i="8"/>
  <c r="J287" i="8"/>
  <c r="BK119" i="8"/>
  <c r="J954" i="8"/>
  <c r="BK877" i="8"/>
  <c r="J823" i="8"/>
  <c r="BK760" i="8"/>
  <c r="BK666" i="8"/>
  <c r="J545" i="8"/>
  <c r="BK349" i="8"/>
  <c r="J172" i="8"/>
  <c r="J213" i="10"/>
  <c r="BK185" i="10"/>
  <c r="BK153" i="10"/>
  <c r="J124" i="10"/>
  <c r="BK97" i="10"/>
  <c r="J183" i="10"/>
  <c r="J144" i="10"/>
  <c r="J107" i="10"/>
  <c r="BK205" i="10"/>
  <c r="BK181" i="10"/>
  <c r="J136" i="10"/>
  <c r="J101" i="10"/>
  <c r="J200" i="10"/>
  <c r="J173" i="10"/>
  <c r="BK143" i="10"/>
  <c r="J123" i="10"/>
  <c r="J153" i="11"/>
  <c r="J133" i="11"/>
  <c r="J102" i="11"/>
  <c r="J131" i="11"/>
  <c r="J170" i="11"/>
  <c r="J146" i="11"/>
  <c r="BK115" i="11"/>
  <c r="J115" i="11"/>
  <c r="J107" i="12"/>
  <c r="BK103" i="12"/>
  <c r="J110" i="12"/>
  <c r="J172" i="13"/>
  <c r="J143" i="13"/>
  <c r="J113" i="13"/>
  <c r="BK182" i="13"/>
  <c r="BK155" i="13"/>
  <c r="BK118" i="13"/>
  <c r="BK190" i="13"/>
  <c r="BK161" i="13"/>
  <c r="BK135" i="13"/>
  <c r="J196" i="13"/>
  <c r="J171" i="13"/>
  <c r="J146" i="13"/>
  <c r="J117" i="13"/>
  <c r="J97" i="14"/>
  <c r="BK124" i="14"/>
  <c r="BK99" i="14"/>
  <c r="J113" i="14"/>
  <c r="J104" i="15"/>
  <c r="J109" i="15"/>
  <c r="J121" i="15"/>
  <c r="BK119" i="15"/>
  <c r="J136" i="16"/>
  <c r="BK105" i="16"/>
  <c r="BK106" i="16"/>
  <c r="J122" i="16"/>
  <c r="J133" i="16"/>
  <c r="BK101" i="16"/>
  <c r="J118" i="17"/>
  <c r="J94" i="17"/>
  <c r="BK94" i="17"/>
  <c r="BK90" i="18"/>
  <c r="BK94" i="19"/>
  <c r="BK89" i="19"/>
  <c r="J86" i="19"/>
  <c r="J84" i="20"/>
  <c r="BK458" i="21"/>
  <c r="BK396" i="21"/>
  <c r="J311" i="21"/>
  <c r="J223" i="21"/>
  <c r="BK493" i="21"/>
  <c r="BK337" i="21"/>
  <c r="BK217" i="21"/>
  <c r="J114" i="21"/>
  <c r="BK378" i="21"/>
  <c r="J264" i="21"/>
  <c r="BK481" i="21"/>
  <c r="BK414" i="21"/>
  <c r="J323" i="21"/>
  <c r="BK226" i="21"/>
  <c r="J165" i="22"/>
  <c r="BK110" i="22"/>
  <c r="J134" i="22"/>
  <c r="J226" i="23"/>
  <c r="J141" i="23"/>
  <c r="J260" i="23"/>
  <c r="BK190" i="23"/>
  <c r="BK270" i="23"/>
  <c r="BK194" i="23"/>
  <c r="BK235" i="23"/>
  <c r="BK122" i="23"/>
  <c r="J486" i="24"/>
  <c r="J131" i="24"/>
  <c r="J701" i="24"/>
  <c r="J249" i="24"/>
  <c r="BK711" i="24"/>
  <c r="BK541" i="24"/>
  <c r="J260" i="24"/>
  <c r="J738" i="24"/>
  <c r="BK610" i="24"/>
  <c r="BK227" i="24"/>
  <c r="BK230" i="25"/>
  <c r="BK206" i="25"/>
  <c r="J182" i="25"/>
  <c r="BK155" i="25"/>
  <c r="BK126" i="25"/>
  <c r="BK262" i="25"/>
  <c r="J234" i="25"/>
  <c r="BK200" i="25"/>
  <c r="BK175" i="25"/>
  <c r="BK143" i="25"/>
  <c r="J105" i="25"/>
  <c r="BK242" i="25"/>
  <c r="BK220" i="25"/>
  <c r="J165" i="25"/>
  <c r="J124" i="25"/>
  <c r="BK254" i="25"/>
  <c r="BK215" i="25"/>
  <c r="J184" i="25"/>
  <c r="J150" i="25"/>
  <c r="BK119" i="25"/>
  <c r="J95" i="25"/>
  <c r="BK333" i="26"/>
  <c r="BK288" i="26"/>
  <c r="J103" i="26"/>
  <c r="BK323" i="26"/>
  <c r="J256" i="26"/>
  <c r="J379" i="26"/>
  <c r="BK285" i="26"/>
  <c r="BK173" i="26"/>
  <c r="J331" i="26"/>
  <c r="J127" i="26"/>
  <c r="BK297" i="27"/>
  <c r="J138" i="27"/>
  <c r="BK286" i="27"/>
  <c r="J356" i="27"/>
  <c r="J213" i="27"/>
  <c r="J275" i="27"/>
  <c r="J207" i="28"/>
  <c r="J172" i="28"/>
  <c r="J142" i="28"/>
  <c r="BK207" i="28"/>
  <c r="J185" i="28"/>
  <c r="BK163" i="28"/>
  <c r="J117" i="28"/>
  <c r="J197" i="28"/>
  <c r="BK169" i="28"/>
  <c r="J191" i="28"/>
  <c r="J168" i="28"/>
  <c r="J116" i="28"/>
  <c r="BK117" i="29"/>
  <c r="BK118" i="29"/>
  <c r="BK97" i="29"/>
  <c r="BK96" i="29"/>
  <c r="BK86" i="29"/>
  <c r="BK167" i="30"/>
  <c r="BK133" i="30"/>
  <c r="J108" i="30"/>
  <c r="J165" i="30"/>
  <c r="BK146" i="30"/>
  <c r="J117" i="30"/>
  <c r="BK148" i="30"/>
  <c r="BK122" i="30"/>
  <c r="J103" i="30"/>
  <c r="J155" i="30"/>
  <c r="BK143" i="30"/>
  <c r="J130" i="30"/>
  <c r="J122" i="30"/>
  <c r="BK115" i="30"/>
  <c r="BK155" i="31"/>
  <c r="J134" i="31"/>
  <c r="J126" i="31"/>
  <c r="J162" i="31"/>
  <c r="J100" i="31"/>
  <c r="BK148" i="31"/>
  <c r="BK120" i="31"/>
  <c r="J156" i="31"/>
  <c r="J112" i="31"/>
  <c r="J94" i="31"/>
  <c r="J134" i="32"/>
  <c r="J156" i="32"/>
  <c r="BK113" i="32"/>
  <c r="BK160" i="32"/>
  <c r="BK121" i="32"/>
  <c r="BK102" i="32"/>
  <c r="BK142" i="32"/>
  <c r="BK109" i="32"/>
  <c r="BK162" i="33"/>
  <c r="J102" i="33"/>
  <c r="BK87" i="34"/>
  <c r="J130" i="34"/>
  <c r="J154" i="35"/>
  <c r="J115" i="35"/>
  <c r="BK106" i="36"/>
  <c r="J111" i="36"/>
  <c r="J87" i="36"/>
  <c r="BK118" i="36"/>
  <c r="J88" i="36"/>
  <c r="BK278" i="2"/>
  <c r="BK291" i="2"/>
  <c r="J264" i="2"/>
  <c r="AS55" i="1"/>
  <c r="J118" i="3"/>
  <c r="J92" i="3"/>
  <c r="J125" i="4"/>
  <c r="BK473" i="5"/>
  <c r="J277" i="5"/>
  <c r="BK398" i="5"/>
  <c r="J132" i="5"/>
  <c r="J290" i="5"/>
  <c r="J430" i="5"/>
  <c r="BK318" i="5"/>
  <c r="J178" i="6"/>
  <c r="BK162" i="6"/>
  <c r="BK106" i="6"/>
  <c r="BK238" i="7"/>
  <c r="BK328" i="7"/>
  <c r="J316" i="7"/>
  <c r="BK313" i="7"/>
  <c r="J92" i="7"/>
  <c r="BK923" i="8"/>
  <c r="J860" i="8"/>
  <c r="BK776" i="8"/>
  <c r="J668" i="8"/>
  <c r="J521" i="8"/>
  <c r="BK306" i="8"/>
  <c r="J123" i="8"/>
  <c r="BK932" i="8"/>
  <c r="J906" i="8"/>
  <c r="BK836" i="8"/>
  <c r="J619" i="8"/>
  <c r="BK393" i="8"/>
  <c r="BK248" i="8"/>
  <c r="BK939" i="8"/>
  <c r="BK889" i="8"/>
  <c r="BK830" i="8"/>
  <c r="BK617" i="8"/>
  <c r="J382" i="8"/>
  <c r="J205" i="8"/>
  <c r="J1039" i="8"/>
  <c r="J916" i="8"/>
  <c r="J831" i="8"/>
  <c r="J737" i="8"/>
  <c r="J628" i="8"/>
  <c r="BK518" i="8"/>
  <c r="BK205" i="8"/>
  <c r="J132" i="8"/>
  <c r="BK208" i="10"/>
  <c r="J190" i="10"/>
  <c r="BK165" i="10"/>
  <c r="BK146" i="10"/>
  <c r="BK112" i="10"/>
  <c r="BK211" i="10"/>
  <c r="J164" i="10"/>
  <c r="J143" i="10"/>
  <c r="BK100" i="10"/>
  <c r="BK206" i="10"/>
  <c r="J177" i="10"/>
  <c r="BK142" i="10"/>
  <c r="J102" i="10"/>
  <c r="J203" i="10"/>
  <c r="BK172" i="10"/>
  <c r="J133" i="10"/>
  <c r="J159" i="11"/>
  <c r="BK122" i="11"/>
  <c r="BK149" i="11"/>
  <c r="J112" i="11"/>
  <c r="BK163" i="11"/>
  <c r="BK134" i="11"/>
  <c r="J106" i="11"/>
  <c r="BK116" i="11"/>
  <c r="J104" i="12"/>
  <c r="J113" i="12"/>
  <c r="BK104" i="12"/>
  <c r="J164" i="13"/>
  <c r="BK132" i="13"/>
  <c r="BK186" i="13"/>
  <c r="BK153" i="13"/>
  <c r="BK128" i="13"/>
  <c r="J98" i="13"/>
  <c r="BK169" i="13"/>
  <c r="J134" i="13"/>
  <c r="BK97" i="13"/>
  <c r="J173" i="13"/>
  <c r="J142" i="13"/>
  <c r="J114" i="13"/>
  <c r="BK111" i="14"/>
  <c r="J99" i="14"/>
  <c r="BK129" i="15"/>
  <c r="J132" i="15"/>
  <c r="J103" i="15"/>
  <c r="J110" i="15"/>
  <c r="J114" i="15"/>
  <c r="BK118" i="16"/>
  <c r="BK135" i="16"/>
  <c r="J135" i="16"/>
  <c r="BK102" i="16"/>
  <c r="BK121" i="16"/>
  <c r="BK107" i="17"/>
  <c r="BK104" i="17"/>
  <c r="BK101" i="17"/>
  <c r="BK93" i="18"/>
  <c r="J85" i="18"/>
  <c r="BK86" i="19"/>
  <c r="F35" i="20"/>
  <c r="BB76" i="1"/>
  <c r="J339" i="21"/>
  <c r="BK264" i="21"/>
  <c r="J122" i="21"/>
  <c r="BK340" i="21"/>
  <c r="J250" i="21"/>
  <c r="BK151" i="21"/>
  <c r="J465" i="21"/>
  <c r="J314" i="21"/>
  <c r="BK173" i="21"/>
  <c r="J446" i="21"/>
  <c r="J333" i="21"/>
  <c r="BK223" i="21"/>
  <c r="BK134" i="22"/>
  <c r="BK162" i="22"/>
  <c r="J160" i="22"/>
  <c r="J179" i="23"/>
  <c r="J92" i="23"/>
  <c r="J194" i="23"/>
  <c r="J271" i="23"/>
  <c r="BK198" i="23"/>
  <c r="BK246" i="23"/>
  <c r="J127" i="23"/>
  <c r="J672" i="24"/>
  <c r="BK426" i="24"/>
  <c r="BK747" i="24"/>
  <c r="J626" i="24"/>
  <c r="J204" i="24"/>
  <c r="BK697" i="24"/>
  <c r="J623" i="24"/>
  <c r="J437" i="24"/>
  <c r="J783" i="24"/>
  <c r="BK512" i="24"/>
  <c r="BK116" i="24"/>
  <c r="BK239" i="25"/>
  <c r="BK216" i="25"/>
  <c r="J173" i="25"/>
  <c r="BK132" i="25"/>
  <c r="J98" i="25"/>
  <c r="J246" i="25"/>
  <c r="BK212" i="25"/>
  <c r="BK184" i="25"/>
  <c r="BK148" i="25"/>
  <c r="J119" i="25"/>
  <c r="J250" i="25"/>
  <c r="J228" i="25"/>
  <c r="J185" i="25"/>
  <c r="BK145" i="25"/>
  <c r="BK122" i="25"/>
  <c r="BK253" i="25"/>
  <c r="BK218" i="25"/>
  <c r="BK181" i="25"/>
  <c r="J147" i="25"/>
  <c r="BK111" i="25"/>
  <c r="BK96" i="25"/>
  <c r="J323" i="26"/>
  <c r="BK230" i="26"/>
  <c r="BK379" i="26"/>
  <c r="J312" i="26"/>
  <c r="BK186" i="26"/>
  <c r="J352" i="26"/>
  <c r="BK280" i="26"/>
  <c r="BK391" i="26"/>
  <c r="BK256" i="26"/>
  <c r="BK408" i="27"/>
  <c r="BK220" i="27"/>
  <c r="J350" i="27"/>
  <c r="J182" i="27"/>
  <c r="BK248" i="27"/>
  <c r="J396" i="27"/>
  <c r="J124" i="27"/>
  <c r="J173" i="28"/>
  <c r="J145" i="28"/>
  <c r="BK120" i="28"/>
  <c r="J205" i="28"/>
  <c r="J180" i="28"/>
  <c r="BK142" i="28"/>
  <c r="BK101" i="28"/>
  <c r="BK181" i="28"/>
  <c r="BK141" i="28"/>
  <c r="J119" i="28"/>
  <c r="BK199" i="28"/>
  <c r="J176" i="28"/>
  <c r="BK143" i="28"/>
  <c r="J120" i="28"/>
  <c r="J120" i="29"/>
  <c r="J122" i="29"/>
  <c r="J93" i="29"/>
  <c r="J99" i="29"/>
  <c r="J88" i="29"/>
  <c r="BK165" i="30"/>
  <c r="BK125" i="30"/>
  <c r="J144" i="30"/>
  <c r="J154" i="30"/>
  <c r="BK120" i="30"/>
  <c r="J167" i="30"/>
  <c r="J146" i="30"/>
  <c r="J118" i="31"/>
  <c r="BK145" i="31"/>
  <c r="J107" i="31"/>
  <c r="J157" i="31"/>
  <c r="J130" i="31"/>
  <c r="J101" i="31"/>
  <c r="BK118" i="31"/>
  <c r="J97" i="31"/>
  <c r="BK128" i="32"/>
  <c r="BK152" i="32"/>
  <c r="J132" i="32"/>
  <c r="BK93" i="32"/>
  <c r="BK150" i="32"/>
  <c r="BK112" i="32"/>
  <c r="J162" i="32"/>
  <c r="BK139" i="32"/>
  <c r="BK119" i="32"/>
  <c r="J152" i="33"/>
  <c r="J157" i="33"/>
  <c r="BK166" i="33"/>
  <c r="J111" i="34"/>
  <c r="J118" i="34"/>
  <c r="BK134" i="35"/>
  <c r="BK142" i="35"/>
  <c r="BK106" i="35"/>
  <c r="J98" i="36"/>
  <c r="J100" i="36"/>
  <c r="J99" i="36"/>
  <c r="BK116" i="36"/>
  <c r="BK87" i="36"/>
  <c r="J225" i="2"/>
  <c r="BK213" i="2"/>
  <c r="J247" i="2"/>
  <c r="J112" i="2"/>
  <c r="J121" i="2"/>
  <c r="J127" i="3"/>
  <c r="J133" i="4"/>
  <c r="J84" i="4"/>
  <c r="BK436" i="5"/>
  <c r="BK298" i="5"/>
  <c r="BK496" i="5"/>
  <c r="BK201" i="5"/>
  <c r="BK312" i="5"/>
  <c r="J510" i="5"/>
  <c r="J346" i="5"/>
  <c r="J132" i="6"/>
  <c r="J102" i="6"/>
  <c r="BK153" i="6"/>
  <c r="BK251" i="7"/>
  <c r="BK100" i="7"/>
  <c r="J241" i="7"/>
  <c r="BK92" i="7"/>
  <c r="J198" i="7"/>
  <c r="BK933" i="8"/>
  <c r="BK919" i="8"/>
  <c r="J863" i="8"/>
  <c r="BK807" i="8"/>
  <c r="J666" i="8"/>
  <c r="J534" i="8"/>
  <c r="BK332" i="8"/>
  <c r="J150" i="8"/>
  <c r="BK956" i="8"/>
  <c r="BK913" i="8"/>
  <c r="BK887" i="8"/>
  <c r="BK726" i="8"/>
  <c r="BK590" i="8"/>
  <c r="J375" i="8"/>
  <c r="J208" i="8"/>
  <c r="BK936" i="8"/>
  <c r="BK897" i="8"/>
  <c r="BK876" i="8"/>
  <c r="J760" i="8"/>
  <c r="J607" i="8"/>
  <c r="J270" i="8"/>
  <c r="BK1043" i="8"/>
  <c r="BK918" i="8"/>
  <c r="J897" i="8"/>
  <c r="J832" i="8"/>
  <c r="J767" i="8"/>
  <c r="BK680" i="8"/>
  <c r="J590" i="8"/>
  <c r="BK409" i="8"/>
  <c r="BK178" i="8"/>
  <c r="J219" i="10"/>
  <c r="J196" i="10"/>
  <c r="J180" i="10"/>
  <c r="BK149" i="10"/>
  <c r="BK130" i="10"/>
  <c r="J224" i="10"/>
  <c r="J189" i="10"/>
  <c r="BK139" i="10"/>
  <c r="BK105" i="10"/>
  <c r="BK210" i="10"/>
  <c r="BK180" i="10"/>
  <c r="J141" i="10"/>
  <c r="BK104" i="10"/>
  <c r="BK212" i="10"/>
  <c r="J175" i="10"/>
  <c r="J146" i="10"/>
  <c r="BK115" i="10"/>
  <c r="BK152" i="11"/>
  <c r="BK119" i="11"/>
  <c r="BK147" i="11"/>
  <c r="BK118" i="11"/>
  <c r="J157" i="11"/>
  <c r="BK117" i="11"/>
  <c r="BK157" i="11"/>
  <c r="J117" i="12"/>
  <c r="J111" i="12"/>
  <c r="BK102" i="12"/>
  <c r="J190" i="13"/>
  <c r="J151" i="13"/>
  <c r="J130" i="13"/>
  <c r="BK98" i="13"/>
  <c r="J154" i="13"/>
  <c r="BK116" i="13"/>
  <c r="J188" i="13"/>
  <c r="BK167" i="13"/>
  <c r="J125" i="13"/>
  <c r="BK192" i="13"/>
  <c r="J155" i="13"/>
  <c r="J129" i="13"/>
  <c r="BK100" i="14"/>
  <c r="BK98" i="14"/>
  <c r="BK113" i="14"/>
  <c r="J108" i="14"/>
  <c r="BK97" i="14"/>
  <c r="BK112" i="14"/>
  <c r="J111" i="15"/>
  <c r="BK118" i="15"/>
  <c r="J98" i="15"/>
  <c r="BK100" i="15"/>
  <c r="J99" i="15"/>
  <c r="J103" i="16"/>
  <c r="J99" i="16"/>
  <c r="J108" i="16"/>
  <c r="J124" i="16"/>
  <c r="BK97" i="16"/>
  <c r="J113" i="17"/>
  <c r="J122" i="17"/>
  <c r="J84" i="18"/>
  <c r="BK91" i="18"/>
  <c r="J93" i="19"/>
  <c r="BK106" i="19"/>
  <c r="BK103" i="19"/>
  <c r="J493" i="21"/>
  <c r="BK434" i="21"/>
  <c r="BK335" i="21"/>
  <c r="J269" i="21"/>
  <c r="J160" i="21"/>
  <c r="J420" i="21"/>
  <c r="J287" i="21"/>
  <c r="J197" i="21"/>
  <c r="BK483" i="21"/>
  <c r="J320" i="21"/>
  <c r="J199" i="21"/>
  <c r="BK471" i="21"/>
  <c r="J337" i="21"/>
  <c r="BK273" i="21"/>
  <c r="BK168" i="22"/>
  <c r="BK126" i="22"/>
  <c r="J95" i="22"/>
  <c r="J130" i="22"/>
  <c r="BK230" i="23"/>
  <c r="J151" i="23"/>
  <c r="BK250" i="23"/>
  <c r="BK131" i="23"/>
  <c r="J223" i="23"/>
  <c r="J104" i="23"/>
  <c r="J198" i="23"/>
  <c r="BK715" i="24"/>
  <c r="BK505" i="24"/>
  <c r="BK120" i="24"/>
  <c r="J617" i="24"/>
  <c r="BK340" i="24"/>
  <c r="BK738" i="24"/>
  <c r="BK672" i="24"/>
  <c r="BK476" i="24"/>
  <c r="BK162" i="24"/>
  <c r="J660" i="24"/>
  <c r="J323" i="24"/>
  <c r="J255" i="25"/>
  <c r="J233" i="25"/>
  <c r="BK213" i="25"/>
  <c r="J183" i="25"/>
  <c r="J153" i="25"/>
  <c r="J118" i="25"/>
  <c r="BK255" i="25"/>
  <c r="BK222" i="25"/>
  <c r="BK191" i="25"/>
  <c r="J162" i="25"/>
  <c r="BK129" i="25"/>
  <c r="J92" i="25"/>
  <c r="BK236" i="25"/>
  <c r="BK204" i="25"/>
  <c r="J166" i="25"/>
  <c r="BK125" i="25"/>
  <c r="J257" i="25"/>
  <c r="J216" i="25"/>
  <c r="J191" i="25"/>
  <c r="BK157" i="25"/>
  <c r="BK137" i="25"/>
  <c r="J107" i="25"/>
  <c r="BK375" i="26"/>
  <c r="J293" i="26"/>
  <c r="BK111" i="26"/>
  <c r="J315" i="26"/>
  <c r="J197" i="26"/>
  <c r="BK384" i="26"/>
  <c r="BK293" i="26"/>
  <c r="BK176" i="26"/>
  <c r="BK334" i="26"/>
  <c r="BK196" i="26"/>
  <c r="J395" i="27"/>
  <c r="BK234" i="27"/>
  <c r="J370" i="27"/>
  <c r="BK427" i="27"/>
  <c r="BK309" i="27"/>
  <c r="J339" i="27"/>
  <c r="J204" i="28"/>
  <c r="BK170" i="28"/>
  <c r="J151" i="28"/>
  <c r="J121" i="28"/>
  <c r="BK151" i="28"/>
  <c r="J109" i="28"/>
  <c r="J99" i="28"/>
  <c r="J182" i="28"/>
  <c r="J166" i="28"/>
  <c r="J132" i="28"/>
  <c r="BK175" i="28"/>
  <c r="J138" i="28"/>
  <c r="J114" i="28"/>
  <c r="J109" i="29"/>
  <c r="BK113" i="29"/>
  <c r="J91" i="29"/>
  <c r="BK100" i="29"/>
  <c r="BK103" i="29"/>
  <c r="BK168" i="30"/>
  <c r="BK145" i="30"/>
  <c r="BK103" i="30"/>
  <c r="J156" i="30"/>
  <c r="BK124" i="30"/>
  <c r="BK136" i="30"/>
  <c r="BK109" i="30"/>
  <c r="J159" i="30"/>
  <c r="J138" i="30"/>
  <c r="BK110" i="30"/>
  <c r="BK139" i="31"/>
  <c r="J116" i="31"/>
  <c r="J142" i="31"/>
  <c r="J105" i="31"/>
  <c r="BK143" i="31"/>
  <c r="J109" i="31"/>
  <c r="J154" i="31"/>
  <c r="BK106" i="31"/>
  <c r="J135" i="32"/>
  <c r="J109" i="32"/>
  <c r="BK134" i="32"/>
  <c r="BK97" i="32"/>
  <c r="BK149" i="32"/>
  <c r="BK111" i="32"/>
  <c r="J161" i="32"/>
  <c r="J143" i="32"/>
  <c r="BK123" i="32"/>
  <c r="J125" i="33"/>
  <c r="BK93" i="33"/>
  <c r="BK130" i="34"/>
  <c r="BK111" i="34"/>
  <c r="BK159" i="35"/>
  <c r="J106" i="35"/>
  <c r="BK144" i="35"/>
  <c r="BK117" i="36"/>
  <c r="BK110" i="36"/>
  <c r="J85" i="36"/>
  <c r="BK115" i="36"/>
  <c r="BK93" i="36"/>
  <c r="J276" i="2"/>
  <c r="J273" i="2"/>
  <c r="J96" i="2"/>
  <c r="BK96" i="2"/>
  <c r="J140" i="2"/>
  <c r="BK129" i="3"/>
  <c r="J140" i="4"/>
  <c r="BK121" i="4"/>
  <c r="BK454" i="5"/>
  <c r="J318" i="5"/>
  <c r="BK510" i="5"/>
  <c r="J208" i="5"/>
  <c r="BK492" i="5"/>
  <c r="J250" i="5"/>
  <c r="J411" i="5"/>
  <c r="BK181" i="5"/>
  <c r="J144" i="6"/>
  <c r="J172" i="6"/>
  <c r="J309" i="7"/>
  <c r="BK196" i="7"/>
  <c r="BK274" i="7"/>
  <c r="BK198" i="7"/>
  <c r="BK231" i="7"/>
  <c r="J1030" i="8"/>
  <c r="BK924" i="8"/>
  <c r="J866" i="8"/>
  <c r="J826" i="8"/>
  <c r="J672" i="8"/>
  <c r="BK570" i="8"/>
  <c r="J464" i="8"/>
  <c r="BK300" i="8"/>
  <c r="J134" i="8"/>
  <c r="BK935" i="8"/>
  <c r="J911" i="8"/>
  <c r="J744" i="8"/>
  <c r="BK615" i="8"/>
  <c r="J449" i="8"/>
  <c r="BK287" i="8"/>
  <c r="J116" i="8"/>
  <c r="BK914" i="8"/>
  <c r="J879" i="8"/>
  <c r="BK729" i="8"/>
  <c r="BK578" i="8"/>
  <c r="J300" i="8"/>
  <c r="BK153" i="8"/>
  <c r="BK961" i="8"/>
  <c r="BK899" i="8"/>
  <c r="BK828" i="8"/>
  <c r="BK757" i="8"/>
  <c r="J655" i="8"/>
  <c r="J528" i="8"/>
  <c r="BK317" i="8"/>
  <c r="BK175" i="8"/>
  <c r="J223" i="10"/>
  <c r="BK197" i="10"/>
  <c r="BK175" i="10"/>
  <c r="J154" i="10"/>
  <c r="J125" i="10"/>
  <c r="J221" i="10"/>
  <c r="J197" i="10"/>
  <c r="J138" i="10"/>
  <c r="J114" i="10"/>
  <c r="J207" i="10"/>
  <c r="BK178" i="10"/>
  <c r="BK151" i="10"/>
  <c r="BK119" i="10"/>
  <c r="BK98" i="10"/>
  <c r="J186" i="10"/>
  <c r="BK155" i="10"/>
  <c r="J127" i="10"/>
  <c r="BK169" i="11"/>
  <c r="BK132" i="11"/>
  <c r="J167" i="11"/>
  <c r="J136" i="11"/>
  <c r="BK110" i="11"/>
  <c r="BK153" i="11"/>
  <c r="J118" i="11"/>
  <c r="J117" i="11"/>
  <c r="J114" i="12"/>
  <c r="J98" i="12"/>
  <c r="J106" i="12"/>
  <c r="J169" i="13"/>
  <c r="J135" i="13"/>
  <c r="BK112" i="13"/>
  <c r="J181" i="13"/>
  <c r="J152" i="13"/>
  <c r="J112" i="13"/>
  <c r="BK187" i="13"/>
  <c r="BK157" i="13"/>
  <c r="J136" i="13"/>
  <c r="BK101" i="13"/>
  <c r="BK172" i="13"/>
  <c r="BK127" i="13"/>
  <c r="J110" i="13"/>
  <c r="BK125" i="14"/>
  <c r="BK121" i="14"/>
  <c r="J134" i="15"/>
  <c r="BK128" i="15"/>
  <c r="BK102" i="15"/>
  <c r="BK107" i="15"/>
  <c r="J116" i="15"/>
  <c r="BK122" i="16"/>
  <c r="BK133" i="16"/>
  <c r="J134" i="16"/>
  <c r="J101" i="16"/>
  <c r="J114" i="16"/>
  <c r="BK127" i="17"/>
  <c r="BK96" i="17"/>
  <c r="J101" i="17"/>
  <c r="BK92" i="18"/>
  <c r="BK105" i="19"/>
  <c r="BK90" i="19"/>
  <c r="J87" i="19"/>
  <c r="BK486" i="21"/>
  <c r="BK432" i="21"/>
  <c r="BK323" i="21"/>
  <c r="J226" i="21"/>
  <c r="J105" i="21"/>
  <c r="J359" i="21"/>
  <c r="BK277" i="21"/>
  <c r="BK177" i="21"/>
  <c r="BK461" i="21"/>
  <c r="J318" i="21"/>
  <c r="J208" i="21"/>
  <c r="J452" i="21"/>
  <c r="J340" i="21"/>
  <c r="BK287" i="21"/>
  <c r="J176" i="22"/>
  <c r="BK172" i="22"/>
  <c r="BK254" i="23"/>
  <c r="BK173" i="23"/>
  <c r="BK256" i="23"/>
  <c r="BK185" i="23"/>
  <c r="BK151" i="23"/>
  <c r="BK219" i="23"/>
  <c r="BK112" i="23"/>
  <c r="J595" i="24"/>
  <c r="BK249" i="24"/>
  <c r="BK777" i="24"/>
  <c r="J592" i="24"/>
  <c r="J227" i="24"/>
  <c r="J755" i="24"/>
  <c r="J647" i="24"/>
  <c r="BK323" i="24"/>
  <c r="BK684" i="24"/>
  <c r="BK520" i="24"/>
  <c r="J223" i="24"/>
  <c r="BK245" i="25"/>
  <c r="BK228" i="25"/>
  <c r="J204" i="25"/>
  <c r="BK174" i="25"/>
  <c r="BK136" i="25"/>
  <c r="BK91" i="25"/>
  <c r="BK248" i="25"/>
  <c r="BK209" i="25"/>
  <c r="J186" i="25"/>
  <c r="BK158" i="25"/>
  <c r="BK128" i="25"/>
  <c r="J260" i="25"/>
  <c r="J232" i="25"/>
  <c r="J200" i="25"/>
  <c r="J160" i="25"/>
  <c r="J126" i="25"/>
  <c r="J104" i="25"/>
  <c r="BK232" i="25"/>
  <c r="BK194" i="25"/>
  <c r="J163" i="25"/>
  <c r="J130" i="25"/>
  <c r="BK104" i="25"/>
  <c r="BK371" i="26"/>
  <c r="J299" i="26"/>
  <c r="BK410" i="26"/>
  <c r="BK322" i="26"/>
  <c r="BK264" i="26"/>
  <c r="J111" i="26"/>
  <c r="BK325" i="26"/>
  <c r="J236" i="26"/>
  <c r="J304" i="26"/>
  <c r="BK189" i="26"/>
  <c r="J407" i="27"/>
  <c r="BK236" i="27"/>
  <c r="BK395" i="27"/>
  <c r="BK103" i="27"/>
  <c r="BK321" i="27"/>
  <c r="BK350" i="27"/>
  <c r="J205" i="27"/>
  <c r="J199" i="28"/>
  <c r="J171" i="28"/>
  <c r="J143" i="28"/>
  <c r="BK107" i="28"/>
  <c r="BK188" i="28"/>
  <c r="BK162" i="28"/>
  <c r="BK110" i="28"/>
  <c r="J196" i="28"/>
  <c r="J162" i="28"/>
  <c r="BK127" i="28"/>
  <c r="BK93" i="28"/>
  <c r="BK172" i="28"/>
  <c r="BK145" i="28"/>
  <c r="BK115" i="28"/>
  <c r="J113" i="29"/>
  <c r="J121" i="29"/>
  <c r="BK88" i="29"/>
  <c r="J103" i="29"/>
  <c r="J107" i="29"/>
  <c r="BK161" i="30"/>
  <c r="BK132" i="30"/>
  <c r="BK171" i="30"/>
  <c r="BK142" i="30"/>
  <c r="J97" i="30"/>
  <c r="BK121" i="30"/>
  <c r="J92" i="30"/>
  <c r="BK144" i="30"/>
  <c r="J118" i="30"/>
  <c r="BK153" i="31"/>
  <c r="BK122" i="31"/>
  <c r="BK144" i="31"/>
  <c r="BK103" i="31"/>
  <c r="BK142" i="31"/>
  <c r="J121" i="31"/>
  <c r="BK157" i="31"/>
  <c r="BK114" i="31"/>
  <c r="BK146" i="32"/>
  <c r="J104" i="32"/>
  <c r="J144" i="32"/>
  <c r="J108" i="32"/>
  <c r="J159" i="32"/>
  <c r="J123" i="32"/>
  <c r="J93" i="32"/>
  <c r="J152" i="32"/>
  <c r="J128" i="32"/>
  <c r="J99" i="32"/>
  <c r="J109" i="33"/>
  <c r="BK152" i="33"/>
  <c r="J122" i="33"/>
  <c r="J151" i="33"/>
  <c r="J122" i="34"/>
  <c r="BK147" i="35"/>
  <c r="BK92" i="35"/>
  <c r="J137" i="35"/>
  <c r="J116" i="36"/>
  <c r="BK101" i="36"/>
  <c r="J103" i="36"/>
  <c r="BK113" i="36"/>
  <c r="BK273" i="2"/>
  <c r="J288" i="2"/>
  <c r="J188" i="2"/>
  <c r="J176" i="2"/>
  <c r="J169" i="2"/>
  <c r="BK122" i="3"/>
  <c r="BK99" i="3"/>
  <c r="BK137" i="4"/>
  <c r="J492" i="5"/>
  <c r="J342" i="5"/>
  <c r="J106" i="5"/>
  <c r="BK250" i="5"/>
  <c r="J426" i="5"/>
  <c r="BK265" i="5"/>
  <c r="BK464" i="5"/>
  <c r="BK329" i="5"/>
  <c r="BK156" i="6"/>
  <c r="BK172" i="6"/>
  <c r="BK136" i="6"/>
  <c r="BK255" i="7"/>
  <c r="J107" i="7"/>
  <c r="BK265" i="7"/>
  <c r="BK190" i="7"/>
  <c r="BK241" i="7"/>
  <c r="J1033" i="8"/>
  <c r="J921" i="8"/>
  <c r="BK854" i="8"/>
  <c r="J770" i="8"/>
  <c r="J634" i="8"/>
  <c r="J578" i="8"/>
  <c r="BK336" i="8"/>
  <c r="BK186" i="8"/>
  <c r="J999" i="8"/>
  <c r="BK930" i="8"/>
  <c r="J900" i="8"/>
  <c r="BK856" i="8"/>
  <c r="BK657" i="8"/>
  <c r="BK476" i="8"/>
  <c r="BK328" i="8"/>
  <c r="BK156" i="8"/>
  <c r="J913" i="8"/>
  <c r="J887" i="8"/>
  <c r="BK847" i="8"/>
  <c r="BK612" i="8"/>
  <c r="BK435" i="8"/>
  <c r="J248" i="8"/>
  <c r="BK1039" i="8"/>
  <c r="J919" i="8"/>
  <c r="J868" i="8"/>
  <c r="J836" i="8"/>
  <c r="J729" i="8"/>
  <c r="BK634" i="8"/>
  <c r="J586" i="8"/>
  <c r="BK425" i="8"/>
  <c r="J186" i="8"/>
  <c r="BK218" i="10"/>
  <c r="J195" i="10"/>
  <c r="BK157" i="10"/>
  <c r="J140" i="10"/>
  <c r="BK110" i="10"/>
  <c r="J206" i="10"/>
  <c r="J155" i="10"/>
  <c r="BK132" i="10"/>
  <c r="BK99" i="10"/>
  <c r="J194" i="10"/>
  <c r="J176" i="10"/>
  <c r="J153" i="10"/>
  <c r="J110" i="10"/>
  <c r="BK204" i="10"/>
  <c r="J178" i="10"/>
  <c r="BK152" i="10"/>
  <c r="J172" i="11"/>
  <c r="J143" i="11"/>
  <c r="BK123" i="11"/>
  <c r="J145" i="11"/>
  <c r="BK109" i="11"/>
  <c r="J155" i="11"/>
  <c r="J123" i="11"/>
  <c r="BK164" i="11"/>
  <c r="BK106" i="11"/>
  <c r="J100" i="12"/>
  <c r="BK116" i="12"/>
  <c r="J101" i="12"/>
  <c r="J166" i="13"/>
  <c r="J133" i="13"/>
  <c r="BK119" i="13"/>
  <c r="BK189" i="13"/>
  <c r="BK142" i="13"/>
  <c r="BK100" i="13"/>
  <c r="BK184" i="13"/>
  <c r="BK154" i="13"/>
  <c r="J115" i="13"/>
  <c r="BK183" i="13"/>
  <c r="J157" i="13"/>
  <c r="J140" i="13"/>
  <c r="BK118" i="14"/>
  <c r="BK109" i="14"/>
  <c r="J106" i="14"/>
  <c r="BK122" i="14"/>
  <c r="BK103" i="14"/>
  <c r="BK135" i="15"/>
  <c r="J117" i="15"/>
  <c r="BK130" i="15"/>
  <c r="BK109" i="15"/>
  <c r="J102" i="15"/>
  <c r="J119" i="16"/>
  <c r="BK132" i="16"/>
  <c r="J129" i="16"/>
  <c r="BK120" i="16"/>
  <c r="BK124" i="17"/>
  <c r="BK108" i="17"/>
  <c r="BK121" i="17"/>
  <c r="BK88" i="18"/>
  <c r="J86" i="18"/>
  <c r="J104" i="19"/>
  <c r="J85" i="19"/>
  <c r="BK104" i="19"/>
  <c r="BK254" i="21"/>
  <c r="J127" i="21"/>
  <c r="J370" i="21"/>
  <c r="J273" i="21"/>
  <c r="BK160" i="21"/>
  <c r="J458" i="21"/>
  <c r="BK293" i="21"/>
  <c r="BK228" i="21"/>
  <c r="BK455" i="21"/>
  <c r="BK339" i="21"/>
  <c r="BK283" i="21"/>
  <c r="BK114" i="21"/>
  <c r="BK178" i="22"/>
  <c r="BK155" i="22"/>
  <c r="J270" i="23"/>
  <c r="BK117" i="23"/>
  <c r="BK214" i="23"/>
  <c r="J123" i="23"/>
  <c r="J214" i="23"/>
  <c r="BK108" i="23"/>
  <c r="BK199" i="23"/>
  <c r="J681" i="24"/>
  <c r="J414" i="24"/>
  <c r="J751" i="24"/>
  <c r="BK595" i="24"/>
  <c r="J385" i="24"/>
  <c r="J777" i="24"/>
  <c r="BK688" i="24"/>
  <c r="J380" i="24"/>
  <c r="BK781" i="24"/>
  <c r="BK647" i="24"/>
  <c r="J476" i="24"/>
  <c r="J189" i="24"/>
  <c r="J236" i="25"/>
  <c r="BK211" i="25"/>
  <c r="J175" i="25"/>
  <c r="J149" i="25"/>
  <c r="BK117" i="25"/>
  <c r="BK259" i="25"/>
  <c r="BK224" i="25"/>
  <c r="J196" i="25"/>
  <c r="J154" i="25"/>
  <c r="BK121" i="25"/>
  <c r="BK257" i="25"/>
  <c r="BK227" i="25"/>
  <c r="J187" i="25"/>
  <c r="J157" i="25"/>
  <c r="J96" i="25"/>
  <c r="J238" i="25"/>
  <c r="BK202" i="25"/>
  <c r="BK179" i="25"/>
  <c r="J142" i="25"/>
  <c r="BK113" i="25"/>
  <c r="J410" i="26"/>
  <c r="J320" i="26"/>
  <c r="BK174" i="26"/>
  <c r="J364" i="26"/>
  <c r="BK305" i="26"/>
  <c r="BK182" i="26"/>
  <c r="J356" i="26"/>
  <c r="J309" i="26"/>
  <c r="BK364" i="26"/>
  <c r="J285" i="26"/>
  <c r="J174" i="26"/>
  <c r="J326" i="27"/>
  <c r="J172" i="27"/>
  <c r="BK337" i="27"/>
  <c r="BK96" i="27"/>
  <c r="J236" i="27"/>
  <c r="J318" i="27"/>
  <c r="BK162" i="27"/>
  <c r="BK177" i="28"/>
  <c r="BK147" i="28"/>
  <c r="BK119" i="28"/>
  <c r="BK204" i="28"/>
  <c r="BK174" i="28"/>
  <c r="BK134" i="28"/>
  <c r="BK205" i="28"/>
  <c r="BK180" i="28"/>
  <c r="J183" i="28"/>
  <c r="J144" i="28"/>
  <c r="J124" i="28"/>
  <c r="J93" i="28"/>
  <c r="BK85" i="29"/>
  <c r="J92" i="29"/>
  <c r="J108" i="29"/>
  <c r="J118" i="29"/>
  <c r="J171" i="30"/>
  <c r="J143" i="30"/>
  <c r="J119" i="30"/>
  <c r="BK172" i="30"/>
  <c r="J139" i="30"/>
  <c r="BK104" i="30"/>
  <c r="J133" i="30"/>
  <c r="BK107" i="30"/>
  <c r="BK169" i="30"/>
  <c r="J148" i="30"/>
  <c r="J101" i="30"/>
  <c r="BK147" i="31"/>
  <c r="J119" i="31"/>
  <c r="J155" i="31"/>
  <c r="BK125" i="31"/>
  <c r="J103" i="31"/>
  <c r="J141" i="31"/>
  <c r="BK162" i="32"/>
  <c r="J125" i="32"/>
  <c r="J101" i="32"/>
  <c r="J126" i="32"/>
  <c r="J170" i="32"/>
  <c r="BK127" i="32"/>
  <c r="BK170" i="32"/>
  <c r="J154" i="32"/>
  <c r="BK129" i="32"/>
  <c r="J100" i="32"/>
  <c r="BK128" i="33"/>
  <c r="BK161" i="33"/>
  <c r="J197" i="34"/>
  <c r="J87" i="34"/>
  <c r="BK118" i="34"/>
  <c r="BK110" i="35"/>
  <c r="BK154" i="35"/>
  <c r="J110" i="35"/>
  <c r="J93" i="36"/>
  <c r="BK91" i="36"/>
  <c r="J90" i="36"/>
  <c r="BK102" i="36"/>
  <c r="BK264" i="2"/>
  <c r="BK281" i="2"/>
  <c r="J200" i="2"/>
  <c r="BK116" i="2"/>
  <c r="BK112" i="2"/>
  <c r="J131" i="3"/>
  <c r="BK113" i="4"/>
  <c r="J137" i="4"/>
  <c r="BK439" i="5"/>
  <c r="BK321" i="5"/>
  <c r="BK469" i="5"/>
  <c r="BK506" i="5"/>
  <c r="J394" i="5"/>
  <c r="J473" i="5"/>
  <c r="J272" i="5"/>
  <c r="J136" i="6"/>
  <c r="BK87" i="6"/>
  <c r="J147" i="6"/>
  <c r="J265" i="7"/>
  <c r="BK104" i="7"/>
  <c r="BK221" i="7"/>
  <c r="J331" i="7"/>
  <c r="J196" i="7"/>
  <c r="J956" i="8"/>
  <c r="J890" i="8"/>
  <c r="BK831" i="8"/>
  <c r="BK718" i="8"/>
  <c r="BK582" i="8"/>
  <c r="BK502" i="8"/>
  <c r="J328" i="8"/>
  <c r="J156" i="8"/>
  <c r="J920" i="8"/>
  <c r="BK881" i="8"/>
  <c r="BK690" i="8"/>
  <c r="BK597" i="8"/>
  <c r="BK464" i="8"/>
  <c r="BK293" i="8"/>
  <c r="BK146" i="8"/>
  <c r="J922" i="8"/>
  <c r="J885" i="8"/>
  <c r="BK795" i="8"/>
  <c r="BK651" i="8"/>
  <c r="J476" i="8"/>
  <c r="J238" i="8"/>
  <c r="BK967" i="8"/>
  <c r="J907" i="8"/>
  <c r="J825" i="8"/>
  <c r="J764" i="8"/>
  <c r="BK642" i="8"/>
  <c r="J570" i="8"/>
  <c r="BK276" i="8"/>
  <c r="J36" i="9"/>
  <c r="AW64" i="1" s="1"/>
  <c r="J156" i="10"/>
  <c r="J132" i="10"/>
  <c r="J98" i="10"/>
  <c r="J191" i="10"/>
  <c r="J121" i="10"/>
  <c r="J113" i="10"/>
  <c r="BK209" i="10"/>
  <c r="BK184" i="10"/>
  <c r="J157" i="10"/>
  <c r="BK118" i="10"/>
  <c r="BK221" i="10"/>
  <c r="BK176" i="10"/>
  <c r="J147" i="10"/>
  <c r="BK125" i="10"/>
  <c r="BK168" i="11"/>
  <c r="J134" i="11"/>
  <c r="J163" i="11"/>
  <c r="BK133" i="11"/>
  <c r="BK99" i="11"/>
  <c r="BK141" i="11"/>
  <c r="J116" i="11"/>
  <c r="BK143" i="11"/>
  <c r="BK115" i="12"/>
  <c r="J109" i="12"/>
  <c r="BK119" i="12"/>
  <c r="BK181" i="13"/>
  <c r="BK146" i="13"/>
  <c r="BK114" i="13"/>
  <c r="J99" i="13"/>
  <c r="BK156" i="13"/>
  <c r="J120" i="13"/>
  <c r="BK191" i="13"/>
  <c r="BK179" i="13"/>
  <c r="J139" i="13"/>
  <c r="BK107" i="13"/>
  <c r="J185" i="13"/>
  <c r="J153" i="13"/>
  <c r="J126" i="13"/>
  <c r="J123" i="14"/>
  <c r="BK115" i="14"/>
  <c r="J111" i="14"/>
  <c r="BK120" i="15"/>
  <c r="BK125" i="15"/>
  <c r="BK108" i="15"/>
  <c r="BK117" i="15"/>
  <c r="J123" i="15"/>
  <c r="J126" i="16"/>
  <c r="BK99" i="16"/>
  <c r="BK100" i="16"/>
  <c r="BK111" i="16"/>
  <c r="BK115" i="16"/>
  <c r="BK120" i="17"/>
  <c r="J107" i="17"/>
  <c r="BK119" i="17"/>
  <c r="BK122" i="17"/>
  <c r="BK86" i="18"/>
  <c r="J88" i="19"/>
  <c r="J90" i="19"/>
  <c r="BK101" i="19"/>
  <c r="BK490" i="21"/>
  <c r="BK441" i="21"/>
  <c r="J308" i="21"/>
  <c r="J221" i="21"/>
  <c r="BK482" i="21"/>
  <c r="BK374" i="21"/>
  <c r="J279" i="21"/>
  <c r="BK169" i="21"/>
  <c r="BK480" i="21"/>
  <c r="BK359" i="21"/>
  <c r="J246" i="21"/>
  <c r="BK118" i="21"/>
  <c r="J426" i="21"/>
  <c r="BK320" i="21"/>
  <c r="J242" i="21"/>
  <c r="J162" i="22"/>
  <c r="J115" i="22"/>
  <c r="BK176" i="22"/>
  <c r="J199" i="23"/>
  <c r="BK104" i="23"/>
  <c r="BK244" i="23"/>
  <c r="BK127" i="23"/>
  <c r="J227" i="23"/>
  <c r="BK100" i="23"/>
  <c r="BK159" i="23"/>
  <c r="J747" i="24"/>
  <c r="J520" i="24"/>
  <c r="J162" i="24"/>
  <c r="BK691" i="24"/>
  <c r="BK437" i="24"/>
  <c r="BK223" i="24"/>
  <c r="J722" i="24"/>
  <c r="J654" i="24"/>
  <c r="J263" i="24"/>
  <c r="BK766" i="24"/>
  <c r="BK603" i="24"/>
  <c r="BK260" i="24"/>
  <c r="J259" i="25"/>
  <c r="J229" i="25"/>
  <c r="J202" i="25"/>
  <c r="J177" i="25"/>
  <c r="J151" i="25"/>
  <c r="J123" i="25"/>
  <c r="J262" i="25"/>
  <c r="J231" i="25"/>
  <c r="BK197" i="25"/>
  <c r="J180" i="25"/>
  <c r="BK127" i="25"/>
  <c r="BK258" i="25"/>
  <c r="BK235" i="25"/>
  <c r="BK193" i="25"/>
  <c r="BK163" i="25"/>
  <c r="BK118" i="25"/>
  <c r="BK244" i="25"/>
  <c r="BK210" i="25"/>
  <c r="J188" i="25"/>
  <c r="BK154" i="25"/>
  <c r="BK124" i="25"/>
  <c r="J103" i="25"/>
  <c r="J337" i="26"/>
  <c r="J276" i="26"/>
  <c r="J407" i="26"/>
  <c r="BK337" i="26"/>
  <c r="BK260" i="26"/>
  <c r="BK380" i="26"/>
  <c r="BK304" i="26"/>
  <c r="J189" i="26"/>
  <c r="J333" i="26"/>
  <c r="J210" i="26"/>
  <c r="J362" i="27"/>
  <c r="J191" i="27"/>
  <c r="BK262" i="27"/>
  <c r="J427" i="27"/>
  <c r="J234" i="27"/>
  <c r="BK182" i="27"/>
  <c r="J190" i="28"/>
  <c r="BK156" i="28"/>
  <c r="J126" i="28"/>
  <c r="J103" i="28"/>
  <c r="BK191" i="28"/>
  <c r="BK165" i="28"/>
  <c r="BK130" i="28"/>
  <c r="J200" i="28"/>
  <c r="J156" i="28"/>
  <c r="J129" i="28"/>
  <c r="J105" i="28"/>
  <c r="J188" i="28"/>
  <c r="J148" i="28"/>
  <c r="BK94" i="28"/>
  <c r="J105" i="29"/>
  <c r="BK110" i="29"/>
  <c r="J87" i="29"/>
  <c r="BK105" i="29"/>
  <c r="BK108" i="29"/>
  <c r="J169" i="30"/>
  <c r="J136" i="30"/>
  <c r="BK100" i="30"/>
  <c r="J157" i="30"/>
  <c r="J137" i="30"/>
  <c r="J96" i="30"/>
  <c r="J125" i="30"/>
  <c r="BK106" i="30"/>
  <c r="J135" i="30"/>
  <c r="J121" i="30"/>
  <c r="J111" i="30"/>
  <c r="J158" i="31"/>
  <c r="BK146" i="31"/>
  <c r="J108" i="31"/>
  <c r="BK137" i="31"/>
  <c r="BK150" i="31"/>
  <c r="J123" i="31"/>
  <c r="J138" i="31"/>
  <c r="J168" i="32"/>
  <c r="J116" i="32"/>
  <c r="J149" i="32"/>
  <c r="BK104" i="32"/>
  <c r="BK156" i="32"/>
  <c r="BK118" i="32"/>
  <c r="BK169" i="32"/>
  <c r="BK144" i="32"/>
  <c r="J113" i="32"/>
  <c r="J138" i="33"/>
  <c r="BK116" i="33"/>
  <c r="BK98" i="33"/>
  <c r="BK124" i="34"/>
  <c r="BK127" i="34"/>
  <c r="BK107" i="34"/>
  <c r="BK115" i="35"/>
  <c r="BK151" i="35"/>
  <c r="J119" i="36"/>
  <c r="J112" i="36"/>
  <c r="BK86" i="36"/>
  <c r="BK105" i="36"/>
  <c r="J271" i="2"/>
  <c r="BK271" i="2"/>
  <c r="J183" i="2"/>
  <c r="J213" i="2"/>
  <c r="BK225" i="2"/>
  <c r="BK106" i="3"/>
  <c r="J122" i="3"/>
  <c r="BK125" i="4"/>
  <c r="BK401" i="5"/>
  <c r="BK294" i="5"/>
  <c r="BK388" i="5"/>
  <c r="J432" i="5"/>
  <c r="BK205" i="5"/>
  <c r="J436" i="5"/>
  <c r="J312" i="5"/>
  <c r="BK178" i="6"/>
  <c r="BK102" i="6"/>
  <c r="BK294" i="7"/>
  <c r="J153" i="7"/>
  <c r="BK326" i="7"/>
  <c r="BK153" i="7"/>
  <c r="J221" i="7"/>
  <c r="BK1032" i="8"/>
  <c r="J889" i="8"/>
  <c r="J830" i="8"/>
  <c r="J757" i="8"/>
  <c r="BK607" i="8"/>
  <c r="BK512" i="8"/>
  <c r="BK310" i="8"/>
  <c r="BK132" i="8"/>
  <c r="J933" i="8"/>
  <c r="BK902" i="8"/>
  <c r="BK837" i="8"/>
  <c r="J638" i="8"/>
  <c r="J484" i="8"/>
  <c r="BK289" i="8"/>
  <c r="BK123" i="8"/>
  <c r="J918" i="8"/>
  <c r="BK883" i="8"/>
  <c r="BK810" i="8"/>
  <c r="J642" i="8"/>
  <c r="J393" i="8"/>
  <c r="J231" i="8"/>
  <c r="J1036" i="8"/>
  <c r="BK911" i="8"/>
  <c r="J871" i="8"/>
  <c r="J810" i="8"/>
  <c r="J751" i="8"/>
  <c r="BK661" i="8"/>
  <c r="BK530" i="8"/>
  <c r="J310" i="8"/>
  <c r="BK150" i="8"/>
  <c r="BK216" i="10"/>
  <c r="J184" i="10"/>
  <c r="BK158" i="10"/>
  <c r="BK123" i="10"/>
  <c r="J212" i="10"/>
  <c r="J168" i="10"/>
  <c r="J131" i="10"/>
  <c r="J222" i="10"/>
  <c r="J198" i="10"/>
  <c r="J172" i="10"/>
  <c r="J150" i="10"/>
  <c r="BK114" i="10"/>
  <c r="BK226" i="10"/>
  <c r="BK191" i="10"/>
  <c r="J167" i="10"/>
  <c r="J139" i="10"/>
  <c r="J97" i="10"/>
  <c r="J141" i="11"/>
  <c r="J107" i="11"/>
  <c r="J144" i="11"/>
  <c r="J111" i="11"/>
  <c r="BK145" i="11"/>
  <c r="J122" i="11"/>
  <c r="J169" i="11"/>
  <c r="BK103" i="11"/>
  <c r="J119" i="12"/>
  <c r="BK111" i="12"/>
  <c r="BK98" i="12"/>
  <c r="J170" i="13"/>
  <c r="BK134" i="13"/>
  <c r="BK115" i="13"/>
  <c r="BK185" i="13"/>
  <c r="BK148" i="13"/>
  <c r="J103" i="13"/>
  <c r="J183" i="13"/>
  <c r="BK137" i="13"/>
  <c r="J102" i="13"/>
  <c r="J168" i="13"/>
  <c r="BK104" i="13"/>
  <c r="J110" i="14"/>
  <c r="J116" i="14"/>
  <c r="J112" i="14"/>
  <c r="BK107" i="14"/>
  <c r="J124" i="14"/>
  <c r="BK105" i="14"/>
  <c r="J129" i="15"/>
  <c r="BK110" i="15"/>
  <c r="BK124" i="15"/>
  <c r="J118" i="15"/>
  <c r="BK114" i="16"/>
  <c r="BK131" i="16"/>
  <c r="BK130" i="16"/>
  <c r="J137" i="16"/>
  <c r="J113" i="16"/>
  <c r="J127" i="17"/>
  <c r="J95" i="17"/>
  <c r="BK99" i="17"/>
  <c r="BK89" i="18"/>
  <c r="J98" i="19"/>
  <c r="J91" i="19"/>
  <c r="BK85" i="19"/>
  <c r="F37" i="20"/>
  <c r="BD76" i="1"/>
  <c r="BK235" i="21"/>
  <c r="BK110" i="21"/>
  <c r="BK332" i="21"/>
  <c r="J182" i="21"/>
  <c r="BK127" i="21"/>
  <c r="J408" i="21"/>
  <c r="BK281" i="21"/>
  <c r="J488" i="21"/>
  <c r="BK348" i="21"/>
  <c r="J289" i="21"/>
  <c r="BK189" i="21"/>
  <c r="BK122" i="22"/>
  <c r="BK157" i="22"/>
  <c r="J144" i="22"/>
  <c r="BK239" i="23"/>
  <c r="J183" i="23"/>
  <c r="J100" i="23"/>
  <c r="BK179" i="23"/>
  <c r="BK277" i="23"/>
  <c r="J213" i="23"/>
  <c r="BK271" i="23"/>
  <c r="BK139" i="23"/>
  <c r="J691" i="24"/>
  <c r="J320" i="24"/>
  <c r="BK755" i="24"/>
  <c r="J512" i="24"/>
  <c r="BK170" i="24"/>
  <c r="J694" i="24"/>
  <c r="BK445" i="24"/>
  <c r="BK783" i="24"/>
  <c r="BK626" i="24"/>
  <c r="BK385" i="24"/>
  <c r="J93" i="24"/>
  <c r="J226" i="25"/>
  <c r="J195" i="25"/>
  <c r="BK160" i="25"/>
  <c r="J127" i="25"/>
  <c r="J90" i="25"/>
  <c r="J243" i="25"/>
  <c r="BK207" i="25"/>
  <c r="J178" i="25"/>
  <c r="BK147" i="25"/>
  <c r="J112" i="25"/>
  <c r="J249" i="25"/>
  <c r="BK225" i="25"/>
  <c r="J181" i="25"/>
  <c r="BK151" i="25"/>
  <c r="J110" i="25"/>
  <c r="J239" i="25"/>
  <c r="J198" i="25"/>
  <c r="BK166" i="25"/>
  <c r="BK123" i="25"/>
  <c r="J100" i="25"/>
  <c r="BK348" i="26"/>
  <c r="J280" i="26"/>
  <c r="J404" i="26"/>
  <c r="BK331" i="26"/>
  <c r="J243" i="26"/>
  <c r="J141" i="26"/>
  <c r="J334" i="26"/>
  <c r="J230" i="26"/>
  <c r="BK287" i="26"/>
  <c r="BK412" i="27"/>
  <c r="J282" i="27"/>
  <c r="J152" i="27"/>
  <c r="J328" i="27"/>
  <c r="BK370" i="27"/>
  <c r="BK206" i="27"/>
  <c r="J217" i="27"/>
  <c r="J194" i="28"/>
  <c r="J160" i="28"/>
  <c r="BK131" i="28"/>
  <c r="BK178" i="28"/>
  <c r="J147" i="28"/>
  <c r="J175" i="28"/>
  <c r="BK158" i="28"/>
  <c r="BK126" i="28"/>
  <c r="BK97" i="28"/>
  <c r="J192" i="28"/>
  <c r="J150" i="28"/>
  <c r="J118" i="28"/>
  <c r="J119" i="29"/>
  <c r="J117" i="29"/>
  <c r="J85" i="29"/>
  <c r="BK93" i="29"/>
  <c r="J97" i="29"/>
  <c r="J163" i="30"/>
  <c r="BK130" i="30"/>
  <c r="BK94" i="30"/>
  <c r="BK150" i="30"/>
  <c r="J100" i="30"/>
  <c r="J124" i="30"/>
  <c r="J105" i="30"/>
  <c r="J152" i="30"/>
  <c r="J120" i="30"/>
  <c r="BK92" i="30"/>
  <c r="BK127" i="31"/>
  <c r="J153" i="31"/>
  <c r="J115" i="31"/>
  <c r="J152" i="31"/>
  <c r="BK124" i="31"/>
  <c r="BK94" i="31"/>
  <c r="BK115" i="31"/>
  <c r="J96" i="31"/>
  <c r="J127" i="32"/>
  <c r="J92" i="32"/>
  <c r="J124" i="32"/>
  <c r="BK161" i="32"/>
  <c r="BK124" i="32"/>
  <c r="BK91" i="32"/>
  <c r="BK148" i="32"/>
  <c r="J117" i="32"/>
  <c r="BK147" i="33"/>
  <c r="BK125" i="33"/>
  <c r="BK119" i="34"/>
  <c r="BK103" i="34"/>
  <c r="J124" i="34"/>
  <c r="J124" i="35"/>
  <c r="BK156" i="35"/>
  <c r="BK95" i="36"/>
  <c r="J114" i="36"/>
  <c r="BK90" i="36"/>
  <c r="BK89" i="36"/>
  <c r="J104" i="36"/>
  <c r="BK258" i="2"/>
  <c r="BK261" i="2"/>
  <c r="BK140" i="2"/>
  <c r="BK134" i="2"/>
  <c r="BK176" i="2"/>
  <c r="J147" i="3"/>
  <c r="J129" i="3"/>
  <c r="BK140" i="4"/>
  <c r="J496" i="5"/>
  <c r="BK360" i="5"/>
  <c r="J205" i="5"/>
  <c r="BK408" i="5"/>
  <c r="BK430" i="5"/>
  <c r="BK150" i="5"/>
  <c r="BK367" i="5"/>
  <c r="BK277" i="5"/>
  <c r="BK109" i="6"/>
  <c r="J168" i="6"/>
  <c r="BK132" i="6"/>
  <c r="BK167" i="7"/>
  <c r="J251" i="7"/>
  <c r="J139" i="7"/>
  <c r="J217" i="7"/>
  <c r="BK954" i="8"/>
  <c r="BK903" i="8"/>
  <c r="J847" i="8"/>
  <c r="BK798" i="8"/>
  <c r="BK600" i="8"/>
  <c r="J530" i="8"/>
  <c r="J340" i="8"/>
  <c r="BK163" i="8"/>
  <c r="J931" i="8"/>
  <c r="J905" i="8"/>
  <c r="BK866" i="8"/>
  <c r="BK628" i="8"/>
  <c r="J502" i="8"/>
  <c r="J332" i="8"/>
  <c r="J153" i="8"/>
  <c r="J924" i="8"/>
  <c r="J888" i="8"/>
  <c r="BK819" i="8"/>
  <c r="J645" i="8"/>
  <c r="J514" i="8"/>
  <c r="J276" i="8"/>
  <c r="J1043" i="8"/>
  <c r="BK920" i="8"/>
  <c r="J876" i="8"/>
  <c r="BK778" i="8"/>
  <c r="J683" i="8"/>
  <c r="J617" i="8"/>
  <c r="J369" i="8"/>
  <c r="BK160" i="8"/>
  <c r="BK217" i="10"/>
  <c r="BK186" i="10"/>
  <c r="BK162" i="10"/>
  <c r="BK133" i="10"/>
  <c r="BK101" i="10"/>
  <c r="BK182" i="10"/>
  <c r="J145" i="10"/>
  <c r="J217" i="10"/>
  <c r="BK199" i="10"/>
  <c r="BK171" i="10"/>
  <c r="BK137" i="10"/>
  <c r="BK223" i="10"/>
  <c r="BK198" i="10"/>
  <c r="J171" i="10"/>
  <c r="BK141" i="10"/>
  <c r="J105" i="10"/>
  <c r="J142" i="11"/>
  <c r="J109" i="11"/>
  <c r="BK142" i="11"/>
  <c r="BK114" i="11"/>
  <c r="BK160" i="11"/>
  <c r="BK135" i="11"/>
  <c r="BK111" i="11"/>
  <c r="J151" i="11"/>
  <c r="J115" i="12"/>
  <c r="BK112" i="12"/>
  <c r="J189" i="13"/>
  <c r="BK158" i="13"/>
  <c r="BK117" i="13"/>
  <c r="J187" i="13"/>
  <c r="BK159" i="13"/>
  <c r="J119" i="13"/>
  <c r="J97" i="13"/>
  <c r="J182" i="13"/>
  <c r="BK141" i="13"/>
  <c r="J111" i="13"/>
  <c r="J176" i="13"/>
  <c r="BK151" i="13"/>
  <c r="J123" i="13"/>
  <c r="BK108" i="14"/>
  <c r="J102" i="14"/>
  <c r="BK96" i="14"/>
  <c r="BK98" i="15"/>
  <c r="BK114" i="15"/>
  <c r="BK116" i="15"/>
  <c r="J125" i="15"/>
  <c r="J128" i="16"/>
  <c r="J102" i="16"/>
  <c r="J104" i="16"/>
  <c r="J109" i="16"/>
  <c r="J117" i="16"/>
  <c r="J121" i="17"/>
  <c r="BK100" i="17"/>
  <c r="J89" i="18"/>
  <c r="BK102" i="19"/>
  <c r="J96" i="19"/>
  <c r="BK99" i="19"/>
  <c r="BK497" i="21"/>
  <c r="J473" i="21"/>
  <c r="BK391" i="21"/>
  <c r="BK302" i="21"/>
  <c r="BK199" i="21"/>
  <c r="BK443" i="21"/>
  <c r="BK311" i="21"/>
  <c r="J189" i="21"/>
  <c r="J482" i="21"/>
  <c r="J399" i="21"/>
  <c r="BK269" i="21"/>
  <c r="J151" i="21"/>
  <c r="BK368" i="21"/>
  <c r="BK305" i="21"/>
  <c r="J217" i="21"/>
  <c r="BK115" i="22"/>
  <c r="J122" i="22"/>
  <c r="J168" i="22"/>
  <c r="J190" i="23"/>
  <c r="J277" i="23"/>
  <c r="J135" i="23"/>
  <c r="J244" i="23"/>
  <c r="J131" i="23"/>
  <c r="BK640" i="24"/>
  <c r="J364" i="24"/>
  <c r="BK734" i="24"/>
  <c r="J441" i="24"/>
  <c r="BK89" i="24"/>
  <c r="J684" i="24"/>
  <c r="BK469" i="24"/>
  <c r="J120" i="24"/>
  <c r="J632" i="24"/>
  <c r="BK263" i="24"/>
  <c r="BK260" i="25"/>
  <c r="BK231" i="25"/>
  <c r="J209" i="25"/>
  <c r="J189" i="25"/>
  <c r="J158" i="25"/>
  <c r="J116" i="25"/>
  <c r="BK261" i="25"/>
  <c r="J230" i="25"/>
  <c r="BK195" i="25"/>
  <c r="J169" i="25"/>
  <c r="J137" i="25"/>
  <c r="BK95" i="25"/>
  <c r="BK237" i="25"/>
  <c r="J206" i="25"/>
  <c r="BK171" i="25"/>
  <c r="J121" i="25"/>
  <c r="BK243" i="25"/>
  <c r="BK201" i="25"/>
  <c r="J172" i="25"/>
  <c r="J140" i="25"/>
  <c r="BK110" i="25"/>
  <c r="J402" i="26"/>
  <c r="J316" i="26"/>
  <c r="J217" i="26"/>
  <c r="J371" i="26"/>
  <c r="BK299" i="26"/>
  <c r="J176" i="26"/>
  <c r="J348" i="26"/>
  <c r="BK276" i="26"/>
  <c r="J384" i="26"/>
  <c r="J268" i="26"/>
  <c r="BK420" i="27"/>
  <c r="J286" i="27"/>
  <c r="J162" i="27"/>
  <c r="J332" i="27"/>
  <c r="BK382" i="27"/>
  <c r="BK217" i="27"/>
  <c r="BK213" i="27"/>
  <c r="J189" i="28"/>
  <c r="J153" i="28"/>
  <c r="J122" i="28"/>
  <c r="BK206" i="28"/>
  <c r="BK184" i="28"/>
  <c r="BK150" i="28"/>
  <c r="BK104" i="28"/>
  <c r="BK183" i="28"/>
  <c r="BK146" i="28"/>
  <c r="BK118" i="28"/>
  <c r="J206" i="28"/>
  <c r="J177" i="28"/>
  <c r="J139" i="28"/>
  <c r="J106" i="28"/>
  <c r="J101" i="29"/>
  <c r="BK106" i="29"/>
  <c r="J116" i="29"/>
  <c r="J90" i="29"/>
  <c r="BK89" i="29"/>
  <c r="BK141" i="30"/>
  <c r="BK95" i="30"/>
  <c r="J161" i="30"/>
  <c r="BK118" i="30"/>
  <c r="BK134" i="30"/>
  <c r="BK108" i="30"/>
  <c r="J158" i="30"/>
  <c r="J134" i="30"/>
  <c r="BK113" i="30"/>
  <c r="J137" i="31"/>
  <c r="BK154" i="31"/>
  <c r="J122" i="31"/>
  <c r="BK156" i="31"/>
  <c r="J129" i="31"/>
  <c r="J106" i="31"/>
  <c r="J127" i="31"/>
  <c r="BK105" i="31"/>
  <c r="BK158" i="32"/>
  <c r="J111" i="32"/>
  <c r="J139" i="32"/>
  <c r="BK92" i="32"/>
  <c r="BK153" i="32"/>
  <c r="BK117" i="32"/>
  <c r="BK168" i="32"/>
  <c r="J146" i="32"/>
  <c r="J122" i="32"/>
  <c r="J155" i="33"/>
  <c r="J160" i="33"/>
  <c r="BK137" i="33"/>
  <c r="J95" i="33"/>
  <c r="J99" i="34"/>
  <c r="BK122" i="34"/>
  <c r="J119" i="35"/>
  <c r="J149" i="35"/>
  <c r="BK104" i="36"/>
  <c r="J107" i="36"/>
  <c r="BK119" i="36"/>
  <c r="J117" i="36"/>
  <c r="J294" i="2"/>
  <c r="BK294" i="2"/>
  <c r="BK267" i="2"/>
  <c r="BK255" i="2"/>
  <c r="BK129" i="2"/>
  <c r="J134" i="2"/>
  <c r="BK147" i="3"/>
  <c r="J129" i="4"/>
  <c r="BK101" i="4"/>
  <c r="BK426" i="5"/>
  <c r="BK306" i="5"/>
  <c r="J464" i="5"/>
  <c r="BK198" i="5"/>
  <c r="J306" i="5"/>
  <c r="BK423" i="5"/>
  <c r="J294" i="5"/>
  <c r="J116" i="6"/>
  <c r="BK159" i="6"/>
  <c r="J326" i="7"/>
  <c r="J170" i="7"/>
  <c r="J231" i="7"/>
  <c r="J136" i="7"/>
  <c r="J190" i="7"/>
  <c r="BK958" i="8"/>
  <c r="J894" i="8"/>
  <c r="BK833" i="8"/>
  <c r="BK737" i="8"/>
  <c r="BK528" i="8"/>
  <c r="J444" i="8"/>
  <c r="J160" i="8"/>
  <c r="J958" i="8"/>
  <c r="J914" i="8"/>
  <c r="BK781" i="8"/>
  <c r="BK623" i="8"/>
  <c r="BK521" i="8"/>
  <c r="BK357" i="8"/>
  <c r="J182" i="8"/>
  <c r="J935" i="8"/>
  <c r="J892" i="8"/>
  <c r="BK792" i="8"/>
  <c r="J649" i="8"/>
  <c r="BK375" i="8"/>
  <c r="BK208" i="8"/>
  <c r="BK982" i="8"/>
  <c r="BK915" i="8"/>
  <c r="J829" i="8"/>
  <c r="BK770" i="8"/>
  <c r="J687" i="8"/>
  <c r="J600" i="8"/>
  <c r="BK296" i="8"/>
  <c r="BK134" i="8"/>
  <c r="BK207" i="10"/>
  <c r="J181" i="10"/>
  <c r="BK147" i="10"/>
  <c r="BK116" i="10"/>
  <c r="BK214" i="10"/>
  <c r="BK173" i="10"/>
  <c r="BK127" i="10"/>
  <c r="J214" i="10"/>
  <c r="BK189" i="10"/>
  <c r="BK161" i="10"/>
  <c r="J117" i="10"/>
  <c r="BK224" i="10"/>
  <c r="J187" i="10"/>
  <c r="J162" i="10"/>
  <c r="J129" i="10"/>
  <c r="BK167" i="11"/>
  <c r="BK128" i="11"/>
  <c r="BK159" i="11"/>
  <c r="J139" i="11"/>
  <c r="J101" i="11"/>
  <c r="BK139" i="11"/>
  <c r="BK112" i="11"/>
  <c r="J150" i="11"/>
  <c r="BK102" i="11"/>
  <c r="J118" i="12"/>
  <c r="BK106" i="12"/>
  <c r="BK188" i="13"/>
  <c r="J149" i="13"/>
  <c r="BK125" i="13"/>
  <c r="BK103" i="13"/>
  <c r="BK164" i="13"/>
  <c r="BK133" i="13"/>
  <c r="J106" i="13"/>
  <c r="BK176" i="13"/>
  <c r="BK140" i="13"/>
  <c r="BK105" i="13"/>
  <c r="BK175" i="13"/>
  <c r="BK152" i="13"/>
  <c r="BK124" i="13"/>
  <c r="J125" i="14"/>
  <c r="J103" i="14"/>
  <c r="J96" i="14"/>
  <c r="BK106" i="14"/>
  <c r="BK113" i="15"/>
  <c r="J122" i="15"/>
  <c r="BK104" i="15"/>
  <c r="BK99" i="15"/>
  <c r="J127" i="16"/>
  <c r="J98" i="16"/>
  <c r="BK136" i="16"/>
  <c r="J110" i="16"/>
  <c r="BK129" i="16"/>
  <c r="J108" i="17"/>
  <c r="BK105" i="17"/>
  <c r="BK106" i="17"/>
  <c r="J102" i="17"/>
  <c r="J106" i="19"/>
  <c r="J99" i="19"/>
  <c r="BK98" i="19"/>
  <c r="BK488" i="21"/>
  <c r="BK428" i="21"/>
  <c r="J334" i="21"/>
  <c r="BK279" i="21"/>
  <c r="J173" i="21"/>
  <c r="BK426" i="21"/>
  <c r="J293" i="21"/>
  <c r="BK187" i="21"/>
  <c r="BK479" i="21"/>
  <c r="BK336" i="21"/>
  <c r="J497" i="21"/>
  <c r="J391" i="21"/>
  <c r="J302" i="21"/>
  <c r="J187" i="21"/>
  <c r="J138" i="22"/>
  <c r="BK149" i="22"/>
  <c r="J246" i="23"/>
  <c r="J185" i="23"/>
  <c r="BK232" i="23"/>
  <c r="BK167" i="23"/>
  <c r="J254" i="23"/>
  <c r="J155" i="23"/>
  <c r="J215" i="23"/>
  <c r="J725" i="24"/>
  <c r="BK550" i="24"/>
  <c r="BK93" i="24"/>
  <c r="J557" i="24"/>
  <c r="BK208" i="24"/>
  <c r="J734" i="24"/>
  <c r="BK617" i="24"/>
  <c r="BK166" i="24"/>
  <c r="J541" i="24"/>
  <c r="BK320" i="24"/>
  <c r="BK246" i="25"/>
  <c r="J217" i="25"/>
  <c r="J192" i="25"/>
  <c r="J161" i="25"/>
  <c r="BK131" i="25"/>
  <c r="BK93" i="25"/>
  <c r="BK252" i="25"/>
  <c r="BK217" i="25"/>
  <c r="BK188" i="25"/>
  <c r="J164" i="25"/>
  <c r="BK135" i="25"/>
  <c r="J93" i="25"/>
  <c r="BK234" i="25"/>
  <c r="J201" i="25"/>
  <c r="BK169" i="25"/>
  <c r="J132" i="25"/>
  <c r="J106" i="25"/>
  <c r="J221" i="25"/>
  <c r="BK192" i="25"/>
  <c r="J156" i="25"/>
  <c r="J136" i="25"/>
  <c r="J109" i="25"/>
  <c r="BK387" i="26"/>
  <c r="BK272" i="26"/>
  <c r="J391" i="26"/>
  <c r="J292" i="26"/>
  <c r="BK155" i="26"/>
  <c r="J332" i="26"/>
  <c r="J264" i="26"/>
  <c r="BK395" i="26"/>
  <c r="BK197" i="26"/>
  <c r="BK396" i="27"/>
  <c r="BK208" i="27"/>
  <c r="BK362" i="27"/>
  <c r="J408" i="27"/>
  <c r="J303" i="27"/>
  <c r="BK191" i="27"/>
  <c r="BK197" i="28"/>
  <c r="J155" i="28"/>
  <c r="BK124" i="28"/>
  <c r="BK96" i="28"/>
  <c r="BK190" i="28"/>
  <c r="J149" i="28"/>
  <c r="BK105" i="28"/>
  <c r="BK186" i="28"/>
  <c r="BK159" i="28"/>
  <c r="BK138" i="28"/>
  <c r="J128" i="28"/>
  <c r="BK114" i="28"/>
  <c r="BK92" i="28"/>
  <c r="BK173" i="28"/>
  <c r="J133" i="28"/>
  <c r="J107" i="28"/>
  <c r="J106" i="29"/>
  <c r="J112" i="29"/>
  <c r="J86" i="29"/>
  <c r="BK91" i="29"/>
  <c r="BK104" i="29"/>
  <c r="J160" i="30"/>
  <c r="BK128" i="30"/>
  <c r="J95" i="30"/>
  <c r="J128" i="30"/>
  <c r="J112" i="30"/>
  <c r="BK164" i="30"/>
  <c r="J151" i="31"/>
  <c r="J114" i="31"/>
  <c r="J132" i="31"/>
  <c r="BK158" i="31"/>
  <c r="BK141" i="31"/>
  <c r="BK110" i="31"/>
  <c r="BK126" i="31"/>
  <c r="J104" i="31"/>
  <c r="J141" i="32"/>
  <c r="BK105" i="32"/>
  <c r="J148" i="32"/>
  <c r="BK101" i="32"/>
  <c r="BK154" i="32"/>
  <c r="BK115" i="32"/>
  <c r="J164" i="32"/>
  <c r="BK147" i="32"/>
  <c r="BK120" i="32"/>
  <c r="J93" i="33"/>
  <c r="BK113" i="33"/>
  <c r="BK119" i="33"/>
  <c r="BK120" i="34"/>
  <c r="BK197" i="34"/>
  <c r="J142" i="35"/>
  <c r="J144" i="35"/>
  <c r="BK146" i="35"/>
  <c r="BK100" i="36"/>
  <c r="BK103" i="36"/>
  <c r="J118" i="36"/>
  <c r="BK114" i="36"/>
  <c r="P410" i="5" l="1"/>
  <c r="R247" i="27"/>
  <c r="R410" i="5"/>
  <c r="T247" i="27"/>
  <c r="T410" i="5"/>
  <c r="P247" i="27"/>
  <c r="T97" i="2"/>
  <c r="BK229" i="2"/>
  <c r="J229" i="2"/>
  <c r="J68" i="2" s="1"/>
  <c r="BK270" i="2"/>
  <c r="J270" i="2" s="1"/>
  <c r="J69" i="2" s="1"/>
  <c r="T95" i="3"/>
  <c r="T128" i="3"/>
  <c r="BK83" i="4"/>
  <c r="J83" i="4"/>
  <c r="J61" i="4"/>
  <c r="P91" i="5"/>
  <c r="R229" i="5"/>
  <c r="BK320" i="5"/>
  <c r="J320" i="5" s="1"/>
  <c r="J63" i="5" s="1"/>
  <c r="T400" i="5"/>
  <c r="R425" i="5"/>
  <c r="T505" i="5"/>
  <c r="T504" i="5"/>
  <c r="R86" i="6"/>
  <c r="T131" i="6"/>
  <c r="T171" i="6"/>
  <c r="T91" i="7"/>
  <c r="R152" i="7"/>
  <c r="R207" i="7"/>
  <c r="T259" i="7"/>
  <c r="P273" i="7"/>
  <c r="BK315" i="7"/>
  <c r="J315" i="7" s="1"/>
  <c r="J68" i="7" s="1"/>
  <c r="R115" i="8"/>
  <c r="P181" i="8"/>
  <c r="R299" i="8"/>
  <c r="R392" i="8"/>
  <c r="T448" i="8"/>
  <c r="P520" i="8"/>
  <c r="BK577" i="8"/>
  <c r="J577" i="8" s="1"/>
  <c r="J72" i="8" s="1"/>
  <c r="T592" i="8"/>
  <c r="BK599" i="8"/>
  <c r="J599" i="8"/>
  <c r="J74" i="8"/>
  <c r="P637" i="8"/>
  <c r="P676" i="8"/>
  <c r="P780" i="8"/>
  <c r="T809" i="8"/>
  <c r="R835" i="8"/>
  <c r="P846" i="8"/>
  <c r="R865" i="8"/>
  <c r="P886" i="8"/>
  <c r="T917" i="8"/>
  <c r="T927" i="8"/>
  <c r="T938" i="8"/>
  <c r="P966" i="8"/>
  <c r="P1042" i="8"/>
  <c r="T95" i="10"/>
  <c r="T94" i="10"/>
  <c r="R109" i="10"/>
  <c r="R128" i="10"/>
  <c r="R174" i="10"/>
  <c r="T98" i="11"/>
  <c r="T121" i="11"/>
  <c r="T125" i="11"/>
  <c r="R129" i="11"/>
  <c r="T137" i="11"/>
  <c r="T148" i="11"/>
  <c r="R154" i="11"/>
  <c r="R158" i="11"/>
  <c r="R162" i="11"/>
  <c r="P166" i="11"/>
  <c r="BK96" i="12"/>
  <c r="J96" i="12"/>
  <c r="J69" i="12" s="1"/>
  <c r="R108" i="12"/>
  <c r="T96" i="13"/>
  <c r="BK147" i="13"/>
  <c r="J147" i="13"/>
  <c r="J70" i="13"/>
  <c r="P95" i="14"/>
  <c r="P94" i="14"/>
  <c r="P93" i="14"/>
  <c r="AU70" i="1"/>
  <c r="T97" i="15"/>
  <c r="T105" i="15"/>
  <c r="T133" i="15"/>
  <c r="R96" i="16"/>
  <c r="T116" i="16"/>
  <c r="BK93" i="17"/>
  <c r="R109" i="17"/>
  <c r="T116" i="17"/>
  <c r="R83" i="18"/>
  <c r="R82" i="18"/>
  <c r="R81" i="18"/>
  <c r="BK83" i="19"/>
  <c r="J83" i="19"/>
  <c r="J61" i="19"/>
  <c r="T104" i="21"/>
  <c r="T121" i="21"/>
  <c r="T172" i="21"/>
  <c r="R220" i="21"/>
  <c r="R268" i="21"/>
  <c r="R317" i="21"/>
  <c r="BK331" i="21"/>
  <c r="J331" i="21"/>
  <c r="J74" i="21"/>
  <c r="BK445" i="21"/>
  <c r="J445" i="21"/>
  <c r="J75" i="21"/>
  <c r="BK460" i="21"/>
  <c r="J460" i="21"/>
  <c r="J76" i="21" s="1"/>
  <c r="BK478" i="21"/>
  <c r="J478" i="21"/>
  <c r="J78" i="21"/>
  <c r="R485" i="21"/>
  <c r="BK492" i="21"/>
  <c r="J492" i="21"/>
  <c r="J80" i="21"/>
  <c r="P94" i="22"/>
  <c r="BK129" i="22"/>
  <c r="J129" i="22" s="1"/>
  <c r="J66" i="22" s="1"/>
  <c r="BK154" i="22"/>
  <c r="J154" i="22" s="1"/>
  <c r="J67" i="22" s="1"/>
  <c r="T175" i="22"/>
  <c r="T174" i="22"/>
  <c r="T91" i="23"/>
  <c r="T189" i="23"/>
  <c r="T90" i="23" s="1"/>
  <c r="T203" i="23"/>
  <c r="T225" i="23"/>
  <c r="T228" i="23"/>
  <c r="BK234" i="23"/>
  <c r="J234" i="23" s="1"/>
  <c r="J68" i="23" s="1"/>
  <c r="P272" i="23"/>
  <c r="P88" i="24"/>
  <c r="BK451" i="24"/>
  <c r="J451" i="24"/>
  <c r="J62" i="24"/>
  <c r="BK519" i="24"/>
  <c r="J519" i="24"/>
  <c r="J63" i="24"/>
  <c r="R549" i="24"/>
  <c r="P776" i="24"/>
  <c r="BK88" i="25"/>
  <c r="J88" i="25" s="1"/>
  <c r="J61" i="25" s="1"/>
  <c r="P102" i="25"/>
  <c r="R134" i="25"/>
  <c r="P139" i="25"/>
  <c r="P96" i="26"/>
  <c r="BK209" i="26"/>
  <c r="J209" i="26"/>
  <c r="J66" i="26"/>
  <c r="T242" i="26"/>
  <c r="BK263" i="26"/>
  <c r="J263" i="26" s="1"/>
  <c r="J69" i="26" s="1"/>
  <c r="P378" i="26"/>
  <c r="R401" i="26"/>
  <c r="P95" i="27"/>
  <c r="P274" i="27"/>
  <c r="R313" i="27"/>
  <c r="R320" i="27"/>
  <c r="T91" i="28"/>
  <c r="R98" i="28"/>
  <c r="R112" i="28"/>
  <c r="BK136" i="28"/>
  <c r="J136" i="28" s="1"/>
  <c r="J64" i="28" s="1"/>
  <c r="BK154" i="28"/>
  <c r="J154" i="28"/>
  <c r="J65" i="28"/>
  <c r="R167" i="28"/>
  <c r="P179" i="28"/>
  <c r="R198" i="28"/>
  <c r="T203" i="28"/>
  <c r="T84" i="29"/>
  <c r="T98" i="29"/>
  <c r="R93" i="30"/>
  <c r="R90" i="30" s="1"/>
  <c r="R99" i="30"/>
  <c r="P149" i="30"/>
  <c r="P153" i="30"/>
  <c r="P93" i="31"/>
  <c r="P90" i="31"/>
  <c r="R99" i="31"/>
  <c r="BK128" i="31"/>
  <c r="J128" i="31"/>
  <c r="J65" i="31"/>
  <c r="BK131" i="31"/>
  <c r="J131" i="31"/>
  <c r="J66" i="31" s="1"/>
  <c r="R136" i="31"/>
  <c r="R90" i="32"/>
  <c r="R89" i="32"/>
  <c r="R96" i="32"/>
  <c r="T137" i="32"/>
  <c r="R140" i="32"/>
  <c r="BK145" i="32"/>
  <c r="J145" i="32"/>
  <c r="J66" i="32"/>
  <c r="R167" i="32"/>
  <c r="R166" i="32"/>
  <c r="T94" i="33"/>
  <c r="R121" i="33"/>
  <c r="T136" i="33"/>
  <c r="P150" i="33"/>
  <c r="BK159" i="33"/>
  <c r="J159" i="33"/>
  <c r="J68" i="33" s="1"/>
  <c r="P86" i="34"/>
  <c r="P121" i="34"/>
  <c r="P85" i="34" s="1"/>
  <c r="R136" i="34"/>
  <c r="R135" i="34"/>
  <c r="P97" i="2"/>
  <c r="R229" i="2"/>
  <c r="P270" i="2"/>
  <c r="R95" i="3"/>
  <c r="R128" i="3"/>
  <c r="T83" i="4"/>
  <c r="T82" i="4" s="1"/>
  <c r="T81" i="4" s="1"/>
  <c r="T91" i="5"/>
  <c r="T229" i="5"/>
  <c r="T320" i="5"/>
  <c r="P400" i="5"/>
  <c r="P425" i="5"/>
  <c r="R505" i="5"/>
  <c r="R504" i="5"/>
  <c r="P86" i="6"/>
  <c r="BK131" i="6"/>
  <c r="J131" i="6"/>
  <c r="J62" i="6" s="1"/>
  <c r="BK171" i="6"/>
  <c r="J171" i="6"/>
  <c r="J63" i="6"/>
  <c r="BK91" i="7"/>
  <c r="J91" i="7"/>
  <c r="J61" i="7" s="1"/>
  <c r="BK152" i="7"/>
  <c r="J152" i="7"/>
  <c r="J62" i="7"/>
  <c r="BK207" i="7"/>
  <c r="J207" i="7"/>
  <c r="J63" i="7" s="1"/>
  <c r="P259" i="7"/>
  <c r="BK273" i="7"/>
  <c r="J273" i="7"/>
  <c r="J65" i="7" s="1"/>
  <c r="P315" i="7"/>
  <c r="P314" i="7" s="1"/>
  <c r="BK115" i="8"/>
  <c r="J115" i="8"/>
  <c r="J65" i="8"/>
  <c r="BK181" i="8"/>
  <c r="J181" i="8" s="1"/>
  <c r="J66" i="8" s="1"/>
  <c r="BK299" i="8"/>
  <c r="J299" i="8"/>
  <c r="J67" i="8"/>
  <c r="T392" i="8"/>
  <c r="BK448" i="8"/>
  <c r="J448" i="8" s="1"/>
  <c r="J70" i="8" s="1"/>
  <c r="T520" i="8"/>
  <c r="R577" i="8"/>
  <c r="R592" i="8"/>
  <c r="P599" i="8"/>
  <c r="BK637" i="8"/>
  <c r="J637" i="8"/>
  <c r="J77" i="8"/>
  <c r="BK676" i="8"/>
  <c r="J676" i="8" s="1"/>
  <c r="J78" i="8" s="1"/>
  <c r="BK780" i="8"/>
  <c r="J780" i="8" s="1"/>
  <c r="J79" i="8" s="1"/>
  <c r="BK809" i="8"/>
  <c r="J809" i="8"/>
  <c r="J80" i="8" s="1"/>
  <c r="T835" i="8"/>
  <c r="BK846" i="8"/>
  <c r="J846" i="8"/>
  <c r="J82" i="8"/>
  <c r="T865" i="8"/>
  <c r="T886" i="8"/>
  <c r="R917" i="8"/>
  <c r="P927" i="8"/>
  <c r="P938" i="8"/>
  <c r="R966" i="8"/>
  <c r="T1042" i="8"/>
  <c r="BK95" i="10"/>
  <c r="J95" i="10" s="1"/>
  <c r="J65" i="10" s="1"/>
  <c r="T109" i="10"/>
  <c r="P128" i="10"/>
  <c r="BK174" i="10"/>
  <c r="J174" i="10"/>
  <c r="J70" i="10" s="1"/>
  <c r="R98" i="11"/>
  <c r="R121" i="11"/>
  <c r="R125" i="11"/>
  <c r="P129" i="11"/>
  <c r="P137" i="11"/>
  <c r="P148" i="11"/>
  <c r="P154" i="11"/>
  <c r="BK158" i="11"/>
  <c r="J158" i="11"/>
  <c r="J72" i="11" s="1"/>
  <c r="BK162" i="11"/>
  <c r="J162" i="11" s="1"/>
  <c r="J73" i="11" s="1"/>
  <c r="BK166" i="11"/>
  <c r="J166" i="11"/>
  <c r="J74" i="11"/>
  <c r="R96" i="12"/>
  <c r="R95" i="12" s="1"/>
  <c r="R94" i="12" s="1"/>
  <c r="T108" i="12"/>
  <c r="T95" i="12" s="1"/>
  <c r="T94" i="12" s="1"/>
  <c r="P96" i="13"/>
  <c r="T147" i="13"/>
  <c r="R95" i="14"/>
  <c r="R94" i="14" s="1"/>
  <c r="R93" i="14" s="1"/>
  <c r="P97" i="15"/>
  <c r="P105" i="15"/>
  <c r="BK133" i="15"/>
  <c r="J133" i="15" s="1"/>
  <c r="J71" i="15" s="1"/>
  <c r="BK96" i="16"/>
  <c r="J96" i="16"/>
  <c r="J69" i="16"/>
  <c r="R116" i="16"/>
  <c r="R93" i="17"/>
  <c r="P109" i="17"/>
  <c r="P116" i="17"/>
  <c r="BK83" i="18"/>
  <c r="J83" i="18"/>
  <c r="J61" i="18"/>
  <c r="T83" i="19"/>
  <c r="T82" i="19" s="1"/>
  <c r="T81" i="19" s="1"/>
  <c r="BK104" i="21"/>
  <c r="J104" i="21"/>
  <c r="J65" i="21" s="1"/>
  <c r="BK121" i="21"/>
  <c r="J121" i="21" s="1"/>
  <c r="J66" i="21" s="1"/>
  <c r="R172" i="21"/>
  <c r="BK220" i="21"/>
  <c r="J220" i="21"/>
  <c r="J68" i="21" s="1"/>
  <c r="P268" i="21"/>
  <c r="P317" i="21"/>
  <c r="R331" i="21"/>
  <c r="R445" i="21"/>
  <c r="R460" i="21"/>
  <c r="R478" i="21"/>
  <c r="T485" i="21"/>
  <c r="T492" i="21"/>
  <c r="T94" i="22"/>
  <c r="R129" i="22"/>
  <c r="R154" i="22"/>
  <c r="P175" i="22"/>
  <c r="P174" i="22" s="1"/>
  <c r="R91" i="23"/>
  <c r="R189" i="23"/>
  <c r="BK203" i="23"/>
  <c r="J203" i="23" s="1"/>
  <c r="J63" i="23" s="1"/>
  <c r="R225" i="23"/>
  <c r="R228" i="23"/>
  <c r="T234" i="23"/>
  <c r="R272" i="23"/>
  <c r="T88" i="24"/>
  <c r="P451" i="24"/>
  <c r="R519" i="24"/>
  <c r="P549" i="24"/>
  <c r="T776" i="24"/>
  <c r="P88" i="25"/>
  <c r="P87" i="25" s="1"/>
  <c r="T102" i="25"/>
  <c r="T134" i="25"/>
  <c r="T139" i="25"/>
  <c r="BK96" i="26"/>
  <c r="J96" i="26"/>
  <c r="J65" i="26"/>
  <c r="R209" i="26"/>
  <c r="R242" i="26"/>
  <c r="P263" i="26"/>
  <c r="T378" i="26"/>
  <c r="T401" i="26"/>
  <c r="BK95" i="27"/>
  <c r="J95" i="27"/>
  <c r="J65" i="27" s="1"/>
  <c r="BK274" i="27"/>
  <c r="J274" i="27"/>
  <c r="J67" i="27"/>
  <c r="BK313" i="27"/>
  <c r="J313" i="27" s="1"/>
  <c r="J68" i="27" s="1"/>
  <c r="P320" i="27"/>
  <c r="R91" i="28"/>
  <c r="T98" i="28"/>
  <c r="T112" i="28"/>
  <c r="R136" i="28"/>
  <c r="P154" i="28"/>
  <c r="P167" i="28"/>
  <c r="BK179" i="28"/>
  <c r="J179" i="28"/>
  <c r="J67" i="28"/>
  <c r="BK198" i="28"/>
  <c r="J198" i="28" s="1"/>
  <c r="J68" i="28" s="1"/>
  <c r="BK203" i="28"/>
  <c r="J203" i="28"/>
  <c r="J69" i="28" s="1"/>
  <c r="R84" i="29"/>
  <c r="BK98" i="29"/>
  <c r="J98" i="29" s="1"/>
  <c r="J62" i="29" s="1"/>
  <c r="P93" i="30"/>
  <c r="P90" i="30"/>
  <c r="P99" i="30"/>
  <c r="P98" i="30" s="1"/>
  <c r="BK149" i="30"/>
  <c r="J149" i="30"/>
  <c r="J66" i="30"/>
  <c r="T153" i="30"/>
  <c r="R93" i="31"/>
  <c r="R90" i="31" s="1"/>
  <c r="T99" i="31"/>
  <c r="T128" i="31"/>
  <c r="T131" i="31"/>
  <c r="T136" i="31"/>
  <c r="P90" i="32"/>
  <c r="P89" i="32" s="1"/>
  <c r="T96" i="32"/>
  <c r="R137" i="32"/>
  <c r="P140" i="32"/>
  <c r="R145" i="32"/>
  <c r="BK167" i="32"/>
  <c r="J167" i="32" s="1"/>
  <c r="J68" i="32" s="1"/>
  <c r="R94" i="33"/>
  <c r="P121" i="33"/>
  <c r="BK136" i="33"/>
  <c r="J136" i="33" s="1"/>
  <c r="J64" i="33" s="1"/>
  <c r="R150" i="33"/>
  <c r="R159" i="33"/>
  <c r="BK86" i="34"/>
  <c r="J86" i="34" s="1"/>
  <c r="J61" i="34" s="1"/>
  <c r="R121" i="34"/>
  <c r="BK136" i="34"/>
  <c r="J136" i="34"/>
  <c r="J64" i="34"/>
  <c r="R97" i="2"/>
  <c r="R94" i="2" s="1"/>
  <c r="R93" i="2" s="1"/>
  <c r="P229" i="2"/>
  <c r="R270" i="2"/>
  <c r="P95" i="3"/>
  <c r="BK128" i="3"/>
  <c r="J128" i="3"/>
  <c r="J67" i="3" s="1"/>
  <c r="R83" i="4"/>
  <c r="R82" i="4"/>
  <c r="R81" i="4"/>
  <c r="BK91" i="5"/>
  <c r="J91" i="5" s="1"/>
  <c r="J61" i="5" s="1"/>
  <c r="BK229" i="5"/>
  <c r="J229" i="5"/>
  <c r="J62" i="5"/>
  <c r="P320" i="5"/>
  <c r="BK400" i="5"/>
  <c r="J400" i="5" s="1"/>
  <c r="J64" i="5" s="1"/>
  <c r="T425" i="5"/>
  <c r="P505" i="5"/>
  <c r="P504" i="5"/>
  <c r="T86" i="6"/>
  <c r="T85" i="6" s="1"/>
  <c r="T84" i="6" s="1"/>
  <c r="R131" i="6"/>
  <c r="P171" i="6"/>
  <c r="P91" i="7"/>
  <c r="T152" i="7"/>
  <c r="P207" i="7"/>
  <c r="BK259" i="7"/>
  <c r="J259" i="7"/>
  <c r="J64" i="7"/>
  <c r="R273" i="7"/>
  <c r="T315" i="7"/>
  <c r="T314" i="7" s="1"/>
  <c r="P115" i="8"/>
  <c r="T181" i="8"/>
  <c r="T299" i="8"/>
  <c r="P392" i="8"/>
  <c r="P448" i="8"/>
  <c r="R520" i="8"/>
  <c r="P577" i="8"/>
  <c r="BK592" i="8"/>
  <c r="J592" i="8"/>
  <c r="J73" i="8"/>
  <c r="T599" i="8"/>
  <c r="T637" i="8"/>
  <c r="T676" i="8"/>
  <c r="R780" i="8"/>
  <c r="P809" i="8"/>
  <c r="BK835" i="8"/>
  <c r="J835" i="8"/>
  <c r="J81" i="8" s="1"/>
  <c r="T846" i="8"/>
  <c r="P865" i="8"/>
  <c r="BK886" i="8"/>
  <c r="J886" i="8"/>
  <c r="J84" i="8" s="1"/>
  <c r="BK917" i="8"/>
  <c r="J917" i="8"/>
  <c r="J85" i="8"/>
  <c r="BK927" i="8"/>
  <c r="J927" i="8" s="1"/>
  <c r="J86" i="8" s="1"/>
  <c r="BK938" i="8"/>
  <c r="J938" i="8" s="1"/>
  <c r="J87" i="8" s="1"/>
  <c r="BK966" i="8"/>
  <c r="J966" i="8"/>
  <c r="J89" i="8" s="1"/>
  <c r="R1042" i="8"/>
  <c r="R95" i="10"/>
  <c r="R94" i="10"/>
  <c r="BK109" i="10"/>
  <c r="BK108" i="10" s="1"/>
  <c r="J108" i="10" s="1"/>
  <c r="J67" i="10" s="1"/>
  <c r="T128" i="10"/>
  <c r="P174" i="10"/>
  <c r="P98" i="11"/>
  <c r="BK121" i="11"/>
  <c r="J121" i="11"/>
  <c r="J66" i="11" s="1"/>
  <c r="P125" i="11"/>
  <c r="T129" i="11"/>
  <c r="R137" i="11"/>
  <c r="R148" i="11"/>
  <c r="T154" i="11"/>
  <c r="P158" i="11"/>
  <c r="P162" i="11"/>
  <c r="R166" i="11"/>
  <c r="T96" i="12"/>
  <c r="BK108" i="12"/>
  <c r="J108" i="12" s="1"/>
  <c r="J70" i="12" s="1"/>
  <c r="R96" i="13"/>
  <c r="R147" i="13"/>
  <c r="BK95" i="14"/>
  <c r="J95" i="14"/>
  <c r="J69" i="14" s="1"/>
  <c r="R97" i="15"/>
  <c r="R105" i="15"/>
  <c r="R133" i="15"/>
  <c r="P96" i="16"/>
  <c r="BK116" i="16"/>
  <c r="J116" i="16" s="1"/>
  <c r="J70" i="16" s="1"/>
  <c r="T93" i="17"/>
  <c r="T92" i="17"/>
  <c r="T91" i="17" s="1"/>
  <c r="T109" i="17"/>
  <c r="R116" i="17"/>
  <c r="T83" i="18"/>
  <c r="T82" i="18"/>
  <c r="T81" i="18"/>
  <c r="P83" i="19"/>
  <c r="P82" i="19" s="1"/>
  <c r="P81" i="19" s="1"/>
  <c r="AU75" i="1" s="1"/>
  <c r="P104" i="21"/>
  <c r="P121" i="21"/>
  <c r="BK172" i="21"/>
  <c r="J172" i="21"/>
  <c r="J67" i="21" s="1"/>
  <c r="P220" i="21"/>
  <c r="BK268" i="21"/>
  <c r="J268" i="21"/>
  <c r="J70" i="21"/>
  <c r="BK317" i="21"/>
  <c r="J317" i="21" s="1"/>
  <c r="J71" i="21" s="1"/>
  <c r="P331" i="21"/>
  <c r="P445" i="21"/>
  <c r="P460" i="21"/>
  <c r="P478" i="21"/>
  <c r="BK485" i="21"/>
  <c r="J485" i="21" s="1"/>
  <c r="J79" i="21" s="1"/>
  <c r="P492" i="21"/>
  <c r="BK94" i="22"/>
  <c r="J94" i="22" s="1"/>
  <c r="J65" i="22" s="1"/>
  <c r="T129" i="22"/>
  <c r="T154" i="22"/>
  <c r="R175" i="22"/>
  <c r="R174" i="22" s="1"/>
  <c r="BK91" i="23"/>
  <c r="J91" i="23" s="1"/>
  <c r="J61" i="23" s="1"/>
  <c r="BK189" i="23"/>
  <c r="J189" i="23"/>
  <c r="J62" i="23"/>
  <c r="R203" i="23"/>
  <c r="P225" i="23"/>
  <c r="P228" i="23"/>
  <c r="R234" i="23"/>
  <c r="R233" i="23"/>
  <c r="BK272" i="23"/>
  <c r="J272" i="23"/>
  <c r="J69" i="23" s="1"/>
  <c r="R88" i="24"/>
  <c r="R87" i="24" s="1"/>
  <c r="R86" i="24" s="1"/>
  <c r="R451" i="24"/>
  <c r="P519" i="24"/>
  <c r="T549" i="24"/>
  <c r="R776" i="24"/>
  <c r="T88" i="25"/>
  <c r="T87" i="25"/>
  <c r="BK102" i="25"/>
  <c r="J102" i="25"/>
  <c r="J64" i="25" s="1"/>
  <c r="P134" i="25"/>
  <c r="BK139" i="25"/>
  <c r="J139" i="25"/>
  <c r="J66" i="25"/>
  <c r="T96" i="26"/>
  <c r="P209" i="26"/>
  <c r="P242" i="26"/>
  <c r="R263" i="26"/>
  <c r="BK378" i="26"/>
  <c r="J378" i="26" s="1"/>
  <c r="J70" i="26" s="1"/>
  <c r="BK401" i="26"/>
  <c r="J401" i="26" s="1"/>
  <c r="J71" i="26" s="1"/>
  <c r="R95" i="27"/>
  <c r="R94" i="27"/>
  <c r="R93" i="27" s="1"/>
  <c r="R274" i="27"/>
  <c r="P313" i="27"/>
  <c r="T313" i="27"/>
  <c r="BK320" i="27"/>
  <c r="J320" i="27" s="1"/>
  <c r="J69" i="27" s="1"/>
  <c r="BK91" i="28"/>
  <c r="J91" i="28" s="1"/>
  <c r="J61" i="28" s="1"/>
  <c r="BK98" i="28"/>
  <c r="J98" i="28"/>
  <c r="J62" i="28" s="1"/>
  <c r="BK112" i="28"/>
  <c r="J112" i="28"/>
  <c r="J63" i="28"/>
  <c r="T136" i="28"/>
  <c r="R154" i="28"/>
  <c r="BK167" i="28"/>
  <c r="J167" i="28" s="1"/>
  <c r="J66" i="28" s="1"/>
  <c r="R179" i="28"/>
  <c r="P198" i="28"/>
  <c r="P203" i="28"/>
  <c r="P84" i="29"/>
  <c r="P98" i="29"/>
  <c r="T93" i="30"/>
  <c r="T90" i="30"/>
  <c r="BK99" i="30"/>
  <c r="J99" i="30" s="1"/>
  <c r="J64" i="30" s="1"/>
  <c r="T149" i="30"/>
  <c r="R153" i="30"/>
  <c r="T93" i="31"/>
  <c r="T90" i="31"/>
  <c r="P99" i="31"/>
  <c r="R128" i="31"/>
  <c r="R131" i="31"/>
  <c r="BK136" i="31"/>
  <c r="J136" i="31"/>
  <c r="J67" i="31"/>
  <c r="T90" i="32"/>
  <c r="T89" i="32"/>
  <c r="P96" i="32"/>
  <c r="P95" i="32" s="1"/>
  <c r="P137" i="32"/>
  <c r="BK140" i="32"/>
  <c r="J140" i="32"/>
  <c r="J65" i="32" s="1"/>
  <c r="P145" i="32"/>
  <c r="P167" i="32"/>
  <c r="P166" i="32"/>
  <c r="P94" i="33"/>
  <c r="P91" i="33" s="1"/>
  <c r="T121" i="33"/>
  <c r="P136" i="33"/>
  <c r="T150" i="33"/>
  <c r="P159" i="33"/>
  <c r="T86" i="34"/>
  <c r="T85" i="34"/>
  <c r="T121" i="34"/>
  <c r="P136" i="34"/>
  <c r="P135" i="34"/>
  <c r="BK87" i="35"/>
  <c r="J87" i="35"/>
  <c r="J61" i="35" s="1"/>
  <c r="R87" i="35"/>
  <c r="BK123" i="35"/>
  <c r="J123" i="35" s="1"/>
  <c r="J62" i="35" s="1"/>
  <c r="T123" i="35"/>
  <c r="P136" i="35"/>
  <c r="T136" i="35"/>
  <c r="P148" i="35"/>
  <c r="T148" i="35"/>
  <c r="BK84" i="36"/>
  <c r="J84" i="36"/>
  <c r="J61" i="36" s="1"/>
  <c r="T84" i="36"/>
  <c r="P108" i="36"/>
  <c r="R108" i="36"/>
  <c r="BK97" i="2"/>
  <c r="J97" i="2"/>
  <c r="J66" i="2"/>
  <c r="T229" i="2"/>
  <c r="T270" i="2"/>
  <c r="BK95" i="3"/>
  <c r="J95" i="3"/>
  <c r="J66" i="3"/>
  <c r="P128" i="3"/>
  <c r="P83" i="4"/>
  <c r="P82" i="4" s="1"/>
  <c r="P81" i="4" s="1"/>
  <c r="AU58" i="1" s="1"/>
  <c r="R91" i="5"/>
  <c r="P229" i="5"/>
  <c r="R320" i="5"/>
  <c r="R90" i="5" s="1"/>
  <c r="R89" i="5" s="1"/>
  <c r="R400" i="5"/>
  <c r="BK425" i="5"/>
  <c r="J425" i="5" s="1"/>
  <c r="J66" i="5" s="1"/>
  <c r="BK505" i="5"/>
  <c r="J505" i="5" s="1"/>
  <c r="J69" i="5" s="1"/>
  <c r="BK86" i="6"/>
  <c r="J86" i="6"/>
  <c r="J61" i="6" s="1"/>
  <c r="P131" i="6"/>
  <c r="R171" i="6"/>
  <c r="R91" i="7"/>
  <c r="R90" i="7"/>
  <c r="P152" i="7"/>
  <c r="T207" i="7"/>
  <c r="R259" i="7"/>
  <c r="T273" i="7"/>
  <c r="R315" i="7"/>
  <c r="R314" i="7"/>
  <c r="T115" i="8"/>
  <c r="R181" i="8"/>
  <c r="P299" i="8"/>
  <c r="BK392" i="8"/>
  <c r="J392" i="8"/>
  <c r="J68" i="8"/>
  <c r="R448" i="8"/>
  <c r="BK520" i="8"/>
  <c r="J520" i="8" s="1"/>
  <c r="J71" i="8" s="1"/>
  <c r="T577" i="8"/>
  <c r="P592" i="8"/>
  <c r="R599" i="8"/>
  <c r="R637" i="8"/>
  <c r="R676" i="8"/>
  <c r="T780" i="8"/>
  <c r="R809" i="8"/>
  <c r="P835" i="8"/>
  <c r="R846" i="8"/>
  <c r="BK865" i="8"/>
  <c r="J865" i="8" s="1"/>
  <c r="J83" i="8" s="1"/>
  <c r="R886" i="8"/>
  <c r="P917" i="8"/>
  <c r="R927" i="8"/>
  <c r="R938" i="8"/>
  <c r="T966" i="8"/>
  <c r="BK1042" i="8"/>
  <c r="J1042" i="8"/>
  <c r="J91" i="8"/>
  <c r="P95" i="10"/>
  <c r="P94" i="10"/>
  <c r="P109" i="10"/>
  <c r="P108" i="10" s="1"/>
  <c r="BK128" i="10"/>
  <c r="J128" i="10"/>
  <c r="J69" i="10"/>
  <c r="T174" i="10"/>
  <c r="BK98" i="11"/>
  <c r="J98" i="11"/>
  <c r="J65" i="11"/>
  <c r="P121" i="11"/>
  <c r="BK125" i="11"/>
  <c r="J125" i="11"/>
  <c r="J67" i="11" s="1"/>
  <c r="BK129" i="11"/>
  <c r="J129" i="11"/>
  <c r="J68" i="11"/>
  <c r="BK137" i="11"/>
  <c r="J137" i="11" s="1"/>
  <c r="J69" i="11" s="1"/>
  <c r="BK148" i="11"/>
  <c r="J148" i="11"/>
  <c r="J70" i="11"/>
  <c r="BK154" i="11"/>
  <c r="J154" i="11"/>
  <c r="J71" i="11" s="1"/>
  <c r="T158" i="11"/>
  <c r="T162" i="11"/>
  <c r="T166" i="11"/>
  <c r="P96" i="12"/>
  <c r="P95" i="12" s="1"/>
  <c r="P94" i="12" s="1"/>
  <c r="AU68" i="1" s="1"/>
  <c r="P108" i="12"/>
  <c r="BK96" i="13"/>
  <c r="J96" i="13" s="1"/>
  <c r="J69" i="13" s="1"/>
  <c r="P147" i="13"/>
  <c r="T95" i="14"/>
  <c r="T94" i="14"/>
  <c r="T93" i="14"/>
  <c r="BK97" i="15"/>
  <c r="J97" i="15" s="1"/>
  <c r="J69" i="15" s="1"/>
  <c r="BK105" i="15"/>
  <c r="J105" i="15"/>
  <c r="J70" i="15"/>
  <c r="P133" i="15"/>
  <c r="T96" i="16"/>
  <c r="T95" i="16" s="1"/>
  <c r="T94" i="16" s="1"/>
  <c r="P116" i="16"/>
  <c r="P93" i="17"/>
  <c r="P92" i="17"/>
  <c r="P91" i="17" s="1"/>
  <c r="AU73" i="1" s="1"/>
  <c r="BK109" i="17"/>
  <c r="J109" i="17"/>
  <c r="J66" i="17"/>
  <c r="BK116" i="17"/>
  <c r="J116" i="17"/>
  <c r="J67" i="17" s="1"/>
  <c r="P83" i="18"/>
  <c r="P82" i="18"/>
  <c r="P81" i="18"/>
  <c r="AU74" i="1"/>
  <c r="R83" i="19"/>
  <c r="R82" i="19"/>
  <c r="R81" i="19"/>
  <c r="R104" i="21"/>
  <c r="R121" i="21"/>
  <c r="P172" i="21"/>
  <c r="T220" i="21"/>
  <c r="T268" i="21"/>
  <c r="T317" i="21"/>
  <c r="T331" i="21"/>
  <c r="T445" i="21"/>
  <c r="T330" i="21" s="1"/>
  <c r="T460" i="21"/>
  <c r="T478" i="21"/>
  <c r="P485" i="21"/>
  <c r="R492" i="21"/>
  <c r="R94" i="22"/>
  <c r="R93" i="22" s="1"/>
  <c r="R92" i="22" s="1"/>
  <c r="P129" i="22"/>
  <c r="P154" i="22"/>
  <c r="BK175" i="22"/>
  <c r="J175" i="22"/>
  <c r="J70" i="22"/>
  <c r="P91" i="23"/>
  <c r="P90" i="23" s="1"/>
  <c r="P189" i="23"/>
  <c r="P203" i="23"/>
  <c r="BK225" i="23"/>
  <c r="J225" i="23" s="1"/>
  <c r="J64" i="23" s="1"/>
  <c r="BK228" i="23"/>
  <c r="J228" i="23"/>
  <c r="J65" i="23"/>
  <c r="P234" i="23"/>
  <c r="P233" i="23" s="1"/>
  <c r="T272" i="23"/>
  <c r="BK88" i="24"/>
  <c r="J88" i="24"/>
  <c r="J61" i="24" s="1"/>
  <c r="T451" i="24"/>
  <c r="T519" i="24"/>
  <c r="BK549" i="24"/>
  <c r="J549" i="24"/>
  <c r="J64" i="24"/>
  <c r="BK776" i="24"/>
  <c r="J776" i="24" s="1"/>
  <c r="J65" i="24" s="1"/>
  <c r="R88" i="25"/>
  <c r="R87" i="25"/>
  <c r="R102" i="25"/>
  <c r="BK134" i="25"/>
  <c r="J134" i="25"/>
  <c r="J65" i="25" s="1"/>
  <c r="R139" i="25"/>
  <c r="R96" i="26"/>
  <c r="T209" i="26"/>
  <c r="BK242" i="26"/>
  <c r="J242" i="26" s="1"/>
  <c r="J68" i="26" s="1"/>
  <c r="T263" i="26"/>
  <c r="R378" i="26"/>
  <c r="P401" i="26"/>
  <c r="T95" i="27"/>
  <c r="T94" i="27"/>
  <c r="T93" i="27" s="1"/>
  <c r="T274" i="27"/>
  <c r="T320" i="27"/>
  <c r="P91" i="28"/>
  <c r="P98" i="28"/>
  <c r="P112" i="28"/>
  <c r="P136" i="28"/>
  <c r="T154" i="28"/>
  <c r="T167" i="28"/>
  <c r="T179" i="28"/>
  <c r="T198" i="28"/>
  <c r="R203" i="28"/>
  <c r="BK84" i="29"/>
  <c r="J84" i="29" s="1"/>
  <c r="J61" i="29" s="1"/>
  <c r="R98" i="29"/>
  <c r="BK93" i="30"/>
  <c r="J93" i="30" s="1"/>
  <c r="J62" i="30" s="1"/>
  <c r="T99" i="30"/>
  <c r="T98" i="30"/>
  <c r="R149" i="30"/>
  <c r="BK153" i="30"/>
  <c r="J153" i="30"/>
  <c r="J67" i="30" s="1"/>
  <c r="BK93" i="31"/>
  <c r="J93" i="31"/>
  <c r="J62" i="31" s="1"/>
  <c r="BK99" i="31"/>
  <c r="J99" i="31" s="1"/>
  <c r="J64" i="31" s="1"/>
  <c r="P128" i="31"/>
  <c r="P131" i="31"/>
  <c r="P136" i="31"/>
  <c r="BK90" i="32"/>
  <c r="J90" i="32"/>
  <c r="J61" i="32" s="1"/>
  <c r="BK96" i="32"/>
  <c r="J96" i="32"/>
  <c r="J63" i="32" s="1"/>
  <c r="BK137" i="32"/>
  <c r="J137" i="32" s="1"/>
  <c r="J64" i="32" s="1"/>
  <c r="T140" i="32"/>
  <c r="T145" i="32"/>
  <c r="T167" i="32"/>
  <c r="T166" i="32" s="1"/>
  <c r="BK94" i="33"/>
  <c r="J94" i="33" s="1"/>
  <c r="J62" i="33" s="1"/>
  <c r="BK121" i="33"/>
  <c r="J121" i="33" s="1"/>
  <c r="J63" i="33" s="1"/>
  <c r="R136" i="33"/>
  <c r="BK150" i="33"/>
  <c r="J150" i="33"/>
  <c r="J67" i="33"/>
  <c r="T159" i="33"/>
  <c r="R86" i="34"/>
  <c r="R85" i="34"/>
  <c r="R84" i="34" s="1"/>
  <c r="BK121" i="34"/>
  <c r="J121" i="34"/>
  <c r="J62" i="34" s="1"/>
  <c r="T136" i="34"/>
  <c r="T135" i="34" s="1"/>
  <c r="P87" i="35"/>
  <c r="T87" i="35"/>
  <c r="T86" i="35"/>
  <c r="T85" i="35"/>
  <c r="P123" i="35"/>
  <c r="R123" i="35"/>
  <c r="BK136" i="35"/>
  <c r="J136" i="35" s="1"/>
  <c r="J63" i="35" s="1"/>
  <c r="R136" i="35"/>
  <c r="BK148" i="35"/>
  <c r="J148" i="35" s="1"/>
  <c r="J64" i="35" s="1"/>
  <c r="R148" i="35"/>
  <c r="P84" i="36"/>
  <c r="P83" i="36"/>
  <c r="P82" i="36" s="1"/>
  <c r="AU94" i="1" s="1"/>
  <c r="R84" i="36"/>
  <c r="R83" i="36" s="1"/>
  <c r="R82" i="36" s="1"/>
  <c r="BK108" i="36"/>
  <c r="J108" i="36"/>
  <c r="J62" i="36" s="1"/>
  <c r="T108" i="36"/>
  <c r="BK91" i="3"/>
  <c r="J91" i="3"/>
  <c r="J65" i="3"/>
  <c r="BK330" i="7"/>
  <c r="J330" i="7"/>
  <c r="J69" i="7" s="1"/>
  <c r="BK633" i="8"/>
  <c r="J633" i="8"/>
  <c r="J75" i="8" s="1"/>
  <c r="BK1038" i="8"/>
  <c r="J1038" i="8" s="1"/>
  <c r="J90" i="8" s="1"/>
  <c r="BK83" i="20"/>
  <c r="J83" i="20"/>
  <c r="J61" i="20"/>
  <c r="BK263" i="21"/>
  <c r="J263" i="21"/>
  <c r="J69" i="21" s="1"/>
  <c r="BK475" i="21"/>
  <c r="J475" i="21"/>
  <c r="J77" i="21" s="1"/>
  <c r="BK171" i="22"/>
  <c r="J171" i="22" s="1"/>
  <c r="J68" i="22" s="1"/>
  <c r="BK431" i="27"/>
  <c r="J431" i="27"/>
  <c r="J71" i="27"/>
  <c r="BK91" i="30"/>
  <c r="J91" i="30"/>
  <c r="J61" i="30" s="1"/>
  <c r="BK174" i="30"/>
  <c r="J174" i="30"/>
  <c r="J69" i="30" s="1"/>
  <c r="BK92" i="33"/>
  <c r="J92" i="33" s="1"/>
  <c r="J61" i="33" s="1"/>
  <c r="BK165" i="33"/>
  <c r="J165" i="33"/>
  <c r="J70" i="33"/>
  <c r="BK224" i="2"/>
  <c r="J224" i="2"/>
  <c r="J67" i="2" s="1"/>
  <c r="BK181" i="6"/>
  <c r="J181" i="6"/>
  <c r="J64" i="6" s="1"/>
  <c r="BK312" i="7"/>
  <c r="J312" i="7" s="1"/>
  <c r="J66" i="7" s="1"/>
  <c r="BK960" i="8"/>
  <c r="J960" i="8"/>
  <c r="J88" i="8"/>
  <c r="BK106" i="10"/>
  <c r="J106" i="10"/>
  <c r="J66" i="10" s="1"/>
  <c r="BK327" i="21"/>
  <c r="J327" i="21"/>
  <c r="J72" i="21" s="1"/>
  <c r="BK782" i="24"/>
  <c r="J782" i="24" s="1"/>
  <c r="J66" i="24" s="1"/>
  <c r="BK247" i="27"/>
  <c r="J247" i="27"/>
  <c r="J66" i="27"/>
  <c r="BK161" i="31"/>
  <c r="J161" i="31"/>
  <c r="J69" i="31" s="1"/>
  <c r="BK293" i="2"/>
  <c r="J293" i="2"/>
  <c r="J71" i="2" s="1"/>
  <c r="BK502" i="5"/>
  <c r="J502" i="5" s="1"/>
  <c r="J67" i="5" s="1"/>
  <c r="BK443" i="8"/>
  <c r="J443" i="8"/>
  <c r="J69" i="8"/>
  <c r="BK225" i="10"/>
  <c r="J225" i="10"/>
  <c r="J71" i="10" s="1"/>
  <c r="BK126" i="17"/>
  <c r="J126" i="17"/>
  <c r="J69" i="17" s="1"/>
  <c r="BK231" i="23"/>
  <c r="J231" i="23" s="1"/>
  <c r="J66" i="23" s="1"/>
  <c r="BK235" i="26"/>
  <c r="J235" i="26"/>
  <c r="J67" i="26"/>
  <c r="BK409" i="26"/>
  <c r="J409" i="26"/>
  <c r="J72" i="26" s="1"/>
  <c r="BK426" i="27"/>
  <c r="J426" i="27"/>
  <c r="J70" i="27" s="1"/>
  <c r="BK147" i="30"/>
  <c r="J147" i="30" s="1"/>
  <c r="J65" i="30" s="1"/>
  <c r="BK91" i="31"/>
  <c r="J91" i="31"/>
  <c r="J61" i="31"/>
  <c r="BK95" i="2"/>
  <c r="J95" i="2"/>
  <c r="J65" i="2" s="1"/>
  <c r="BK410" i="5"/>
  <c r="J410" i="5"/>
  <c r="J65" i="5" s="1"/>
  <c r="BK89" i="9"/>
  <c r="J89" i="9" s="1"/>
  <c r="J65" i="9" s="1"/>
  <c r="BK99" i="25"/>
  <c r="J99" i="25"/>
  <c r="J62" i="25"/>
  <c r="BK146" i="33"/>
  <c r="J146" i="33"/>
  <c r="J65" i="33" s="1"/>
  <c r="BK158" i="35"/>
  <c r="J158" i="35"/>
  <c r="J65" i="35" s="1"/>
  <c r="J55" i="36"/>
  <c r="F78" i="36"/>
  <c r="F79" i="36"/>
  <c r="BE88" i="36"/>
  <c r="BE89" i="36"/>
  <c r="BE90" i="36"/>
  <c r="BE91" i="36"/>
  <c r="BE95" i="36"/>
  <c r="BE97" i="36"/>
  <c r="BE99" i="36"/>
  <c r="BE100" i="36"/>
  <c r="BE109" i="36"/>
  <c r="J52" i="36"/>
  <c r="J54" i="36"/>
  <c r="BE86" i="36"/>
  <c r="BE94" i="36"/>
  <c r="BE101" i="36"/>
  <c r="BE104" i="36"/>
  <c r="BE106" i="36"/>
  <c r="BE107" i="36"/>
  <c r="BE111" i="36"/>
  <c r="BE113" i="36"/>
  <c r="BE116" i="36"/>
  <c r="BE119" i="36"/>
  <c r="BE120" i="36"/>
  <c r="BE87" i="36"/>
  <c r="BE92" i="36"/>
  <c r="BE93" i="36"/>
  <c r="BE103" i="36"/>
  <c r="BE105" i="36"/>
  <c r="BE115" i="36"/>
  <c r="BE117" i="36"/>
  <c r="BE118" i="36"/>
  <c r="E48" i="36"/>
  <c r="BE85" i="36"/>
  <c r="BE96" i="36"/>
  <c r="BE98" i="36"/>
  <c r="BE102" i="36"/>
  <c r="BE110" i="36"/>
  <c r="BE112" i="36"/>
  <c r="BE114" i="36"/>
  <c r="BK85" i="34"/>
  <c r="J85" i="34" s="1"/>
  <c r="J60" i="34" s="1"/>
  <c r="J54" i="35"/>
  <c r="J55" i="35"/>
  <c r="F82" i="35"/>
  <c r="BE92" i="35"/>
  <c r="BE142" i="35"/>
  <c r="F54" i="35"/>
  <c r="J79" i="35"/>
  <c r="BE106" i="35"/>
  <c r="BE110" i="35"/>
  <c r="BE119" i="35"/>
  <c r="BE124" i="35"/>
  <c r="BE127" i="35"/>
  <c r="BE131" i="35"/>
  <c r="BE134" i="35"/>
  <c r="BE147" i="35"/>
  <c r="BE149" i="35"/>
  <c r="BE156" i="35"/>
  <c r="BE159" i="35"/>
  <c r="E75" i="35"/>
  <c r="BE143" i="35"/>
  <c r="BE144" i="35"/>
  <c r="BE146" i="35"/>
  <c r="BE151" i="35"/>
  <c r="BE88" i="35"/>
  <c r="BE97" i="35"/>
  <c r="BE115" i="35"/>
  <c r="BE137" i="35"/>
  <c r="BE154" i="35"/>
  <c r="BK149" i="33"/>
  <c r="J149" i="33" s="1"/>
  <c r="J66" i="33" s="1"/>
  <c r="E48" i="34"/>
  <c r="F55" i="34"/>
  <c r="BE107" i="34"/>
  <c r="BE111" i="34"/>
  <c r="BE118" i="34"/>
  <c r="F54" i="34"/>
  <c r="J80" i="34"/>
  <c r="BE87" i="34"/>
  <c r="BE119" i="34"/>
  <c r="BE137" i="34"/>
  <c r="BE197" i="34"/>
  <c r="BE99" i="34"/>
  <c r="BE103" i="34"/>
  <c r="BE114" i="34"/>
  <c r="BE133" i="34"/>
  <c r="J52" i="34"/>
  <c r="J55" i="34"/>
  <c r="BE120" i="34"/>
  <c r="BE122" i="34"/>
  <c r="BE124" i="34"/>
  <c r="BE127" i="34"/>
  <c r="BE130" i="34"/>
  <c r="BE167" i="34"/>
  <c r="E48" i="33"/>
  <c r="J52" i="33"/>
  <c r="J55" i="33"/>
  <c r="BE98" i="33"/>
  <c r="BE102" i="33"/>
  <c r="BE113" i="33"/>
  <c r="BE151" i="33"/>
  <c r="J54" i="33"/>
  <c r="F86" i="33"/>
  <c r="BE138" i="33"/>
  <c r="BE147" i="33"/>
  <c r="BE161" i="33"/>
  <c r="BE166" i="33"/>
  <c r="BK89" i="32"/>
  <c r="J89" i="32"/>
  <c r="J60" i="32"/>
  <c r="F55" i="33"/>
  <c r="BE93" i="33"/>
  <c r="BE109" i="33"/>
  <c r="BE119" i="33"/>
  <c r="BE122" i="33"/>
  <c r="BE128" i="33"/>
  <c r="BE137" i="33"/>
  <c r="BE162" i="33"/>
  <c r="BE95" i="33"/>
  <c r="BE116" i="33"/>
  <c r="BE125" i="33"/>
  <c r="BE152" i="33"/>
  <c r="BE155" i="33"/>
  <c r="BE157" i="33"/>
  <c r="BE160" i="33"/>
  <c r="J82" i="32"/>
  <c r="J84" i="32"/>
  <c r="BE91" i="32"/>
  <c r="BE92" i="32"/>
  <c r="BE94" i="32"/>
  <c r="BE100" i="32"/>
  <c r="BE101" i="32"/>
  <c r="BE102" i="32"/>
  <c r="BE103" i="32"/>
  <c r="BE108" i="32"/>
  <c r="BE114" i="32"/>
  <c r="BE115" i="32"/>
  <c r="BE116" i="32"/>
  <c r="BE117" i="32"/>
  <c r="BE121" i="32"/>
  <c r="BE126" i="32"/>
  <c r="BE130" i="32"/>
  <c r="BE132" i="32"/>
  <c r="BE133" i="32"/>
  <c r="BE150" i="32"/>
  <c r="BE152" i="32"/>
  <c r="BE155" i="32"/>
  <c r="BE159" i="32"/>
  <c r="BE160" i="32"/>
  <c r="BE161" i="32"/>
  <c r="BE162" i="32"/>
  <c r="BE164" i="32"/>
  <c r="BE165" i="32"/>
  <c r="BE168" i="32"/>
  <c r="BE170" i="32"/>
  <c r="E48" i="32"/>
  <c r="F84" i="32"/>
  <c r="BE97" i="32"/>
  <c r="BE104" i="32"/>
  <c r="BE113" i="32"/>
  <c r="BE118" i="32"/>
  <c r="BE134" i="32"/>
  <c r="BE135" i="32"/>
  <c r="BE138" i="32"/>
  <c r="BE139" i="32"/>
  <c r="BE143" i="32"/>
  <c r="BE147" i="32"/>
  <c r="BE151" i="32"/>
  <c r="BE169" i="32"/>
  <c r="F55" i="32"/>
  <c r="BE98" i="32"/>
  <c r="BE105" i="32"/>
  <c r="BE106" i="32"/>
  <c r="BE109" i="32"/>
  <c r="BE110" i="32"/>
  <c r="BE111" i="32"/>
  <c r="BE119" i="32"/>
  <c r="BE122" i="32"/>
  <c r="BE124" i="32"/>
  <c r="BE127" i="32"/>
  <c r="BE128" i="32"/>
  <c r="BE129" i="32"/>
  <c r="BE141" i="32"/>
  <c r="BE144" i="32"/>
  <c r="BE146" i="32"/>
  <c r="BE154" i="32"/>
  <c r="BE156" i="32"/>
  <c r="BE157" i="32"/>
  <c r="BE158" i="32"/>
  <c r="J55" i="32"/>
  <c r="BE93" i="32"/>
  <c r="BE99" i="32"/>
  <c r="BE107" i="32"/>
  <c r="BE112" i="32"/>
  <c r="BE120" i="32"/>
  <c r="BE123" i="32"/>
  <c r="BE125" i="32"/>
  <c r="BE131" i="32"/>
  <c r="BE136" i="32"/>
  <c r="BE142" i="32"/>
  <c r="BE148" i="32"/>
  <c r="BE149" i="32"/>
  <c r="BE153" i="32"/>
  <c r="BE163" i="32"/>
  <c r="J54" i="31"/>
  <c r="F85" i="31"/>
  <c r="BE94" i="31"/>
  <c r="BE97" i="31"/>
  <c r="BE112" i="31"/>
  <c r="BE120" i="31"/>
  <c r="BE122" i="31"/>
  <c r="BE123" i="31"/>
  <c r="BE129" i="31"/>
  <c r="BE132" i="31"/>
  <c r="BE133" i="31"/>
  <c r="BE134" i="31"/>
  <c r="BE142" i="31"/>
  <c r="BE146" i="31"/>
  <c r="BE147" i="31"/>
  <c r="BE148" i="31"/>
  <c r="BE149" i="31"/>
  <c r="BE151" i="31"/>
  <c r="BE152" i="31"/>
  <c r="BE158" i="31"/>
  <c r="E48" i="31"/>
  <c r="F55" i="31"/>
  <c r="J83" i="31"/>
  <c r="J86" i="31"/>
  <c r="BE92" i="31"/>
  <c r="BE103" i="31"/>
  <c r="BE115" i="31"/>
  <c r="BE135" i="31"/>
  <c r="BE137" i="31"/>
  <c r="BE144" i="31"/>
  <c r="BE145" i="31"/>
  <c r="BE150" i="31"/>
  <c r="BE153" i="31"/>
  <c r="BE154" i="31"/>
  <c r="BE159" i="31"/>
  <c r="BE162" i="31"/>
  <c r="BE95" i="31"/>
  <c r="BE96" i="31"/>
  <c r="BE106" i="31"/>
  <c r="BE107" i="31"/>
  <c r="BE111" i="31"/>
  <c r="BE114" i="31"/>
  <c r="BE116" i="31"/>
  <c r="BE117" i="31"/>
  <c r="BE119" i="31"/>
  <c r="BE121" i="31"/>
  <c r="BE126" i="31"/>
  <c r="BE127" i="31"/>
  <c r="BE138" i="31"/>
  <c r="BE139" i="31"/>
  <c r="BE140" i="31"/>
  <c r="BE155" i="31"/>
  <c r="BE157" i="31"/>
  <c r="BE100" i="31"/>
  <c r="BE101" i="31"/>
  <c r="BE102" i="31"/>
  <c r="BE104" i="31"/>
  <c r="BE105" i="31"/>
  <c r="BE108" i="31"/>
  <c r="BE109" i="31"/>
  <c r="BE110" i="31"/>
  <c r="BE113" i="31"/>
  <c r="BE118" i="31"/>
  <c r="BE124" i="31"/>
  <c r="BE125" i="31"/>
  <c r="BE130" i="31"/>
  <c r="BE141" i="31"/>
  <c r="BE143" i="31"/>
  <c r="BE156" i="31"/>
  <c r="J54" i="30"/>
  <c r="F85" i="30"/>
  <c r="F86" i="30"/>
  <c r="BE94" i="30"/>
  <c r="BE95" i="30"/>
  <c r="BE102" i="30"/>
  <c r="BE103" i="30"/>
  <c r="BE111" i="30"/>
  <c r="BE117" i="30"/>
  <c r="BE124" i="30"/>
  <c r="BE128" i="30"/>
  <c r="BE131" i="30"/>
  <c r="BE135" i="30"/>
  <c r="BE151" i="30"/>
  <c r="BE154" i="30"/>
  <c r="BE156" i="30"/>
  <c r="BE162" i="30"/>
  <c r="BE165" i="30"/>
  <c r="BE168" i="30"/>
  <c r="BE175" i="30"/>
  <c r="E48" i="30"/>
  <c r="J83" i="30"/>
  <c r="BE96" i="30"/>
  <c r="BE100" i="30"/>
  <c r="BE112" i="30"/>
  <c r="BE123" i="30"/>
  <c r="BE125" i="30"/>
  <c r="BE130" i="30"/>
  <c r="BE136" i="30"/>
  <c r="BE140" i="30"/>
  <c r="BE141" i="30"/>
  <c r="BE142" i="30"/>
  <c r="BE144" i="30"/>
  <c r="BE145" i="30"/>
  <c r="J86" i="30"/>
  <c r="BE106" i="30"/>
  <c r="BE107" i="30"/>
  <c r="BE108" i="30"/>
  <c r="BE115" i="30"/>
  <c r="BE116" i="30"/>
  <c r="BE118" i="30"/>
  <c r="BE121" i="30"/>
  <c r="BE126" i="30"/>
  <c r="BE129" i="30"/>
  <c r="BE132" i="30"/>
  <c r="BE133" i="30"/>
  <c r="BE137" i="30"/>
  <c r="BE143" i="30"/>
  <c r="BE159" i="30"/>
  <c r="BE160" i="30"/>
  <c r="BE161" i="30"/>
  <c r="BE164" i="30"/>
  <c r="BE167" i="30"/>
  <c r="BE171" i="30"/>
  <c r="BE92" i="30"/>
  <c r="BE97" i="30"/>
  <c r="BE101" i="30"/>
  <c r="BE104" i="30"/>
  <c r="BE105" i="30"/>
  <c r="BE109" i="30"/>
  <c r="BE110" i="30"/>
  <c r="BE113" i="30"/>
  <c r="BE114" i="30"/>
  <c r="BE119" i="30"/>
  <c r="BE120" i="30"/>
  <c r="BE122" i="30"/>
  <c r="BE127" i="30"/>
  <c r="BE134" i="30"/>
  <c r="BE138" i="30"/>
  <c r="BE139" i="30"/>
  <c r="BE146" i="30"/>
  <c r="BE148" i="30"/>
  <c r="BE150" i="30"/>
  <c r="BE152" i="30"/>
  <c r="BE155" i="30"/>
  <c r="BE157" i="30"/>
  <c r="BE158" i="30"/>
  <c r="BE163" i="30"/>
  <c r="BE166" i="30"/>
  <c r="BE169" i="30"/>
  <c r="BE170" i="30"/>
  <c r="BE172" i="30"/>
  <c r="E48" i="29"/>
  <c r="F54" i="29"/>
  <c r="J55" i="29"/>
  <c r="J78" i="29"/>
  <c r="BE90" i="29"/>
  <c r="BE92" i="29"/>
  <c r="BE95" i="29"/>
  <c r="BE100" i="29"/>
  <c r="BE105" i="29"/>
  <c r="BE112" i="29"/>
  <c r="BE113" i="29"/>
  <c r="BE121" i="29"/>
  <c r="J52" i="29"/>
  <c r="F79" i="29"/>
  <c r="BE86" i="29"/>
  <c r="BE88" i="29"/>
  <c r="BE94" i="29"/>
  <c r="BE96" i="29"/>
  <c r="BE103" i="29"/>
  <c r="BE106" i="29"/>
  <c r="BE109" i="29"/>
  <c r="BE122" i="29"/>
  <c r="BE123" i="29"/>
  <c r="BE93" i="29"/>
  <c r="BE99" i="29"/>
  <c r="BE101" i="29"/>
  <c r="BE104" i="29"/>
  <c r="BE107" i="29"/>
  <c r="BE114" i="29"/>
  <c r="BE116" i="29"/>
  <c r="BE117" i="29"/>
  <c r="BE118" i="29"/>
  <c r="BE119" i="29"/>
  <c r="BE85" i="29"/>
  <c r="BE87" i="29"/>
  <c r="BE89" i="29"/>
  <c r="BE91" i="29"/>
  <c r="BE97" i="29"/>
  <c r="BE102" i="29"/>
  <c r="BE108" i="29"/>
  <c r="BE110" i="29"/>
  <c r="BE111" i="29"/>
  <c r="BE115" i="29"/>
  <c r="BE120" i="29"/>
  <c r="J52" i="28"/>
  <c r="E79" i="28"/>
  <c r="J86" i="28"/>
  <c r="BE95" i="28"/>
  <c r="BE96" i="28"/>
  <c r="BE97" i="28"/>
  <c r="BE104" i="28"/>
  <c r="BE108" i="28"/>
  <c r="BE109" i="28"/>
  <c r="BE122" i="28"/>
  <c r="BE135" i="28"/>
  <c r="BE140" i="28"/>
  <c r="BE141" i="28"/>
  <c r="BE146" i="28"/>
  <c r="BE150" i="28"/>
  <c r="BE152" i="28"/>
  <c r="BE157" i="28"/>
  <c r="BE161" i="28"/>
  <c r="BE169" i="28"/>
  <c r="BE178" i="28"/>
  <c r="BE182" i="28"/>
  <c r="BE185" i="28"/>
  <c r="BE202" i="28"/>
  <c r="BE206" i="28"/>
  <c r="BE207" i="28"/>
  <c r="F55" i="28"/>
  <c r="F85" i="28"/>
  <c r="BE102" i="28"/>
  <c r="BE111" i="28"/>
  <c r="BE115" i="28"/>
  <c r="BE116" i="28"/>
  <c r="BE118" i="28"/>
  <c r="BE120" i="28"/>
  <c r="BE123" i="28"/>
  <c r="BE130" i="28"/>
  <c r="BE142" i="28"/>
  <c r="BE147" i="28"/>
  <c r="BE153" i="28"/>
  <c r="BE165" i="28"/>
  <c r="BE166" i="28"/>
  <c r="BE168" i="28"/>
  <c r="BE172" i="28"/>
  <c r="BE174" i="28"/>
  <c r="BE175" i="28"/>
  <c r="BE176" i="28"/>
  <c r="BE188" i="28"/>
  <c r="BE189" i="28"/>
  <c r="BE190" i="28"/>
  <c r="BE192" i="28"/>
  <c r="BE196" i="28"/>
  <c r="J54" i="28"/>
  <c r="BE92" i="28"/>
  <c r="BE93" i="28"/>
  <c r="BE94" i="28"/>
  <c r="BE99" i="28"/>
  <c r="BE106" i="28"/>
  <c r="BE113" i="28"/>
  <c r="BE124" i="28"/>
  <c r="BE132" i="28"/>
  <c r="BE139" i="28"/>
  <c r="BE143" i="28"/>
  <c r="BE144" i="28"/>
  <c r="BE145" i="28"/>
  <c r="BE156" i="28"/>
  <c r="BE158" i="28"/>
  <c r="BE159" i="28"/>
  <c r="BE160" i="28"/>
  <c r="BE170" i="28"/>
  <c r="BE171" i="28"/>
  <c r="BE180" i="28"/>
  <c r="BE181" i="28"/>
  <c r="BE186" i="28"/>
  <c r="BE187" i="28"/>
  <c r="BE194" i="28"/>
  <c r="BE195" i="28"/>
  <c r="BE197" i="28"/>
  <c r="BE199" i="28"/>
  <c r="BE100" i="28"/>
  <c r="BE101" i="28"/>
  <c r="BE103" i="28"/>
  <c r="BE105" i="28"/>
  <c r="BE107" i="28"/>
  <c r="BE110" i="28"/>
  <c r="BE114" i="28"/>
  <c r="BE117" i="28"/>
  <c r="BE119" i="28"/>
  <c r="BE121" i="28"/>
  <c r="BE125" i="28"/>
  <c r="BE126" i="28"/>
  <c r="BE127" i="28"/>
  <c r="BE128" i="28"/>
  <c r="BE129" i="28"/>
  <c r="BE131" i="28"/>
  <c r="BE133" i="28"/>
  <c r="BE134" i="28"/>
  <c r="BE137" i="28"/>
  <c r="BE138" i="28"/>
  <c r="BE148" i="28"/>
  <c r="BE149" i="28"/>
  <c r="BE151" i="28"/>
  <c r="BE155" i="28"/>
  <c r="BE162" i="28"/>
  <c r="BE163" i="28"/>
  <c r="BE164" i="28"/>
  <c r="BE173" i="28"/>
  <c r="BE177" i="28"/>
  <c r="BE183" i="28"/>
  <c r="BE184" i="28"/>
  <c r="BE191" i="28"/>
  <c r="BE193" i="28"/>
  <c r="BE200" i="28"/>
  <c r="BE201" i="28"/>
  <c r="BE204" i="28"/>
  <c r="BE205" i="28"/>
  <c r="J56" i="27"/>
  <c r="J59" i="27"/>
  <c r="BE124" i="27"/>
  <c r="BE205" i="27"/>
  <c r="BE236" i="27"/>
  <c r="BE245" i="27"/>
  <c r="BE248" i="27"/>
  <c r="BE282" i="27"/>
  <c r="BE309" i="27"/>
  <c r="BE328" i="27"/>
  <c r="BE370" i="27"/>
  <c r="BE382" i="27"/>
  <c r="BE412" i="27"/>
  <c r="E50" i="27"/>
  <c r="F59" i="27"/>
  <c r="F89" i="27"/>
  <c r="BE96" i="27"/>
  <c r="BE103" i="27"/>
  <c r="BE138" i="27"/>
  <c r="BE162" i="27"/>
  <c r="BE172" i="27"/>
  <c r="BE208" i="27"/>
  <c r="BE275" i="27"/>
  <c r="BE286" i="27"/>
  <c r="BE314" i="27"/>
  <c r="BE396" i="27"/>
  <c r="BE413" i="27"/>
  <c r="BE420" i="27"/>
  <c r="BE427" i="27"/>
  <c r="BE432" i="27"/>
  <c r="BE152" i="27"/>
  <c r="BE182" i="27"/>
  <c r="BE191" i="27"/>
  <c r="BE206" i="27"/>
  <c r="BE217" i="27"/>
  <c r="BE220" i="27"/>
  <c r="BE234" i="27"/>
  <c r="BE262" i="27"/>
  <c r="BE297" i="27"/>
  <c r="BE318" i="27"/>
  <c r="BE321" i="27"/>
  <c r="BE326" i="27"/>
  <c r="BE395" i="27"/>
  <c r="BE407" i="27"/>
  <c r="BE408" i="27"/>
  <c r="J58" i="27"/>
  <c r="BE110" i="27"/>
  <c r="BE192" i="27"/>
  <c r="BE209" i="27"/>
  <c r="BE213" i="27"/>
  <c r="BE303" i="27"/>
  <c r="BE332" i="27"/>
  <c r="BE334" i="27"/>
  <c r="BE337" i="27"/>
  <c r="BE339" i="27"/>
  <c r="BE350" i="27"/>
  <c r="BE356" i="27"/>
  <c r="BE362" i="27"/>
  <c r="E50" i="26"/>
  <c r="J58" i="26"/>
  <c r="BE103" i="26"/>
  <c r="BE177" i="26"/>
  <c r="BE228" i="26"/>
  <c r="BE260" i="26"/>
  <c r="BE272" i="26"/>
  <c r="BE276" i="26"/>
  <c r="BE288" i="26"/>
  <c r="BE293" i="26"/>
  <c r="BE304" i="26"/>
  <c r="BE305" i="26"/>
  <c r="BE316" i="26"/>
  <c r="BE320" i="26"/>
  <c r="BE323" i="26"/>
  <c r="BE325" i="26"/>
  <c r="BE326" i="26"/>
  <c r="BE348" i="26"/>
  <c r="BE352" i="26"/>
  <c r="BE355" i="26"/>
  <c r="BE360" i="26"/>
  <c r="BE371" i="26"/>
  <c r="BE395" i="26"/>
  <c r="J56" i="26"/>
  <c r="J91" i="26"/>
  <c r="BE97" i="26"/>
  <c r="BE155" i="26"/>
  <c r="BE197" i="26"/>
  <c r="BE217" i="26"/>
  <c r="BE236" i="26"/>
  <c r="BE243" i="26"/>
  <c r="BE256" i="26"/>
  <c r="BE264" i="26"/>
  <c r="BE268" i="26"/>
  <c r="BE280" i="26"/>
  <c r="BE287" i="26"/>
  <c r="BE315" i="26"/>
  <c r="BE322" i="26"/>
  <c r="BE330" i="26"/>
  <c r="BE333" i="26"/>
  <c r="BE334" i="26"/>
  <c r="BE341" i="26"/>
  <c r="BE402" i="26"/>
  <c r="BE404" i="26"/>
  <c r="BE407" i="26"/>
  <c r="F59" i="26"/>
  <c r="F90" i="26"/>
  <c r="BE111" i="26"/>
  <c r="BE173" i="26"/>
  <c r="BE176" i="26"/>
  <c r="BE223" i="26"/>
  <c r="BE230" i="26"/>
  <c r="BE284" i="26"/>
  <c r="BE300" i="26"/>
  <c r="BE309" i="26"/>
  <c r="BE310" i="26"/>
  <c r="BE332" i="26"/>
  <c r="BE345" i="26"/>
  <c r="BE364" i="26"/>
  <c r="BE368" i="26"/>
  <c r="BE375" i="26"/>
  <c r="BE379" i="26"/>
  <c r="BE380" i="26"/>
  <c r="BE384" i="26"/>
  <c r="BE119" i="26"/>
  <c r="BE127" i="26"/>
  <c r="BE141" i="26"/>
  <c r="BE169" i="26"/>
  <c r="BE174" i="26"/>
  <c r="BE182" i="26"/>
  <c r="BE186" i="26"/>
  <c r="BE189" i="26"/>
  <c r="BE196" i="26"/>
  <c r="BE207" i="26"/>
  <c r="BE210" i="26"/>
  <c r="BE285" i="26"/>
  <c r="BE292" i="26"/>
  <c r="BE299" i="26"/>
  <c r="BE312" i="26"/>
  <c r="BE331" i="26"/>
  <c r="BE337" i="26"/>
  <c r="BE356" i="26"/>
  <c r="BE387" i="26"/>
  <c r="BE391" i="26"/>
  <c r="BE410" i="26"/>
  <c r="J55" i="25"/>
  <c r="J80" i="25"/>
  <c r="BE91" i="25"/>
  <c r="BE96" i="25"/>
  <c r="BE117" i="25"/>
  <c r="BE120" i="25"/>
  <c r="BE125" i="25"/>
  <c r="BE128" i="25"/>
  <c r="BE137" i="25"/>
  <c r="BE145" i="25"/>
  <c r="BE148" i="25"/>
  <c r="BE151" i="25"/>
  <c r="BE155" i="25"/>
  <c r="BE159" i="25"/>
  <c r="BE168" i="25"/>
  <c r="BE169" i="25"/>
  <c r="BE170" i="25"/>
  <c r="BE172" i="25"/>
  <c r="BE174" i="25"/>
  <c r="BE198" i="25"/>
  <c r="BE204" i="25"/>
  <c r="BE205" i="25"/>
  <c r="BE207" i="25"/>
  <c r="BE211" i="25"/>
  <c r="BE218" i="25"/>
  <c r="BE221" i="25"/>
  <c r="BE224" i="25"/>
  <c r="BE228" i="25"/>
  <c r="BE232" i="25"/>
  <c r="BE233" i="25"/>
  <c r="BE234" i="25"/>
  <c r="BE235" i="25"/>
  <c r="BE236" i="25"/>
  <c r="BE240" i="25"/>
  <c r="BE241" i="25"/>
  <c r="BE245" i="25"/>
  <c r="BE246" i="25"/>
  <c r="BE247" i="25"/>
  <c r="BE248" i="25"/>
  <c r="BE255" i="25"/>
  <c r="BE258" i="25"/>
  <c r="BE260" i="25"/>
  <c r="J54" i="25"/>
  <c r="F83" i="25"/>
  <c r="BE90" i="25"/>
  <c r="BE92" i="25"/>
  <c r="BE93" i="25"/>
  <c r="BE94" i="25"/>
  <c r="BE98" i="25"/>
  <c r="BE100" i="25"/>
  <c r="BE104" i="25"/>
  <c r="BE106" i="25"/>
  <c r="BE110" i="25"/>
  <c r="BE113" i="25"/>
  <c r="BE114" i="25"/>
  <c r="BE126" i="25"/>
  <c r="BE129" i="25"/>
  <c r="BE133" i="25"/>
  <c r="BE135" i="25"/>
  <c r="BE136" i="25"/>
  <c r="BE142" i="25"/>
  <c r="BE143" i="25"/>
  <c r="BE147" i="25"/>
  <c r="BE150" i="25"/>
  <c r="BE152" i="25"/>
  <c r="BE156" i="25"/>
  <c r="BE157" i="25"/>
  <c r="BE164" i="25"/>
  <c r="BE173" i="25"/>
  <c r="BE175" i="25"/>
  <c r="BE177" i="25"/>
  <c r="BE179" i="25"/>
  <c r="BE181" i="25"/>
  <c r="BE182" i="25"/>
  <c r="BE187" i="25"/>
  <c r="BE188" i="25"/>
  <c r="BE191" i="25"/>
  <c r="BE194" i="25"/>
  <c r="BE195" i="25"/>
  <c r="BE197" i="25"/>
  <c r="BE202" i="25"/>
  <c r="BE203" i="25"/>
  <c r="BE206" i="25"/>
  <c r="BE209" i="25"/>
  <c r="BE213" i="25"/>
  <c r="BE214" i="25"/>
  <c r="BE216" i="25"/>
  <c r="BE222" i="25"/>
  <c r="BE223" i="25"/>
  <c r="BE230" i="25"/>
  <c r="BE231" i="25"/>
  <c r="BE238" i="25"/>
  <c r="BE243" i="25"/>
  <c r="BE254" i="25"/>
  <c r="BE259" i="25"/>
  <c r="E76" i="25"/>
  <c r="F82" i="25"/>
  <c r="BE89" i="25"/>
  <c r="BE97" i="25"/>
  <c r="BE105" i="25"/>
  <c r="BE115" i="25"/>
  <c r="BE116" i="25"/>
  <c r="BE122" i="25"/>
  <c r="BE124" i="25"/>
  <c r="BE130" i="25"/>
  <c r="BE131" i="25"/>
  <c r="BE132" i="25"/>
  <c r="BE138" i="25"/>
  <c r="BE149" i="25"/>
  <c r="BE160" i="25"/>
  <c r="BE161" i="25"/>
  <c r="BE162" i="25"/>
  <c r="BE163" i="25"/>
  <c r="BE165" i="25"/>
  <c r="BE167" i="25"/>
  <c r="BE176" i="25"/>
  <c r="BE186" i="25"/>
  <c r="BE201" i="25"/>
  <c r="BE210" i="25"/>
  <c r="BE215" i="25"/>
  <c r="BE219" i="25"/>
  <c r="BE225" i="25"/>
  <c r="BE229" i="25"/>
  <c r="BE239" i="25"/>
  <c r="BE249" i="25"/>
  <c r="BE253" i="25"/>
  <c r="BE256" i="25"/>
  <c r="BE261" i="25"/>
  <c r="BE262" i="25"/>
  <c r="BE95" i="25"/>
  <c r="BE103" i="25"/>
  <c r="BE107" i="25"/>
  <c r="BE108" i="25"/>
  <c r="BE109" i="25"/>
  <c r="BE111" i="25"/>
  <c r="BE112" i="25"/>
  <c r="BE118" i="25"/>
  <c r="BE119" i="25"/>
  <c r="BE121" i="25"/>
  <c r="BE123" i="25"/>
  <c r="BE127" i="25"/>
  <c r="BE140" i="25"/>
  <c r="BE141" i="25"/>
  <c r="BE144" i="25"/>
  <c r="BE146" i="25"/>
  <c r="BE153" i="25"/>
  <c r="BE154" i="25"/>
  <c r="BE158" i="25"/>
  <c r="BE166" i="25"/>
  <c r="BE171" i="25"/>
  <c r="BE178" i="25"/>
  <c r="BE180" i="25"/>
  <c r="BE183" i="25"/>
  <c r="BE184" i="25"/>
  <c r="BE185" i="25"/>
  <c r="BE189" i="25"/>
  <c r="BE190" i="25"/>
  <c r="BE192" i="25"/>
  <c r="BE193" i="25"/>
  <c r="BE196" i="25"/>
  <c r="BE199" i="25"/>
  <c r="BE200" i="25"/>
  <c r="BE208" i="25"/>
  <c r="BE212" i="25"/>
  <c r="BE217" i="25"/>
  <c r="BE220" i="25"/>
  <c r="BE226" i="25"/>
  <c r="BE227" i="25"/>
  <c r="BE237" i="25"/>
  <c r="BE242" i="25"/>
  <c r="BE244" i="25"/>
  <c r="BE250" i="25"/>
  <c r="BE251" i="25"/>
  <c r="BE252" i="25"/>
  <c r="BE257" i="25"/>
  <c r="J54" i="24"/>
  <c r="F82" i="24"/>
  <c r="J83" i="24"/>
  <c r="BE162" i="24"/>
  <c r="BE189" i="24"/>
  <c r="BE193" i="24"/>
  <c r="BE204" i="24"/>
  <c r="BE207" i="24"/>
  <c r="BE231" i="24"/>
  <c r="BE323" i="24"/>
  <c r="BE326" i="24"/>
  <c r="BE426" i="24"/>
  <c r="BE441" i="24"/>
  <c r="BE537" i="24"/>
  <c r="BE541" i="24"/>
  <c r="BE592" i="24"/>
  <c r="BE660" i="24"/>
  <c r="BE684" i="24"/>
  <c r="BE688" i="24"/>
  <c r="BE691" i="24"/>
  <c r="BE697" i="24"/>
  <c r="BE708" i="24"/>
  <c r="BE715" i="24"/>
  <c r="BE718" i="24"/>
  <c r="BE722" i="24"/>
  <c r="BE725" i="24"/>
  <c r="BE738" i="24"/>
  <c r="BE777" i="24"/>
  <c r="BE781" i="24"/>
  <c r="BE783" i="24"/>
  <c r="E76" i="24"/>
  <c r="J80" i="24"/>
  <c r="BE89" i="24"/>
  <c r="BE116" i="24"/>
  <c r="BE170" i="24"/>
  <c r="BE208" i="24"/>
  <c r="BE216" i="24"/>
  <c r="BE223" i="24"/>
  <c r="BE227" i="24"/>
  <c r="BE249" i="24"/>
  <c r="BE361" i="24"/>
  <c r="BE385" i="24"/>
  <c r="BE414" i="24"/>
  <c r="BE505" i="24"/>
  <c r="BE512" i="24"/>
  <c r="BE520" i="24"/>
  <c r="BE550" i="24"/>
  <c r="BE603" i="24"/>
  <c r="BE632" i="24"/>
  <c r="BE647" i="24"/>
  <c r="BE747" i="24"/>
  <c r="BE751" i="24"/>
  <c r="BE780" i="24"/>
  <c r="F83" i="24"/>
  <c r="BE93" i="24"/>
  <c r="BE120" i="24"/>
  <c r="BE127" i="24"/>
  <c r="BE131" i="24"/>
  <c r="BE205" i="24"/>
  <c r="BE243" i="24"/>
  <c r="BE452" i="24"/>
  <c r="BE476" i="24"/>
  <c r="BE486" i="24"/>
  <c r="BE576" i="24"/>
  <c r="BE588" i="24"/>
  <c r="BE610" i="24"/>
  <c r="BE617" i="24"/>
  <c r="BE626" i="24"/>
  <c r="BE694" i="24"/>
  <c r="BE711" i="24"/>
  <c r="BE766" i="24"/>
  <c r="BE166" i="24"/>
  <c r="BE260" i="24"/>
  <c r="BE263" i="24"/>
  <c r="BE320" i="24"/>
  <c r="BE340" i="24"/>
  <c r="BE364" i="24"/>
  <c r="BE380" i="24"/>
  <c r="BE437" i="24"/>
  <c r="BE445" i="24"/>
  <c r="BE469" i="24"/>
  <c r="BE557" i="24"/>
  <c r="BE563" i="24"/>
  <c r="BE595" i="24"/>
  <c r="BE623" i="24"/>
  <c r="BE640" i="24"/>
  <c r="BE654" i="24"/>
  <c r="BE672" i="24"/>
  <c r="BE681" i="24"/>
  <c r="BE701" i="24"/>
  <c r="BE704" i="24"/>
  <c r="BE734" i="24"/>
  <c r="BE755" i="24"/>
  <c r="E48" i="23"/>
  <c r="F54" i="23"/>
  <c r="J55" i="23"/>
  <c r="F86" i="23"/>
  <c r="BE96" i="23"/>
  <c r="BE100" i="23"/>
  <c r="BE122" i="23"/>
  <c r="BE127" i="23"/>
  <c r="BE151" i="23"/>
  <c r="BE153" i="23"/>
  <c r="BE167" i="23"/>
  <c r="BE179" i="23"/>
  <c r="BE190" i="23"/>
  <c r="BE213" i="23"/>
  <c r="BE215" i="23"/>
  <c r="BE227" i="23"/>
  <c r="BE230" i="23"/>
  <c r="BE232" i="23"/>
  <c r="BE239" i="23"/>
  <c r="BE250" i="23"/>
  <c r="BE254" i="23"/>
  <c r="BE256" i="23"/>
  <c r="BE270" i="23"/>
  <c r="BE277" i="23"/>
  <c r="J85" i="23"/>
  <c r="BE112" i="23"/>
  <c r="BE131" i="23"/>
  <c r="BE135" i="23"/>
  <c r="BE139" i="23"/>
  <c r="BE141" i="23"/>
  <c r="BE155" i="23"/>
  <c r="BE163" i="23"/>
  <c r="BE175" i="23"/>
  <c r="BE185" i="23"/>
  <c r="BE198" i="23"/>
  <c r="BE199" i="23"/>
  <c r="BE204" i="23"/>
  <c r="BE208" i="23"/>
  <c r="BE212" i="23"/>
  <c r="BE244" i="23"/>
  <c r="BE246" i="23"/>
  <c r="BE273" i="23"/>
  <c r="J52" i="23"/>
  <c r="BE92" i="23"/>
  <c r="BE104" i="23"/>
  <c r="BE108" i="23"/>
  <c r="BE117" i="23"/>
  <c r="BE145" i="23"/>
  <c r="BE159" i="23"/>
  <c r="BE173" i="23"/>
  <c r="BE183" i="23"/>
  <c r="BE223" i="23"/>
  <c r="BE226" i="23"/>
  <c r="BE235" i="23"/>
  <c r="BE260" i="23"/>
  <c r="BE264" i="23"/>
  <c r="BE271" i="23"/>
  <c r="BE123" i="23"/>
  <c r="BE194" i="23"/>
  <c r="BE214" i="23"/>
  <c r="BE219" i="23"/>
  <c r="BE229" i="23"/>
  <c r="E50" i="22"/>
  <c r="F58" i="22"/>
  <c r="F59" i="22"/>
  <c r="J88" i="22"/>
  <c r="BE110" i="22"/>
  <c r="BE122" i="22"/>
  <c r="BE162" i="22"/>
  <c r="BE172" i="22"/>
  <c r="BE95" i="22"/>
  <c r="BE115" i="22"/>
  <c r="BE130" i="22"/>
  <c r="BE134" i="22"/>
  <c r="BE138" i="22"/>
  <c r="BE165" i="22"/>
  <c r="BE177" i="22"/>
  <c r="J86" i="22"/>
  <c r="J89" i="22"/>
  <c r="BE149" i="22"/>
  <c r="BE155" i="22"/>
  <c r="BE160" i="22"/>
  <c r="BE168" i="22"/>
  <c r="BE178" i="22"/>
  <c r="BE126" i="22"/>
  <c r="BE144" i="22"/>
  <c r="BE151" i="22"/>
  <c r="BE157" i="22"/>
  <c r="BE176" i="22"/>
  <c r="E50" i="21"/>
  <c r="F58" i="21"/>
  <c r="F99" i="21"/>
  <c r="BE118" i="21"/>
  <c r="BE143" i="21"/>
  <c r="BE151" i="21"/>
  <c r="BE153" i="21"/>
  <c r="BE160" i="21"/>
  <c r="BE169" i="21"/>
  <c r="BE173" i="21"/>
  <c r="BE199" i="21"/>
  <c r="BE217" i="21"/>
  <c r="BE218" i="21"/>
  <c r="BE235" i="21"/>
  <c r="BE238" i="21"/>
  <c r="BE250" i="21"/>
  <c r="BE258" i="21"/>
  <c r="BE264" i="21"/>
  <c r="BE283" i="21"/>
  <c r="BE291" i="21"/>
  <c r="BE293" i="21"/>
  <c r="BE336" i="21"/>
  <c r="BE370" i="21"/>
  <c r="BE374" i="21"/>
  <c r="BE391" i="21"/>
  <c r="BE426" i="21"/>
  <c r="BE432" i="21"/>
  <c r="BE441" i="21"/>
  <c r="BE458" i="21"/>
  <c r="BE476" i="21"/>
  <c r="BE479" i="21"/>
  <c r="BE480" i="21"/>
  <c r="BE488" i="21"/>
  <c r="J58" i="21"/>
  <c r="BE105" i="21"/>
  <c r="BE110" i="21"/>
  <c r="BE122" i="21"/>
  <c r="BE127" i="21"/>
  <c r="BE132" i="21"/>
  <c r="BE177" i="21"/>
  <c r="BE182" i="21"/>
  <c r="BE221" i="21"/>
  <c r="BE231" i="21"/>
  <c r="BE277" i="21"/>
  <c r="BE279" i="21"/>
  <c r="BE285" i="21"/>
  <c r="BE296" i="21"/>
  <c r="BE299" i="21"/>
  <c r="BE302" i="21"/>
  <c r="BE305" i="21"/>
  <c r="BE308" i="21"/>
  <c r="BE325" i="21"/>
  <c r="BE328" i="21"/>
  <c r="BE332" i="21"/>
  <c r="BE333" i="21"/>
  <c r="BE334" i="21"/>
  <c r="BE338" i="21"/>
  <c r="BE339" i="21"/>
  <c r="BE340" i="21"/>
  <c r="BE357" i="21"/>
  <c r="BE417" i="21"/>
  <c r="BE420" i="21"/>
  <c r="BE428" i="21"/>
  <c r="BE434" i="21"/>
  <c r="BE449" i="21"/>
  <c r="BE471" i="21"/>
  <c r="BE481" i="21"/>
  <c r="BE486" i="21"/>
  <c r="BE493" i="21"/>
  <c r="BE497" i="21"/>
  <c r="J59" i="21"/>
  <c r="J96" i="21"/>
  <c r="BE197" i="21"/>
  <c r="BE223" i="21"/>
  <c r="BE226" i="21"/>
  <c r="BE228" i="21"/>
  <c r="BE246" i="21"/>
  <c r="BE254" i="21"/>
  <c r="BE269" i="21"/>
  <c r="BE320" i="21"/>
  <c r="BE323" i="21"/>
  <c r="BE335" i="21"/>
  <c r="BE348" i="21"/>
  <c r="BE378" i="21"/>
  <c r="BE396" i="21"/>
  <c r="BE446" i="21"/>
  <c r="BE455" i="21"/>
  <c r="BE473" i="21"/>
  <c r="BE483" i="21"/>
  <c r="BE490" i="21"/>
  <c r="BE114" i="21"/>
  <c r="BE140" i="21"/>
  <c r="BE184" i="21"/>
  <c r="BE187" i="21"/>
  <c r="BE189" i="21"/>
  <c r="BE208" i="21"/>
  <c r="BE242" i="21"/>
  <c r="BE273" i="21"/>
  <c r="BE281" i="21"/>
  <c r="BE287" i="21"/>
  <c r="BE289" i="21"/>
  <c r="BE311" i="21"/>
  <c r="BE314" i="21"/>
  <c r="BE318" i="21"/>
  <c r="BE337" i="21"/>
  <c r="BE359" i="21"/>
  <c r="BE368" i="21"/>
  <c r="BE399" i="21"/>
  <c r="BE408" i="21"/>
  <c r="BE414" i="21"/>
  <c r="BE443" i="21"/>
  <c r="BE452" i="21"/>
  <c r="BE461" i="21"/>
  <c r="BE465" i="21"/>
  <c r="BE467" i="21"/>
  <c r="BE482" i="21"/>
  <c r="J54" i="20"/>
  <c r="E71" i="20"/>
  <c r="F77" i="20"/>
  <c r="J55" i="20"/>
  <c r="F55" i="20"/>
  <c r="J75" i="20"/>
  <c r="BE84" i="20"/>
  <c r="F54" i="19"/>
  <c r="E71" i="19"/>
  <c r="BE84" i="19"/>
  <c r="BE85" i="19"/>
  <c r="BE89" i="19"/>
  <c r="BE93" i="19"/>
  <c r="BE96" i="19"/>
  <c r="BE97" i="19"/>
  <c r="BE99" i="19"/>
  <c r="BE102" i="19"/>
  <c r="BE103" i="19"/>
  <c r="J54" i="19"/>
  <c r="BE86" i="19"/>
  <c r="BE92" i="19"/>
  <c r="BE98" i="19"/>
  <c r="BE105" i="19"/>
  <c r="F55" i="19"/>
  <c r="J78" i="19"/>
  <c r="BE87" i="19"/>
  <c r="BE94" i="19"/>
  <c r="BE100" i="19"/>
  <c r="BE101" i="19"/>
  <c r="BE104" i="19"/>
  <c r="J52" i="19"/>
  <c r="BE88" i="19"/>
  <c r="BE90" i="19"/>
  <c r="BE91" i="19"/>
  <c r="BE95" i="19"/>
  <c r="BE106" i="19"/>
  <c r="J93" i="17"/>
  <c r="J65" i="17" s="1"/>
  <c r="F55" i="18"/>
  <c r="BE88" i="18"/>
  <c r="BE93" i="18"/>
  <c r="F54" i="18"/>
  <c r="J55" i="18"/>
  <c r="J75" i="18"/>
  <c r="BE86" i="18"/>
  <c r="BE87" i="18"/>
  <c r="BE89" i="18"/>
  <c r="J54" i="18"/>
  <c r="BE91" i="18"/>
  <c r="E48" i="18"/>
  <c r="BE84" i="18"/>
  <c r="BE85" i="18"/>
  <c r="BE90" i="18"/>
  <c r="BE92" i="18"/>
  <c r="J58" i="17"/>
  <c r="J85" i="17"/>
  <c r="F87" i="17"/>
  <c r="BE94" i="17"/>
  <c r="BE100" i="17"/>
  <c r="BE105" i="17"/>
  <c r="BE106" i="17"/>
  <c r="BE107" i="17"/>
  <c r="BE110" i="17"/>
  <c r="BE118" i="17"/>
  <c r="BE119" i="17"/>
  <c r="BE120" i="17"/>
  <c r="BE121" i="17"/>
  <c r="BE124" i="17"/>
  <c r="F59" i="17"/>
  <c r="J88" i="17"/>
  <c r="BE95" i="17"/>
  <c r="BE96" i="17"/>
  <c r="BE101" i="17"/>
  <c r="BE104" i="17"/>
  <c r="BE117" i="17"/>
  <c r="BE123" i="17"/>
  <c r="E79" i="17"/>
  <c r="BE99" i="17"/>
  <c r="BE102" i="17"/>
  <c r="BE103" i="17"/>
  <c r="BE108" i="17"/>
  <c r="BE113" i="17"/>
  <c r="BE122" i="17"/>
  <c r="BE127" i="17"/>
  <c r="J60" i="16"/>
  <c r="J63" i="16"/>
  <c r="J90" i="16"/>
  <c r="BE105" i="16"/>
  <c r="BE107" i="16"/>
  <c r="BE111" i="16"/>
  <c r="BE113" i="16"/>
  <c r="BE123" i="16"/>
  <c r="BE124" i="16"/>
  <c r="BE125" i="16"/>
  <c r="BE126" i="16"/>
  <c r="BE135" i="16"/>
  <c r="F63" i="16"/>
  <c r="BE97" i="16"/>
  <c r="BE98" i="16"/>
  <c r="BE99" i="16"/>
  <c r="BE106" i="16"/>
  <c r="BE109" i="16"/>
  <c r="BE112" i="16"/>
  <c r="BE117" i="16"/>
  <c r="BE118" i="16"/>
  <c r="BE121" i="16"/>
  <c r="BE127" i="16"/>
  <c r="BE131" i="16"/>
  <c r="BE101" i="16"/>
  <c r="BE104" i="16"/>
  <c r="BE108" i="16"/>
  <c r="BE114" i="16"/>
  <c r="BE122" i="16"/>
  <c r="BE128" i="16"/>
  <c r="BE129" i="16"/>
  <c r="BE136" i="16"/>
  <c r="BE137" i="16"/>
  <c r="E52" i="16"/>
  <c r="F62" i="16"/>
  <c r="BE100" i="16"/>
  <c r="BE102" i="16"/>
  <c r="BE103" i="16"/>
  <c r="BE110" i="16"/>
  <c r="BE115" i="16"/>
  <c r="BE119" i="16"/>
  <c r="BE120" i="16"/>
  <c r="BE130" i="16"/>
  <c r="BE132" i="16"/>
  <c r="BE133" i="16"/>
  <c r="BE134" i="16"/>
  <c r="F62" i="15"/>
  <c r="E81" i="15"/>
  <c r="J89" i="15"/>
  <c r="J92" i="15"/>
  <c r="BE104" i="15"/>
  <c r="BE108" i="15"/>
  <c r="BE109" i="15"/>
  <c r="BE115" i="15"/>
  <c r="BE116" i="15"/>
  <c r="BE120" i="15"/>
  <c r="BE123" i="15"/>
  <c r="BE126" i="15"/>
  <c r="BE128" i="15"/>
  <c r="BE132" i="15"/>
  <c r="BE134" i="15"/>
  <c r="BE135" i="15"/>
  <c r="J62" i="15"/>
  <c r="BE101" i="15"/>
  <c r="BE102" i="15"/>
  <c r="BE103" i="15"/>
  <c r="BE106" i="15"/>
  <c r="BE110" i="15"/>
  <c r="BE113" i="15"/>
  <c r="BE114" i="15"/>
  <c r="BE118" i="15"/>
  <c r="BE119" i="15"/>
  <c r="BE121" i="15"/>
  <c r="BE122" i="15"/>
  <c r="BE125" i="15"/>
  <c r="BE129" i="15"/>
  <c r="F63" i="15"/>
  <c r="BE98" i="15"/>
  <c r="BE99" i="15"/>
  <c r="BE100" i="15"/>
  <c r="BE130" i="15"/>
  <c r="BE107" i="15"/>
  <c r="BE111" i="15"/>
  <c r="BE112" i="15"/>
  <c r="BE117" i="15"/>
  <c r="BE124" i="15"/>
  <c r="BE127" i="15"/>
  <c r="BE131" i="15"/>
  <c r="F63" i="14"/>
  <c r="J89" i="14"/>
  <c r="BE99" i="14"/>
  <c r="BE108" i="14"/>
  <c r="BE114" i="14"/>
  <c r="BE115" i="14"/>
  <c r="BE123" i="14"/>
  <c r="J63" i="14"/>
  <c r="J87" i="14"/>
  <c r="BE100" i="14"/>
  <c r="BE105" i="14"/>
  <c r="BE110" i="14"/>
  <c r="BE118" i="14"/>
  <c r="BE122" i="14"/>
  <c r="BE124" i="14"/>
  <c r="E52" i="14"/>
  <c r="F89" i="14"/>
  <c r="BE96" i="14"/>
  <c r="BE107" i="14"/>
  <c r="BE111" i="14"/>
  <c r="BE112" i="14"/>
  <c r="BE113" i="14"/>
  <c r="BE117" i="14"/>
  <c r="BE119" i="14"/>
  <c r="BE121" i="14"/>
  <c r="BE125" i="14"/>
  <c r="BE97" i="14"/>
  <c r="BE98" i="14"/>
  <c r="BE101" i="14"/>
  <c r="BE102" i="14"/>
  <c r="BE103" i="14"/>
  <c r="BE104" i="14"/>
  <c r="BE106" i="14"/>
  <c r="BE109" i="14"/>
  <c r="BE116" i="14"/>
  <c r="BE120" i="14"/>
  <c r="J63" i="13"/>
  <c r="J88" i="13"/>
  <c r="F91" i="13"/>
  <c r="BE97" i="13"/>
  <c r="BE99" i="13"/>
  <c r="BE100" i="13"/>
  <c r="BE102" i="13"/>
  <c r="BE105" i="13"/>
  <c r="BE112" i="13"/>
  <c r="BE113" i="13"/>
  <c r="BE114" i="13"/>
  <c r="BE119" i="13"/>
  <c r="BE129" i="13"/>
  <c r="BE132" i="13"/>
  <c r="BE133" i="13"/>
  <c r="BE136" i="13"/>
  <c r="BE141" i="13"/>
  <c r="BE153" i="13"/>
  <c r="BE161" i="13"/>
  <c r="BE164" i="13"/>
  <c r="BE169" i="13"/>
  <c r="BE178" i="13"/>
  <c r="BE179" i="13"/>
  <c r="BE181" i="13"/>
  <c r="BE186" i="13"/>
  <c r="BE187" i="13"/>
  <c r="BE189" i="13"/>
  <c r="BE190" i="13"/>
  <c r="BE191" i="13"/>
  <c r="BE195" i="13"/>
  <c r="BE196" i="13"/>
  <c r="E80" i="13"/>
  <c r="BE98" i="13"/>
  <c r="BE103" i="13"/>
  <c r="BE108" i="13"/>
  <c r="BE111" i="13"/>
  <c r="BE117" i="13"/>
  <c r="BE120" i="13"/>
  <c r="BE130" i="13"/>
  <c r="BE131" i="13"/>
  <c r="BE142" i="13"/>
  <c r="BE143" i="13"/>
  <c r="BE144" i="13"/>
  <c r="BE145" i="13"/>
  <c r="BE148" i="13"/>
  <c r="BE152" i="13"/>
  <c r="BE155" i="13"/>
  <c r="BE162" i="13"/>
  <c r="BE163" i="13"/>
  <c r="BE170" i="13"/>
  <c r="BE171" i="13"/>
  <c r="BE177" i="13"/>
  <c r="BE180" i="13"/>
  <c r="BE184" i="13"/>
  <c r="BE185" i="13"/>
  <c r="BE188" i="13"/>
  <c r="BE192" i="13"/>
  <c r="BE193" i="13"/>
  <c r="F62" i="13"/>
  <c r="J90" i="13"/>
  <c r="BE104" i="13"/>
  <c r="BE106" i="13"/>
  <c r="BE109" i="13"/>
  <c r="BE110" i="13"/>
  <c r="BE116" i="13"/>
  <c r="BE123" i="13"/>
  <c r="BE124" i="13"/>
  <c r="BE125" i="13"/>
  <c r="BE134" i="13"/>
  <c r="BE135" i="13"/>
  <c r="BE140" i="13"/>
  <c r="BE146" i="13"/>
  <c r="BE150" i="13"/>
  <c r="BE160" i="13"/>
  <c r="BE165" i="13"/>
  <c r="BE168" i="13"/>
  <c r="BE172" i="13"/>
  <c r="BE173" i="13"/>
  <c r="BE174" i="13"/>
  <c r="BE183" i="13"/>
  <c r="BE101" i="13"/>
  <c r="BE107" i="13"/>
  <c r="BE115" i="13"/>
  <c r="BE118" i="13"/>
  <c r="BE121" i="13"/>
  <c r="BE122" i="13"/>
  <c r="BE126" i="13"/>
  <c r="BE127" i="13"/>
  <c r="BE128" i="13"/>
  <c r="BE137" i="13"/>
  <c r="BE138" i="13"/>
  <c r="BE139" i="13"/>
  <c r="BE149" i="13"/>
  <c r="BE151" i="13"/>
  <c r="BE154" i="13"/>
  <c r="BE156" i="13"/>
  <c r="BE157" i="13"/>
  <c r="BE158" i="13"/>
  <c r="BE159" i="13"/>
  <c r="BE166" i="13"/>
  <c r="BE167" i="13"/>
  <c r="BE175" i="13"/>
  <c r="BE176" i="13"/>
  <c r="BE182" i="13"/>
  <c r="BE194" i="13"/>
  <c r="J60" i="12"/>
  <c r="F90" i="12"/>
  <c r="J91" i="12"/>
  <c r="BE102" i="12"/>
  <c r="BE105" i="12"/>
  <c r="BE110" i="12"/>
  <c r="BE113" i="12"/>
  <c r="BE115" i="12"/>
  <c r="E52" i="12"/>
  <c r="J62" i="12"/>
  <c r="BE97" i="12"/>
  <c r="BE99" i="12"/>
  <c r="BE100" i="12"/>
  <c r="BE101" i="12"/>
  <c r="BE103" i="12"/>
  <c r="BE107" i="12"/>
  <c r="BE109" i="12"/>
  <c r="F63" i="12"/>
  <c r="BE98" i="12"/>
  <c r="BE104" i="12"/>
  <c r="BE114" i="12"/>
  <c r="BE106" i="12"/>
  <c r="BE111" i="12"/>
  <c r="BE112" i="12"/>
  <c r="BE116" i="12"/>
  <c r="BE117" i="12"/>
  <c r="BE118" i="12"/>
  <c r="BE119" i="12"/>
  <c r="F59" i="11"/>
  <c r="J92" i="11"/>
  <c r="BE99" i="11"/>
  <c r="BE108" i="11"/>
  <c r="BE110" i="11"/>
  <c r="BE112" i="11"/>
  <c r="BE115" i="11"/>
  <c r="BE116" i="11"/>
  <c r="BE118" i="11"/>
  <c r="BE120" i="11"/>
  <c r="BE122" i="11"/>
  <c r="BE127" i="11"/>
  <c r="BE130" i="11"/>
  <c r="BE131" i="11"/>
  <c r="BE139" i="11"/>
  <c r="BE140" i="11"/>
  <c r="BE144" i="11"/>
  <c r="BE149" i="11"/>
  <c r="BE152" i="11"/>
  <c r="BE155" i="11"/>
  <c r="BE165" i="11"/>
  <c r="BE167" i="11"/>
  <c r="BE171" i="11"/>
  <c r="F92" i="11"/>
  <c r="BE100" i="11"/>
  <c r="BE104" i="11"/>
  <c r="BE106" i="11"/>
  <c r="BE107" i="11"/>
  <c r="BE109" i="11"/>
  <c r="BE119" i="11"/>
  <c r="BE123" i="11"/>
  <c r="BE124" i="11"/>
  <c r="BE126" i="11"/>
  <c r="BE132" i="11"/>
  <c r="BE133" i="11"/>
  <c r="BE135" i="11"/>
  <c r="BE136" i="11"/>
  <c r="BE146" i="11"/>
  <c r="BE147" i="11"/>
  <c r="BE168" i="11"/>
  <c r="E84" i="11"/>
  <c r="J90" i="11"/>
  <c r="J93" i="11"/>
  <c r="BE101" i="11"/>
  <c r="BE102" i="11"/>
  <c r="BE103" i="11"/>
  <c r="BE105" i="11"/>
  <c r="BE113" i="11"/>
  <c r="BE128" i="11"/>
  <c r="BE134" i="11"/>
  <c r="BE142" i="11"/>
  <c r="BE143" i="11"/>
  <c r="BE157" i="11"/>
  <c r="BE159" i="11"/>
  <c r="BE164" i="11"/>
  <c r="BE169" i="11"/>
  <c r="BE170" i="11"/>
  <c r="BE111" i="11"/>
  <c r="BE114" i="11"/>
  <c r="BE117" i="11"/>
  <c r="BE138" i="11"/>
  <c r="BE141" i="11"/>
  <c r="BE145" i="11"/>
  <c r="BE150" i="11"/>
  <c r="BE151" i="11"/>
  <c r="BE153" i="11"/>
  <c r="BE156" i="11"/>
  <c r="BE160" i="11"/>
  <c r="BE161" i="11"/>
  <c r="BE163" i="11"/>
  <c r="BE172" i="11"/>
  <c r="J56" i="10"/>
  <c r="E81" i="10"/>
  <c r="F90" i="10"/>
  <c r="BE99" i="10"/>
  <c r="BE101" i="10"/>
  <c r="BE102" i="10"/>
  <c r="BE103" i="10"/>
  <c r="BE110" i="10"/>
  <c r="BE113" i="10"/>
  <c r="BE118" i="10"/>
  <c r="BE120" i="10"/>
  <c r="BE123" i="10"/>
  <c r="BE130" i="10"/>
  <c r="BE136" i="10"/>
  <c r="BE137" i="10"/>
  <c r="BE147" i="10"/>
  <c r="BE148" i="10"/>
  <c r="BE149" i="10"/>
  <c r="BE153" i="10"/>
  <c r="BE154" i="10"/>
  <c r="BE157" i="10"/>
  <c r="BE160" i="10"/>
  <c r="BE178" i="10"/>
  <c r="BE179" i="10"/>
  <c r="BE181" i="10"/>
  <c r="BE182" i="10"/>
  <c r="BE183" i="10"/>
  <c r="BE189" i="10"/>
  <c r="BE202" i="10"/>
  <c r="BE205" i="10"/>
  <c r="BE207" i="10"/>
  <c r="BE208" i="10"/>
  <c r="BE213" i="10"/>
  <c r="BE214" i="10"/>
  <c r="BE217" i="10"/>
  <c r="BE219" i="10"/>
  <c r="BE224" i="10"/>
  <c r="BE226" i="10"/>
  <c r="J58" i="10"/>
  <c r="F89" i="10"/>
  <c r="J90" i="10"/>
  <c r="BE105" i="10"/>
  <c r="BE112" i="10"/>
  <c r="BE115" i="10"/>
  <c r="BE122" i="10"/>
  <c r="BE127" i="10"/>
  <c r="BE129" i="10"/>
  <c r="BE132" i="10"/>
  <c r="BE138" i="10"/>
  <c r="BE139" i="10"/>
  <c r="BE144" i="10"/>
  <c r="BE146" i="10"/>
  <c r="BE152" i="10"/>
  <c r="BE155" i="10"/>
  <c r="BE158" i="10"/>
  <c r="BE162" i="10"/>
  <c r="BE163" i="10"/>
  <c r="BE173" i="10"/>
  <c r="BE185" i="10"/>
  <c r="BE200" i="10"/>
  <c r="BE201" i="10"/>
  <c r="BE211" i="10"/>
  <c r="BE216" i="10"/>
  <c r="BE220" i="10"/>
  <c r="BE223" i="10"/>
  <c r="BE96" i="10"/>
  <c r="BE97" i="10"/>
  <c r="BE104" i="10"/>
  <c r="BE111" i="10"/>
  <c r="BE116" i="10"/>
  <c r="BE117" i="10"/>
  <c r="BE124" i="10"/>
  <c r="BE125" i="10"/>
  <c r="BE133" i="10"/>
  <c r="BE135" i="10"/>
  <c r="BE140" i="10"/>
  <c r="BE141" i="10"/>
  <c r="BE145" i="10"/>
  <c r="BE151" i="10"/>
  <c r="BE156" i="10"/>
  <c r="BE161" i="10"/>
  <c r="BE164" i="10"/>
  <c r="BE165" i="10"/>
  <c r="BE166" i="10"/>
  <c r="BE169" i="10"/>
  <c r="BE175" i="10"/>
  <c r="BE180" i="10"/>
  <c r="BE184" i="10"/>
  <c r="BE186" i="10"/>
  <c r="BE191" i="10"/>
  <c r="BE192" i="10"/>
  <c r="BE193" i="10"/>
  <c r="BE194" i="10"/>
  <c r="BE195" i="10"/>
  <c r="BE196" i="10"/>
  <c r="BE197" i="10"/>
  <c r="BE199" i="10"/>
  <c r="BE206" i="10"/>
  <c r="BE209" i="10"/>
  <c r="BE215" i="10"/>
  <c r="BE218" i="10"/>
  <c r="BE222" i="10"/>
  <c r="BE98" i="10"/>
  <c r="BE100" i="10"/>
  <c r="BE107" i="10"/>
  <c r="BE114" i="10"/>
  <c r="BE119" i="10"/>
  <c r="BE121" i="10"/>
  <c r="BE126" i="10"/>
  <c r="BE131" i="10"/>
  <c r="BE134" i="10"/>
  <c r="BE142" i="10"/>
  <c r="BE143" i="10"/>
  <c r="BE150" i="10"/>
  <c r="BE159" i="10"/>
  <c r="BE167" i="10"/>
  <c r="BE168" i="10"/>
  <c r="BE170" i="10"/>
  <c r="BE171" i="10"/>
  <c r="BE172" i="10"/>
  <c r="BE176" i="10"/>
  <c r="BE177" i="10"/>
  <c r="BE187" i="10"/>
  <c r="BE188" i="10"/>
  <c r="BE190" i="10"/>
  <c r="BE198" i="10"/>
  <c r="BE203" i="10"/>
  <c r="BE204" i="10"/>
  <c r="BE210" i="10"/>
  <c r="BE212" i="10"/>
  <c r="BE221" i="10"/>
  <c r="F58" i="9"/>
  <c r="J81" i="9"/>
  <c r="E50" i="9"/>
  <c r="J58" i="9"/>
  <c r="F84" i="9"/>
  <c r="J59" i="9"/>
  <c r="BE90" i="9"/>
  <c r="J35" i="9" s="1"/>
  <c r="AV64" i="1" s="1"/>
  <c r="AT64" i="1" s="1"/>
  <c r="J56" i="8"/>
  <c r="J109" i="8"/>
  <c r="BE119" i="8"/>
  <c r="BE153" i="8"/>
  <c r="BE197" i="8"/>
  <c r="BE221" i="8"/>
  <c r="BE238" i="8"/>
  <c r="BE270" i="8"/>
  <c r="BE287" i="8"/>
  <c r="BE289" i="8"/>
  <c r="BE300" i="8"/>
  <c r="BE321" i="8"/>
  <c r="BE332" i="8"/>
  <c r="BE359" i="8"/>
  <c r="BE379" i="8"/>
  <c r="BE382" i="8"/>
  <c r="BE440" i="8"/>
  <c r="BE444" i="8"/>
  <c r="BE505" i="8"/>
  <c r="BE534" i="8"/>
  <c r="BE552" i="8"/>
  <c r="BE574" i="8"/>
  <c r="BE578" i="8"/>
  <c r="BE582" i="8"/>
  <c r="BE601" i="8"/>
  <c r="BE602" i="8"/>
  <c r="BE607" i="8"/>
  <c r="BE608" i="8"/>
  <c r="BE645" i="8"/>
  <c r="BE672" i="8"/>
  <c r="BE718" i="8"/>
  <c r="BE751" i="8"/>
  <c r="BE792" i="8"/>
  <c r="BE798" i="8"/>
  <c r="BE819" i="8"/>
  <c r="BE825" i="8"/>
  <c r="BE827" i="8"/>
  <c r="BE829" i="8"/>
  <c r="BE830" i="8"/>
  <c r="BE854" i="8"/>
  <c r="BE879" i="8"/>
  <c r="BE885" i="8"/>
  <c r="BE887" i="8"/>
  <c r="BE888" i="8"/>
  <c r="BE890" i="8"/>
  <c r="BE892" i="8"/>
  <c r="BE900" i="8"/>
  <c r="BE902" i="8"/>
  <c r="BE903" i="8"/>
  <c r="BE907" i="8"/>
  <c r="BE912" i="8"/>
  <c r="BE913" i="8"/>
  <c r="BE922" i="8"/>
  <c r="BE923" i="8"/>
  <c r="BE924" i="8"/>
  <c r="BE925" i="8"/>
  <c r="BE926" i="8"/>
  <c r="BE930" i="8"/>
  <c r="BE939" i="8"/>
  <c r="BE956" i="8"/>
  <c r="BE997" i="8"/>
  <c r="BE999" i="8"/>
  <c r="BE1014" i="8"/>
  <c r="BE1016" i="8"/>
  <c r="BE1030" i="8"/>
  <c r="BE1033" i="8"/>
  <c r="BE1036" i="8"/>
  <c r="BE1039" i="8"/>
  <c r="BE1043" i="8"/>
  <c r="BE1049" i="8"/>
  <c r="BE1060" i="8"/>
  <c r="E50" i="8"/>
  <c r="F58" i="8"/>
  <c r="J59" i="8"/>
  <c r="BE123" i="8"/>
  <c r="BE134" i="8"/>
  <c r="BE146" i="8"/>
  <c r="BE150" i="8"/>
  <c r="BE156" i="8"/>
  <c r="BE160" i="8"/>
  <c r="BE172" i="8"/>
  <c r="BE182" i="8"/>
  <c r="BE186" i="8"/>
  <c r="BE210" i="8"/>
  <c r="BE250" i="8"/>
  <c r="BE293" i="8"/>
  <c r="BE317" i="8"/>
  <c r="BE328" i="8"/>
  <c r="BE336" i="8"/>
  <c r="BE361" i="8"/>
  <c r="BE449" i="8"/>
  <c r="BE484" i="8"/>
  <c r="BE502" i="8"/>
  <c r="BE518" i="8"/>
  <c r="BE521" i="8"/>
  <c r="BE528" i="8"/>
  <c r="BE545" i="8"/>
  <c r="BE570" i="8"/>
  <c r="BE590" i="8"/>
  <c r="BE600" i="8"/>
  <c r="BE619" i="8"/>
  <c r="BE628" i="8"/>
  <c r="BE634" i="8"/>
  <c r="BE642" i="8"/>
  <c r="BE655" i="8"/>
  <c r="BE666" i="8"/>
  <c r="BE668" i="8"/>
  <c r="BE674" i="8"/>
  <c r="BE680" i="8"/>
  <c r="BE770" i="8"/>
  <c r="BE776" i="8"/>
  <c r="BE807" i="8"/>
  <c r="BE815" i="8"/>
  <c r="BE831" i="8"/>
  <c r="BE833" i="8"/>
  <c r="BE836" i="8"/>
  <c r="BE837" i="8"/>
  <c r="BE860" i="8"/>
  <c r="BE863" i="8"/>
  <c r="BE866" i="8"/>
  <c r="BE868" i="8"/>
  <c r="BE893" i="8"/>
  <c r="BE894" i="8"/>
  <c r="BE899" i="8"/>
  <c r="BE906" i="8"/>
  <c r="BE909" i="8"/>
  <c r="BE915" i="8"/>
  <c r="BE919" i="8"/>
  <c r="BE920" i="8"/>
  <c r="BE928" i="8"/>
  <c r="BE931" i="8"/>
  <c r="BE932" i="8"/>
  <c r="BE933" i="8"/>
  <c r="BE954" i="8"/>
  <c r="BE958" i="8"/>
  <c r="BE961" i="8"/>
  <c r="BE967" i="8"/>
  <c r="BE132" i="8"/>
  <c r="BE163" i="8"/>
  <c r="BE201" i="8"/>
  <c r="BE259" i="8"/>
  <c r="BE296" i="8"/>
  <c r="BE306" i="8"/>
  <c r="BE310" i="8"/>
  <c r="BE340" i="8"/>
  <c r="BE357" i="8"/>
  <c r="BE409" i="8"/>
  <c r="BE425" i="8"/>
  <c r="BE435" i="8"/>
  <c r="BE464" i="8"/>
  <c r="BE476" i="8"/>
  <c r="BE512" i="8"/>
  <c r="BE514" i="8"/>
  <c r="BE530" i="8"/>
  <c r="BE536" i="8"/>
  <c r="BE562" i="8"/>
  <c r="BE630" i="8"/>
  <c r="BE651" i="8"/>
  <c r="BE661" i="8"/>
  <c r="BE663" i="8"/>
  <c r="BE683" i="8"/>
  <c r="BE687" i="8"/>
  <c r="BE711" i="8"/>
  <c r="BE754" i="8"/>
  <c r="BE757" i="8"/>
  <c r="BE767" i="8"/>
  <c r="BE832" i="8"/>
  <c r="BE841" i="8"/>
  <c r="BE844" i="8"/>
  <c r="BE847" i="8"/>
  <c r="BE874" i="8"/>
  <c r="BE875" i="8"/>
  <c r="BE877" i="8"/>
  <c r="BE883" i="8"/>
  <c r="BE897" i="8"/>
  <c r="BE918" i="8"/>
  <c r="BE929" i="8"/>
  <c r="BE937" i="8"/>
  <c r="BE1032" i="8"/>
  <c r="F59" i="8"/>
  <c r="BE116" i="8"/>
  <c r="BE175" i="8"/>
  <c r="BE178" i="8"/>
  <c r="BE205" i="8"/>
  <c r="BE208" i="8"/>
  <c r="BE225" i="8"/>
  <c r="BE231" i="8"/>
  <c r="BE248" i="8"/>
  <c r="BE276" i="8"/>
  <c r="BE349" i="8"/>
  <c r="BE369" i="8"/>
  <c r="BE375" i="8"/>
  <c r="BE393" i="8"/>
  <c r="BE426" i="8"/>
  <c r="BE586" i="8"/>
  <c r="BE593" i="8"/>
  <c r="BE597" i="8"/>
  <c r="BE612" i="8"/>
  <c r="BE615" i="8"/>
  <c r="BE617" i="8"/>
  <c r="BE623" i="8"/>
  <c r="BE638" i="8"/>
  <c r="BE649" i="8"/>
  <c r="BE657" i="8"/>
  <c r="BE677" i="8"/>
  <c r="BE690" i="8"/>
  <c r="BE708" i="8"/>
  <c r="BE726" i="8"/>
  <c r="BE729" i="8"/>
  <c r="BE737" i="8"/>
  <c r="BE744" i="8"/>
  <c r="BE760" i="8"/>
  <c r="BE764" i="8"/>
  <c r="BE778" i="8"/>
  <c r="BE781" i="8"/>
  <c r="BE795" i="8"/>
  <c r="BE810" i="8"/>
  <c r="BE823" i="8"/>
  <c r="BE826" i="8"/>
  <c r="BE828" i="8"/>
  <c r="BE856" i="8"/>
  <c r="BE867" i="8"/>
  <c r="BE871" i="8"/>
  <c r="BE876" i="8"/>
  <c r="BE881" i="8"/>
  <c r="BE889" i="8"/>
  <c r="BE891" i="8"/>
  <c r="BE895" i="8"/>
  <c r="BE905" i="8"/>
  <c r="BE911" i="8"/>
  <c r="BE914" i="8"/>
  <c r="BE916" i="8"/>
  <c r="BE921" i="8"/>
  <c r="BE934" i="8"/>
  <c r="BE935" i="8"/>
  <c r="BE936" i="8"/>
  <c r="BE982" i="8"/>
  <c r="J54" i="7"/>
  <c r="F55" i="7"/>
  <c r="F85" i="7"/>
  <c r="J86" i="7"/>
  <c r="BE100" i="7"/>
  <c r="BE104" i="7"/>
  <c r="BE122" i="7"/>
  <c r="BE167" i="7"/>
  <c r="BE170" i="7"/>
  <c r="BE177" i="7"/>
  <c r="BE198" i="7"/>
  <c r="BE208" i="7"/>
  <c r="BE251" i="7"/>
  <c r="BE265" i="7"/>
  <c r="BE269" i="7"/>
  <c r="BE287" i="7"/>
  <c r="BE322" i="7"/>
  <c r="BE326" i="7"/>
  <c r="BE328" i="7"/>
  <c r="BE331" i="7"/>
  <c r="BK85" i="6"/>
  <c r="J85" i="6"/>
  <c r="J60" i="6"/>
  <c r="J52" i="7"/>
  <c r="E79" i="7"/>
  <c r="BE107" i="7"/>
  <c r="BE136" i="7"/>
  <c r="BE217" i="7"/>
  <c r="BE221" i="7"/>
  <c r="BE226" i="7"/>
  <c r="BE231" i="7"/>
  <c r="BE244" i="7"/>
  <c r="BE260" i="7"/>
  <c r="BE274" i="7"/>
  <c r="BE320" i="7"/>
  <c r="BE238" i="7"/>
  <c r="BE241" i="7"/>
  <c r="BE255" i="7"/>
  <c r="BE309" i="7"/>
  <c r="BE92" i="7"/>
  <c r="BE139" i="7"/>
  <c r="BE153" i="7"/>
  <c r="BE185" i="7"/>
  <c r="BE190" i="7"/>
  <c r="BE196" i="7"/>
  <c r="BE281" i="7"/>
  <c r="BE294" i="7"/>
  <c r="BE313" i="7"/>
  <c r="BE316" i="7"/>
  <c r="F80" i="6"/>
  <c r="BE87" i="6"/>
  <c r="BE109" i="6"/>
  <c r="BE116" i="6"/>
  <c r="BE182" i="6"/>
  <c r="J52" i="6"/>
  <c r="J54" i="6"/>
  <c r="J55" i="6"/>
  <c r="F81" i="6"/>
  <c r="BE106" i="6"/>
  <c r="BE136" i="6"/>
  <c r="BE178" i="6"/>
  <c r="E48" i="6"/>
  <c r="BE91" i="6"/>
  <c r="BE132" i="6"/>
  <c r="BE144" i="6"/>
  <c r="BE147" i="6"/>
  <c r="BE153" i="6"/>
  <c r="BE156" i="6"/>
  <c r="BE159" i="6"/>
  <c r="BE162" i="6"/>
  <c r="BE176" i="6"/>
  <c r="BE95" i="6"/>
  <c r="BE102" i="6"/>
  <c r="BE165" i="6"/>
  <c r="BE168" i="6"/>
  <c r="BE172" i="6"/>
  <c r="F55" i="5"/>
  <c r="BE106" i="5"/>
  <c r="BE156" i="5"/>
  <c r="BE205" i="5"/>
  <c r="BE250" i="5"/>
  <c r="BE298" i="5"/>
  <c r="BE302" i="5"/>
  <c r="BE379" i="5"/>
  <c r="BE388" i="5"/>
  <c r="BE401" i="5"/>
  <c r="BE426" i="5"/>
  <c r="BE430" i="5"/>
  <c r="BE432" i="5"/>
  <c r="BE436" i="5"/>
  <c r="BE469" i="5"/>
  <c r="BE503" i="5"/>
  <c r="F54" i="5"/>
  <c r="J55" i="5"/>
  <c r="J83" i="5"/>
  <c r="J85" i="5"/>
  <c r="BE92" i="5"/>
  <c r="BE136" i="5"/>
  <c r="BE290" i="5"/>
  <c r="BE296" i="5"/>
  <c r="BE318" i="5"/>
  <c r="BE321" i="5"/>
  <c r="BE346" i="5"/>
  <c r="BE394" i="5"/>
  <c r="BE398" i="5"/>
  <c r="BE454" i="5"/>
  <c r="BE464" i="5"/>
  <c r="BE496" i="5"/>
  <c r="E48" i="5"/>
  <c r="BE132" i="5"/>
  <c r="BE162" i="5"/>
  <c r="BE201" i="5"/>
  <c r="BE208" i="5"/>
  <c r="BE265" i="5"/>
  <c r="BE272" i="5"/>
  <c r="BE277" i="5"/>
  <c r="BE284" i="5"/>
  <c r="BE294" i="5"/>
  <c r="BE306" i="5"/>
  <c r="BE329" i="5"/>
  <c r="BE342" i="5"/>
  <c r="BE350" i="5"/>
  <c r="BE360" i="5"/>
  <c r="BE367" i="5"/>
  <c r="BE376" i="5"/>
  <c r="BE396" i="5"/>
  <c r="BE408" i="5"/>
  <c r="BE439" i="5"/>
  <c r="BE443" i="5"/>
  <c r="BE473" i="5"/>
  <c r="BE514" i="5"/>
  <c r="BE139" i="5"/>
  <c r="BE150" i="5"/>
  <c r="BE181" i="5"/>
  <c r="BE198" i="5"/>
  <c r="BE230" i="5"/>
  <c r="BE312" i="5"/>
  <c r="BE411" i="5"/>
  <c r="BE423" i="5"/>
  <c r="BE492" i="5"/>
  <c r="BE506" i="5"/>
  <c r="BE510" i="5"/>
  <c r="F54" i="4"/>
  <c r="J55" i="4"/>
  <c r="J77" i="4"/>
  <c r="BE88" i="4"/>
  <c r="BE92" i="4"/>
  <c r="BE101" i="4"/>
  <c r="BE113" i="4"/>
  <c r="E48" i="4"/>
  <c r="F55" i="4"/>
  <c r="J75" i="4"/>
  <c r="BE125" i="4"/>
  <c r="BE84" i="4"/>
  <c r="BE96" i="4"/>
  <c r="BE121" i="4"/>
  <c r="BE129" i="4"/>
  <c r="BE133" i="4"/>
  <c r="BE137" i="4"/>
  <c r="BE140" i="4"/>
  <c r="BK94" i="2"/>
  <c r="J94" i="2" s="1"/>
  <c r="J64" i="2" s="1"/>
  <c r="F58" i="3"/>
  <c r="J59" i="3"/>
  <c r="J85" i="3"/>
  <c r="BE118" i="3"/>
  <c r="BE136" i="3"/>
  <c r="E50" i="3"/>
  <c r="J56" i="3"/>
  <c r="BE96" i="3"/>
  <c r="BE106" i="3"/>
  <c r="BE127" i="3"/>
  <c r="BE129" i="3"/>
  <c r="BE134" i="3"/>
  <c r="BE144" i="3"/>
  <c r="BE147" i="3"/>
  <c r="F59" i="3"/>
  <c r="BE92" i="3"/>
  <c r="BE99" i="3"/>
  <c r="BE122" i="3"/>
  <c r="BE131" i="3"/>
  <c r="J58" i="2"/>
  <c r="F90" i="2"/>
  <c r="BE206" i="2"/>
  <c r="BE230" i="2"/>
  <c r="J56" i="2"/>
  <c r="J59" i="2"/>
  <c r="BE121" i="2"/>
  <c r="BE188" i="2"/>
  <c r="BE213" i="2"/>
  <c r="BE258" i="2"/>
  <c r="F58" i="2"/>
  <c r="BE96" i="2"/>
  <c r="BE98" i="2"/>
  <c r="BE129" i="2"/>
  <c r="BE145" i="2"/>
  <c r="BE163" i="2"/>
  <c r="BE169" i="2"/>
  <c r="BE220" i="2"/>
  <c r="BE243" i="2"/>
  <c r="BE264" i="2"/>
  <c r="BE273" i="2"/>
  <c r="BE278" i="2"/>
  <c r="BE281" i="2"/>
  <c r="BE288" i="2"/>
  <c r="BE291" i="2"/>
  <c r="BE294" i="2"/>
  <c r="E50" i="2"/>
  <c r="BE112" i="2"/>
  <c r="BE116" i="2"/>
  <c r="BE134" i="2"/>
  <c r="BE140" i="2"/>
  <c r="BE176" i="2"/>
  <c r="BE183" i="2"/>
  <c r="BE200" i="2"/>
  <c r="BE225" i="2"/>
  <c r="BE247" i="2"/>
  <c r="BE255" i="2"/>
  <c r="BE261" i="2"/>
  <c r="BE267" i="2"/>
  <c r="BE271" i="2"/>
  <c r="BE276" i="2"/>
  <c r="F36" i="2"/>
  <c r="BA56" i="1" s="1"/>
  <c r="F38" i="8"/>
  <c r="BC63" i="1" s="1"/>
  <c r="F38" i="27"/>
  <c r="BC85" i="1"/>
  <c r="F34" i="29"/>
  <c r="BA87" i="1"/>
  <c r="F37" i="31"/>
  <c r="BD89" i="1"/>
  <c r="F37" i="33"/>
  <c r="BD91" i="1" s="1"/>
  <c r="F36" i="35"/>
  <c r="BC93" i="1" s="1"/>
  <c r="J36" i="2"/>
  <c r="AW56" i="1"/>
  <c r="F37" i="5"/>
  <c r="BD59" i="1"/>
  <c r="F37" i="11"/>
  <c r="BB66" i="1"/>
  <c r="F40" i="13"/>
  <c r="BC69" i="1"/>
  <c r="J36" i="17"/>
  <c r="AW73" i="1" s="1"/>
  <c r="J34" i="20"/>
  <c r="AW76" i="1" s="1"/>
  <c r="F39" i="21"/>
  <c r="BD78" i="1" s="1"/>
  <c r="F38" i="26"/>
  <c r="BC84" i="1" s="1"/>
  <c r="F36" i="29"/>
  <c r="BC87" i="1"/>
  <c r="F36" i="31"/>
  <c r="BC89" i="1"/>
  <c r="F34" i="34"/>
  <c r="BA92" i="1" s="1"/>
  <c r="F39" i="3"/>
  <c r="BD57" i="1" s="1"/>
  <c r="F35" i="5"/>
  <c r="BB59" i="1" s="1"/>
  <c r="F36" i="11"/>
  <c r="BA66" i="1" s="1"/>
  <c r="F39" i="12"/>
  <c r="BB68" i="1"/>
  <c r="F41" i="14"/>
  <c r="BD70" i="1"/>
  <c r="J38" i="16"/>
  <c r="AW72" i="1" s="1"/>
  <c r="F37" i="17"/>
  <c r="BB73" i="1" s="1"/>
  <c r="J34" i="19"/>
  <c r="AW75" i="1" s="1"/>
  <c r="J36" i="22"/>
  <c r="AW79" i="1" s="1"/>
  <c r="J34" i="24"/>
  <c r="AW81" i="1"/>
  <c r="F36" i="25"/>
  <c r="BC82" i="1"/>
  <c r="F36" i="28"/>
  <c r="BC86" i="1" s="1"/>
  <c r="J34" i="32"/>
  <c r="AW90" i="1" s="1"/>
  <c r="J34" i="33"/>
  <c r="AW91" i="1" s="1"/>
  <c r="J34" i="35"/>
  <c r="AW93" i="1" s="1"/>
  <c r="F38" i="2"/>
  <c r="BC56" i="1"/>
  <c r="F39" i="8"/>
  <c r="BD63" i="1"/>
  <c r="J34" i="34"/>
  <c r="AW92" i="1" s="1"/>
  <c r="F35" i="35"/>
  <c r="BB93" i="1" s="1"/>
  <c r="J36" i="3"/>
  <c r="AW57" i="1" s="1"/>
  <c r="F36" i="5"/>
  <c r="BC59" i="1" s="1"/>
  <c r="F38" i="13"/>
  <c r="BA69" i="1"/>
  <c r="F34" i="19"/>
  <c r="BA75" i="1"/>
  <c r="F38" i="22"/>
  <c r="BC79" i="1" s="1"/>
  <c r="F34" i="23"/>
  <c r="BA80" i="1" s="1"/>
  <c r="F36" i="24"/>
  <c r="BC81" i="1" s="1"/>
  <c r="F35" i="31"/>
  <c r="BB89" i="1" s="1"/>
  <c r="F35" i="34"/>
  <c r="BB92" i="1"/>
  <c r="F37" i="2"/>
  <c r="BB56" i="1"/>
  <c r="F37" i="8"/>
  <c r="BB63" i="1" s="1"/>
  <c r="F34" i="24"/>
  <c r="BA81" i="1" s="1"/>
  <c r="F35" i="28"/>
  <c r="BB86" i="1" s="1"/>
  <c r="F35" i="32"/>
  <c r="BB90" i="1" s="1"/>
  <c r="F39" i="2"/>
  <c r="BD56" i="1"/>
  <c r="J36" i="8"/>
  <c r="AW63" i="1"/>
  <c r="F34" i="25"/>
  <c r="BA82" i="1" s="1"/>
  <c r="F37" i="28"/>
  <c r="BD86" i="1" s="1"/>
  <c r="F34" i="33"/>
  <c r="BA91" i="1" s="1"/>
  <c r="F36" i="34"/>
  <c r="BC92" i="1" s="1"/>
  <c r="F35" i="6"/>
  <c r="BB60" i="1"/>
  <c r="F36" i="8"/>
  <c r="BA63" i="1"/>
  <c r="F40" i="15"/>
  <c r="BC71" i="1" s="1"/>
  <c r="F36" i="17"/>
  <c r="BA73" i="1" s="1"/>
  <c r="F35" i="18"/>
  <c r="BB74" i="1" s="1"/>
  <c r="F36" i="21"/>
  <c r="BA78" i="1" s="1"/>
  <c r="J34" i="23"/>
  <c r="AW80" i="1"/>
  <c r="J34" i="25"/>
  <c r="AW82" i="1"/>
  <c r="F37" i="27"/>
  <c r="BB85" i="1" s="1"/>
  <c r="F36" i="27"/>
  <c r="BA85" i="1" s="1"/>
  <c r="J34" i="30"/>
  <c r="AW88" i="1" s="1"/>
  <c r="J34" i="31"/>
  <c r="AW89" i="1" s="1"/>
  <c r="F37" i="32"/>
  <c r="BD90" i="1"/>
  <c r="F34" i="36"/>
  <c r="BA94" i="1"/>
  <c r="F36" i="3"/>
  <c r="BA57" i="1" s="1"/>
  <c r="F34" i="6"/>
  <c r="BA60" i="1" s="1"/>
  <c r="F36" i="9"/>
  <c r="BA64" i="1" s="1"/>
  <c r="F38" i="10"/>
  <c r="BC65" i="1" s="1"/>
  <c r="F38" i="12"/>
  <c r="BA68" i="1"/>
  <c r="J38" i="14"/>
  <c r="AW70" i="1"/>
  <c r="F38" i="15"/>
  <c r="BA71" i="1" s="1"/>
  <c r="F38" i="17"/>
  <c r="BC73" i="1" s="1"/>
  <c r="F33" i="20"/>
  <c r="AZ76" i="1" s="1"/>
  <c r="F37" i="21"/>
  <c r="BB78" i="1" s="1"/>
  <c r="J36" i="26"/>
  <c r="AW84" i="1"/>
  <c r="F37" i="29"/>
  <c r="BD87" i="1"/>
  <c r="F37" i="30"/>
  <c r="BD88" i="1" s="1"/>
  <c r="F34" i="32"/>
  <c r="BA90" i="1" s="1"/>
  <c r="J34" i="36"/>
  <c r="AW94" i="1" s="1"/>
  <c r="F36" i="4"/>
  <c r="BC58" i="1" s="1"/>
  <c r="F34" i="5"/>
  <c r="BA59" i="1"/>
  <c r="F38" i="11"/>
  <c r="BC66" i="1"/>
  <c r="F39" i="13"/>
  <c r="BB69" i="1" s="1"/>
  <c r="F37" i="18"/>
  <c r="BD74" i="1" s="1"/>
  <c r="F34" i="18"/>
  <c r="BA74" i="1" s="1"/>
  <c r="F38" i="21"/>
  <c r="BC78" i="1" s="1"/>
  <c r="F37" i="25"/>
  <c r="BD82" i="1"/>
  <c r="J34" i="29"/>
  <c r="AW87" i="1"/>
  <c r="F36" i="30"/>
  <c r="BC88" i="1" s="1"/>
  <c r="F35" i="33"/>
  <c r="BB91" i="1" s="1"/>
  <c r="F35" i="36"/>
  <c r="BB94" i="1" s="1"/>
  <c r="F37" i="3"/>
  <c r="BB57" i="1" s="1"/>
  <c r="F36" i="6"/>
  <c r="BC60" i="1"/>
  <c r="F36" i="10"/>
  <c r="BA65" i="1"/>
  <c r="J36" i="11"/>
  <c r="AW66" i="1"/>
  <c r="F41" i="13"/>
  <c r="BD69" i="1"/>
  <c r="J34" i="18"/>
  <c r="AW74" i="1"/>
  <c r="J36" i="21"/>
  <c r="AW78" i="1" s="1"/>
  <c r="F39" i="27"/>
  <c r="BD85" i="1" s="1"/>
  <c r="F35" i="30"/>
  <c r="BB88" i="1"/>
  <c r="F38" i="3"/>
  <c r="BC57" i="1"/>
  <c r="J34" i="5"/>
  <c r="AW59" i="1"/>
  <c r="F34" i="7"/>
  <c r="BA61" i="1"/>
  <c r="J38" i="13"/>
  <c r="AW69" i="1" s="1"/>
  <c r="F38" i="14"/>
  <c r="BA70" i="1" s="1"/>
  <c r="F39" i="14"/>
  <c r="BB70" i="1"/>
  <c r="F39" i="16"/>
  <c r="BB72" i="1"/>
  <c r="F35" i="19"/>
  <c r="BB75" i="1"/>
  <c r="F35" i="24"/>
  <c r="BB81" i="1"/>
  <c r="F37" i="34"/>
  <c r="BD92" i="1" s="1"/>
  <c r="F37" i="36"/>
  <c r="BD94" i="1" s="1"/>
  <c r="F37" i="4"/>
  <c r="BD58" i="1"/>
  <c r="F35" i="7"/>
  <c r="BB61" i="1"/>
  <c r="F39" i="10"/>
  <c r="BD65" i="1"/>
  <c r="F41" i="12"/>
  <c r="BD68" i="1"/>
  <c r="F39" i="15"/>
  <c r="BB71" i="1" s="1"/>
  <c r="F41" i="16"/>
  <c r="BD72" i="1" s="1"/>
  <c r="F39" i="17"/>
  <c r="BD73" i="1"/>
  <c r="F37" i="22"/>
  <c r="BB79" i="1"/>
  <c r="F35" i="23"/>
  <c r="BB80" i="1"/>
  <c r="F35" i="25"/>
  <c r="BB82" i="1"/>
  <c r="F34" i="28"/>
  <c r="BA86" i="1" s="1"/>
  <c r="F34" i="30"/>
  <c r="BA88" i="1" s="1"/>
  <c r="F36" i="33"/>
  <c r="BC91" i="1"/>
  <c r="F34" i="35"/>
  <c r="BA93" i="1"/>
  <c r="AS62" i="1"/>
  <c r="F34" i="4"/>
  <c r="BA58" i="1" s="1"/>
  <c r="J34" i="6"/>
  <c r="AW60" i="1"/>
  <c r="J34" i="7"/>
  <c r="AW61" i="1"/>
  <c r="F37" i="10"/>
  <c r="BB65" i="1" s="1"/>
  <c r="J38" i="12"/>
  <c r="AW68" i="1" s="1"/>
  <c r="F40" i="12"/>
  <c r="BC68" i="1"/>
  <c r="J38" i="15"/>
  <c r="AW71" i="1" s="1"/>
  <c r="F40" i="16"/>
  <c r="BC72" i="1"/>
  <c r="F38" i="16"/>
  <c r="BA72" i="1"/>
  <c r="F37" i="19"/>
  <c r="BD75" i="1" s="1"/>
  <c r="F37" i="23"/>
  <c r="BD80" i="1" s="1"/>
  <c r="F37" i="24"/>
  <c r="BD81" i="1"/>
  <c r="J36" i="27"/>
  <c r="AW85" i="1" s="1"/>
  <c r="F37" i="35"/>
  <c r="BD93" i="1"/>
  <c r="F35" i="4"/>
  <c r="BB58" i="1"/>
  <c r="F37" i="7"/>
  <c r="BD61" i="1" s="1"/>
  <c r="J36" i="10"/>
  <c r="AW65" i="1" s="1"/>
  <c r="F39" i="11"/>
  <c r="BD66" i="1"/>
  <c r="F40" i="14"/>
  <c r="BC70" i="1" s="1"/>
  <c r="F41" i="15"/>
  <c r="BD71" i="1"/>
  <c r="F36" i="19"/>
  <c r="BC75" i="1"/>
  <c r="F36" i="22"/>
  <c r="BA79" i="1" s="1"/>
  <c r="F36" i="23"/>
  <c r="BC80" i="1" s="1"/>
  <c r="F36" i="26"/>
  <c r="BA84" i="1"/>
  <c r="F39" i="26"/>
  <c r="BD84" i="1" s="1"/>
  <c r="F34" i="31"/>
  <c r="BA89" i="1"/>
  <c r="F36" i="36"/>
  <c r="BC94" i="1"/>
  <c r="J34" i="4"/>
  <c r="AW58" i="1" s="1"/>
  <c r="F37" i="6"/>
  <c r="BD60" i="1" s="1"/>
  <c r="F36" i="7"/>
  <c r="BC61" i="1"/>
  <c r="F36" i="18"/>
  <c r="BC74" i="1" s="1"/>
  <c r="F39" i="22"/>
  <c r="BD79" i="1"/>
  <c r="F37" i="26"/>
  <c r="BB84" i="1"/>
  <c r="J34" i="28"/>
  <c r="AW86" i="1" s="1"/>
  <c r="F35" i="29"/>
  <c r="BB87" i="1" s="1"/>
  <c r="F36" i="32"/>
  <c r="BC90" i="1"/>
  <c r="P89" i="23" l="1"/>
  <c r="AU80" i="1" s="1"/>
  <c r="J109" i="10"/>
  <c r="J68" i="10" s="1"/>
  <c r="P90" i="3"/>
  <c r="P89" i="3"/>
  <c r="AU57" i="1"/>
  <c r="R91" i="33"/>
  <c r="R90" i="33" s="1"/>
  <c r="P89" i="30"/>
  <c r="AU88" i="1"/>
  <c r="R90" i="3"/>
  <c r="R89" i="3" s="1"/>
  <c r="T91" i="33"/>
  <c r="T90" i="33" s="1"/>
  <c r="T98" i="31"/>
  <c r="T89" i="31" s="1"/>
  <c r="T94" i="2"/>
  <c r="T93" i="2"/>
  <c r="R95" i="13"/>
  <c r="R94" i="13"/>
  <c r="P94" i="2"/>
  <c r="P93" i="2"/>
  <c r="AU56" i="1"/>
  <c r="R86" i="35"/>
  <c r="R85" i="35" s="1"/>
  <c r="P98" i="31"/>
  <c r="P89" i="31"/>
  <c r="AU89" i="1" s="1"/>
  <c r="P83" i="29"/>
  <c r="P82" i="29"/>
  <c r="AU87" i="1"/>
  <c r="P103" i="21"/>
  <c r="T95" i="32"/>
  <c r="P88" i="32"/>
  <c r="AU90" i="1"/>
  <c r="R83" i="29"/>
  <c r="R82" i="29" s="1"/>
  <c r="R90" i="23"/>
  <c r="R89" i="23"/>
  <c r="P95" i="13"/>
  <c r="P94" i="13"/>
  <c r="AU69" i="1"/>
  <c r="P149" i="33"/>
  <c r="P90" i="33"/>
  <c r="AU91" i="1"/>
  <c r="T83" i="29"/>
  <c r="T82" i="29"/>
  <c r="P95" i="26"/>
  <c r="P94" i="26" s="1"/>
  <c r="AU84" i="1" s="1"/>
  <c r="P101" i="25"/>
  <c r="P86" i="25" s="1"/>
  <c r="AU82" i="1" s="1"/>
  <c r="T95" i="13"/>
  <c r="T94" i="13"/>
  <c r="T97" i="11"/>
  <c r="T96" i="11"/>
  <c r="R85" i="6"/>
  <c r="R84" i="6"/>
  <c r="T90" i="3"/>
  <c r="T89" i="3" s="1"/>
  <c r="P86" i="35"/>
  <c r="P85" i="35"/>
  <c r="AU93" i="1" s="1"/>
  <c r="T89" i="30"/>
  <c r="P90" i="28"/>
  <c r="P89" i="28"/>
  <c r="AU86" i="1"/>
  <c r="T114" i="8"/>
  <c r="R89" i="7"/>
  <c r="T83" i="36"/>
  <c r="T82" i="36"/>
  <c r="R96" i="15"/>
  <c r="R95" i="15"/>
  <c r="P97" i="11"/>
  <c r="P96" i="11" s="1"/>
  <c r="AU66" i="1" s="1"/>
  <c r="T636" i="8"/>
  <c r="R90" i="28"/>
  <c r="R89" i="28"/>
  <c r="T87" i="24"/>
  <c r="T86" i="24"/>
  <c r="P85" i="6"/>
  <c r="P84" i="6"/>
  <c r="AU60" i="1" s="1"/>
  <c r="P87" i="24"/>
  <c r="P86" i="24"/>
  <c r="AU81" i="1" s="1"/>
  <c r="P93" i="22"/>
  <c r="P92" i="22"/>
  <c r="AU79" i="1"/>
  <c r="R95" i="16"/>
  <c r="R94" i="16"/>
  <c r="R114" i="8"/>
  <c r="T90" i="7"/>
  <c r="T89" i="7"/>
  <c r="P90" i="5"/>
  <c r="P89" i="5"/>
  <c r="AU59" i="1"/>
  <c r="R95" i="26"/>
  <c r="R94" i="26"/>
  <c r="R101" i="25"/>
  <c r="T84" i="34"/>
  <c r="T88" i="32"/>
  <c r="P95" i="16"/>
  <c r="P94" i="16"/>
  <c r="AU72" i="1"/>
  <c r="P90" i="7"/>
  <c r="P89" i="7" s="1"/>
  <c r="AU61" i="1" s="1"/>
  <c r="T233" i="23"/>
  <c r="T89" i="23" s="1"/>
  <c r="T93" i="22"/>
  <c r="T92" i="22"/>
  <c r="R92" i="17"/>
  <c r="R91" i="17"/>
  <c r="R97" i="11"/>
  <c r="R96" i="11"/>
  <c r="T108" i="10"/>
  <c r="T93" i="10"/>
  <c r="T90" i="5"/>
  <c r="T89" i="5"/>
  <c r="R95" i="32"/>
  <c r="R88" i="32" s="1"/>
  <c r="R98" i="31"/>
  <c r="R89" i="31"/>
  <c r="T90" i="28"/>
  <c r="T89" i="28"/>
  <c r="T103" i="21"/>
  <c r="T102" i="21"/>
  <c r="R108" i="10"/>
  <c r="P636" i="8"/>
  <c r="R86" i="25"/>
  <c r="R103" i="21"/>
  <c r="P93" i="10"/>
  <c r="AU65" i="1" s="1"/>
  <c r="R636" i="8"/>
  <c r="T149" i="33"/>
  <c r="T95" i="26"/>
  <c r="T94" i="26"/>
  <c r="P330" i="21"/>
  <c r="R93" i="10"/>
  <c r="P114" i="8"/>
  <c r="P113" i="8" s="1"/>
  <c r="AU63" i="1" s="1"/>
  <c r="R149" i="33"/>
  <c r="T101" i="25"/>
  <c r="T86" i="25"/>
  <c r="R330" i="21"/>
  <c r="P96" i="15"/>
  <c r="P95" i="15"/>
  <c r="AU71" i="1"/>
  <c r="P84" i="34"/>
  <c r="AU92" i="1"/>
  <c r="R98" i="30"/>
  <c r="R89" i="30"/>
  <c r="P94" i="27"/>
  <c r="P93" i="27" s="1"/>
  <c r="AU85" i="1" s="1"/>
  <c r="BK92" i="17"/>
  <c r="J92" i="17"/>
  <c r="J64" i="17"/>
  <c r="T96" i="15"/>
  <c r="T95" i="15"/>
  <c r="BK292" i="2"/>
  <c r="J292" i="2"/>
  <c r="J70" i="2" s="1"/>
  <c r="BK82" i="20"/>
  <c r="J82" i="20"/>
  <c r="J60" i="20" s="1"/>
  <c r="BK103" i="21"/>
  <c r="J103" i="21"/>
  <c r="J64" i="21"/>
  <c r="BK93" i="22"/>
  <c r="J93" i="22"/>
  <c r="J64" i="22"/>
  <c r="BK233" i="23"/>
  <c r="J233" i="23"/>
  <c r="J67" i="23" s="1"/>
  <c r="BK90" i="28"/>
  <c r="BK89" i="28"/>
  <c r="J89" i="28" s="1"/>
  <c r="J30" i="28" s="1"/>
  <c r="AG86" i="1" s="1"/>
  <c r="BK83" i="29"/>
  <c r="J83" i="29"/>
  <c r="J60" i="29"/>
  <c r="BK173" i="30"/>
  <c r="J173" i="30"/>
  <c r="J68" i="30"/>
  <c r="BK90" i="3"/>
  <c r="J90" i="3"/>
  <c r="J64" i="3" s="1"/>
  <c r="BK90" i="7"/>
  <c r="J90" i="7"/>
  <c r="J60" i="7" s="1"/>
  <c r="BK636" i="8"/>
  <c r="J636" i="8"/>
  <c r="J76" i="8"/>
  <c r="BK94" i="10"/>
  <c r="BK93" i="10" s="1"/>
  <c r="J93" i="10" s="1"/>
  <c r="J63" i="10" s="1"/>
  <c r="J94" i="10"/>
  <c r="J64" i="10"/>
  <c r="BK96" i="15"/>
  <c r="J96" i="15"/>
  <c r="J68" i="15" s="1"/>
  <c r="BK82" i="18"/>
  <c r="J82" i="18"/>
  <c r="J60" i="18" s="1"/>
  <c r="BK82" i="19"/>
  <c r="J82" i="19"/>
  <c r="J60" i="19"/>
  <c r="BK330" i="21"/>
  <c r="J330" i="21"/>
  <c r="J73" i="21"/>
  <c r="BK174" i="22"/>
  <c r="J174" i="22"/>
  <c r="J69" i="22" s="1"/>
  <c r="BK94" i="27"/>
  <c r="J94" i="27"/>
  <c r="J64" i="27" s="1"/>
  <c r="BK90" i="31"/>
  <c r="J90" i="31"/>
  <c r="J60" i="31"/>
  <c r="BK166" i="32"/>
  <c r="J166" i="32"/>
  <c r="J67" i="32"/>
  <c r="BK504" i="5"/>
  <c r="J504" i="5"/>
  <c r="J68" i="5" s="1"/>
  <c r="BK314" i="7"/>
  <c r="J314" i="7"/>
  <c r="J67" i="7" s="1"/>
  <c r="BK88" i="9"/>
  <c r="J88" i="9"/>
  <c r="J64" i="9"/>
  <c r="BK95" i="13"/>
  <c r="J95" i="13"/>
  <c r="J68" i="13"/>
  <c r="BK94" i="14"/>
  <c r="J94" i="14"/>
  <c r="J68" i="14" s="1"/>
  <c r="BK95" i="16"/>
  <c r="J95" i="16"/>
  <c r="J68" i="16" s="1"/>
  <c r="BK90" i="23"/>
  <c r="J90" i="23"/>
  <c r="J60" i="23"/>
  <c r="BK160" i="31"/>
  <c r="J160" i="31"/>
  <c r="J68" i="31"/>
  <c r="BK164" i="33"/>
  <c r="J164" i="33"/>
  <c r="J69" i="33" s="1"/>
  <c r="BK83" i="36"/>
  <c r="J83" i="36"/>
  <c r="J60" i="36" s="1"/>
  <c r="BK82" i="4"/>
  <c r="BK81" i="4"/>
  <c r="J81" i="4"/>
  <c r="BK90" i="5"/>
  <c r="J90" i="5"/>
  <c r="J60" i="5"/>
  <c r="BK114" i="8"/>
  <c r="J114" i="8"/>
  <c r="J64" i="8" s="1"/>
  <c r="BK97" i="11"/>
  <c r="J97" i="11"/>
  <c r="J64" i="11" s="1"/>
  <c r="BK95" i="12"/>
  <c r="J95" i="12"/>
  <c r="J68" i="12"/>
  <c r="BK125" i="17"/>
  <c r="J125" i="17"/>
  <c r="J68" i="17"/>
  <c r="BK87" i="24"/>
  <c r="J87" i="24"/>
  <c r="J60" i="24" s="1"/>
  <c r="BK87" i="25"/>
  <c r="J87" i="25"/>
  <c r="J60" i="25" s="1"/>
  <c r="BK101" i="25"/>
  <c r="J101" i="25"/>
  <c r="J63" i="25"/>
  <c r="BK95" i="26"/>
  <c r="J95" i="26"/>
  <c r="J64" i="26"/>
  <c r="BK90" i="30"/>
  <c r="J90" i="30"/>
  <c r="J60" i="30" s="1"/>
  <c r="BK98" i="30"/>
  <c r="J98" i="30"/>
  <c r="J63" i="30" s="1"/>
  <c r="BK98" i="31"/>
  <c r="J98" i="31"/>
  <c r="J63" i="31"/>
  <c r="BK95" i="32"/>
  <c r="J95" i="32"/>
  <c r="J62" i="32"/>
  <c r="BK91" i="33"/>
  <c r="J91" i="33"/>
  <c r="J60" i="33" s="1"/>
  <c r="BK135" i="34"/>
  <c r="BK84" i="34" s="1"/>
  <c r="J84" i="34" s="1"/>
  <c r="J59" i="34" s="1"/>
  <c r="J135" i="34"/>
  <c r="J63" i="34" s="1"/>
  <c r="BK86" i="35"/>
  <c r="J86" i="35"/>
  <c r="J60" i="35"/>
  <c r="BK90" i="33"/>
  <c r="J90" i="33"/>
  <c r="J59" i="33" s="1"/>
  <c r="BK88" i="32"/>
  <c r="J88" i="32"/>
  <c r="J59" i="32" s="1"/>
  <c r="BK84" i="6"/>
  <c r="J84" i="6"/>
  <c r="J30" i="6" s="1"/>
  <c r="AG60" i="1" s="1"/>
  <c r="BK93" i="2"/>
  <c r="J93" i="2"/>
  <c r="J35" i="2"/>
  <c r="AV56" i="1" s="1"/>
  <c r="AT56" i="1" s="1"/>
  <c r="J33" i="23"/>
  <c r="AV80" i="1" s="1"/>
  <c r="AT80" i="1" s="1"/>
  <c r="BB83" i="1"/>
  <c r="AX83" i="1"/>
  <c r="J33" i="29"/>
  <c r="AV87" i="1"/>
  <c r="AT87" i="1"/>
  <c r="J33" i="31"/>
  <c r="AV89" i="1"/>
  <c r="AT89" i="1" s="1"/>
  <c r="J33" i="32"/>
  <c r="AV90" i="1"/>
  <c r="AT90" i="1" s="1"/>
  <c r="J35" i="3"/>
  <c r="AV57" i="1"/>
  <c r="AT57" i="1"/>
  <c r="F33" i="7"/>
  <c r="AZ61" i="1"/>
  <c r="J37" i="12"/>
  <c r="AV68" i="1"/>
  <c r="AT68" i="1"/>
  <c r="F37" i="16"/>
  <c r="AZ72" i="1"/>
  <c r="J33" i="20"/>
  <c r="AV76" i="1" s="1"/>
  <c r="AT76" i="1" s="1"/>
  <c r="J33" i="25"/>
  <c r="AV82" i="1"/>
  <c r="AT82" i="1"/>
  <c r="F33" i="33"/>
  <c r="AZ91" i="1"/>
  <c r="J30" i="4"/>
  <c r="AG58" i="1"/>
  <c r="BA55" i="1"/>
  <c r="AW55" i="1"/>
  <c r="BD55" i="1"/>
  <c r="F35" i="3"/>
  <c r="AZ57" i="1"/>
  <c r="J33" i="6"/>
  <c r="AV60" i="1" s="1"/>
  <c r="AT60" i="1" s="1"/>
  <c r="F35" i="11"/>
  <c r="AZ66" i="1"/>
  <c r="J37" i="16"/>
  <c r="AV72" i="1"/>
  <c r="AT72" i="1" s="1"/>
  <c r="J33" i="18"/>
  <c r="AV74" i="1"/>
  <c r="AT74" i="1" s="1"/>
  <c r="J33" i="28"/>
  <c r="AV86" i="1"/>
  <c r="AT86" i="1" s="1"/>
  <c r="J33" i="34"/>
  <c r="AV92" i="1"/>
  <c r="AT92" i="1"/>
  <c r="J35" i="8"/>
  <c r="AV63" i="1" s="1"/>
  <c r="AT63" i="1" s="1"/>
  <c r="F33" i="31"/>
  <c r="AZ89" i="1"/>
  <c r="J33" i="35"/>
  <c r="AV93" i="1"/>
  <c r="AT93" i="1"/>
  <c r="F33" i="5"/>
  <c r="AZ59" i="1"/>
  <c r="F35" i="27"/>
  <c r="AZ85" i="1" s="1"/>
  <c r="F33" i="35"/>
  <c r="AZ93" i="1"/>
  <c r="F33" i="4"/>
  <c r="AZ58" i="1"/>
  <c r="J35" i="10"/>
  <c r="AV65" i="1" s="1"/>
  <c r="AT65" i="1" s="1"/>
  <c r="F37" i="15"/>
  <c r="AZ71" i="1"/>
  <c r="F33" i="18"/>
  <c r="AZ74" i="1"/>
  <c r="J35" i="21"/>
  <c r="AV78" i="1"/>
  <c r="AT78" i="1"/>
  <c r="J33" i="7"/>
  <c r="AV61" i="1"/>
  <c r="AT61" i="1"/>
  <c r="F37" i="12"/>
  <c r="AZ68" i="1"/>
  <c r="J37" i="14"/>
  <c r="AV70" i="1"/>
  <c r="AT70" i="1"/>
  <c r="BA67" i="1"/>
  <c r="AW67" i="1"/>
  <c r="J35" i="17"/>
  <c r="AV73" i="1"/>
  <c r="AT73" i="1" s="1"/>
  <c r="F33" i="25"/>
  <c r="AZ82" i="1"/>
  <c r="J33" i="33"/>
  <c r="AV91" i="1"/>
  <c r="AT91" i="1"/>
  <c r="F35" i="2"/>
  <c r="AZ56" i="1"/>
  <c r="F33" i="19"/>
  <c r="AZ75" i="1"/>
  <c r="BB77" i="1"/>
  <c r="AX77" i="1"/>
  <c r="F35" i="22"/>
  <c r="AZ79" i="1"/>
  <c r="BA83" i="1"/>
  <c r="AW83" i="1" s="1"/>
  <c r="BC83" i="1"/>
  <c r="AY83" i="1"/>
  <c r="F33" i="29"/>
  <c r="AZ87" i="1"/>
  <c r="F33" i="32"/>
  <c r="AZ90" i="1" s="1"/>
  <c r="F33" i="36"/>
  <c r="AZ94" i="1"/>
  <c r="F35" i="8"/>
  <c r="AZ63" i="1"/>
  <c r="J37" i="13"/>
  <c r="AV69" i="1" s="1"/>
  <c r="AT69" i="1" s="1"/>
  <c r="F33" i="28"/>
  <c r="AZ86" i="1"/>
  <c r="J33" i="30"/>
  <c r="AV88" i="1"/>
  <c r="AT88" i="1"/>
  <c r="BC55" i="1"/>
  <c r="BB55" i="1"/>
  <c r="F35" i="9"/>
  <c r="AZ64" i="1"/>
  <c r="F35" i="10"/>
  <c r="AZ65" i="1" s="1"/>
  <c r="F37" i="13"/>
  <c r="AZ69" i="1"/>
  <c r="J37" i="15"/>
  <c r="AV71" i="1"/>
  <c r="AT71" i="1"/>
  <c r="BB67" i="1"/>
  <c r="AX67" i="1"/>
  <c r="F35" i="21"/>
  <c r="AZ78" i="1" s="1"/>
  <c r="F33" i="30"/>
  <c r="AZ88" i="1"/>
  <c r="J33" i="36"/>
  <c r="AV94" i="1"/>
  <c r="AT94" i="1"/>
  <c r="BD77" i="1"/>
  <c r="BA77" i="1"/>
  <c r="AW77" i="1"/>
  <c r="F33" i="23"/>
  <c r="AZ80" i="1"/>
  <c r="BD83" i="1"/>
  <c r="J35" i="27"/>
  <c r="AV85" i="1"/>
  <c r="AT85" i="1"/>
  <c r="J33" i="19"/>
  <c r="AV75" i="1"/>
  <c r="AT75" i="1"/>
  <c r="BC77" i="1"/>
  <c r="AY77" i="1"/>
  <c r="J35" i="22"/>
  <c r="AV79" i="1"/>
  <c r="AT79" i="1"/>
  <c r="F33" i="24"/>
  <c r="AZ81" i="1" s="1"/>
  <c r="AS54" i="1"/>
  <c r="F33" i="6"/>
  <c r="AZ60" i="1"/>
  <c r="J35" i="11"/>
  <c r="AV66" i="1"/>
  <c r="AT66" i="1"/>
  <c r="F37" i="14"/>
  <c r="AZ70" i="1"/>
  <c r="BD67" i="1"/>
  <c r="BC67" i="1"/>
  <c r="AY67" i="1"/>
  <c r="F35" i="17"/>
  <c r="AZ73" i="1" s="1"/>
  <c r="J35" i="26"/>
  <c r="AV84" i="1" s="1"/>
  <c r="AT84" i="1" s="1"/>
  <c r="F33" i="34"/>
  <c r="AZ92" i="1"/>
  <c r="J32" i="2"/>
  <c r="AG56" i="1"/>
  <c r="J33" i="4"/>
  <c r="AV58" i="1"/>
  <c r="AT58" i="1"/>
  <c r="AN58" i="1"/>
  <c r="F35" i="26"/>
  <c r="AZ84" i="1" s="1"/>
  <c r="AU55" i="1"/>
  <c r="J33" i="5"/>
  <c r="AV59" i="1" s="1"/>
  <c r="AT59" i="1" s="1"/>
  <c r="J33" i="24"/>
  <c r="AV81" i="1" s="1"/>
  <c r="AT81" i="1" s="1"/>
  <c r="T113" i="8" l="1"/>
  <c r="R113" i="8"/>
  <c r="R102" i="21"/>
  <c r="P102" i="21"/>
  <c r="AU78" i="1"/>
  <c r="BK89" i="5"/>
  <c r="J89" i="5"/>
  <c r="J59" i="5"/>
  <c r="BK113" i="8"/>
  <c r="J113" i="8"/>
  <c r="J63" i="8"/>
  <c r="BK94" i="16"/>
  <c r="J94" i="16" s="1"/>
  <c r="J67" i="16" s="1"/>
  <c r="BK92" i="22"/>
  <c r="J92" i="22"/>
  <c r="J59" i="28"/>
  <c r="BK89" i="3"/>
  <c r="J89" i="3"/>
  <c r="J63" i="3"/>
  <c r="J82" i="4"/>
  <c r="J60" i="4"/>
  <c r="BK94" i="13"/>
  <c r="J94" i="13"/>
  <c r="J67" i="13" s="1"/>
  <c r="BK95" i="15"/>
  <c r="J95" i="15"/>
  <c r="J67" i="15"/>
  <c r="BK81" i="18"/>
  <c r="J81" i="18"/>
  <c r="BK81" i="19"/>
  <c r="J81" i="19"/>
  <c r="BK93" i="27"/>
  <c r="J93" i="27"/>
  <c r="J63" i="27"/>
  <c r="BK89" i="30"/>
  <c r="J89" i="30" s="1"/>
  <c r="J59" i="30" s="1"/>
  <c r="BK89" i="7"/>
  <c r="J89" i="7"/>
  <c r="J59" i="7"/>
  <c r="BK81" i="20"/>
  <c r="J81" i="20"/>
  <c r="J59" i="20"/>
  <c r="BK94" i="26"/>
  <c r="J94" i="26"/>
  <c r="J32" i="26" s="1"/>
  <c r="AG84" i="1" s="1"/>
  <c r="BK86" i="25"/>
  <c r="J86" i="25"/>
  <c r="J30" i="25" s="1"/>
  <c r="AG82" i="1" s="1"/>
  <c r="BK91" i="17"/>
  <c r="J91" i="17"/>
  <c r="J63" i="17"/>
  <c r="BK85" i="35"/>
  <c r="J85" i="35"/>
  <c r="J59" i="35"/>
  <c r="J59" i="4"/>
  <c r="BK87" i="9"/>
  <c r="J87" i="9"/>
  <c r="J63" i="9"/>
  <c r="J90" i="28"/>
  <c r="J60" i="28"/>
  <c r="BK94" i="12"/>
  <c r="J94" i="12"/>
  <c r="J67" i="12"/>
  <c r="BK93" i="14"/>
  <c r="J93" i="14"/>
  <c r="J67" i="14"/>
  <c r="BK96" i="11"/>
  <c r="J96" i="11"/>
  <c r="J63" i="11"/>
  <c r="BK89" i="23"/>
  <c r="J89" i="23"/>
  <c r="J30" i="23" s="1"/>
  <c r="AG80" i="1" s="1"/>
  <c r="BK86" i="24"/>
  <c r="J86" i="24" s="1"/>
  <c r="J30" i="24" s="1"/>
  <c r="AG81" i="1" s="1"/>
  <c r="BK82" i="29"/>
  <c r="J82" i="29"/>
  <c r="J59" i="29"/>
  <c r="BK102" i="21"/>
  <c r="J102" i="21"/>
  <c r="BK89" i="31"/>
  <c r="J89" i="31"/>
  <c r="BK82" i="36"/>
  <c r="J82" i="36"/>
  <c r="J59" i="36"/>
  <c r="J39" i="28"/>
  <c r="AN60" i="1"/>
  <c r="J59" i="6"/>
  <c r="J39" i="6"/>
  <c r="J39" i="4"/>
  <c r="AN56" i="1"/>
  <c r="J63" i="2"/>
  <c r="J41" i="2"/>
  <c r="AN86" i="1"/>
  <c r="AY55" i="1"/>
  <c r="J32" i="22"/>
  <c r="AG79" i="1"/>
  <c r="J30" i="19"/>
  <c r="AG75" i="1" s="1"/>
  <c r="J30" i="34"/>
  <c r="AG92" i="1"/>
  <c r="AN92" i="1"/>
  <c r="J32" i="10"/>
  <c r="AG65" i="1"/>
  <c r="J30" i="33"/>
  <c r="AG91" i="1"/>
  <c r="AN91" i="1" s="1"/>
  <c r="AX55" i="1"/>
  <c r="AU77" i="1"/>
  <c r="BB62" i="1"/>
  <c r="AX62" i="1"/>
  <c r="AZ83" i="1"/>
  <c r="AV83" i="1"/>
  <c r="AT83" i="1"/>
  <c r="AZ67" i="1"/>
  <c r="AV67" i="1"/>
  <c r="AT67" i="1" s="1"/>
  <c r="AU67" i="1"/>
  <c r="AZ77" i="1"/>
  <c r="AV77" i="1"/>
  <c r="AT77" i="1"/>
  <c r="AZ55" i="1"/>
  <c r="AU83" i="1"/>
  <c r="J30" i="18"/>
  <c r="AG74" i="1"/>
  <c r="J30" i="31"/>
  <c r="AG89" i="1"/>
  <c r="J32" i="21"/>
  <c r="AG78" i="1" s="1"/>
  <c r="BD62" i="1"/>
  <c r="J30" i="32"/>
  <c r="AG90" i="1"/>
  <c r="AN90" i="1"/>
  <c r="BC62" i="1"/>
  <c r="AY62" i="1"/>
  <c r="BA62" i="1"/>
  <c r="AW62" i="1"/>
  <c r="J39" i="18" l="1"/>
  <c r="J41" i="22"/>
  <c r="J39" i="23"/>
  <c r="J39" i="31"/>
  <c r="J41" i="21"/>
  <c r="J39" i="24"/>
  <c r="J39" i="25"/>
  <c r="J39" i="19"/>
  <c r="J41" i="26"/>
  <c r="J59" i="23"/>
  <c r="J59" i="19"/>
  <c r="J59" i="25"/>
  <c r="J59" i="31"/>
  <c r="J63" i="26"/>
  <c r="J59" i="24"/>
  <c r="J63" i="22"/>
  <c r="J59" i="18"/>
  <c r="J63" i="21"/>
  <c r="J39" i="34"/>
  <c r="J39" i="33"/>
  <c r="J39" i="32"/>
  <c r="J41" i="10"/>
  <c r="AN65" i="1"/>
  <c r="AN75" i="1"/>
  <c r="AN79" i="1"/>
  <c r="AN80" i="1"/>
  <c r="AN89" i="1"/>
  <c r="AN78" i="1"/>
  <c r="AN82" i="1"/>
  <c r="AN84" i="1"/>
  <c r="AN74" i="1"/>
  <c r="AN81" i="1"/>
  <c r="J34" i="13"/>
  <c r="AG69" i="1"/>
  <c r="AU62" i="1"/>
  <c r="AU54" i="1"/>
  <c r="BB54" i="1"/>
  <c r="W31" i="1"/>
  <c r="BA54" i="1"/>
  <c r="AW54" i="1"/>
  <c r="AK30" i="1"/>
  <c r="J32" i="8"/>
  <c r="AG63" i="1"/>
  <c r="AG77" i="1"/>
  <c r="J34" i="12"/>
  <c r="AG68" i="1"/>
  <c r="J30" i="20"/>
  <c r="AG76" i="1"/>
  <c r="J30" i="29"/>
  <c r="AG87" i="1"/>
  <c r="J30" i="30"/>
  <c r="AG88" i="1"/>
  <c r="AV55" i="1"/>
  <c r="AT55" i="1"/>
  <c r="J34" i="14"/>
  <c r="AG70" i="1"/>
  <c r="J32" i="27"/>
  <c r="AG85" i="1"/>
  <c r="AG83" i="1"/>
  <c r="J30" i="5"/>
  <c r="AG59" i="1" s="1"/>
  <c r="AN59" i="1" s="1"/>
  <c r="BD54" i="1"/>
  <c r="W33" i="1"/>
  <c r="J34" i="16"/>
  <c r="AG72" i="1"/>
  <c r="AZ62" i="1"/>
  <c r="AV62" i="1"/>
  <c r="AT62" i="1"/>
  <c r="J34" i="15"/>
  <c r="AG71" i="1"/>
  <c r="J30" i="35"/>
  <c r="AG93" i="1" s="1"/>
  <c r="AN93" i="1" s="1"/>
  <c r="J30" i="36"/>
  <c r="AG94" i="1"/>
  <c r="J32" i="17"/>
  <c r="AG73" i="1"/>
  <c r="AN73" i="1"/>
  <c r="J30" i="7"/>
  <c r="AG61" i="1"/>
  <c r="AN61" i="1"/>
  <c r="J32" i="3"/>
  <c r="AG57" i="1"/>
  <c r="AG55" i="1" s="1"/>
  <c r="J32" i="9"/>
  <c r="J41" i="9"/>
  <c r="J32" i="11"/>
  <c r="AG66" i="1"/>
  <c r="AN66" i="1"/>
  <c r="BC54" i="1"/>
  <c r="AY54" i="1"/>
  <c r="J39" i="7" l="1"/>
  <c r="J39" i="30"/>
  <c r="J43" i="15"/>
  <c r="J43" i="13"/>
  <c r="AG64" i="1"/>
  <c r="AN64" i="1"/>
  <c r="J43" i="16"/>
  <c r="J43" i="14"/>
  <c r="J39" i="5"/>
  <c r="J41" i="17"/>
  <c r="J41" i="11"/>
  <c r="J39" i="36"/>
  <c r="J39" i="35"/>
  <c r="AN85" i="1"/>
  <c r="J43" i="12"/>
  <c r="J41" i="27"/>
  <c r="J39" i="29"/>
  <c r="J41" i="3"/>
  <c r="J41" i="8"/>
  <c r="J39" i="20"/>
  <c r="AN87" i="1"/>
  <c r="AN57" i="1"/>
  <c r="AN68" i="1"/>
  <c r="AN69" i="1"/>
  <c r="AN76" i="1"/>
  <c r="AN88" i="1"/>
  <c r="AN70" i="1"/>
  <c r="AN71" i="1"/>
  <c r="AN72" i="1"/>
  <c r="AN94" i="1"/>
  <c r="AN63" i="1"/>
  <c r="AN77" i="1"/>
  <c r="AN83" i="1"/>
  <c r="AN55" i="1"/>
  <c r="AX54" i="1"/>
  <c r="W30" i="1"/>
  <c r="AZ54" i="1"/>
  <c r="W29" i="1"/>
  <c r="W32" i="1"/>
  <c r="AG67" i="1"/>
  <c r="AN67" i="1" l="1"/>
  <c r="AG62" i="1"/>
  <c r="AV54" i="1"/>
  <c r="AK29" i="1"/>
  <c r="AN62" i="1" l="1"/>
  <c r="AG54" i="1"/>
  <c r="AK26" i="1"/>
  <c r="AT54" i="1"/>
  <c r="AN54" i="1"/>
  <c r="AK35" i="1" l="1"/>
</calcChain>
</file>

<file path=xl/sharedStrings.xml><?xml version="1.0" encoding="utf-8"?>
<sst xmlns="http://schemas.openxmlformats.org/spreadsheetml/2006/main" count="64199" uniqueCount="6783">
  <si>
    <t>Export Komplet</t>
  </si>
  <si>
    <t>VZ</t>
  </si>
  <si>
    <t>2.0</t>
  </si>
  <si>
    <t>ZAMOK</t>
  </si>
  <si>
    <t>False</t>
  </si>
  <si>
    <t>{af914fca-efec-4213-87fa-96db17cb395f}</t>
  </si>
  <si>
    <t>0,01</t>
  </si>
  <si>
    <t>21</t>
  </si>
  <si>
    <t>15</t>
  </si>
  <si>
    <t>REKAPITULACE STAVBY</t>
  </si>
  <si>
    <t>v ---  níže se nacházejí doplnkové a pomocné údaje k sestavám  --- v</t>
  </si>
  <si>
    <t>Návod na vyplnění</t>
  </si>
  <si>
    <t>0,001</t>
  </si>
  <si>
    <t>Kód:</t>
  </si>
  <si>
    <t>Cosequence007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</si>
  <si>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</si>
  <si>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</si>
  <si>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Park na Moravském náměstí v Brně</t>
  </si>
  <si>
    <t>KSO:</t>
  </si>
  <si>
    <t/>
  </si>
  <si>
    <t>CC-CZ:</t>
  </si>
  <si>
    <t>Místo:</t>
  </si>
  <si>
    <t xml:space="preserve"> </t>
  </si>
  <si>
    <t>Datum:</t>
  </si>
  <si>
    <t>28. 5. 2021</t>
  </si>
  <si>
    <t>Zadavatel:</t>
  </si>
  <si>
    <t>IČ:</t>
  </si>
  <si>
    <t>DIČ:</t>
  </si>
  <si>
    <t>Uchazeč:</t>
  </si>
  <si>
    <t>Vyplň údaj</t>
  </si>
  <si>
    <t>Projektant:</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</si>
  <si>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</si>
  <si>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</si>
  <si>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</si>
  <si>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Poznámky:_x000D_
Při vyplňování Soupisu prací v rámci výběru zhotovitele je nutné respektovat dále uvedené pokyny: _x000D_
 _x000D_
1) Při zpracování nabídky je nutné využít všech částí (dílů) dokumentace pro provádění stavby tj. technické zprávy, všech výkresů, detailů, výpisů, vyobrazení, tabulek a specifikací._x000D_
 _x000D_
2) Součástí jednotkových cen položek musí být veškeré náklady tak, aby cena byla konečná a zahrnovala celou dodávku a montáž, včetně přesunu hmot, lešení, pomocné konstrukce, zvedací mechanismy, povinné zkoušky, vzorky, atesty, apod., pokud tyto náklady nejsou uvedeny zvlášť. _x000D_
 _x000D_
3) Součástí jednotkových cen položek je i inženýrská činnost zhotovitele, komplexní zkoušky, včetně zkušebního provozu a zaregulování, včetně nákladů na spotřebu energií, kompletační a koordinační činnost, pojištění stavby, provozní řády, návodů na obsluhu, potvrzení o shodě, apod. Tyto náklady musejí být rozpuštěny do nabídkových cen a nebudou zvlášť hrazeny, pokud nejsou uvedeny zvlášť._x000D_
 _x000D_
4) Každá uchazečem vyplněná položka musí obsahovat veškeré technicky a logicky dovoditelné součásti dodávky a montáže. _x000D_
 _x000D_
5) Dodávky a montáže uvedené v nabídce musí být, včetně veškerého souvisejícího doplňkového, podružného a montážního materiálu, tak, aby celé zařízení bylo funkční a splňovalo všechny předpisy, které se na ně vztahují (např. hmoždinky, šrouby, upevňovací prvky, návlečky, popisky, štítky, apod.)  _x000D_
 _x000D_
6) V průběhu provádění prací budou respektovány všechny příslušné platné předpisy a požadavky BOZP. Náklady vyplývající z jejich dodržení jsou součástí jednotkových cen a nebudou zvlášť hrazeny._x000D_
 _x000D_
7) V případě, že je ve výkazu výměr použito označení výrobků konkrétním výrobcem, nejedná se o omezení hospodářské soutěže, ale pouze o vyjádření standardu požadované kvality tam, kde by mohl být obecný popis položky nedostatečně přesný nebo nesrozumitelný. Použití jiných kvalitativně a technicky obdobných řešení je výslovně možné (zák. č. 134/2016 Sb, §89, odst. (6)). V takovém případě je uchazeč povinen dodržet standard technických parametrů a zároveň přejímá odpovědnost za správnost náhrady a koordinaci se všemi navazujícími profesemi._x000D_
_x000D_
8)  Standard a kvalita výrobků a dodávek a jejich ocenění bude odpovídat nejvyššímu standardu, I. jakosti a charakteristice dle Knihy standardů, která je nedílnou součástí dokumentace.  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</si>
  <si>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</si>
  <si>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</si>
  <si>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</si>
  <si>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</si>
  <si>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</si>
  <si>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</si>
  <si>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</si>
  <si>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</si>
  <si>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</si>
  <si>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</si>
  <si>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</si>
  <si>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</si>
  <si>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</si>
  <si>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</si>
  <si>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</si>
  <si>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</si>
  <si>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</si>
  <si>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</si>
  <si>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</si>
  <si>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</si>
  <si>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</si>
  <si>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</si>
  <si>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</si>
  <si>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</si>
  <si>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</si>
  <si>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</si>
  <si>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</si>
  <si>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</si>
  <si>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</si>
  <si>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</si>
  <si>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</si>
  <si>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</si>
  <si>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</si>
  <si>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</si>
  <si>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</si>
  <si>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</si>
  <si>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</si>
  <si>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</si>
  <si>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</si>
  <si>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SO01 - Demolice</t>
  </si>
  <si>
    <t>STA</t>
  </si>
  <si>
    <t>1</t>
  </si>
  <si>
    <t>{c7917b12-d6c1-4ff9-8eb0-e5947ce27e27}</t>
  </si>
  <si>
    <t>2</t>
  </si>
  <si>
    <t>/</t>
  </si>
  <si>
    <t>01.1</t>
  </si>
  <si>
    <t>SO01 - Demolice zpev.ploch, imobiliáře, atd.</t>
  </si>
  <si>
    <t>Soupis</t>
  </si>
  <si>
    <t>{9f7f1ce8-a26f-4572-928f-3746d9a7683e}</t>
  </si>
  <si>
    <t>01.2</t>
  </si>
  <si>
    <t>SO01 - Demolice fontány</t>
  </si>
  <si>
    <t>{355a6580-dba4-4482-883e-266f8422084f}</t>
  </si>
  <si>
    <t>02</t>
  </si>
  <si>
    <t>SO02 - Terénní úpravy, Příprava stavby</t>
  </si>
  <si>
    <t>{38088113-052b-4a5c-843e-d72cd43a8291}</t>
  </si>
  <si>
    <t>03</t>
  </si>
  <si>
    <t>SO03 - Komunikace a zpevněné plochy uvnitř parku</t>
  </si>
  <si>
    <t>{f1df074b-eced-4bb7-9245-29723852fa52}</t>
  </si>
  <si>
    <t>04</t>
  </si>
  <si>
    <t>SO04 - Polopropustné pochozí vrstvy z jemného kameniva</t>
  </si>
  <si>
    <t>{6d59865a-629c-497e-b86f-0c3e4461003c}</t>
  </si>
  <si>
    <t>05</t>
  </si>
  <si>
    <t>SO05 - Centrální plocha</t>
  </si>
  <si>
    <t>{3862be9e-9bdc-4612-9292-9b271d77046d}</t>
  </si>
  <si>
    <t>06</t>
  </si>
  <si>
    <t>SO06 - Kavárna - stavba pro veřejné stravování</t>
  </si>
  <si>
    <t>{ee546bc0-571e-461d-82a7-03dfce13777f}</t>
  </si>
  <si>
    <t>06.1</t>
  </si>
  <si>
    <t>SO06.1 - Stavební část</t>
  </si>
  <si>
    <t>{f09b6176-b571-4a15-b05f-0f9a0c77328b}</t>
  </si>
  <si>
    <t>06.2</t>
  </si>
  <si>
    <t>SO06.2 - Ocelová konstrukce</t>
  </si>
  <si>
    <t>{ab9db7e2-e73b-4430-b559-e4f2fbda0773}</t>
  </si>
  <si>
    <t>06.3</t>
  </si>
  <si>
    <t>SO06.3 - Vodovod, kanalizace</t>
  </si>
  <si>
    <t>{a7150449-031c-43ca-a853-3f6208a080bd}</t>
  </si>
  <si>
    <t>06.4</t>
  </si>
  <si>
    <t>VZT</t>
  </si>
  <si>
    <t>{e9c127b2-c7b3-4755-9815-f1508c3d708d}</t>
  </si>
  <si>
    <t>06.5</t>
  </si>
  <si>
    <t>Elektroinstalace</t>
  </si>
  <si>
    <t>{297c1104-b4fc-4a90-840f-3f29b6723347}</t>
  </si>
  <si>
    <t>06.5.1</t>
  </si>
  <si>
    <t>Svítidla</t>
  </si>
  <si>
    <t>3</t>
  </si>
  <si>
    <t>{294a1d2e-31ba-4342-90a1-9dfba049381b}</t>
  </si>
  <si>
    <t>06.5.2</t>
  </si>
  <si>
    <t>Silnoproud</t>
  </si>
  <si>
    <t>{000d2eb0-7450-4240-90a4-5887a01249ae}</t>
  </si>
  <si>
    <t>06.5.3</t>
  </si>
  <si>
    <t>Hromosvod</t>
  </si>
  <si>
    <t>{5a53ca9d-49d3-4778-aacb-f129727e550c}</t>
  </si>
  <si>
    <t>06.5.4</t>
  </si>
  <si>
    <t>Rozváděče</t>
  </si>
  <si>
    <t>{f5907b3d-cbab-4e77-83a7-9a7e5998fd80}</t>
  </si>
  <si>
    <t>06.5.5</t>
  </si>
  <si>
    <t>Slaboproudy</t>
  </si>
  <si>
    <t>{57028ab1-7c70-48ba-a3cd-dbb67b590272}</t>
  </si>
  <si>
    <t>06.6</t>
  </si>
  <si>
    <t>Odlučovač tuků</t>
  </si>
  <si>
    <t>{44dc1247-0d9e-4b46-9a56-6c1b904bc36c}</t>
  </si>
  <si>
    <t>07</t>
  </si>
  <si>
    <t>SO07 - Mobiliář</t>
  </si>
  <si>
    <t>{3009366c-d10e-4687-8e51-44c3b92a98b9}</t>
  </si>
  <si>
    <t>08</t>
  </si>
  <si>
    <t>SO08 - Dětské hřiště-vybavení</t>
  </si>
  <si>
    <t>{56ed6b72-2128-450b-a671-40f36df18824}</t>
  </si>
  <si>
    <t>09</t>
  </si>
  <si>
    <t>SO09 - Dětské hřiště-výtvarný prvek</t>
  </si>
  <si>
    <t>{1a108593-a0cb-4cbe-8b08-0d76ed122134}</t>
  </si>
  <si>
    <t>10</t>
  </si>
  <si>
    <t>SO10 - Strojovna fontány</t>
  </si>
  <si>
    <t>{1f6fe683-fcc2-4441-a315-62c86311f552}</t>
  </si>
  <si>
    <t>10.1</t>
  </si>
  <si>
    <t>Strojovna fontány - nová</t>
  </si>
  <si>
    <t>{88d65f81-a353-4929-9505-32781f9e87dd}</t>
  </si>
  <si>
    <t>10.2</t>
  </si>
  <si>
    <t>Strojovna fontány - demolice stávající</t>
  </si>
  <si>
    <t>{0d7e5a1f-f2f1-4afa-954d-b389a38028eb}</t>
  </si>
  <si>
    <t>11</t>
  </si>
  <si>
    <t>SO11 - Sanace sklepení bývalého Německého domu</t>
  </si>
  <si>
    <t>{a212df38-cfb5-4bc5-990b-6d961218ffc2}</t>
  </si>
  <si>
    <t>201</t>
  </si>
  <si>
    <t>IO201 - Hospodaření s dešťovými vodami</t>
  </si>
  <si>
    <t>{055a404b-aa53-4b68-ab33-5fff29d6ca09}</t>
  </si>
  <si>
    <t>202</t>
  </si>
  <si>
    <t>IO202 - Centrální vodní prvek</t>
  </si>
  <si>
    <t>{27c31446-3055-4525-ab5a-24a074fdf2cc}</t>
  </si>
  <si>
    <t>203</t>
  </si>
  <si>
    <t>IO203 - Vnitřní vodovod a vnitřní kanalizace</t>
  </si>
  <si>
    <t>{13278d2f-aeeb-4fad-afe9-394be731e0d8}</t>
  </si>
  <si>
    <t>203.1</t>
  </si>
  <si>
    <t>IO203.1 - Vnitřní vodovod</t>
  </si>
  <si>
    <t>{13eb0897-a5fa-4314-b357-011b291925a5}</t>
  </si>
  <si>
    <t>203.2</t>
  </si>
  <si>
    <t>IO203.2 - Vniřní kanalizace</t>
  </si>
  <si>
    <t>{dc3f5f80-cb7a-4a9e-8aa8-c433af41720d}</t>
  </si>
  <si>
    <t>204</t>
  </si>
  <si>
    <t>IO204 - Závlahový systém</t>
  </si>
  <si>
    <t>{319071a5-1077-4fd6-bdec-d2dcb50f313a}</t>
  </si>
  <si>
    <t>301</t>
  </si>
  <si>
    <t>IO301 - Optický kabel</t>
  </si>
  <si>
    <t>{f593a093-69f3-4e5e-9e8f-273dbf36a275}</t>
  </si>
  <si>
    <t>401</t>
  </si>
  <si>
    <t>IO401 - Elektroinstalace</t>
  </si>
  <si>
    <t>{8f5c3e7a-f239-468c-84b6-081eef20c24d}</t>
  </si>
  <si>
    <t>402</t>
  </si>
  <si>
    <t>IO402 - Osvětlení VO</t>
  </si>
  <si>
    <t>{c75aaa3d-4fd3-468d-9592-eaa2dc9930ef}</t>
  </si>
  <si>
    <t>403</t>
  </si>
  <si>
    <t>IO403 - Venkovní osvětlení areálové</t>
  </si>
  <si>
    <t>{0e5f3304-0f9d-42d0-a167-0645df14fd95}</t>
  </si>
  <si>
    <t>105</t>
  </si>
  <si>
    <t>IO501 - energosloupky</t>
  </si>
  <si>
    <t>{c080d3ad-41db-43eb-a0e1-7f674a2323a5}</t>
  </si>
  <si>
    <t>106</t>
  </si>
  <si>
    <t>IO601 - Koordinace stavebních objektů správců sítí</t>
  </si>
  <si>
    <t>{c0dc440e-ddd2-4032-a5d3-cc16e2e8cd17}</t>
  </si>
  <si>
    <t>107</t>
  </si>
  <si>
    <t>IO701 - Přesun základu kotvícího lana</t>
  </si>
  <si>
    <t>{19ccd250-1419-4d9f-b02c-8ed16b8af860}</t>
  </si>
  <si>
    <t>990</t>
  </si>
  <si>
    <t>Vedlejší rozpočtové náklady</t>
  </si>
  <si>
    <t>{70ce5f54-9611-471f-b9af-d43f2823bdda}</t>
  </si>
  <si>
    <t>KRYCÍ LIST SOUPISU PRACÍ</t>
  </si>
  <si>
    <t>Objekt:</t>
  </si>
  <si>
    <t>01 - SO01 - Demolice</t>
  </si>
  <si>
    <t>Soupis:</t>
  </si>
  <si>
    <t>01.1 - SO01 - Demolice zpev.ploch, imobiliáře, atd.</t>
  </si>
  <si>
    <t>REKAPITULACE ČLENĚNÍ SOUPISU PRACÍ</t>
  </si>
  <si>
    <t>Kód dílu - Popis</t>
  </si>
  <si>
    <t>Cena celkem [CZK]</t>
  </si>
  <si>
    <t>-1</t>
  </si>
  <si>
    <t>HSV - Práce a dodávky HSV</t>
  </si>
  <si>
    <t xml:space="preserve">    001 - Průzkumné práce</t>
  </si>
  <si>
    <t xml:space="preserve">    1 - Zemní práce</t>
  </si>
  <si>
    <t xml:space="preserve">    8 - Trubní vedení</t>
  </si>
  <si>
    <t xml:space="preserve">    9 - Ostatní konstrukce a práce, bourání</t>
  </si>
  <si>
    <t xml:space="preserve">    997 - Přesun sutě</t>
  </si>
  <si>
    <t>PSV - Práce a dodávky PSV</t>
  </si>
  <si>
    <t xml:space="preserve">    741 - Elektroinstalace - silnoproud</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</si>
  <si>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</si>
  <si>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</si>
  <si>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</si>
  <si>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</si>
  <si>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</si>
  <si>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</si>
  <si>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</si>
  <si>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</si>
  <si>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</si>
  <si>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</si>
  <si>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</si>
  <si>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</si>
  <si>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</si>
  <si>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</si>
  <si>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</si>
  <si>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</si>
  <si>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001</t>
  </si>
  <si>
    <t>Průzkumné práce</t>
  </si>
  <si>
    <t>K</t>
  </si>
  <si>
    <t>001-1001R</t>
  </si>
  <si>
    <t>Zřízení a zapravení sondy pro zjištění vedení inženýrských sítí</t>
  </si>
  <si>
    <t>kus</t>
  </si>
  <si>
    <t>4</t>
  </si>
  <si>
    <t>-995980761</t>
  </si>
  <si>
    <t>Zemní práce</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</si>
  <si>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</si>
  <si>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</si>
  <si>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</si>
  <si>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2020 02</t>
  </si>
  <si>
    <t>506961504</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</si>
  <si>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</si>
  <si>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</si>
  <si>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</si>
  <si>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"vč.S01.1"</t>
  </si>
  <si>
    <t>"PC.3"</t>
  </si>
  <si>
    <t>116,9</t>
  </si>
  <si>
    <t>"PC.6"</t>
  </si>
  <si>
    <t>345,6</t>
  </si>
  <si>
    <t>"PC.7"</t>
  </si>
  <si>
    <t>5,7</t>
  </si>
  <si>
    <t>"PC.4"</t>
  </si>
  <si>
    <t>28,1</t>
  </si>
  <si>
    <t>"PC.5"</t>
  </si>
  <si>
    <t>26,7</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</si>
  <si>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</si>
  <si>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</si>
  <si>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</si>
  <si>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-1558099400</t>
  </si>
  <si>
    <t>"PC.8"</t>
  </si>
  <si>
    <t>19,6</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</si>
  <si>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</si>
  <si>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</si>
  <si>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-1820564335</t>
  </si>
  <si>
    <t>5</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</si>
  <si>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</si>
  <si>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</si>
  <si>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-194536201</t>
  </si>
  <si>
    <t>501,4-116,9</t>
  </si>
  <si>
    <t>86,4-28,1</t>
  </si>
  <si>
    <t>6</t>
  </si>
  <si>
    <t>113106171</t>
  </si>
  <si>
    <t>Rozebrání dlažeb a dílců vozovek a ploch s přemístěním hmot na skládku na vzdálenost do 3 m nebo s naložením na dopravní prostředek, s jakoukoliv výplní spár ručně ze zámkové dlažby s ložem z kameniva</t>
  </si>
  <si>
    <t>-2052101689</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</si>
  <si>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</si>
  <si>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"PC.1"</t>
  </si>
  <si>
    <t>34,9</t>
  </si>
  <si>
    <t>7</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</si>
  <si>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</si>
  <si>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</si>
  <si>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-1256350160</t>
  </si>
  <si>
    <t>117,2-34,9</t>
  </si>
  <si>
    <t>8</t>
  </si>
  <si>
    <t>113107111</t>
  </si>
  <si>
    <t>Odstranění podkladů nebo krytů ručně s přemístěním hmot na skládku na vzdálenost do 3 m nebo s naložením na dopravní prostředek z kameniva těženého, o tl. vrstvy do 100 mm</t>
  </si>
  <si>
    <t>511327089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</si>
  <si>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</si>
  <si>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"plocha PC2"</t>
  </si>
  <si>
    <t>400</t>
  </si>
  <si>
    <t>9</t>
  </si>
  <si>
    <t>113107112</t>
  </si>
  <si>
    <t>Odstranění podkladů nebo krytů ručně s přemístěním hmot na skládku na vzdálenost do 3 m nebo s naložením na dopravní prostředek z kameniva těženého, o tl. vrstvy přes 100 do 200 mm</t>
  </si>
  <si>
    <t>1506525604</t>
  </si>
  <si>
    <t>"tl.vrstvy 200mm"</t>
  </si>
  <si>
    <t>"tl.vrstvy 150mm"</t>
  </si>
  <si>
    <t>"PC4"</t>
  </si>
  <si>
    <t>"pc5"</t>
  </si>
  <si>
    <t>113107131</t>
  </si>
  <si>
    <t>Odstranění podkladů nebo krytů ručně s přemístěním hmot na skládku na vzdálenost do 3 m nebo s naložením na dopravní prostředek z betonu prostého, o tl. vrstvy přes 100 do 150 mm</t>
  </si>
  <si>
    <t>-122420622</t>
  </si>
  <si>
    <t>"tl.vrstvy 160mm"</t>
  </si>
  <si>
    <t>113107141</t>
  </si>
  <si>
    <t>Odstranění podkladů nebo krytů ručně s přemístěním hmot na skládku na vzdálenost do 3 m nebo s naložením na dopravní prostředek živičných, o tl. vrstvy do 50 mm</t>
  </si>
  <si>
    <t>-1879785834</t>
  </si>
  <si>
    <t>"PC.2"</t>
  </si>
  <si>
    <t>"asfaltobeton"</t>
  </si>
  <si>
    <t>12</t>
  </si>
  <si>
    <t>113107142</t>
  </si>
  <si>
    <t>Odstranění podkladů nebo krytů ručně s přemístěním hmot na skládku na vzdálenost do 3 m nebo s naložením na dopravní prostředek živičných, o tl. vrstvy přes 50 do 100 mm</t>
  </si>
  <si>
    <t>1224343558</t>
  </si>
  <si>
    <t>"obalované kamenivo"</t>
  </si>
  <si>
    <t>13</t>
  </si>
  <si>
    <t>113107211</t>
  </si>
  <si>
    <t>Odstranění podkladů nebo krytů strojně plochy jednotlivě přes 200 m2 s přemístěním hmot na skládku na vzdálenost do 20 m nebo s naložením na dopravní prostředek z kameniva těženého, o tl. vrstvy do 100 mm</t>
  </si>
  <si>
    <t>-502292775</t>
  </si>
  <si>
    <t>2830-400</t>
  </si>
  <si>
    <t>14</t>
  </si>
  <si>
    <t>113107212</t>
  </si>
  <si>
    <t>Odstranění podkladů nebo krytů strojně plochy jednotlivě přes 200 m2 s přemístěním hmot na skládku na vzdálenost do 20 m nebo s naložením na dopravní prostředek z kameniva těženého, o tl. vrstvy přes 100 do 200 mm</t>
  </si>
  <si>
    <t>-789679319</t>
  </si>
  <si>
    <t>"tl. vrstvy 150mm ""</t>
  </si>
  <si>
    <t>113107231</t>
  </si>
  <si>
    <t>Odstranění podkladů nebo krytů strojně plochy jednotlivě přes 200 m2 s přemístěním hmot na skládku na vzdálenost do 20 m nebo s naložením na dopravní prostředek z betonu prostého, o tl. vrstvy přes 100 do 150 mm</t>
  </si>
  <si>
    <t>-1929816503</t>
  </si>
  <si>
    <t>"směs stmelená cementem tl.160mm"</t>
  </si>
  <si>
    <t>"PC1"</t>
  </si>
  <si>
    <t>16</t>
  </si>
  <si>
    <t>113107241</t>
  </si>
  <si>
    <t>Odstranění podkladů nebo krytů strojně plochy jednotlivě přes 200 m2 s přemístěním hmot na skládku na vzdálenost do 20 m nebo s naložením na dopravní prostředek živičných, o tl. vrstvy do 50 mm</t>
  </si>
  <si>
    <t>-1076655830</t>
  </si>
  <si>
    <t>17</t>
  </si>
  <si>
    <t>113107242</t>
  </si>
  <si>
    <t>Odstranění podkladů nebo krytů strojně plochy jednotlivě přes 200 m2 s přemístěním hmot na skládku na vzdálenost do 20 m nebo s naložením na dopravní prostředek živičných, o tl. vrstvy přes 50 do 100 mm</t>
  </si>
  <si>
    <t>-172430834</t>
  </si>
  <si>
    <t>18</t>
  </si>
  <si>
    <t>113202111</t>
  </si>
  <si>
    <t>Vytrhání obrub s vybouráním lože, s přemístěním hmot na skládku na vzdálenost do 3 m nebo s naložením na dopravní prostředek z krajníků nebo obrubníků stojatých</t>
  </si>
  <si>
    <t>m</t>
  </si>
  <si>
    <t>950858640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</si>
  <si>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</si>
  <si>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426,43</t>
  </si>
  <si>
    <t>Trubní vedení</t>
  </si>
  <si>
    <t>19</t>
  </si>
  <si>
    <t>899101211</t>
  </si>
  <si>
    <t>Demontáž poklopů litinových a ocelových včetně rámů, hmotnosti jednotlivě do 50 kg</t>
  </si>
  <si>
    <t>-1444737295</t>
  </si>
  <si>
    <t>"poklopy bývalé závlahy"</t>
  </si>
  <si>
    <t>Ostatní konstrukce a práce, bourání</t>
  </si>
  <si>
    <t>20</t>
  </si>
  <si>
    <t>961044111</t>
  </si>
  <si>
    <t>Bourání základů z betonu prostého</t>
  </si>
  <si>
    <t>m3</t>
  </si>
  <si>
    <t>2033131580</t>
  </si>
  <si>
    <t>"beton.patky sloupků svítidel"</t>
  </si>
  <si>
    <t>0,5*0,5*0,8*23</t>
  </si>
  <si>
    <t>"základ pod betonový koš-odhad"</t>
  </si>
  <si>
    <t>0,25*0,25*3,14*0,5*5</t>
  </si>
  <si>
    <t>"patky pod tyč se zásobníkem sáčků pro psy"</t>
  </si>
  <si>
    <t>0,3*0,3*0,8*3</t>
  </si>
  <si>
    <t>"základ pod pítko"</t>
  </si>
  <si>
    <t>0,5*1*0,5</t>
  </si>
  <si>
    <t>"patky pro bilboard"</t>
  </si>
  <si>
    <t>0,5*0,5*0,8*4</t>
  </si>
  <si>
    <t>966001212</t>
  </si>
  <si>
    <t>Odstranění lavičky parkové stabilní přichycené kotevními šrouby</t>
  </si>
  <si>
    <t>1944117032</t>
  </si>
  <si>
    <t xml:space="preserve">Poznámka k souboru cen:_x000D_
1. V cenách jsou započteny i náklady na odklizení materiálu na vzdálenost do 20 m nebo naložení na dopravní prostředek._x000D_
</t>
  </si>
  <si>
    <t>52</t>
  </si>
  <si>
    <t>22</t>
  </si>
  <si>
    <t>966001311</t>
  </si>
  <si>
    <t>Odstranění odpadkového koše s betonovou patkou</t>
  </si>
  <si>
    <t>560981481</t>
  </si>
  <si>
    <t>"dvojkoše"</t>
  </si>
  <si>
    <t>25</t>
  </si>
  <si>
    <t>"jednotlivé koše"</t>
  </si>
  <si>
    <t>23</t>
  </si>
  <si>
    <t>96600-901R</t>
  </si>
  <si>
    <t>Odstranění betonového koše vč. naložení a odvoz 1km do skladu Brno-střed Měnínská 524/4, Brno</t>
  </si>
  <si>
    <t>-694303826</t>
  </si>
  <si>
    <t>24</t>
  </si>
  <si>
    <t>96600-902R</t>
  </si>
  <si>
    <t>Odstranění ocelového koše vč. betonového základu 400/400/400mm, naložení a odvoz 1km do skladu Brno-středm Měnínská 524/4, Brno</t>
  </si>
  <si>
    <t>1684655941</t>
  </si>
  <si>
    <t>96600-904R</t>
  </si>
  <si>
    <t>Odstranění tyče se zásobníkem sáčků pro psy vč. naložení a odvoz 1km do skladu Brno-středm Měnínská 524/4, Brno</t>
  </si>
  <si>
    <t>-1951373565</t>
  </si>
  <si>
    <t>26</t>
  </si>
  <si>
    <t>96600-905R</t>
  </si>
  <si>
    <t>Odstranění pítka vč. naložení a odvoz 1km do skladu Brno-středm Měnínská 524/4, Brno</t>
  </si>
  <si>
    <t>-1191478410</t>
  </si>
  <si>
    <t>27</t>
  </si>
  <si>
    <t>96600-906R</t>
  </si>
  <si>
    <t>Trvalé vrty - horní ocelová koncovka +ocelová ochranná trubka h=90cm a 55cm nad terénem a 100cm pod terénem, vč. naložení a odvoz do kovošrotu</t>
  </si>
  <si>
    <t>-755411240</t>
  </si>
  <si>
    <t>997</t>
  </si>
  <si>
    <t>Přesun sutě</t>
  </si>
  <si>
    <t>28</t>
  </si>
  <si>
    <t>997221571</t>
  </si>
  <si>
    <t>Vodorovná doprava vybouraných hmot bez naložení, ale se složením a s hrubým urovnáním na vzdálenost do 1 km</t>
  </si>
  <si>
    <t>t</t>
  </si>
  <si>
    <t>-1211000670</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</si>
  <si>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</si>
  <si>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29</t>
  </si>
  <si>
    <t>997221579</t>
  </si>
  <si>
    <t>Vodorovná doprava vybouraných hmot bez naložení, ale se složením a s hrubým urovnáním na vzdálenost Příplatek k ceně za každý další i započatý 1 km přes 1 km</t>
  </si>
  <si>
    <t>-2119061115</t>
  </si>
  <si>
    <t>2175,671*14 'Přepočtené koeficientem množství</t>
  </si>
  <si>
    <t>30</t>
  </si>
  <si>
    <t>997221612</t>
  </si>
  <si>
    <t>Nakládání na dopravní prostředky pro vodorovnou dopravu vybouraných hmot</t>
  </si>
  <si>
    <t>-155649886</t>
  </si>
  <si>
    <t xml:space="preserve">Poznámka k souboru cen:_x000D_
1. Ceny lze použít i pro překládání při lomené dopravě._x000D_
2. Ceny nelze použít při dopravě po železnici, po vodě nebo neobvyklými dopravními prostředky._x000D_
</t>
  </si>
  <si>
    <t>31</t>
  </si>
  <si>
    <t>997221615</t>
  </si>
  <si>
    <t>Poplatek za uložení stavebního odpadu na skládce (skládkovné) z prostého betonu zatříděného do Katalogu odpadů pod kódem 17 01 01</t>
  </si>
  <si>
    <t>1094032590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</si>
  <si>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</si>
  <si>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2175,671-899,94-830,46</t>
  </si>
  <si>
    <t>32</t>
  </si>
  <si>
    <t>997221645</t>
  </si>
  <si>
    <t>Poplatek za uložení stavebního odpadu na skládce (skládkovné) asfaltového bez obsahu dehtu zatříděného do Katalogu odpadů pod kódem 17 03 02</t>
  </si>
  <si>
    <t>46425419</t>
  </si>
  <si>
    <t>2830*0,098</t>
  </si>
  <si>
    <t>2830*0,22</t>
  </si>
  <si>
    <t>33</t>
  </si>
  <si>
    <t>997221655</t>
  </si>
  <si>
    <t>Poplatek za uložení stavebního odpadu na skládce (skládkovné) zeminy a kamení zatříděného do Katalogu odpadů pod kódem 17 05 04</t>
  </si>
  <si>
    <t>371168333</t>
  </si>
  <si>
    <t>2830*0,18+1070,2*0,3</t>
  </si>
  <si>
    <t>34</t>
  </si>
  <si>
    <t>74149-001R</t>
  </si>
  <si>
    <t>Odvoz a poplatek za elkologickou likvidaci sloupového svítidla</t>
  </si>
  <si>
    <t>-1596632777</t>
  </si>
  <si>
    <t>PSV</t>
  </si>
  <si>
    <t>Práce a dodávky PSV</t>
  </si>
  <si>
    <t>741</t>
  </si>
  <si>
    <t>Elektroinstalace - silnoproud</t>
  </si>
  <si>
    <t>35</t>
  </si>
  <si>
    <t>741372841</t>
  </si>
  <si>
    <t>Demontáž svítidel bez zachování funkčnosti (do suti) průmyslových výbojkových venkovních na parkovém sloupku</t>
  </si>
  <si>
    <t>-718862318</t>
  </si>
  <si>
    <t>"vč. demontáže sloupku"</t>
  </si>
  <si>
    <t>01.2 - SO01 - Demolice fontány</t>
  </si>
  <si>
    <t>899104211</t>
  </si>
  <si>
    <t>Demontáž poklopů litinových a ocelových včetně rámů, hmotnosti jednotlivě přes 150 Kg</t>
  </si>
  <si>
    <t>-2101253871</t>
  </si>
  <si>
    <t>"vč.S01.2"</t>
  </si>
  <si>
    <t>-1525239056</t>
  </si>
  <si>
    <t>(9,907+10,226-0,6-0,6+10,23-0,6-0,6+10,762+10,768-0,6)*0,6*0,8</t>
  </si>
  <si>
    <t>961055111</t>
  </si>
  <si>
    <t>Bourání základů z betonu železového</t>
  </si>
  <si>
    <t>-701556005</t>
  </si>
  <si>
    <t>"žb deska"</t>
  </si>
  <si>
    <t>153,4*0,15</t>
  </si>
  <si>
    <t>"žb deska pod ozubem zdi"</t>
  </si>
  <si>
    <t>(9,026+8,707+9,03+9,586+9,562)*0,205*0,15</t>
  </si>
  <si>
    <t>962052211</t>
  </si>
  <si>
    <t>Bourání zdiva železobetonového nadzákladového, objemu přes 1 m3</t>
  </si>
  <si>
    <t>-791743887</t>
  </si>
  <si>
    <t xml:space="preserve">Poznámka k souboru cen:_x000D_
1. Bourání pilířů o průřezu přes 0,36 m2 se oceňuje cenami - 2210 a -2211 jako bourání zdiva nadzákladového železobetonového._x000D_
</t>
  </si>
  <si>
    <t>"hlava zdi"</t>
  </si>
  <si>
    <t>(9,907+10,226-0,6-0,6+10,23-0,6-0,6+10,762+10,786-0,6)*0,6*0,22</t>
  </si>
  <si>
    <t>"tělo zdi"</t>
  </si>
  <si>
    <t>(9,907+10,226-0,395-0,395+10,23-0,395-0,395+10,762+10,786-0,395)*0,395*0,49</t>
  </si>
  <si>
    <t>"pilíře"</t>
  </si>
  <si>
    <t>1*0,1*0,49*5</t>
  </si>
  <si>
    <t>"stěny jímky v žb desce"</t>
  </si>
  <si>
    <t>2*3,14*0,4*0,15</t>
  </si>
  <si>
    <t>965082933</t>
  </si>
  <si>
    <t>Odstranění násypu pod podlahami nebo ochranného násypu na střechách tl. do 200 mm, plochy přes 2 m2</t>
  </si>
  <si>
    <t>-634839804</t>
  </si>
  <si>
    <t>"pod žb deskou"</t>
  </si>
  <si>
    <t>153,4*0,2</t>
  </si>
  <si>
    <t>978059241</t>
  </si>
  <si>
    <t>Odsekání obkladů stěn včetně otlučení podkladní omítky až na zdivo z kamene přes 1 m2</t>
  </si>
  <si>
    <t>-263825968</t>
  </si>
  <si>
    <t xml:space="preserve">Poznámka k souboru cen:_x000D_
1. Odsekání soklíků se oceňuje cenami souboru cen 965 08._x000D_
</t>
  </si>
  <si>
    <t>(9,026+8,707+9,03+9,586+9,562)*0,22</t>
  </si>
  <si>
    <t>97900-001R</t>
  </si>
  <si>
    <t>Demontáž technologie fontány, vč. odvozu a poplatku za ekologickou likvidaci</t>
  </si>
  <si>
    <t>-1355878478</t>
  </si>
  <si>
    <t>1923710266</t>
  </si>
  <si>
    <t>-1943058517</t>
  </si>
  <si>
    <t>190,593*14 'Přepočtené koeficientem množství</t>
  </si>
  <si>
    <t>-605891109</t>
  </si>
  <si>
    <t>1535210989</t>
  </si>
  <si>
    <t>"vč.01.2"</t>
  </si>
  <si>
    <t>"základové pasy"</t>
  </si>
  <si>
    <t>23,469*2</t>
  </si>
  <si>
    <t>"kamenný obklad"</t>
  </si>
  <si>
    <t>10,1*0,169</t>
  </si>
  <si>
    <t>997221625</t>
  </si>
  <si>
    <t>Poplatek za uložení stavebního odpadu na skládce (skládkovné) z armovaného betonu zatříděného do Katalogu odpadů pod kódem 17 01 01</t>
  </si>
  <si>
    <t>-103455645</t>
  </si>
  <si>
    <t>190,593-48,645-42,952</t>
  </si>
  <si>
    <t>106277653</t>
  </si>
  <si>
    <t>"vč.S01.2-násyp pod žb deskou"</t>
  </si>
  <si>
    <t>30,68*1,4</t>
  </si>
  <si>
    <t>02 - SO02 - Terénní úpravy, Příprava stavby</t>
  </si>
  <si>
    <t>111301111</t>
  </si>
  <si>
    <t>Sejmutí drnu tl. do 100 mm, v jakékoliv ploše</t>
  </si>
  <si>
    <t>1859762497</t>
  </si>
  <si>
    <t xml:space="preserve">Poznámka k souboru cen:_x000D_
1. V cenách jsou započteny i náklady na nařezání, vyrýpnutí, vyzvednutí, přemístění a složení sejmutého drnu na vzdálenost do 50 m nebo s naložením na dopravní prostředek._x000D_
2. V ceně nejsou započteny náklady na zálivku před sejmutím drnu. Pro tyto práce lze použít ceny části C02 souboru cen 185 80-43 Zalití rostlin vodou._x000D_
3. Ceny jsou určeny jen pro sejmutí drnu pro drnování._x000D_
4. Sejmutím drnu se rozumí sejmutí pláství nebo pásů drnu v takové jakosti, aby se jich mohlo použít pro další drnování._x000D_
5. Ceny nejsou určeny k pokládce travního drnu (koberce). Tyto práce se oceňují cenami souboru cen 181 4.-11 Založení trávníku_x000D_
6. Ceny lze použít při zakládání záhonů pro výsadbu rostlin z důvodu snížení profilu terénu._x000D_
</t>
  </si>
  <si>
    <t>"sejmutí v tl. 30mm"</t>
  </si>
  <si>
    <t>5241</t>
  </si>
  <si>
    <t>121151123</t>
  </si>
  <si>
    <t>Sejmutí ornice strojně při souvislé ploše přes 500 m2, tl. vrstvy do 200 mm</t>
  </si>
  <si>
    <t>-416838342</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</si>
  <si>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</si>
  <si>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"sejmutí drnovky v tl.70mm"</t>
  </si>
  <si>
    <t>122111101</t>
  </si>
  <si>
    <t>Odkopávky a prokopávky ručně zapažené i nezapažené v hornině třídy těžitelnosti I skupiny 1 a 2</t>
  </si>
  <si>
    <t>2087439892</t>
  </si>
  <si>
    <t xml:space="preserve">Poznámka k souboru cen:_x000D_
1. Ceny lze použít pro jakékoliv množství odkopané zeminy._x000D_
2. V cenách jsou započteny i náklady na přehození výkopku na vzdálenost do 3 m nebo naložení na dopravní prostředek._x000D_
</t>
  </si>
  <si>
    <t>"odkop podorničí"</t>
  </si>
  <si>
    <t>226,1</t>
  </si>
  <si>
    <t>122151106</t>
  </si>
  <si>
    <t>Odkopávky a prokopávky nezapažené strojně v hornině třídy těžitelnosti I skupiny 1 a 2 přes 1 000 do 5 000 m3</t>
  </si>
  <si>
    <t>-732848559</t>
  </si>
  <si>
    <t xml:space="preserve">Poznámka k souboru cen:_x000D_
1. V cenách jsou započteny i náklady na přehození výkopku na vzdálenost do 3 m nebo naložení na dopravní prostředek._x000D_
</t>
  </si>
  <si>
    <t xml:space="preserve">"odkop podorničí" </t>
  </si>
  <si>
    <t>2785,8+2830*0,05-(804,2*0,4+757,6*0,35+28,3*0,1+112,2*0,1)</t>
  </si>
  <si>
    <t>162351103</t>
  </si>
  <si>
    <t>Vodorovné přemístění výkopku nebo sypaniny po suchu na obvyklém dopravním prostředku, bez naložení výkopku, avšak se složením bez rozhrnutí z horniny třídy těžitelnosti I skupiny 1 až 3 na vzdálenost přes 50 do 500 m</t>
  </si>
  <si>
    <t>517243304</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</si>
  <si>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</si>
  <si>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na meziskládku"</t>
  </si>
  <si>
    <t>"sejmutý drn"</t>
  </si>
  <si>
    <t>153,2</t>
  </si>
  <si>
    <t>"sejmutá drnovka"</t>
  </si>
  <si>
    <t>366,9</t>
  </si>
  <si>
    <t>"podorničí"</t>
  </si>
  <si>
    <t>737,1</t>
  </si>
  <si>
    <t>"dovoz pro násypy"</t>
  </si>
  <si>
    <t>5,3+731,8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</si>
  <si>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</si>
  <si>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</si>
  <si>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1272854759</t>
  </si>
  <si>
    <t>226,1+2326,41-43,1</t>
  </si>
  <si>
    <t>"ponecháno podorničí pro násypy"</t>
  </si>
  <si>
    <t>-737,1</t>
  </si>
  <si>
    <t>Mezisoučet</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</si>
  <si>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</si>
  <si>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</si>
  <si>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-622910506</t>
  </si>
  <si>
    <t>"odvoz celkem do 15km"</t>
  </si>
  <si>
    <t>1772,31*5</t>
  </si>
  <si>
    <t>167151111</t>
  </si>
  <si>
    <t>Nakládání, skládání a překládání neulehlého výkopku nebo sypaniny strojně nakládání, množství přes 100 m3, z hornin třídy těžitelnosti I, skupiny 1 až 3</t>
  </si>
  <si>
    <t>-1873618884</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</si>
  <si>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</si>
  <si>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násypy"</t>
  </si>
  <si>
    <t>171111103</t>
  </si>
  <si>
    <t>Uložení sypanin do násypů ručně s rozprostřením sypaniny ve vrstvách a s hrubým urovnáním zhutněných z hornin soudržných jakékoliv třídy těžitelnosti</t>
  </si>
  <si>
    <t>-347627999</t>
  </si>
  <si>
    <t xml:space="preserve">Poznámka k souboru cen:_x000D_
1. Ceny lze použít i pro uložení sypaniny s předepsaným zhutněním na trvalé skládky, do koryt vodotečí a do prohlubní terénu._x000D_
2. Cenu 21-1101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u paty konstrukce je menší než 3 m. Toto uložení se oceňuje cenami souboru cen 175 Obsyp objektů._x000D_
</t>
  </si>
  <si>
    <t>"násyp podorničí"</t>
  </si>
  <si>
    <t>5,3</t>
  </si>
  <si>
    <t>171151103</t>
  </si>
  <si>
    <t>Uložení sypanin do násypů strojně s rozprostřením sypaniny ve vrstvách a s hrubým urovnáním zhutněných z hornin soudržných jakékoliv třídy těžitelnosti</t>
  </si>
  <si>
    <t>1968298889</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</si>
  <si>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</si>
  <si>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731,8</t>
  </si>
  <si>
    <t>171201221</t>
  </si>
  <si>
    <t>1468165529</t>
  </si>
  <si>
    <t xml:space="preserve">Poznámka k souboru cen:_x000D_
1. Ceny uvedené v souboru cen je doporučeno upravit podle aktuálních cen místně příslušné skládky._x000D_
2. V cenách je započítán poplatek za ukládání odpadu dle zákona 185/2001 Sb._x000D_
</t>
  </si>
  <si>
    <t>1772,31*1,8</t>
  </si>
  <si>
    <t>171251201</t>
  </si>
  <si>
    <t>Uložení sypaniny na skládky nebo meziskládky bez hutnění s upravením uložené sypaniny do předepsaného tvaru</t>
  </si>
  <si>
    <t>1328963611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</si>
  <si>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</si>
  <si>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"travní drn"</t>
  </si>
  <si>
    <t>"drnovka"</t>
  </si>
  <si>
    <t>"podorničí pro násypy"</t>
  </si>
  <si>
    <t>03 - SO03 - Komunikace a zpevněné plochy uvnitř parku</t>
  </si>
  <si>
    <t xml:space="preserve">    2 - Zakládání</t>
  </si>
  <si>
    <t xml:space="preserve">    5 - Komunikace pozemní</t>
  </si>
  <si>
    <t xml:space="preserve">    6 - Úpravy povrchů, podlahy a osazování výplní</t>
  </si>
  <si>
    <t xml:space="preserve">    998 - Přesun hmot</t>
  </si>
  <si>
    <t xml:space="preserve">    777 - Podlahy lité</t>
  </si>
  <si>
    <t>131213101</t>
  </si>
  <si>
    <t>Hloubení jam ručně zapažených i nezapažených s urovnáním dna do předepsaného profilu a spádu v hornině třídy těžitelnosti I skupiny 3 soudržných</t>
  </si>
  <si>
    <t>-1075942343</t>
  </si>
  <si>
    <t xml:space="preserve">Poznámka k souboru cen:_x000D_
1. V cenách jsou započteny i náklady na přehození výkopku na přilehlém terénu na vzdálenost do 3 m od okraje jámy nebo naložení na dopravní prostředek._x000D_
</t>
  </si>
  <si>
    <t>"patky pro obrubník"</t>
  </si>
  <si>
    <t>"OB4"</t>
  </si>
  <si>
    <t>797*0,5*0,3*0,725</t>
  </si>
  <si>
    <t>"OB5"</t>
  </si>
  <si>
    <t>230*0,5*0,3*0,725</t>
  </si>
  <si>
    <t>"OB6"</t>
  </si>
  <si>
    <t>172*0,5*0,3*0,725</t>
  </si>
  <si>
    <t>"OB8"</t>
  </si>
  <si>
    <t>130*0,5*0,3*0,725</t>
  </si>
  <si>
    <t>"OB11"</t>
  </si>
  <si>
    <t>25*0,5*0,3*0,725</t>
  </si>
  <si>
    <t>132251104</t>
  </si>
  <si>
    <t>Hloubení nezapažených rýh šířky do 800 mm strojně s urovnáním dna do předepsaného profilu a spádu v hornině třídy těžitelnosti I skupiny 3 přes 100 m3</t>
  </si>
  <si>
    <t>-112214613</t>
  </si>
  <si>
    <t xml:space="preserve">Poznámka k souboru cen:_x000D_
1. V cenách jsou započteny i náklady na přehození výkopku na přilehlém terénu na vzdálenost do 3 m od podélné osy rýhy nebo naložení na dopravní prostředek._x000D_
</t>
  </si>
  <si>
    <t>"pro obrubníky"</t>
  </si>
  <si>
    <t>"OB1"</t>
  </si>
  <si>
    <t>396,12*0,26*0,25</t>
  </si>
  <si>
    <t>796,04*0,3*0,15</t>
  </si>
  <si>
    <t>229,13*0,3*0,15</t>
  </si>
  <si>
    <t>171,12*0,3*0,15</t>
  </si>
  <si>
    <t>129,25*0,3*0,15</t>
  </si>
  <si>
    <t>"OB9"</t>
  </si>
  <si>
    <t>39,81*0,25*0,25</t>
  </si>
  <si>
    <t>"OB10"</t>
  </si>
  <si>
    <t>115,39*0,24*0,25</t>
  </si>
  <si>
    <t>23,92*0,3*0,15</t>
  </si>
  <si>
    <t>"OB12"</t>
  </si>
  <si>
    <t>1,96*0,1*0,1</t>
  </si>
  <si>
    <t>"základy průlehu"</t>
  </si>
  <si>
    <t>(2+1,6+2,198+2,002+1,6+2)*0,4*0,6</t>
  </si>
  <si>
    <t>"chráničky"</t>
  </si>
  <si>
    <t>99,5*0,3*0,5</t>
  </si>
  <si>
    <t>-1070852293</t>
  </si>
  <si>
    <t xml:space="preserve">"výkopek" </t>
  </si>
  <si>
    <t>147,249+113,565</t>
  </si>
  <si>
    <t>1415599907</t>
  </si>
  <si>
    <t>260,814*5</t>
  </si>
  <si>
    <t>171151111</t>
  </si>
  <si>
    <t>Uložení sypanin do násypů strojně s rozprostřením sypaniny ve vrstvách a s hrubým urovnáním zhutněných z hornin nesoudržných sypkých</t>
  </si>
  <si>
    <t>-895637298</t>
  </si>
  <si>
    <t>"plocha C.5-frakce kameniva 4/8 v tl.40mm zaválcováno do štěrkodrti"</t>
  </si>
  <si>
    <t>(664,1+127,2)*0,04</t>
  </si>
  <si>
    <t>"plocha C.5-štěrk na armovací  rohož"</t>
  </si>
  <si>
    <t>(664,1+127,2)*0,03</t>
  </si>
  <si>
    <t>"skladba C6-na armovací rohož"</t>
  </si>
  <si>
    <t>115,3*0,03</t>
  </si>
  <si>
    <t>"skladba C6-frakce kameniva 4/8 v tl.40mm zaválcováno do štěrkodrti"</t>
  </si>
  <si>
    <t>115,3*0,04</t>
  </si>
  <si>
    <t>M</t>
  </si>
  <si>
    <t>58343810</t>
  </si>
  <si>
    <t>kamenivo drcené hrubé frakce 4/8</t>
  </si>
  <si>
    <t>-1836150075</t>
  </si>
  <si>
    <t>"skladba C5-frakce kameniva 4/8 v tl.40mm zaválcováno do štěrkodrti"</t>
  </si>
  <si>
    <t>(664,1+127,2)*0,04*2</t>
  </si>
  <si>
    <t>115,3*0,04*2</t>
  </si>
  <si>
    <t>58343872</t>
  </si>
  <si>
    <t>kamenivo drcené hrubé frakce 8/16</t>
  </si>
  <si>
    <t>583924224</t>
  </si>
  <si>
    <t>(664,1+127,2)*0,03*2</t>
  </si>
  <si>
    <t>115,3*0,03*2</t>
  </si>
  <si>
    <t>171151112</t>
  </si>
  <si>
    <t>Uložení sypanin do násypů strojně s rozprostřením sypaniny ve vrstvách a s hrubým urovnáním zhutněných z hornin nesoudržných kamenitých</t>
  </si>
  <si>
    <t>1258671366</t>
  </si>
  <si>
    <t>"výměna podloží"</t>
  </si>
  <si>
    <t>"zhutněno na Edef=&gt;65MPa"</t>
  </si>
  <si>
    <t>"skladba C2"</t>
  </si>
  <si>
    <t>1183,9*0,5</t>
  </si>
  <si>
    <t>"skladba C4"</t>
  </si>
  <si>
    <t>402,9*0,3</t>
  </si>
  <si>
    <t>"plocha C.5"</t>
  </si>
  <si>
    <t>(664,1+127,2)*0,3</t>
  </si>
  <si>
    <t>"skladba C6"</t>
  </si>
  <si>
    <t>115,3*0,3</t>
  </si>
  <si>
    <t>"skladba C7"</t>
  </si>
  <si>
    <t>118,3*0,3</t>
  </si>
  <si>
    <t>"skladba C8.1"</t>
  </si>
  <si>
    <t>54,3*0,5</t>
  </si>
  <si>
    <t>"skladba C8.2"</t>
  </si>
  <si>
    <t>176,7*0,3</t>
  </si>
  <si>
    <t>58344197</t>
  </si>
  <si>
    <t>štěrkodrť frakce 0/63</t>
  </si>
  <si>
    <t>821118317</t>
  </si>
  <si>
    <t>1183,9*0,5*2</t>
  </si>
  <si>
    <t>402,9*0,3*2</t>
  </si>
  <si>
    <t>(664,1+127,2)*0,3*2</t>
  </si>
  <si>
    <t>115,3*0,3*2</t>
  </si>
  <si>
    <t>118,3*0,3*2</t>
  </si>
  <si>
    <t>54,3*0,5*2</t>
  </si>
  <si>
    <t>176,7*0,3*2</t>
  </si>
  <si>
    <t>-934784230</t>
  </si>
  <si>
    <t>260,814*1,8</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</si>
  <si>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</si>
  <si>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</si>
  <si>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-298386848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</si>
  <si>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</si>
  <si>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 chrániček"</t>
  </si>
  <si>
    <t>99,55*(0,3*0,8-0,055*0,055*3,14)</t>
  </si>
  <si>
    <t>58337303</t>
  </si>
  <si>
    <t>štěrkopísek frakce 0/8</t>
  </si>
  <si>
    <t>518547384</t>
  </si>
  <si>
    <t>22,946*2</t>
  </si>
  <si>
    <t>181951112</t>
  </si>
  <si>
    <t>Úprava pláně vyrovnáním výškových rozdílů strojně v hornině třídy těžitelnosti I, skupiny 1 až 3 se zhutněním</t>
  </si>
  <si>
    <t>22561977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</si>
  <si>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</si>
  <si>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"plocha C.2"</t>
  </si>
  <si>
    <t>1183,9</t>
  </si>
  <si>
    <t>"plocha C.4"</t>
  </si>
  <si>
    <t>402,9</t>
  </si>
  <si>
    <t>(664,1+127,2)</t>
  </si>
  <si>
    <t>"plocha C.6"</t>
  </si>
  <si>
    <t>115,3</t>
  </si>
  <si>
    <t>"plocha C.7"</t>
  </si>
  <si>
    <t>118,3</t>
  </si>
  <si>
    <t>"plocha C.8.1"</t>
  </si>
  <si>
    <t>54,3</t>
  </si>
  <si>
    <t>"plocha C.8.2"</t>
  </si>
  <si>
    <t>176,7</t>
  </si>
  <si>
    <t>"plocha C.8.3"</t>
  </si>
  <si>
    <t>60,4</t>
  </si>
  <si>
    <t>"plocha C.9"</t>
  </si>
  <si>
    <t>1,4</t>
  </si>
  <si>
    <t>Zakládání</t>
  </si>
  <si>
    <t>213141111</t>
  </si>
  <si>
    <t>Zřízení vrstvy z geotextilie filtrační, separační, odvodňovací, ochranné, výztužné nebo protierozní v rovině nebo ve sklonu do 1:5, šířky do 3 m</t>
  </si>
  <si>
    <t>943921208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</si>
  <si>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</si>
  <si>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"pouze na zvážení dodavatele"</t>
  </si>
  <si>
    <t>"plocha C.5-geotextilie"</t>
  </si>
  <si>
    <t>"plocha C.5-armovací rohož"</t>
  </si>
  <si>
    <t>"skladba C6-armovací rohož"</t>
  </si>
  <si>
    <t>69311172</t>
  </si>
  <si>
    <t>geotextilie PP s ÚV stabilizací 300g/m2</t>
  </si>
  <si>
    <t>34018424</t>
  </si>
  <si>
    <t>1183,9*1,15</t>
  </si>
  <si>
    <t>402,9*1,15</t>
  </si>
  <si>
    <t>(664,1+127,2)*1,15</t>
  </si>
  <si>
    <t>118,3*1,15</t>
  </si>
  <si>
    <t>54,3*1,15</t>
  </si>
  <si>
    <t>176,7*1,15</t>
  </si>
  <si>
    <t>693210521</t>
  </si>
  <si>
    <t>armovací rohož z extrudovaného polypropylenu (70% čistý PP. 30% recyklovaný PP) průměr šestihranných buněk 49mm s přivařenou geotextilií 45g/m2</t>
  </si>
  <si>
    <t>-1472884378</t>
  </si>
  <si>
    <t>115,3*1,15</t>
  </si>
  <si>
    <t>271572211</t>
  </si>
  <si>
    <t>Podsyp pod základové konstrukce se zhutněním a urovnáním povrchu ze štěrkopísku netříděného</t>
  </si>
  <si>
    <t>1618748653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</si>
  <si>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</si>
  <si>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(2+1,6+2,198+2,002+1,6+2)*0,4*0,1</t>
  </si>
  <si>
    <t>273322611</t>
  </si>
  <si>
    <t>Základy z betonu železového (bez výztuže) desky z betonu se zvýšenými nároky na prostředí tř. C 30/37</t>
  </si>
  <si>
    <t>1034270795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</si>
  <si>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</si>
  <si>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"třída betonu C 30/37 XC4 XF3"</t>
  </si>
  <si>
    <t>"průleh"</t>
  </si>
  <si>
    <t>(6,755+6,847)/2*2*0,15</t>
  </si>
  <si>
    <t>(5,508+6,229)/2*2*0,15</t>
  </si>
  <si>
    <t>273351121</t>
  </si>
  <si>
    <t>Bednění základů desek zřízení</t>
  </si>
  <si>
    <t>-431722382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</si>
  <si>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</si>
  <si>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(6,755+6,847+2*2)*0,15</t>
  </si>
  <si>
    <t>(5,508+6,229+2*2)*0,15</t>
  </si>
  <si>
    <t>1371092525</t>
  </si>
  <si>
    <t>"boční strana cementobet.krytu"</t>
  </si>
  <si>
    <t>171,12*0,16</t>
  </si>
  <si>
    <t>273351122</t>
  </si>
  <si>
    <t>Bednění základů desek odstranění</t>
  </si>
  <si>
    <t>172131958</t>
  </si>
  <si>
    <t>-727379742</t>
  </si>
  <si>
    <t>273361821</t>
  </si>
  <si>
    <t>Výztuž základů desek z betonářské oceli 10 505 (R) nebo BSt 500</t>
  </si>
  <si>
    <t>-35109067</t>
  </si>
  <si>
    <t xml:space="preserve">Poznámka k souboru cen:_x000D_
1. Ceny platí pro desky rovné, s náběhy, hřibové nebo upnuté do žeber včetně výztuže těchto žeber._x000D_
</t>
  </si>
  <si>
    <t>82/1000</t>
  </si>
  <si>
    <t>273362021</t>
  </si>
  <si>
    <t>Výztuž základů desek ze svařovaných sítí z drátů typu KARI</t>
  </si>
  <si>
    <t>-1117553785</t>
  </si>
  <si>
    <t>270/1000</t>
  </si>
  <si>
    <t>274313811</t>
  </si>
  <si>
    <t>Základy z betonu prostého pasy betonu kamenem neprokládaného tř. C 25/30</t>
  </si>
  <si>
    <t>-797404257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</si>
  <si>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</si>
  <si>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2*0,4*1,176+1,6*0,4*1,025+2,198*0,4*0,92</t>
  </si>
  <si>
    <t>2,002*0,4*1,05+1,6*0,4*0,922+2*0,4*0,85</t>
  </si>
  <si>
    <t>274351121</t>
  </si>
  <si>
    <t>Bednění základů pasů rovné zřízení</t>
  </si>
  <si>
    <t>57131292</t>
  </si>
  <si>
    <t>(2+0,4)*2*(1,176-0,5)+(1,6+0,4)*2*(1,025-0,5)+(2,198+0,4)*2*(0,92-0,5)</t>
  </si>
  <si>
    <t>(2,002+0,4)*2*(1,05-0,5)+(1,6+0,4)*2*(0,922-0,5)+(2+0,4)*2*(0,85-0,5)</t>
  </si>
  <si>
    <t>274351122</t>
  </si>
  <si>
    <t>Bednění základů pasů rovné odstranění</t>
  </si>
  <si>
    <t>-834877121</t>
  </si>
  <si>
    <t>Komunikace pozemní</t>
  </si>
  <si>
    <t>564831112</t>
  </si>
  <si>
    <t>Podklad ze štěrkodrti ŠD s rozprostřením a zhutněním, po zhutnění tl. 110 mm</t>
  </si>
  <si>
    <t>-361140629</t>
  </si>
  <si>
    <t>"celková tl.150mm do povrchu zaválcováno kamenivo  fr.4/8 v tl.40mm"</t>
  </si>
  <si>
    <t>"frakce 8/32"</t>
  </si>
  <si>
    <t>564851111</t>
  </si>
  <si>
    <t>Podklad ze štěrkodrti ŠD s rozprostřením a zhutněním, po zhutnění tl. 150 mm</t>
  </si>
  <si>
    <t>-1693522530</t>
  </si>
  <si>
    <t>"frakce 0/63"</t>
  </si>
  <si>
    <t>"skladba C.9"</t>
  </si>
  <si>
    <t>564861111</t>
  </si>
  <si>
    <t>Podklad ze štěrkodrti ŠD s rozprostřením a zhutněním, po zhutnění tl. 200 mm</t>
  </si>
  <si>
    <t>-772523461</t>
  </si>
  <si>
    <t>564962111</t>
  </si>
  <si>
    <t>Podklad z mechanicky zpevněného kameniva MZK (minerální beton) s rozprostřením a s hutněním, po zhutnění tl. 200 mm</t>
  </si>
  <si>
    <t>96587876</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</si>
  <si>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</si>
  <si>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581131201</t>
  </si>
  <si>
    <t>Kryt cementobetonový silničních komunikací skupiny CB II tl. 160 mm</t>
  </si>
  <si>
    <t>653136585</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</si>
  <si>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</si>
  <si>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"česaný beton, třída betonu C25/30 XF4"</t>
  </si>
  <si>
    <t>"skosená hrana, srovnání hran hladítkem"</t>
  </si>
  <si>
    <t>"vč. bednění"</t>
  </si>
  <si>
    <t>594111111</t>
  </si>
  <si>
    <t>Dlažba nebo přídlažba z lomového kamene lomařsky upraveného rigolového v ploše vodorovné nebo ve sklonu tl. do 250 mm, bez vyplnění spár, s provedením lože tl. 50 mm z kameniva těženého</t>
  </si>
  <si>
    <t>-1267665716</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</si>
  <si>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</si>
  <si>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"kamenná mezerovitá dlažba světle okrové barvy kladená do řádků"</t>
  </si>
  <si>
    <t>"žulové pásky šíře 30mm tl.100mm, štípaná horní hrana, řezané ostatní hrany"</t>
  </si>
  <si>
    <t>"mezery 8mm-prosypané drceným kanenivem  4/8"</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</si>
  <si>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</si>
  <si>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</si>
  <si>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709094332</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</si>
  <si>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</si>
  <si>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"skladba C8.3"</t>
  </si>
  <si>
    <t>58381190.1</t>
  </si>
  <si>
    <t>dlažba z žulových bloků 600/300/80m (66%), 400/200/80mm(34%) zatravňovací.světle pískové dlažby, pemrlovaný povrch</t>
  </si>
  <si>
    <t>-1604967314</t>
  </si>
  <si>
    <t>"z celkové plochy odečeteny spáry"</t>
  </si>
  <si>
    <t>223*1,02</t>
  </si>
  <si>
    <t>36</t>
  </si>
  <si>
    <t>583336741</t>
  </si>
  <si>
    <t>kamenivo drcené (70%) svěle pískové barvy a zeminou (30%)</t>
  </si>
  <si>
    <t>-2099000772</t>
  </si>
  <si>
    <t>"25% celkového objemu dlažby"</t>
  </si>
  <si>
    <t>54,3*0,08*0,25</t>
  </si>
  <si>
    <t>176,7*0,08*0,25</t>
  </si>
  <si>
    <t>60,4*0,08*0,25</t>
  </si>
  <si>
    <t>37</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</si>
  <si>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</si>
  <si>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</si>
  <si>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364798031</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</si>
  <si>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</si>
  <si>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"montáž kamenné dlažby"</t>
  </si>
  <si>
    <t>38</t>
  </si>
  <si>
    <t>58381170.1</t>
  </si>
  <si>
    <t>deska dlažební žula 300x600mm tl 80mm se zámkem, lichoběžníkové kameny barva okrová a černá (impala), pemrlovaný povrch, pevnost v tlaku &lt;90MPa, hrany ostré</t>
  </si>
  <si>
    <t>-1754037399</t>
  </si>
  <si>
    <t>(1183,9-86-236,78)*1,02</t>
  </si>
  <si>
    <t>39</t>
  </si>
  <si>
    <t>58381170.2</t>
  </si>
  <si>
    <t>deska dlažební  žula 300x600mm tl 80mm se zámkem, lichoběžníkové kameny barva okrová a černá (impala),  pemrlovaný povrch, pevnost v tlaku &lt;90MPa, hrany ostré</t>
  </si>
  <si>
    <t>-336692876</t>
  </si>
  <si>
    <t>1183,9/5*1,02</t>
  </si>
  <si>
    <t>40</t>
  </si>
  <si>
    <t>58381170.3</t>
  </si>
  <si>
    <t>vodící linie (dodatečné řezání) deska dlažební  žula 400x400mm tl 80mm, barva okrová a černá (impala), pevnost v tlaku &lt;90MPa, hrany ostré</t>
  </si>
  <si>
    <t>-437723949</t>
  </si>
  <si>
    <t>215*0,4*1,02</t>
  </si>
  <si>
    <t>Úpravy povrchů, podlahy a osazování výplní</t>
  </si>
  <si>
    <t>41</t>
  </si>
  <si>
    <t>634911114</t>
  </si>
  <si>
    <t>Řezání dilatačních nebo smršťovacích spár v čerstvé betonové mazanině nebo potěru šířky do 5 mm, hloubky přes 50 do 80 mm</t>
  </si>
  <si>
    <t>-1460365657</t>
  </si>
  <si>
    <t xml:space="preserve">Poznámka k souboru cen:_x000D_
1. V cenách jsou započteny i náklady na vyčištění spár po řezání._x000D_
</t>
  </si>
  <si>
    <t>165,65</t>
  </si>
  <si>
    <t>17,8</t>
  </si>
  <si>
    <t>42</t>
  </si>
  <si>
    <t>919121223</t>
  </si>
  <si>
    <t>Utěsnění dilatačních spár zálivkou za studena v cementobetonovém nebo živičném krytu včetně adhezního nátěru bez těsnicího profilu pod zálivkou, pro komůrky šířky 15 mm, hloubky 30 mm</t>
  </si>
  <si>
    <t>1938009603</t>
  </si>
  <si>
    <t xml:space="preserve">Poznámka k souboru cen:_x000D_
1. V cenách jsou započteny i náklady na vyčištění spár před těsněním a zalitím a náklady na impregnaci, těsnění a zalití spár včetně dodání hmot._x000D_
</t>
  </si>
  <si>
    <t>43</t>
  </si>
  <si>
    <t>871260310</t>
  </si>
  <si>
    <t>Montáž kanalizačního potrubí z plastů z polypropylenu PP hladkého plnostěnného SN 10 DN 100</t>
  </si>
  <si>
    <t>184741612</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</si>
  <si>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</si>
  <si>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"montáž chrániček"</t>
  </si>
  <si>
    <t>"CH1"</t>
  </si>
  <si>
    <t>81,71</t>
  </si>
  <si>
    <t>"CH2"</t>
  </si>
  <si>
    <t>7,26</t>
  </si>
  <si>
    <t>"CH3"</t>
  </si>
  <si>
    <t>29,11</t>
  </si>
  <si>
    <t>"CH4"</t>
  </si>
  <si>
    <t>18,49</t>
  </si>
  <si>
    <t>44</t>
  </si>
  <si>
    <t>286170011</t>
  </si>
  <si>
    <t>chránička PVC d 110/97mm</t>
  </si>
  <si>
    <t>1554378623</t>
  </si>
  <si>
    <t>136,57*1,03</t>
  </si>
  <si>
    <t>45</t>
  </si>
  <si>
    <t>916231213</t>
  </si>
  <si>
    <t>Osazení chodníkového obrubníku betonového se zřízením lože, s vyplněním a zatřením spár cementovou maltou stojatého s boční opěrou z betonu prostého, do lože z betonu prostého</t>
  </si>
  <si>
    <t>2075501356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</si>
  <si>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</si>
  <si>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115,39</t>
  </si>
  <si>
    <t>46</t>
  </si>
  <si>
    <t>59217016</t>
  </si>
  <si>
    <t>obrubník betonový chodníkový 1000x80x250mm</t>
  </si>
  <si>
    <t>297631578</t>
  </si>
  <si>
    <t>115,39*1,01</t>
  </si>
  <si>
    <t>47</t>
  </si>
  <si>
    <t>916241213</t>
  </si>
  <si>
    <t>Osazení obrubníku kamenného se zřízením lože, s vyplněním a zatřením spár cementovou maltou stojatého s boční opěrou z betonu prostého, do lože z betonu prostého</t>
  </si>
  <si>
    <t>-837983377</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</si>
  <si>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</si>
  <si>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398,47</t>
  </si>
  <si>
    <t>48</t>
  </si>
  <si>
    <t>58380220</t>
  </si>
  <si>
    <t>krajník kamenný žulový silniční 110x250x800-2500mm</t>
  </si>
  <si>
    <t>-629258206</t>
  </si>
  <si>
    <t>"rozměr 250/100/1000mm"</t>
  </si>
  <si>
    <t>398,47*1,01</t>
  </si>
  <si>
    <t>49</t>
  </si>
  <si>
    <t>916371121</t>
  </si>
  <si>
    <t>Zahradní obrubník z recyklované pryže položený svisle nebo vodorovně na jakýkoliv podklad, s lepenými spoji, barva černá</t>
  </si>
  <si>
    <t>1558726617</t>
  </si>
  <si>
    <t xml:space="preserve">Poznámka k souboru cen:_x000D_
1. V cenách jsou započteny náklady na dodání a usazení obrubníků, u položek -1111._x000D_
2. V cenách -1111 a -1112 jsou započteny náklady i na štěrkopískové lože._x000D_
</t>
  </si>
  <si>
    <t>1,96</t>
  </si>
  <si>
    <t>50</t>
  </si>
  <si>
    <t>9164311.R</t>
  </si>
  <si>
    <t>Osazení ocelového obrubníku přivařením k ocelovému "roksoru" osazenému do betonového lože a zajištění obrubníků proti vybočení při hutnění mlatu vč. osazení "roksorů" á 0,75m</t>
  </si>
  <si>
    <t>701338362</t>
  </si>
  <si>
    <t xml:space="preserve">Poznámka k souboru cen:_x000D_
1. Cenu lze použít pro osazení přímých i náběhových bezbariérových obrubníků._x000D_
2. V cenách nejsou započteny náklady na dodání obrubníků; tyto se oceňují ve specifikaci._x000D_
</t>
  </si>
  <si>
    <t>715,58</t>
  </si>
  <si>
    <t>229,13</t>
  </si>
  <si>
    <t>129,25</t>
  </si>
  <si>
    <t>23,92</t>
  </si>
  <si>
    <t>51</t>
  </si>
  <si>
    <t>553001</t>
  </si>
  <si>
    <t>ocelový cortenový obrubník strojně skružené z ocel pásoviny 8/150mm vč. roksorů kotvení a povrchové úpravy, kompletní provedení dle PD</t>
  </si>
  <si>
    <t>-416588327</t>
  </si>
  <si>
    <t>715,58*1,05</t>
  </si>
  <si>
    <t>229,13*1,05</t>
  </si>
  <si>
    <t>129,25*1,05</t>
  </si>
  <si>
    <t>23,92*1,05</t>
  </si>
  <si>
    <t>9164312.R</t>
  </si>
  <si>
    <t>Osazení ocelového obrubníku cortenového z pásoviny 80/8 kotvené přes šrouby se skrytou hlavou do podklad ocel. profilu osazeného do betonového lože a zajištění obrubníků proti vybočení při hutnění komunikací vč. osazení šroubů á 400mm</t>
  </si>
  <si>
    <t>-800245316</t>
  </si>
  <si>
    <t>39,81</t>
  </si>
  <si>
    <t>53</t>
  </si>
  <si>
    <t>553002</t>
  </si>
  <si>
    <t>ocelový cortenový obrubník z  pásoviny 80/8mm vč. šroubů se skrytou hlavou,  kotvení a povrchové úpravy, kompletní provedení dle PD</t>
  </si>
  <si>
    <t>-1012166644</t>
  </si>
  <si>
    <t>39,81*1,05</t>
  </si>
  <si>
    <t>54</t>
  </si>
  <si>
    <t>916991121</t>
  </si>
  <si>
    <t>Lože pod obrubníky, krajníky nebo obruby z dlažebních kostek z betonu prostého</t>
  </si>
  <si>
    <t>-1900856302</t>
  </si>
  <si>
    <t>"třída betonu C16/20nXF1"</t>
  </si>
  <si>
    <t>797*0,5*0,3*0,2</t>
  </si>
  <si>
    <t>230*0,5*0,3*0,2</t>
  </si>
  <si>
    <t>172*0,5*0,3*0,2</t>
  </si>
  <si>
    <t>130*0,5*0,3*0,2</t>
  </si>
  <si>
    <t>39,81*0,25*0,21</t>
  </si>
  <si>
    <t>25*0,5*0,3*0,2</t>
  </si>
  <si>
    <t>55</t>
  </si>
  <si>
    <t>9191231.R</t>
  </si>
  <si>
    <t>Utěsnění dilatačních spár cortenovýní profily h=20mm</t>
  </si>
  <si>
    <t>-566657256</t>
  </si>
  <si>
    <t xml:space="preserve">Poznámka k souboru cen:_x000D_
1. V cenách jsou započteny i náklady na vyčištění spár před těsněním a zalitím._x000D_
2. V ceně -3111 jsou započteny i náklady na dodání provizorního těsnicího profilu._x000D_
3. V ceně -3121 jsou započteny i náklady na dvojnásobné přitavení asfaltového pásu a jeho dodání._x000D_
</t>
  </si>
  <si>
    <t>"skladba C5"</t>
  </si>
  <si>
    <t>166,94</t>
  </si>
  <si>
    <t>56</t>
  </si>
  <si>
    <t>919716111</t>
  </si>
  <si>
    <t>Ocelová výztuž cementobetonového krytu ze svařovaných sítí hmotnosti do 7,5 kg/m2</t>
  </si>
  <si>
    <t>471557902</t>
  </si>
  <si>
    <t>402,9*2,11*1,3/1000</t>
  </si>
  <si>
    <t>118,3*2,11*1,3/1000</t>
  </si>
  <si>
    <t>998</t>
  </si>
  <si>
    <t>Přesun hmot</t>
  </si>
  <si>
    <t>57</t>
  </si>
  <si>
    <t>998223011</t>
  </si>
  <si>
    <t>Přesun hmot pro pozemní komunikace s krytem dlážděným dopravní vzdálenost do 200 m jakékoliv délky objektu</t>
  </si>
  <si>
    <t>127434106</t>
  </si>
  <si>
    <t>777</t>
  </si>
  <si>
    <t>Podlahy lité</t>
  </si>
  <si>
    <t>58</t>
  </si>
  <si>
    <t>777211013</t>
  </si>
  <si>
    <t>Podlahy z epoxidové pryskyřice a oblázků (kamenný koberec) křemičitých frakce 2 až 5 mm, tl. 20 mm</t>
  </si>
  <si>
    <t>1593698399</t>
  </si>
  <si>
    <t>"velikost kamínků 3-6mm, barevnost-smetanově bílé až antukové"</t>
  </si>
  <si>
    <t>664,1+127,2</t>
  </si>
  <si>
    <t>59</t>
  </si>
  <si>
    <t>777211014</t>
  </si>
  <si>
    <t>Podlahy z epoxidové pryskyřice a oblázků (kamenný koberec) křemičitých frakce 2 až 5 mm, tl. 30 mm</t>
  </si>
  <si>
    <t>1739184090</t>
  </si>
  <si>
    <t>60</t>
  </si>
  <si>
    <t>998777101</t>
  </si>
  <si>
    <t>Přesun hmot pro podlahy lité stanovený z hmotnosti přesunovaného materiálu vodorovná dopravní vzdálenost do 50 m v objektech výšky do 6 m</t>
  </si>
  <si>
    <t>-1054368468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</si>
  <si>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</si>
  <si>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04 - SO04 - Polopropustné pochozí vrstvy z jemného kameniva</t>
  </si>
  <si>
    <t>94343393</t>
  </si>
  <si>
    <t>0,5*0,3*0,725*185</t>
  </si>
  <si>
    <t>132212111</t>
  </si>
  <si>
    <t>Hloubení rýh šířky do 800 mm ručně zapažených i nezapažených, s urovnáním dna do předepsaného profilu a spádu v hornině třídy těžitelnosti I skupiny 3 soudržných</t>
  </si>
  <si>
    <t>-1223545449</t>
  </si>
  <si>
    <t xml:space="preserve">Poznámka k souboru cen:_x000D_
1. V cenách jsou započteny i náklady na přehození výkopku na přilehlém terénu na vzdálenost do 3 m od podélné osy rýhy nebo naložení výkopku na dopravní prostředek._x000D_
</t>
  </si>
  <si>
    <t>"rýhy pro obrubník"</t>
  </si>
  <si>
    <t>183,37*0,3*0,15</t>
  </si>
  <si>
    <t>1264985317</t>
  </si>
  <si>
    <t>"výkopek"</t>
  </si>
  <si>
    <t>20,119+8,252</t>
  </si>
  <si>
    <t>"ponecháno pro zásyp"</t>
  </si>
  <si>
    <t>-22,821</t>
  </si>
  <si>
    <t>2085723150</t>
  </si>
  <si>
    <t>"celkem do 15km"</t>
  </si>
  <si>
    <t>5,55*5</t>
  </si>
  <si>
    <t>-286484872</t>
  </si>
  <si>
    <t>5,55*1,8</t>
  </si>
  <si>
    <t>174111101</t>
  </si>
  <si>
    <t>Zásyp sypaninou z jakékoliv horniny ručně s uložením výkopku ve vrstvách se zhutněním jam, šachet, rýh nebo kolem objektů v těchto vykopávkách</t>
  </si>
  <si>
    <t>23511238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</si>
  <si>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</si>
  <si>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(0,5*0,3*0,725-0,5*0,3*0,2)*185</t>
  </si>
  <si>
    <t>-744252951</t>
  </si>
  <si>
    <t>"skladba M1"</t>
  </si>
  <si>
    <t>37,9</t>
  </si>
  <si>
    <t>"skladba M2"</t>
  </si>
  <si>
    <t>1408,7</t>
  </si>
  <si>
    <t>"skladba M3"</t>
  </si>
  <si>
    <t>593,9</t>
  </si>
  <si>
    <t>"skladba M4"</t>
  </si>
  <si>
    <t>430,6</t>
  </si>
  <si>
    <t>"skladba M5"</t>
  </si>
  <si>
    <t>56,2</t>
  </si>
  <si>
    <t>"skladba M6"</t>
  </si>
  <si>
    <t>3,3</t>
  </si>
  <si>
    <t>5642011.R1</t>
  </si>
  <si>
    <t>Mlatová krytová cesta, světle okrová barva fr.4-8mm (výběr kamene provede architektna základě předložených vzorků), přesný popis viz"Specifikace mlatové plochy M1" tl 40 mm</t>
  </si>
  <si>
    <t>-915608291</t>
  </si>
  <si>
    <t>5642011.R2</t>
  </si>
  <si>
    <t xml:space="preserve">Mlatová krytová cesta, světle okrová barva fr.0-8mm,požadovaný jemný podíl D&lt;0,063mm od 8 do 18% (výběr kamene provede architektna základě předložených vzorků), přesný popis viz"Specifikace mlatové plochy M2, M3,M4" tl 40 mm </t>
  </si>
  <si>
    <t>473790125</t>
  </si>
  <si>
    <t>5642111.R3</t>
  </si>
  <si>
    <t>Mlatová mezivrstva, světle okrová barva fr.8-16mm (výběr kamene provede architektna základě předložených vzorků),přesný popis viz"Specifikace mlatové plochy M1" tl 60 mm</t>
  </si>
  <si>
    <t>2077902390</t>
  </si>
  <si>
    <t>5642111.R4</t>
  </si>
  <si>
    <t>Mlatová mezivrstva, světle okrová barva fr.0-16mm (výběr kamene provede architektna základě předložených vzorků) tl 60 mm přesný popis viz"Specifikace mlatové plochy M2,M3"</t>
  </si>
  <si>
    <t>-1495180356</t>
  </si>
  <si>
    <t>5642711.R5</t>
  </si>
  <si>
    <t>Mlatová krytová cesta, světle okrová barva fr.4-16mm (výběr kamene provede architektna základě předložených vzorků), přesný popis viz"Specifikace mlatové plochy M6" tl 250 mm</t>
  </si>
  <si>
    <t>2073804313</t>
  </si>
  <si>
    <t>5648511.R10</t>
  </si>
  <si>
    <t>Mlatová nosná vrstva , štěrk fr.16-32mm tl 150 mm, (výběr kamene provede architektna základě předložených vzorků) přesný popis viz "Specifikace mlatové plochy M1"</t>
  </si>
  <si>
    <t>-1337456674</t>
  </si>
  <si>
    <t>5648511.R11</t>
  </si>
  <si>
    <t>Mlatová nosná vrstva, štěrkodrť fr.0-32mm tl 150 mm, přesný popis viz "Specifikace mlatové plochy M2"</t>
  </si>
  <si>
    <t>1581814077</t>
  </si>
  <si>
    <t>5648511.R12</t>
  </si>
  <si>
    <t>Mlatová nosná vrstva, štěrkodrť fr.4-32mm tl 0-150 mm, přesný popis viz "Specifikace mlatové plochy M3"</t>
  </si>
  <si>
    <t>-2145173562</t>
  </si>
  <si>
    <t>5648311.R13</t>
  </si>
  <si>
    <t xml:space="preserve">Mlatová mezivrstva světle okrová - prosypání mezi stáv.kořeny fr. 0-16, přesný popis viz "Specifikace mlatové plochy M4" tl.0-100mm </t>
  </si>
  <si>
    <t>1593455281</t>
  </si>
  <si>
    <t>"skladbha M4"</t>
  </si>
  <si>
    <t>564811113</t>
  </si>
  <si>
    <t>Mlatová krytová vrstva, světle okrová barva fr.16-32mm tl 40-70mm, (výběr kamene provede architektna základě předložených vzorků), přesný popis viz "Specifikace mlatové plochy M5"</t>
  </si>
  <si>
    <t>-1548303960</t>
  </si>
  <si>
    <t>1661067829</t>
  </si>
  <si>
    <t>"OB7"</t>
  </si>
  <si>
    <t>183,37</t>
  </si>
  <si>
    <t>-1591709031</t>
  </si>
  <si>
    <t>183,37*1,05</t>
  </si>
  <si>
    <t>-1054180704</t>
  </si>
  <si>
    <t>0,5*0,3*0,2*185</t>
  </si>
  <si>
    <t>998225111</t>
  </si>
  <si>
    <t>Přesun hmot pro komunikace s krytem z kameniva, monolitickým betonovým nebo živičným dopravní vzdálenost do 200 m jakékoliv délky objektu</t>
  </si>
  <si>
    <t>1535899915</t>
  </si>
  <si>
    <t xml:space="preserve">Poznámka k souboru cen:_x000D_
1. Ceny lze použít i pro plochy letišť s krytem monolitickým betonovým nebo živičným._x000D_
</t>
  </si>
  <si>
    <t>05 - SO05 - Centrální plocha</t>
  </si>
  <si>
    <t xml:space="preserve">    711 - Izolace proti vodě, vlhkosti a plynům</t>
  </si>
  <si>
    <t xml:space="preserve">    767 - Konstrukce zámečnické</t>
  </si>
  <si>
    <t>-1446474152</t>
  </si>
  <si>
    <t>"OB2"</t>
  </si>
  <si>
    <t>149,49*0,2*0,3</t>
  </si>
  <si>
    <t>"OB3"</t>
  </si>
  <si>
    <t>100,56*0,2*0,3</t>
  </si>
  <si>
    <t>-1857920253</t>
  </si>
  <si>
    <t>15,003</t>
  </si>
  <si>
    <t>-1738706061</t>
  </si>
  <si>
    <t>15,003*5</t>
  </si>
  <si>
    <t>1715378989</t>
  </si>
  <si>
    <t>"plocha E.1"</t>
  </si>
  <si>
    <t>804,2*0,3</t>
  </si>
  <si>
    <t>"plocha E.2"</t>
  </si>
  <si>
    <t>757,6*0,3</t>
  </si>
  <si>
    <t>"plocha E.3"</t>
  </si>
  <si>
    <t>97,3*0,5</t>
  </si>
  <si>
    <t>"plocha E.4"</t>
  </si>
  <si>
    <t>28,3*0,3</t>
  </si>
  <si>
    <t>"plocha E.5"</t>
  </si>
  <si>
    <t>112,2*0,3</t>
  </si>
  <si>
    <t>1518908991</t>
  </si>
  <si>
    <t>804,2*0,3*2</t>
  </si>
  <si>
    <t>757,6*0,3*2</t>
  </si>
  <si>
    <t>97,3*0,5*2</t>
  </si>
  <si>
    <t>28,3*0,3*2</t>
  </si>
  <si>
    <t>112,2*0,3*2</t>
  </si>
  <si>
    <t>-1647715047</t>
  </si>
  <si>
    <t>15,003*1,8</t>
  </si>
  <si>
    <t>804652280</t>
  </si>
  <si>
    <t>804,2</t>
  </si>
  <si>
    <t>757,6</t>
  </si>
  <si>
    <t>97,3</t>
  </si>
  <si>
    <t>28,3</t>
  </si>
  <si>
    <t>112,2</t>
  </si>
  <si>
    <t>1345364713</t>
  </si>
  <si>
    <t>"dle rozhodnutí dodavatele"</t>
  </si>
  <si>
    <t>-845667815</t>
  </si>
  <si>
    <t>1799,6*1,15</t>
  </si>
  <si>
    <t>273311128</t>
  </si>
  <si>
    <t>Základové konstrukce z betonu prostého desky ve výkopu nebo na hlavách pilot C 30/37</t>
  </si>
  <si>
    <t>1122614110</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</si>
  <si>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</si>
  <si>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"třída betonu C30/37 XC4, XF3"</t>
  </si>
  <si>
    <t>"beton prolitý cementovou směsí s křemičitým pískem"</t>
  </si>
  <si>
    <t>804,2*0,06</t>
  </si>
  <si>
    <t>273322511</t>
  </si>
  <si>
    <t>Základy z betonu železového (bez výztuže) desky z betonu se zvýšenými nároky na prostředí tř. C 25/30</t>
  </si>
  <si>
    <t>-543173955</t>
  </si>
  <si>
    <t>"třída betonu C25/30 XC3, XF3"</t>
  </si>
  <si>
    <t>28,3*0,15</t>
  </si>
  <si>
    <t>112,2*0,15</t>
  </si>
  <si>
    <t>1748379480</t>
  </si>
  <si>
    <t>"třída betonu C30/37 XC4/FF3"</t>
  </si>
  <si>
    <t>804,2*0,2</t>
  </si>
  <si>
    <t>-542896614</t>
  </si>
  <si>
    <t>"plocha E1"</t>
  </si>
  <si>
    <t>32*3,14*0,2</t>
  </si>
  <si>
    <t>83,48*0,2</t>
  </si>
  <si>
    <t>-1003081245</t>
  </si>
  <si>
    <t>-588879596</t>
  </si>
  <si>
    <t>28,3*1,3*4,44/1000*2</t>
  </si>
  <si>
    <t>112,2*1,3*4,04/1000*2</t>
  </si>
  <si>
    <t>2763/1000</t>
  </si>
  <si>
    <t>564831111</t>
  </si>
  <si>
    <t>Podklad ze štěrkodrti ŠD s rozprostřením a zhutněním, po zhutnění tl. 100 mm</t>
  </si>
  <si>
    <t>-284873741</t>
  </si>
  <si>
    <t>1885046210</t>
  </si>
  <si>
    <t>1641581742</t>
  </si>
  <si>
    <t>490405003</t>
  </si>
  <si>
    <t>835965933</t>
  </si>
  <si>
    <t>deska dlažební žula 300x600mm tl 80mm se zámkem, lichoběžníkové kameny barva okrová a tmavá, pemrlovaný povrch, pevnost v tlaku &lt;90MPa, hrany ostré</t>
  </si>
  <si>
    <t>794079835</t>
  </si>
  <si>
    <t>757,6*1,02</t>
  </si>
  <si>
    <t>deska dlažební žula 300x600mm tl 80mm se zámkem, lichoběžníkové kameny barva okrová a černá, pemrlovaný povrch, pevnost v tlaku &lt;90MPa, hrany ostré</t>
  </si>
  <si>
    <t>-1146808540</t>
  </si>
  <si>
    <t>97,3*1,02</t>
  </si>
  <si>
    <t>59681131.R1</t>
  </si>
  <si>
    <t>Kladení velkoformátové betonové dlažby tl do 100 mm velikosti do tmele vč. penetrace a dilatací</t>
  </si>
  <si>
    <t>1893879512</t>
  </si>
  <si>
    <t>58381114.1</t>
  </si>
  <si>
    <t>deska dlažební žula 300x600mm tl 40mm, lichoběžníkové kameny barva okrová a černá (impala), pemrlovaný povrch, pevnost v tlaku &lt;90MPa, hrany ostré</t>
  </si>
  <si>
    <t>-563389804</t>
  </si>
  <si>
    <t>28,3*1,02</t>
  </si>
  <si>
    <t>58381114.2</t>
  </si>
  <si>
    <t>deska dlažební žula 300x600mm tl 40mm, lichoběžníkové kameny barva černá (impala), pemrlovaný povrch, pevnost v tlaku &lt;90MPa, hrany ostré</t>
  </si>
  <si>
    <t>1845274136</t>
  </si>
  <si>
    <t>804,2*1,02</t>
  </si>
  <si>
    <t>631311117</t>
  </si>
  <si>
    <t>Mazanina z betonu prostého bez zvýšených nároků na prostředí tl. přes 50 do 80 mm tř. C 30/37</t>
  </si>
  <si>
    <t>-1441376658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</si>
  <si>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</si>
  <si>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"ložný beton C 30/37 XC4 XF3"</t>
  </si>
  <si>
    <t>"skladba E1"</t>
  </si>
  <si>
    <t>634661111</t>
  </si>
  <si>
    <t>Výplň dilatačních spar mazanin silikonovým tmelem, šířka spáry do 5 mm</t>
  </si>
  <si>
    <t>-2145723621</t>
  </si>
  <si>
    <t xml:space="preserve">Poznámka k souboru cen:_x000D_
1. V cenách jsou započteny i náklady na ochranu okrajů spáry papírovou páskou._x000D_
2. V cenách 634 66-21.. a 634 66-31.. jsou započteny i náklady na těsnící provazec z pěnového polyetylénu._x000D_
</t>
  </si>
  <si>
    <t>121</t>
  </si>
  <si>
    <t>634911113</t>
  </si>
  <si>
    <t>Řezání dilatačních nebo smršťovacích spár v čerstvé betonové mazanině nebo potěru šířky do 5 mm, hloubky přes 20 do 50 mm</t>
  </si>
  <si>
    <t>70931525</t>
  </si>
  <si>
    <t>1414653406</t>
  </si>
  <si>
    <t>66,01</t>
  </si>
  <si>
    <t>100,56</t>
  </si>
  <si>
    <t>5530021</t>
  </si>
  <si>
    <t>ocelový cortenový obrubník z  pásoviny 300/8mm vč.  kotvení a povrchové úpravy, kompletní provedení dle PD</t>
  </si>
  <si>
    <t>-1676707987</t>
  </si>
  <si>
    <t xml:space="preserve">"OB2" </t>
  </si>
  <si>
    <t>66,01*1,05</t>
  </si>
  <si>
    <t>100,56*1,05</t>
  </si>
  <si>
    <t>1899704877</t>
  </si>
  <si>
    <t>95000-001</t>
  </si>
  <si>
    <t xml:space="preserve">MO6 - sedací lem na ocelové pozinkované podkonstrukci s žebry á 500 mm, dřevěná konstrukce z lepených profilů 90/60 mm, dřevo jatoba, ošetřené teakovým olejem; skryté kotvení, nerezové kotvící prvky, boční ukončovací prvky - ocelový plech, tl. 3 mm s povrchovou úpravou, kotvení každého ocelového žebra podkonstrukce do podkladního betonu přes šrouby na chemickou maltu (minim. na 3 místech každý profil), kompletní dodávka dle dokumentace včetně veškerého kotvení </t>
  </si>
  <si>
    <t>649839861</t>
  </si>
  <si>
    <t xml:space="preserve">"dřevěný lepený profil 90/60mm 19,621m3"  </t>
  </si>
  <si>
    <t>"cortenový plech 49,43m2"</t>
  </si>
  <si>
    <t>"půdorysná plocha sedacího lemu 163,5m2"</t>
  </si>
  <si>
    <t>"mezery mezi profily 54,5m2"</t>
  </si>
  <si>
    <t xml:space="preserve">"rozvinutá plocha lavice vč. opěradel" </t>
  </si>
  <si>
    <t>"A"</t>
  </si>
  <si>
    <t>65,25</t>
  </si>
  <si>
    <t>"B"</t>
  </si>
  <si>
    <t>87,23</t>
  </si>
  <si>
    <t>"C"</t>
  </si>
  <si>
    <t>70,68</t>
  </si>
  <si>
    <t>"D"</t>
  </si>
  <si>
    <t>48,75+0,6</t>
  </si>
  <si>
    <t>953332111</t>
  </si>
  <si>
    <t>Vložky svislé do dilatačních spár z pryže kladené volně, včetně dodání a osazení, v jakémkoliv zdivu, tl. 4 mm</t>
  </si>
  <si>
    <t>-1429182612</t>
  </si>
  <si>
    <t>121*0,2</t>
  </si>
  <si>
    <t>614202761</t>
  </si>
  <si>
    <t>711</t>
  </si>
  <si>
    <t>Izolace proti vodě, vlhkosti a plynům</t>
  </si>
  <si>
    <t>711111001</t>
  </si>
  <si>
    <t>Provedení izolace proti zemní vlhkosti natěradly a tmely za studena na ploše vodorovné V nátěrem penetračním</t>
  </si>
  <si>
    <t>-402299721</t>
  </si>
  <si>
    <t xml:space="preserve">Poznámka k souboru cen:_x000D_
1. Izolace plochy jednotlivě do 10 m2 se oceňují skladebně cenou příslušné izolace a cenou 711 19-9095 Příplatek za plochu do 10 m2._x000D_
</t>
  </si>
  <si>
    <t>11163150</t>
  </si>
  <si>
    <t>lak penetrační asfaltový</t>
  </si>
  <si>
    <t>-730823739</t>
  </si>
  <si>
    <t>804,2*0,0003</t>
  </si>
  <si>
    <t>711141559</t>
  </si>
  <si>
    <t>Provedení izolace proti zemní vlhkosti pásy přitavením NAIP na ploše vodorovné V</t>
  </si>
  <si>
    <t>-1022376634</t>
  </si>
  <si>
    <t xml:space="preserve">Poznámka k souboru cen:_x000D_
1. Izolace plochy jednotlivě do 10 m2 se oceňují skladebně cenou příslušné izolace a cenou 711 19-9097 Příplatek za plochu do 10 m2._x000D_
</t>
  </si>
  <si>
    <t>62855001</t>
  </si>
  <si>
    <t xml:space="preserve">pás asfaltový natavitelný modifikovaný SBS tl 4,0mm </t>
  </si>
  <si>
    <t>-1894314904</t>
  </si>
  <si>
    <t>804,2*1,15</t>
  </si>
  <si>
    <t>998711102</t>
  </si>
  <si>
    <t>Přesun hmot pro izolace proti vodě, vlhkosti a plynům stanovený z hmotnosti přesunovaného materiálu vodorovná dopravní vzdálenost do 50 m v objektech výšky přes 6 do 12 m</t>
  </si>
  <si>
    <t>1042975871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</si>
  <si>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</si>
  <si>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</si>
  <si>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</si>
  <si>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76700-5041</t>
  </si>
  <si>
    <t>Z/41 M+D nerezový hřeb d hlavičky 30mm, h=65mm, v dlažbě kotvený na mechanickou maltu</t>
  </si>
  <si>
    <t>1710515202</t>
  </si>
  <si>
    <t>06 - SO06 - Kavárna - stavba pro veřejné stravování</t>
  </si>
  <si>
    <t>06.1 - SO06.1 - Stavební část</t>
  </si>
  <si>
    <t xml:space="preserve">    3 - Svislé a kompletní konstrukce</t>
  </si>
  <si>
    <t xml:space="preserve">    4 - Vodorovné konstrukce</t>
  </si>
  <si>
    <t xml:space="preserve">    61 - Úprava povrchů vnitřních</t>
  </si>
  <si>
    <t xml:space="preserve">    62 - Úprava povrchů vnějších</t>
  </si>
  <si>
    <t xml:space="preserve">    63 - Podlahy a podlahové konstrukce</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</si>
  <si>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</si>
  <si>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</si>
  <si>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</si>
  <si>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</si>
  <si>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</si>
  <si>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</si>
  <si>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7671 - Hliníkové výplně otvorů</t>
  </si>
  <si>
    <t xml:space="preserve">    7672 - Dveře</t>
  </si>
  <si>
    <t xml:space="preserve">    771 - Podlahy z dlaždic</t>
  </si>
  <si>
    <t xml:space="preserve">    781 - Dokončovací práce - obklady</t>
  </si>
  <si>
    <t xml:space="preserve">    783 - Dokončovací práce - nátěry</t>
  </si>
  <si>
    <t xml:space="preserve">    784 - Dokončovací práce - malby a tapety</t>
  </si>
  <si>
    <t>122251102</t>
  </si>
  <si>
    <t>Odkopávky a prokopávky nezapažené strojně v hornině třídy těžitelnosti I skupiny 3 přes 20 do 50 m3</t>
  </si>
  <si>
    <t>838103954</t>
  </si>
  <si>
    <t>(29,051*(17+8,6)/2-16,585*(12,79+9,105)/2)*0,2</t>
  </si>
  <si>
    <t>-59138868</t>
  </si>
  <si>
    <t>"pod výběžek terasy"</t>
  </si>
  <si>
    <t>0,15*0,15*3,14*0,4*4</t>
  </si>
  <si>
    <t>131251104</t>
  </si>
  <si>
    <t>Hloubení nezapažených jam a zářezů strojně s urovnáním dna do předepsaného profilu a spádu v hornině třídy těžitelnosti I skupiny 3 přes 100 do 500 m3</t>
  </si>
  <si>
    <t>17684708</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</si>
  <si>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</si>
  <si>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"pod žb desku"</t>
  </si>
  <si>
    <t>(15,635*(11,84+8,155)/2+16,585*(12,79+9,105)/2)/2*(1,078+0,775)+8,6</t>
  </si>
  <si>
    <t>"patka pod umělecké dílo"</t>
  </si>
  <si>
    <t>(3*3+4,1*4,1)/2*1,088</t>
  </si>
  <si>
    <t>"patky pod ocel obruby"</t>
  </si>
  <si>
    <t>(0,25*0,25*13+0,25*0,3*3+0,25*0,39)*0,128</t>
  </si>
  <si>
    <t>1804821526</t>
  </si>
  <si>
    <t>132251101</t>
  </si>
  <si>
    <t>Hloubení nezapažených rýh šířky do 800 mm strojně s urovnáním dna do předepsaného profilu a spádu v hornině třídy těžitelnosti I skupiny 3 do 20 m3</t>
  </si>
  <si>
    <t>1472063218</t>
  </si>
  <si>
    <t>"pro základ z BTB"</t>
  </si>
  <si>
    <t>(10,435+8,161)*0,25*(0,768+0,1)/2</t>
  </si>
  <si>
    <t>17,72*0,25*0,1</t>
  </si>
  <si>
    <t>"pod základ pro Z4"</t>
  </si>
  <si>
    <t>9,54*1,19*0,5</t>
  </si>
  <si>
    <t>"základ.pas pod ocel obrubníky"</t>
  </si>
  <si>
    <t>(1,793+3,916-0,25+21,7+0,623-0,25)*0,25*0,128</t>
  </si>
  <si>
    <t>"odečet ručního výkopu"</t>
  </si>
  <si>
    <t>-8,1</t>
  </si>
  <si>
    <t>-565564967</t>
  </si>
  <si>
    <t>38,058+335,827+9,018+0,113</t>
  </si>
  <si>
    <t>-82137293</t>
  </si>
  <si>
    <t>383,016*5</t>
  </si>
  <si>
    <t>-1123624335</t>
  </si>
  <si>
    <t>383,016*1,8</t>
  </si>
  <si>
    <t>171251101</t>
  </si>
  <si>
    <t>Uložení sypanin do násypů strojně s rozprostřením sypaniny ve vrstvách a s hrubým urovnáním nezhutněných jakékoliv třídy těžitelnosti</t>
  </si>
  <si>
    <t>1767128106</t>
  </si>
  <si>
    <t>"podlaha SP1"</t>
  </si>
  <si>
    <t>95,6*0,002</t>
  </si>
  <si>
    <t>23531468</t>
  </si>
  <si>
    <t>písek křemičitý frakce do 0,01mm</t>
  </si>
  <si>
    <t>kg</t>
  </si>
  <si>
    <t>2002227365</t>
  </si>
  <si>
    <t>95,6*0,002*2</t>
  </si>
  <si>
    <t>174151101</t>
  </si>
  <si>
    <t>Zásyp sypaninou z jakékoliv horniny strojně s uložením výkopku ve vrstvách se zhutněním jam, šachet, rýh nebo kolem objektů v těchto vykopávkách</t>
  </si>
  <si>
    <t>-1660409661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</si>
  <si>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</si>
  <si>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"výkop pro žb desku"</t>
  </si>
  <si>
    <t>(15,635*(11,84+8,155)/2+16,585*(12,79+9,105)/2)/2*1,175+5,634</t>
  </si>
  <si>
    <t>(3*3+4,1*4,1)/2*1,088-2*2*1</t>
  </si>
  <si>
    <t>"odečet konstrukcí"</t>
  </si>
  <si>
    <t>-36,729-47,736-16,589-10,548-48,46</t>
  </si>
  <si>
    <t>58343930</t>
  </si>
  <si>
    <t>kamenivo drcené hrubé frakce 16/32</t>
  </si>
  <si>
    <t>1210724078</t>
  </si>
  <si>
    <t>"zásyp"</t>
  </si>
  <si>
    <t>48,481*2</t>
  </si>
  <si>
    <t>58343959</t>
  </si>
  <si>
    <t>kamenivo drcené hrubé frakce 32/63</t>
  </si>
  <si>
    <t>1151613871</t>
  </si>
  <si>
    <t>5,634</t>
  </si>
  <si>
    <t>374404727</t>
  </si>
  <si>
    <t>29,051*(17+8,6)/2</t>
  </si>
  <si>
    <t>271532211</t>
  </si>
  <si>
    <t>Podsyp pod základové konstrukce se zhutněním a urovnáním povrchu z kameniva hrubého, frakce 32 - 63 mm</t>
  </si>
  <si>
    <t>565172274</t>
  </si>
  <si>
    <t>(15,635*(1,84+8,155)/2+16,035*(12,24+8,555)/2)/2*0,3+1,45</t>
  </si>
  <si>
    <t>271532212</t>
  </si>
  <si>
    <t>Podsyp pod základové konstrukce se zhutněním a urovnáním povrchu z kameniva hrubého, frakce 16 - 32 mm</t>
  </si>
  <si>
    <t>1878911271</t>
  </si>
  <si>
    <t>(16,035*(12,24+8,555)/2+16,435*(12,64+8,955)/2)/2*0,3</t>
  </si>
  <si>
    <t>"odečet objemu základů"</t>
  </si>
  <si>
    <t>-26,37*0,225</t>
  </si>
  <si>
    <t>"pod základ z BTB"</t>
  </si>
  <si>
    <t>36,299*0,25*0,1</t>
  </si>
  <si>
    <t>"pod základ pod Z4"</t>
  </si>
  <si>
    <t>9,54*1,19*0,1</t>
  </si>
  <si>
    <t>271532213</t>
  </si>
  <si>
    <t>Podsyp pod základové konstrukce se zhutněním a urovnáním povrchu z kameniva hrubého, frakce 8 - 16 mm</t>
  </si>
  <si>
    <t>590523414</t>
  </si>
  <si>
    <t>(6,1*(5,4+7,2)/2+6,75*(7,35+9,35)/2)*0,175</t>
  </si>
  <si>
    <t>-2031394265</t>
  </si>
  <si>
    <t>"třída betonu C30/37 XC4 XF2"</t>
  </si>
  <si>
    <t>(14,335*(10,545+6,255)/2+1,2*0,3+1,25*0,3)*0,4+1,516</t>
  </si>
  <si>
    <t>925417160</t>
  </si>
  <si>
    <t>(14,355+0,3*2+6,855+14,877+10,545+1,5*2)*0,4</t>
  </si>
  <si>
    <t>1354543586</t>
  </si>
  <si>
    <t>1183720041</t>
  </si>
  <si>
    <t>"viz.statika"</t>
  </si>
  <si>
    <t>7623,326/1000</t>
  </si>
  <si>
    <t>"odečet výztuže patek"</t>
  </si>
  <si>
    <t>-0,44</t>
  </si>
  <si>
    <t>"odečet výztuže sloupů"</t>
  </si>
  <si>
    <t>-0,99</t>
  </si>
  <si>
    <t>"odečet výztuže věnců"</t>
  </si>
  <si>
    <t>-1,753</t>
  </si>
  <si>
    <t>-1100645210</t>
  </si>
  <si>
    <t>"viz statika"</t>
  </si>
  <si>
    <t>1101,6/1000</t>
  </si>
  <si>
    <t>274313511</t>
  </si>
  <si>
    <t>Základy z betonu prostého pasy betonu kamenem neprokládaného tř. C 12/15</t>
  </si>
  <si>
    <t>1652589177</t>
  </si>
  <si>
    <t>"základ pod žb desku"</t>
  </si>
  <si>
    <t>((13,75+13,05)/2*0,5+(1,127+0,9)/2*0,8+(6,055+5,35)/2*0,5+1,2*0,8)*0,4</t>
  </si>
  <si>
    <t>(13,135*0,5+(10,045+9,375)/2*0,5+7,25*0,5)*0,4</t>
  </si>
  <si>
    <t>274313611</t>
  </si>
  <si>
    <t>Základy z betonu prostého pasy betonu kamenem neprokládaného tř. C 16/20</t>
  </si>
  <si>
    <t>391430170</t>
  </si>
  <si>
    <t>"pod ocelový obrubník"</t>
  </si>
  <si>
    <t>(1,793+3,916-0,25+21,7+0,623-0,25)*0,25*0,3</t>
  </si>
  <si>
    <t>"pod výrobek Z4"</t>
  </si>
  <si>
    <t>9,54*0,595*0,2</t>
  </si>
  <si>
    <t>-156552887</t>
  </si>
  <si>
    <t>(13,75+13,05+1,127+0,9+0,3*2+6,055+5,35+1,2*0,3*2)*0,4</t>
  </si>
  <si>
    <t>(13,135*2+10,045+9,375+7,25*2)*0,4</t>
  </si>
  <si>
    <t>(1,793+3,916-0,25+21,7+0,623-0,25)*2*(0,3-0,128)</t>
  </si>
  <si>
    <t>(9,54+0,595)*2*0,2</t>
  </si>
  <si>
    <t>-296579613</t>
  </si>
  <si>
    <t>274353131</t>
  </si>
  <si>
    <t>Bednění kotevních otvorů a prostupů v základových konstrukcích v pasech včetně polohového zajištění a odbednění, popř. ztraceného bednění z pletiva apod. průřezu přes 0,05 do 0,10 m2, hl. do 1,00 m</t>
  </si>
  <si>
    <t>1229348953</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</si>
  <si>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</si>
  <si>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"prostup pro potrubí D125"</t>
  </si>
  <si>
    <t>"drážka pro ZTI 220/450/400"</t>
  </si>
  <si>
    <t>"drážka pro ZTI 250/250/400"</t>
  </si>
  <si>
    <t>275313611</t>
  </si>
  <si>
    <t>Základy z betonu prostého patky a bloky z betonu kamenem neprokládaného tř. C 16/20</t>
  </si>
  <si>
    <t>-1884156747</t>
  </si>
  <si>
    <t>0,25*0,25*0,3*13</t>
  </si>
  <si>
    <t>0,25*0,39*0,3</t>
  </si>
  <si>
    <t>0,25*0,3*0,3*3</t>
  </si>
  <si>
    <t>"pro ocel.schod"</t>
  </si>
  <si>
    <t>0,595*0,3*0,2*9</t>
  </si>
  <si>
    <t>275322611</t>
  </si>
  <si>
    <t>Základy z betonu železového (bez výztuže) patky z betonu se zvýšenými nároky na prostředí tř. C 30/37</t>
  </si>
  <si>
    <t>-347219584</t>
  </si>
  <si>
    <t>"třída betonu C 30/37XC4 XF2"</t>
  </si>
  <si>
    <t>"pro umělecké dílo"</t>
  </si>
  <si>
    <t>2*2*1</t>
  </si>
  <si>
    <t>275351121</t>
  </si>
  <si>
    <t>Bednění základů patek zřízení</t>
  </si>
  <si>
    <t>112941039</t>
  </si>
  <si>
    <t>(0,25+0,25)*2*(0,3-0,128)*13</t>
  </si>
  <si>
    <t>(0,25+0,39)*2*(0,3-0,128)</t>
  </si>
  <si>
    <t>(0,25+0,3)*2*(0,3-0,128)*3</t>
  </si>
  <si>
    <t>(0,595+0,3)*2*0,2*9</t>
  </si>
  <si>
    <t>(2+2)*2*1</t>
  </si>
  <si>
    <t>275351122</t>
  </si>
  <si>
    <t>Bednění základů patek odstranění</t>
  </si>
  <si>
    <t>-878439889</t>
  </si>
  <si>
    <t>275362021</t>
  </si>
  <si>
    <t>Výztuž základů patek ze svařovaných sítí z drátů typu KARI</t>
  </si>
  <si>
    <t>-1425605879</t>
  </si>
  <si>
    <t>0,44</t>
  </si>
  <si>
    <t>279113133</t>
  </si>
  <si>
    <t>Základové zdi z tvárnic ztraceného bednění včetně výplně z betonu bez zvláštních nároků na vliv prostředí třídy C 16/20, tloušťky zdiva přes 200 do 250 mm</t>
  </si>
  <si>
    <t>1358794881</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</si>
  <si>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</si>
  <si>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(10,438+8,161)*0,75+17,72*0,625</t>
  </si>
  <si>
    <t>279361821</t>
  </si>
  <si>
    <t>Výztuž základových zdí nosných svislých nebo odkloněných od svislice, rovinných nebo oblých, deskových nebo žebrových, včetně výztuže jejich žeber z betonářské oceli 10 505 (R) nebo BSt 500</t>
  </si>
  <si>
    <t>917910252</t>
  </si>
  <si>
    <t>"do BTB"</t>
  </si>
  <si>
    <t>25,024*0,25*0,06</t>
  </si>
  <si>
    <t>Svislé a kompletní konstrukce</t>
  </si>
  <si>
    <t>311235181</t>
  </si>
  <si>
    <t>Zdivo jednovrstvé z cihel děrovaných broušených na celoplošnou tenkovrstvou maltu, pevnost cihel do P10, tl. zdiva 380 mm</t>
  </si>
  <si>
    <t>-893748331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</si>
  <si>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</si>
  <si>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6,85*3,5-3,015*3,275-0,75*1,5</t>
  </si>
  <si>
    <t>(9,1-0,7)*3,5-1*2,5*2-0,8*1,5-0,9*0,35-0,9*0,39</t>
  </si>
  <si>
    <t>7,198*3,75-3*1,525</t>
  </si>
  <si>
    <t>317168011</t>
  </si>
  <si>
    <t>Překlady keramické ploché osazené do maltového lože, výšky překladu 71 mm šířky 115 mm, délky 1000 mm</t>
  </si>
  <si>
    <t>1318798675</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</si>
  <si>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</si>
  <si>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"P08"</t>
  </si>
  <si>
    <t>317168012</t>
  </si>
  <si>
    <t>Překlady keramické ploché osazené do maltového lože, výšky překladu 71 mm šířky 115 mm, délky 1250 mm</t>
  </si>
  <si>
    <t>-1470624762</t>
  </si>
  <si>
    <t>"P07"</t>
  </si>
  <si>
    <t>"P10"</t>
  </si>
  <si>
    <t>317168017</t>
  </si>
  <si>
    <t>Překlady keramické ploché osazené do maltového lože, výšky překladu 71 mm šířky 115 mm, délky 2500 mm</t>
  </si>
  <si>
    <t>-763742870</t>
  </si>
  <si>
    <t>"P09"</t>
  </si>
  <si>
    <t>317168052</t>
  </si>
  <si>
    <t>Překlady keramické vysoké osazené do maltového lože, šířky překladu 70 mm výšky 238 mm, délky 1250 mm</t>
  </si>
  <si>
    <t>-1256892216</t>
  </si>
  <si>
    <t>"P03"</t>
  </si>
  <si>
    <t>4*2</t>
  </si>
  <si>
    <t>"P05"</t>
  </si>
  <si>
    <t>317168057</t>
  </si>
  <si>
    <t>Překlady keramické vysoké osazené do maltového lože, šířky překladu 70 mm výšky 238 mm, délky 2500 mm</t>
  </si>
  <si>
    <t>-1095813328</t>
  </si>
  <si>
    <t>"P02"</t>
  </si>
  <si>
    <t>317168061</t>
  </si>
  <si>
    <t>Překlady keramické vysoké osazené do maltového lože, šířky překladu 70 mm výšky 238 mm, délky 3500 mm</t>
  </si>
  <si>
    <t>586046204</t>
  </si>
  <si>
    <t>"P01"</t>
  </si>
  <si>
    <t>317168220</t>
  </si>
  <si>
    <t>Překlady keramické roletové určené pro zabudování rolet nebo žaluzií osazené do maltového lože, výšky překladu 238 mm pro tloušťku zdiva do 400 mm, délky 3500 mm</t>
  </si>
  <si>
    <t>-304484578</t>
  </si>
  <si>
    <t>330321610</t>
  </si>
  <si>
    <t>Sloupy, pilíře, táhla, rámové stojky, vzpěry z betonu železového (bez výztuže) bez zvláštních nároků na vliv prostředí tř. C 30/37</t>
  </si>
  <si>
    <t>344280081</t>
  </si>
  <si>
    <t xml:space="preserve">Poznámka k souboru cen:_x000D_
1. V cenách pro pohledový beton jsou započteny i náklady na pečlivé hutnění zejména při líci konstrukce pro docílení neporušeného maltového povrchu bez vzhledových kazů._x000D_
</t>
  </si>
  <si>
    <t>"třída betonu C30/37 XC2 XF2 S4"</t>
  </si>
  <si>
    <t>0,6*0,3*3,505</t>
  </si>
  <si>
    <t>0,6*0,3*3,755</t>
  </si>
  <si>
    <t>0,5*0,3*3,505</t>
  </si>
  <si>
    <t>0,5*0,3*4,214</t>
  </si>
  <si>
    <t>0,7*0,4*3,755</t>
  </si>
  <si>
    <t>331351121</t>
  </si>
  <si>
    <t>Bednění hranatých sloupů a pilířů včetně vzepření průřezu pravoúhlého čtyřúhelníka výšky do 4 m, průřezu přes 0,08 do 0,16 m2 zřízení</t>
  </si>
  <si>
    <t>287938898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</si>
  <si>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</si>
  <si>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(0,6+0,3)*2*3,505</t>
  </si>
  <si>
    <t>(0,6+0,3)*2*3,755</t>
  </si>
  <si>
    <t>(0,5+0,3)*2*3,505</t>
  </si>
  <si>
    <t>(0,5+0,3)*2*4,215</t>
  </si>
  <si>
    <t>(0,7+0,3)*2*3,755</t>
  </si>
  <si>
    <t>331351122</t>
  </si>
  <si>
    <t>Bednění hranatých sloupů a pilířů včetně vzepření průřezu pravoúhlého čtyřúhelníka výšky do 4 m, průřezu přes 0,08 do 0,16 m2 odstranění</t>
  </si>
  <si>
    <t>1364700660</t>
  </si>
  <si>
    <t>331361821</t>
  </si>
  <si>
    <t>Výztuž sloupů, pilířů, rámových stojek, táhel nebo vzpěr hranatých svislých nebo šikmých (odkloněných) z betonářské oceli 10 505 (R) nebo BSt 500</t>
  </si>
  <si>
    <t>1298411420</t>
  </si>
  <si>
    <t>990/1000</t>
  </si>
  <si>
    <t>342244201</t>
  </si>
  <si>
    <t>Příčky jednoduché z cihel děrovaných broušených, na tenkovrstvou maltu, pevnost cihel do P15, tl. příčky 80 mm</t>
  </si>
  <si>
    <t>-142389432</t>
  </si>
  <si>
    <t xml:space="preserve">Poznámka k souboru cen:_x000D_
1. Množství jednotek se určuje v m2 plochy konstrukce._x000D_
</t>
  </si>
  <si>
    <t>0,46*2,8</t>
  </si>
  <si>
    <t>"kondenz. jednotka"</t>
  </si>
  <si>
    <t>0,2*0,5</t>
  </si>
  <si>
    <t>"SS9"</t>
  </si>
  <si>
    <t>0,8*1,5</t>
  </si>
  <si>
    <t>342244211</t>
  </si>
  <si>
    <t>Příčky jednoduché z cihel děrovaných broušených, na tenkovrstvou maltu, pevnost cihel do P15, tl. příčky 115 mm</t>
  </si>
  <si>
    <t>-493168333</t>
  </si>
  <si>
    <t>(1,925+1,925+0,5+1,682+0,7+2,535+2,145+2,868+1,752)*3,6</t>
  </si>
  <si>
    <t>-0,9*2,5*3-0,9*5-0,7*2-0,8*2-0,8*2,45</t>
  </si>
  <si>
    <t>7,6*2,75-0,9*2,25-1*2,3</t>
  </si>
  <si>
    <t>342244221</t>
  </si>
  <si>
    <t>Příčky jednoduché z cihel děrovaných broušených, na tenkovrstvou maltu, pevnost cihel do P15, tl. příčky 140 mm</t>
  </si>
  <si>
    <t>509629921</t>
  </si>
  <si>
    <t>5,35*3,6+2,25*(3,5+3,6)/2</t>
  </si>
  <si>
    <t>346272216</t>
  </si>
  <si>
    <t>Přizdívky z pórobetonových tvárnic objemová hmotnost do 500 kg/m3, na tenké maltové lože, tloušťka přizdívky 50 mm</t>
  </si>
  <si>
    <t>-1135501184</t>
  </si>
  <si>
    <t>"mč.2.1.13"</t>
  </si>
  <si>
    <t>1,2*2,8</t>
  </si>
  <si>
    <t>346272256</t>
  </si>
  <si>
    <t>Přizdívky z pórobetonových tvárnic objemová hmotnost do 500 kg/m3, na tenké maltové lože, tloušťka přizdívky 150 mm</t>
  </si>
  <si>
    <t>1366433123</t>
  </si>
  <si>
    <t>"mč.2.1.6"</t>
  </si>
  <si>
    <t>1,25*2,8</t>
  </si>
  <si>
    <t>"mč.2.1.10+2.1.11"</t>
  </si>
  <si>
    <t>2,55*2,8</t>
  </si>
  <si>
    <t>"mč.2.1.13+2.1.14"</t>
  </si>
  <si>
    <t>1,925*2,8</t>
  </si>
  <si>
    <t>"mč.2.1.12"</t>
  </si>
  <si>
    <t>Vodorovné konstrukce</t>
  </si>
  <si>
    <t>417321616</t>
  </si>
  <si>
    <t>Ztužující pásy a věnce z betonu železového (bez výztuže) tř. C 30/37</t>
  </si>
  <si>
    <t>1091833431</t>
  </si>
  <si>
    <t>"na příčkách tl.115mm"</t>
  </si>
  <si>
    <t>(1,925+1,925+0,5+1,682+0,7+2,535+2,145+2,868+1,752)*0,115*0,15</t>
  </si>
  <si>
    <t>"na příčkách tl.140mm"</t>
  </si>
  <si>
    <t>(5,35+7,6+2,25)*0,14*0,15</t>
  </si>
  <si>
    <t>"na obvodových zdech"</t>
  </si>
  <si>
    <t>"jižní"</t>
  </si>
  <si>
    <t>8,201*0,3*(0,621+0,4)/2</t>
  </si>
  <si>
    <t>"severní"</t>
  </si>
  <si>
    <t>8,02*0,3*0,4</t>
  </si>
  <si>
    <t>"východní"</t>
  </si>
  <si>
    <t>7,543*0,3*(0,4+0,65)/2+3,042*0,3*(0,4+0,521)/2</t>
  </si>
  <si>
    <t>"západní"</t>
  </si>
  <si>
    <t>7,4*0,47*0,3</t>
  </si>
  <si>
    <t>417351115</t>
  </si>
  <si>
    <t>Bednění bočnic ztužujících pásů a věnců včetně vzpěr zřízení</t>
  </si>
  <si>
    <t>436329691</t>
  </si>
  <si>
    <t>(1,925+1,925+0,5+1,682+0,7+2,535+2,145+2,868+1,752)*0,15*2</t>
  </si>
  <si>
    <t>(5,35+7,6+2,25)*0,15*2</t>
  </si>
  <si>
    <t>8,201*(0,621+0,4)/2*2</t>
  </si>
  <si>
    <t>8,02*0,4*2+3,015*0,3</t>
  </si>
  <si>
    <t>7,543*(0,4+0,65)/2*2+3,042*(0,4+0,521)/2*2+1*0,3*2</t>
  </si>
  <si>
    <t>7,4*0,3*2+7,4*0,47</t>
  </si>
  <si>
    <t>417351116</t>
  </si>
  <si>
    <t>Bednění bočnic ztužujících pásů a věnců včetně vzpěr odstranění</t>
  </si>
  <si>
    <t>-619623222</t>
  </si>
  <si>
    <t>417361821</t>
  </si>
  <si>
    <t>Výztuž ztužujících pásů a věnců z betonářské oceli 10 505 (R) nebo BSt 500</t>
  </si>
  <si>
    <t>724851154</t>
  </si>
  <si>
    <t>1,157</t>
  </si>
  <si>
    <t>444191111</t>
  </si>
  <si>
    <t>Montáž krytiny střech ocelových konstrukcí ze sklolaminátových desek šroubovaných, výšky budovy do 6 m</t>
  </si>
  <si>
    <t>-825600370</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</si>
  <si>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pokrývačské._x000D_
</t>
  </si>
  <si>
    <t>"vodotěsné spoje, deska lepena k podkladní kci siliko.tmelem a vruty"</t>
  </si>
  <si>
    <t>"ST1"</t>
  </si>
  <si>
    <t>27,04*(6,206+14,37)/2</t>
  </si>
  <si>
    <t>63171251</t>
  </si>
  <si>
    <t>deska sklolaminátová tl 5mm průsvitná, zalamoniváno 5vrstev skelné rohože, okraje desek s drážkou,musí splňovat požadavky PBŘ, vč. pigmentace(probarvení v hmotě), horní povrch hladký, laminátová deska a její lepení musí odololat vztlaku od větru 97kg/m2 (v návětrných hranách) a tlaku od sněhu 85kg/m2</t>
  </si>
  <si>
    <t>984653598</t>
  </si>
  <si>
    <t>"vč.D.1.1.B.2.2 Půdorys střechy"</t>
  </si>
  <si>
    <t>278,188*1,1</t>
  </si>
  <si>
    <t>190120032</t>
  </si>
  <si>
    <t>"frakce 0-32"</t>
  </si>
  <si>
    <t>"terasa"</t>
  </si>
  <si>
    <t>227,35</t>
  </si>
  <si>
    <t>61</t>
  </si>
  <si>
    <t>Úprava povrchů vnitřních</t>
  </si>
  <si>
    <t>612131101</t>
  </si>
  <si>
    <t>Podkladní a spojovací vrstva vnitřních omítaných ploch cementový postřik nanášený ručně celoplošně stěn</t>
  </si>
  <si>
    <t>2005678786</t>
  </si>
  <si>
    <t>"na příčky"</t>
  </si>
  <si>
    <t>0,46*(2,8-0,23)*2+37,818*2+40,327*2</t>
  </si>
  <si>
    <t>"na věncích</t>
  </si>
  <si>
    <t>(16,032+15,2)*0,15*2</t>
  </si>
  <si>
    <t>8,201*(0,621+0,4)/2+7,4*0,3+8,02*0,4+7,543*(0,4+0,65)/2+3,042*(0,4+0,521)/2</t>
  </si>
  <si>
    <t>"na beton pilířích"</t>
  </si>
  <si>
    <t>0,6*3,275+(0,6+0,7)*3,525+0,5*3,275+0,5*3,984</t>
  </si>
  <si>
    <t>"na nosném zdivu"</t>
  </si>
  <si>
    <t>57,928</t>
  </si>
  <si>
    <t>"ostění"</t>
  </si>
  <si>
    <t>((3,015+3,235*2)+(1+2,5*2)*2+(3+1,525*2))*0,3</t>
  </si>
  <si>
    <t>612142001</t>
  </si>
  <si>
    <t>Potažení vnitřních ploch pletivem v ploše nebo pruzích, na plném podkladu sklovláknitým vtlačením do tmelu stěn</t>
  </si>
  <si>
    <t>485851340</t>
  </si>
  <si>
    <t xml:space="preserve">Poznámka k souboru cen:_x000D_
1. V cenách -2001 jsou započteny i náklady na tmel._x000D_
</t>
  </si>
  <si>
    <t>(16,032+15,2)*(0,15+0,15)*2</t>
  </si>
  <si>
    <t>8,201*((0,621+0,4)/2+0,15)+7,4*(0,3+0,15)+8,02*(0,4+0,15)</t>
  </si>
  <si>
    <t>7,543*((0,4+0,65)/2+0,15)+3,042*((0,4+0,521)/2+0,15)</t>
  </si>
  <si>
    <t>0,6*(0,15+3,275+0,15)+(0,6+0,7)*(0,15+3,525+0,15)</t>
  </si>
  <si>
    <t>0,5*(0,15+3,275+0,15)+0,5*(0,15+3,984+0,15)</t>
  </si>
  <si>
    <t>"na porobeton"</t>
  </si>
  <si>
    <t>3,36+21,42</t>
  </si>
  <si>
    <t>612311131</t>
  </si>
  <si>
    <t>Potažení vnitřních ploch štukem tloušťky do 3 mm svislých konstrukcí stěn</t>
  </si>
  <si>
    <t>-1494238192</t>
  </si>
  <si>
    <t>"na jádrovou omítku"</t>
  </si>
  <si>
    <t>259,366</t>
  </si>
  <si>
    <t>"odečet keramických obkladů!</t>
  </si>
  <si>
    <t>-85,507</t>
  </si>
  <si>
    <t>"odečet interier.plech obkladu"</t>
  </si>
  <si>
    <t>-(7,6*2,75-0,9*2,25-1*2,3)</t>
  </si>
  <si>
    <t>62</t>
  </si>
  <si>
    <t>612321111</t>
  </si>
  <si>
    <t>Omítka vápenocementová vnitřních ploch nanášená ručně jednovrstvá, tloušťky do 10 mm hrubá zatřená svislých konstrukcí stěn</t>
  </si>
  <si>
    <t>1434630697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</si>
  <si>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</si>
  <si>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63</t>
  </si>
  <si>
    <t>619991011</t>
  </si>
  <si>
    <t>Zakrytí vnitřních ploch před znečištěním včetně pozdějšího odkrytí konstrukcí a prvků obalením fólií a přelepením páskou</t>
  </si>
  <si>
    <t>1248040642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</si>
  <si>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</si>
  <si>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3,015*3,275+1*2,5*2+3*1,525</t>
  </si>
  <si>
    <t>64</t>
  </si>
  <si>
    <t>622143003</t>
  </si>
  <si>
    <t>Montáž omítkových profilů plastových, pozinkovaných nebo dřevěných upevněných vtlačením do podkladní vrstvy nebo přibitím rohových s tkaninou</t>
  </si>
  <si>
    <t>-659144145</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</si>
  <si>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</si>
  <si>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"kolem otvorů"</t>
  </si>
  <si>
    <t>(3,015+3,235*2)+(1+2,5*2)*2+(3+1,525*2)</t>
  </si>
  <si>
    <t>"nárožníky"</t>
  </si>
  <si>
    <t>3,6*6</t>
  </si>
  <si>
    <t>65</t>
  </si>
  <si>
    <t>55343026</t>
  </si>
  <si>
    <t>profil rohový Pz+PVC pro vnější omítky tl 15mm</t>
  </si>
  <si>
    <t>1429220864</t>
  </si>
  <si>
    <t>49,135*1,1</t>
  </si>
  <si>
    <t>66</t>
  </si>
  <si>
    <t>622143004</t>
  </si>
  <si>
    <t>Montáž omítkových profilů plastových, pozinkovaných nebo dřevěných upevněných vtlačením do podkladní vrstvy nebo přibitím začišťovacích samolepících pro vytvoření dilatujícího spoje s okenním rámem</t>
  </si>
  <si>
    <t>1709035813</t>
  </si>
  <si>
    <t>67</t>
  </si>
  <si>
    <t>59051476</t>
  </si>
  <si>
    <t>profil začišťovací PVC 9mm s výztužnou tkaninou pro ostění ETICS</t>
  </si>
  <si>
    <t>413665034</t>
  </si>
  <si>
    <t>27,535*1,1</t>
  </si>
  <si>
    <t>Úprava povrchů vnějších</t>
  </si>
  <si>
    <t>68</t>
  </si>
  <si>
    <t>1647753626</t>
  </si>
  <si>
    <t>"rohy fasády"</t>
  </si>
  <si>
    <t>3,8*4</t>
  </si>
  <si>
    <t>69</t>
  </si>
  <si>
    <t>55343021</t>
  </si>
  <si>
    <t>profil rohový Pz s kulatou hlavou pro vnitřní omítky tl 12mm</t>
  </si>
  <si>
    <t>-641021320</t>
  </si>
  <si>
    <t>42,735*1,1</t>
  </si>
  <si>
    <t>70</t>
  </si>
  <si>
    <t>-216506173</t>
  </si>
  <si>
    <t>71</t>
  </si>
  <si>
    <t>-918376717</t>
  </si>
  <si>
    <t>72</t>
  </si>
  <si>
    <t>622131101</t>
  </si>
  <si>
    <t>Podkladní a spojovací vrstva vnějších omítaných ploch cementový postřik nanášený ručně celoplošně stěn</t>
  </si>
  <si>
    <t>1459598579</t>
  </si>
  <si>
    <t>10,709*(3,825+4,25)*2-1*2,5*2</t>
  </si>
  <si>
    <t>8,373*(4,328+4,325)/2</t>
  </si>
  <si>
    <t>8,02*3,829-3,015*3,275</t>
  </si>
  <si>
    <t>"odečet věnců a pilířů"</t>
  </si>
  <si>
    <t>-12,756-15,922</t>
  </si>
  <si>
    <t>((1+2,5*2)*2+(3+1,525*2)+(3,015+3,275*2))*0,2</t>
  </si>
  <si>
    <t>73</t>
  </si>
  <si>
    <t>622142001</t>
  </si>
  <si>
    <t>Potažení vnějších ploch pletivem v ploše nebo pruzích, na plném podkladu sklovláknitým vtlačením do tmelu stěn</t>
  </si>
  <si>
    <t>1379441834</t>
  </si>
  <si>
    <t>"věnce"</t>
  </si>
  <si>
    <t>(7,543*(0,4+0,65)/2+3,042*(0,4+0,521)/2+8,201*(0,621+0,4)/2+8,02*0,4)*1,2</t>
  </si>
  <si>
    <t>((0,6+0,3)*3,505+(0,6+0,3+0,6+0,6+0,3+0,3+0,7)*3,755)*1,2</t>
  </si>
  <si>
    <t>74</t>
  </si>
  <si>
    <t>622321111</t>
  </si>
  <si>
    <t>Omítka vápenocementová vnějších ploch nanášená ručně jednovrstvá, tloušťky do 15 mm hrubá zatřená stěn</t>
  </si>
  <si>
    <t>-793170027</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</si>
  <si>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</si>
  <si>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75</t>
  </si>
  <si>
    <t>622531011</t>
  </si>
  <si>
    <t>Omítka tenkovrstvá silikonová vnějších ploch probarvená, včetně penetrace podkladu zrnitá, tloušťky 1,5 mm stěn</t>
  </si>
  <si>
    <t>-1078650293</t>
  </si>
  <si>
    <t>(7,543*(0,4+0,65)/2+3,042*(0,4+0,521)/2+8,201*(0,621+0,4)/2+8,02*0,4)</t>
  </si>
  <si>
    <t>(0,6+0,3)*3,505+(0,6+0,3+0,6+0,6+0,3+0,3+0,7)*3,755</t>
  </si>
  <si>
    <t>"jádrová omítka"</t>
  </si>
  <si>
    <t>201,855</t>
  </si>
  <si>
    <t>76</t>
  </si>
  <si>
    <t>622331111</t>
  </si>
  <si>
    <t>Omítka cementová vnějších ploch nanášená ručně jednovrstvá, tloušťky do 15 mm hrubá zatřená stěn</t>
  </si>
  <si>
    <t>1960773135</t>
  </si>
  <si>
    <t>"vyrovnávací omítka na žb desku a základy""</t>
  </si>
  <si>
    <t>(0,3+14,355+6,855+0,3+14,877+10,545)*1</t>
  </si>
  <si>
    <t>77</t>
  </si>
  <si>
    <t>629991011</t>
  </si>
  <si>
    <t>Zakrytí vnějších ploch před znečištěním včetně pozdějšího odkrytí výplní otvorů a svislých ploch fólií přilepenou lepící páskou</t>
  </si>
  <si>
    <t>179084118</t>
  </si>
  <si>
    <t xml:space="preserve">Poznámka k souboru cen:_x000D_
1. V ceně -1012 nejsou započteny náklady na dodávku a montáž začišťovací lišty; tyto se oceňují cenou 622 14-3004 této části katalogu a materiálem ve specifikaci._x000D_
</t>
  </si>
  <si>
    <t>Podlahy a podlahové konstrukce</t>
  </si>
  <si>
    <t>78</t>
  </si>
  <si>
    <t>95,6*0,08</t>
  </si>
  <si>
    <t>79</t>
  </si>
  <si>
    <t>63131902R</t>
  </si>
  <si>
    <t>Příplatek k mazanině tl do 80 mm za broušení a přeleštění</t>
  </si>
  <si>
    <t>-1019779793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</si>
  <si>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</si>
  <si>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80</t>
  </si>
  <si>
    <t>631319181</t>
  </si>
  <si>
    <t>Příplatek k cenám mazanin za sklon přes 15° do 35° od vodorovné roviny mazanina tl. přes 50 do 80 mm</t>
  </si>
  <si>
    <t>-807035703</t>
  </si>
  <si>
    <t>81</t>
  </si>
  <si>
    <t>634112113</t>
  </si>
  <si>
    <t>Obvodová dilatace mezi stěnou a mazaninou nebo potěrem podlahovým páskem z pěnového PE tl. do 10 mm, výšky 80 mm</t>
  </si>
  <si>
    <t>-1391328282</t>
  </si>
  <si>
    <t>87,979</t>
  </si>
  <si>
    <t>82</t>
  </si>
  <si>
    <t>899623151</t>
  </si>
  <si>
    <t>Obetonování potrubí nebo zdiva stok betonem prostým v otevřeném výkopu, beton tř. C 16/20</t>
  </si>
  <si>
    <t>-1139349953</t>
  </si>
  <si>
    <t xml:space="preserve">Poznámka k souboru cen:_x000D_
1. Obetonování zdiva stok ve štole se oceňuje cenami souboru cen 359 31-02 Výplň za rubem cihelného zdiva stok části A 03 tohoto katalogu._x000D_
</t>
  </si>
  <si>
    <t>"prostupy ZTI základem"</t>
  </si>
  <si>
    <t>1,1*0,725*0,3*3</t>
  </si>
  <si>
    <t>83</t>
  </si>
  <si>
    <t>899643111</t>
  </si>
  <si>
    <t>Bednění pro obetonování potrubí v otevřeném výkopu</t>
  </si>
  <si>
    <t>696853769</t>
  </si>
  <si>
    <t>(1,1+0,725)*2*0,3*3</t>
  </si>
  <si>
    <t>84</t>
  </si>
  <si>
    <t>91100-001</t>
  </si>
  <si>
    <t>HP1 M+D přenosný hasicí přístroj (pěnový/práškový/sněhový) s hasicí schopností min 1x34A</t>
  </si>
  <si>
    <t>-1726699085</t>
  </si>
  <si>
    <t>85</t>
  </si>
  <si>
    <t>91100-002</t>
  </si>
  <si>
    <t>HP2 M+D přenosný hasicí přístroj (pěnový/práškový/sněhový) s hasicí schopností min 1x21A</t>
  </si>
  <si>
    <t>469420414</t>
  </si>
  <si>
    <t>86</t>
  </si>
  <si>
    <t xml:space="preserve">Osazení ocelového obrubníku cortenového z pásoviny 300/12 vč. kotvení </t>
  </si>
  <si>
    <t>-518970811</t>
  </si>
  <si>
    <t>"Z/5"</t>
  </si>
  <si>
    <t>48,648</t>
  </si>
  <si>
    <t>87</t>
  </si>
  <si>
    <t>Z/5  ocelový cortenový obrubník z  pásoviny 350/10mm vč. kotvení a povrchové úpravy, kompletní provedení dle PD</t>
  </si>
  <si>
    <t>-24642143</t>
  </si>
  <si>
    <t>88</t>
  </si>
  <si>
    <t>941311111</t>
  </si>
  <si>
    <t>Montáž lešení řadového modulového lehkého pracovního s podlahami s provozním zatížením tř. 3 do 200 kg/m2 šířky tř. SW06 přes 0,6 do 0,9 m, výšky do 10 m</t>
  </si>
  <si>
    <t>-620809696</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</si>
  <si>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</si>
  <si>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"fasáda"</t>
  </si>
  <si>
    <t>(1,5+10,709+1,5+1,5+8,373+6,299+1,5+1,5+8,02+5,915+1,5+1,5+6,126+1,5)*4,3</t>
  </si>
  <si>
    <t>89</t>
  </si>
  <si>
    <t>941311211</t>
  </si>
  <si>
    <t>Montáž lešení řadového modulového lehkého pracovního s podlahami s provozním zatížením tř. 3 do 200 kg/m2 Příplatek za první a každý další den použití lešení k ceně -1111 nebo -1112</t>
  </si>
  <si>
    <t>-1386784938</t>
  </si>
  <si>
    <t>247,001*30</t>
  </si>
  <si>
    <t>90</t>
  </si>
  <si>
    <t>941311811</t>
  </si>
  <si>
    <t>Demontáž lešení řadového modulového lehkého pracovního s podlahami s provozním zatížením tř. 3 do 200 kg/m2 šířky SW06 přes 0,6 do 0,9 m, výšky do 10 m</t>
  </si>
  <si>
    <t>42187563</t>
  </si>
  <si>
    <t xml:space="preserve">Poznámka k souboru cen:_x000D_
1. Demontáž lešení řadového modulového lehkého výšky přes 40 m se oceňuje individuálně._x000D_
</t>
  </si>
  <si>
    <t>91</t>
  </si>
  <si>
    <t>949101111</t>
  </si>
  <si>
    <t>Lešení pomocné pracovní pro objekty pozemních staveb pro zatížení do 150 kg/m2, o výšce lešeňové podlahy do 1,9 m</t>
  </si>
  <si>
    <t>-465862615</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</si>
  <si>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</si>
  <si>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92</t>
  </si>
  <si>
    <t>949101112</t>
  </si>
  <si>
    <t>Lešení pomocné pracovní pro objekty pozemních staveb pro zatížení do 150 kg/m2, o výšce lešeňové podlahy přes 1,9 do 3,5 m</t>
  </si>
  <si>
    <t>-238699180</t>
  </si>
  <si>
    <t>93</t>
  </si>
  <si>
    <t>952901111</t>
  </si>
  <si>
    <t>Vyčištění budov nebo objektů před předáním do užívání budov bytové nebo občanské výstavby, světlé výšky podlaží do 4 m</t>
  </si>
  <si>
    <t>-67033927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</si>
  <si>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</si>
  <si>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38,75+19,01+4,87+4,21+1,69+1,7+1,4+6,7+1,73+2,41+1,56+4,1+2,31</t>
  </si>
  <si>
    <t>1,44+1,44+2,28</t>
  </si>
  <si>
    <t>94</t>
  </si>
  <si>
    <t>974031144</t>
  </si>
  <si>
    <t>Vysekání rýh ve zdivu cihelném na maltu vápennou nebo vápenocementovou do hl. 70 mm a šířky do 150 mm</t>
  </si>
  <si>
    <t>-1633528356</t>
  </si>
  <si>
    <t>2,3*2+0,65</t>
  </si>
  <si>
    <t>95</t>
  </si>
  <si>
    <t>977151122</t>
  </si>
  <si>
    <t>Jádrové vrty diamantovými korunkami do stavebních materiálů (železobetonu, betonu, cihel, obkladů, dlažeb, kamene) průměru přes 120 do 130 mm</t>
  </si>
  <si>
    <t>1652743201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</si>
  <si>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</si>
  <si>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0,38*6</t>
  </si>
  <si>
    <t>96</t>
  </si>
  <si>
    <t>998011001</t>
  </si>
  <si>
    <t>Přesun hmot pro budovy občanské výstavby, bydlení, výrobu a služby s nosnou svislou konstrukcí zděnou z cihel, tvárnic nebo kamene vodorovná dopravní vzdálenost do 100 m pro budovy výšky do 6 m</t>
  </si>
  <si>
    <t>1622061634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</si>
  <si>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</si>
  <si>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97</t>
  </si>
  <si>
    <t>1488693047</t>
  </si>
  <si>
    <t>"na žb desku"</t>
  </si>
  <si>
    <t>14,355*(10,545+6,255)/2+1,2*0,3+1,25*0,3</t>
  </si>
  <si>
    <t>98</t>
  </si>
  <si>
    <t>1298473674</t>
  </si>
  <si>
    <t>(14,355*(10,545+6,255)/2+1,2*0,3+1,25*0,3)*0,0003</t>
  </si>
  <si>
    <t>99</t>
  </si>
  <si>
    <t>711112001</t>
  </si>
  <si>
    <t>Provedení izolace proti zemní vlhkosti natěradly a tmely za studena na ploše svislé S nátěrem penetračním</t>
  </si>
  <si>
    <t>1608964880</t>
  </si>
  <si>
    <t>"na žb desku a základy""</t>
  </si>
  <si>
    <t>100</t>
  </si>
  <si>
    <t>-2080417365</t>
  </si>
  <si>
    <t>47,232*0,00035</t>
  </si>
  <si>
    <t>101</t>
  </si>
  <si>
    <t>405897886</t>
  </si>
  <si>
    <t>(14,355*(10,545+6,255)/2+1,2*0,3+1,25*0,3)*2</t>
  </si>
  <si>
    <t>102</t>
  </si>
  <si>
    <t>62856011</t>
  </si>
  <si>
    <t>pás asfaltový natavitelný modifikovaný SBS tl 4,0mm s vložkou z hliníkové fólie, hliníkové fólie s textilií a spalitelnou PE fólií nebo jemnozrnným minerálním posypem na horním povrchu</t>
  </si>
  <si>
    <t>1957673351</t>
  </si>
  <si>
    <t>242,634*1,15</t>
  </si>
  <si>
    <t>103</t>
  </si>
  <si>
    <t>711142559</t>
  </si>
  <si>
    <t>Provedení izolace proti zemní vlhkosti pásy přitavením NAIP na ploše svislé S</t>
  </si>
  <si>
    <t>-577986717</t>
  </si>
  <si>
    <t>104</t>
  </si>
  <si>
    <t>-2131756595</t>
  </si>
  <si>
    <t>47,232*1,15</t>
  </si>
  <si>
    <t>711161212</t>
  </si>
  <si>
    <t>Izolace proti zemní vlhkosti a beztlakové vodě nopovými fóliemi na ploše svislé S vrstva ochranná, odvětrávací a drenážní výška nopku 8,0 mm, tl. fólie do 0,6 mm</t>
  </si>
  <si>
    <t>-911081278</t>
  </si>
  <si>
    <t>711161384</t>
  </si>
  <si>
    <t>Izolace proti zemní vlhkosti a beztlakové vodě nopovými fóliemi ostatní ukončení izolace provětrávací lištou</t>
  </si>
  <si>
    <t>-1951869736</t>
  </si>
  <si>
    <t>(0,3+14,355+6,855+0,3+14,877+10,545)</t>
  </si>
  <si>
    <t>711491272</t>
  </si>
  <si>
    <t>Provedení doplňků izolace proti vodě textilií na ploše svislé S vrstva ochranná</t>
  </si>
  <si>
    <t>-246208572</t>
  </si>
  <si>
    <t xml:space="preserve">Poznámka k souboru cen:_x000D_
1. V ceně -1177 jsou započteny i náklady na navrtání, osazení hmoždinek a zatmelení._x000D_
</t>
  </si>
  <si>
    <t>108</t>
  </si>
  <si>
    <t>-1167420133</t>
  </si>
  <si>
    <t>109</t>
  </si>
  <si>
    <t>998711101</t>
  </si>
  <si>
    <t>Přesun hmot pro izolace proti vodě, vlhkosti a plynům stanovený z hmotnosti přesunovaného materiálu vodorovná dopravní vzdálenost do 50 m v objektech výšky do 6 m</t>
  </si>
  <si>
    <t>-737863199</t>
  </si>
  <si>
    <t>713</t>
  </si>
  <si>
    <t>Izolace tepelné</t>
  </si>
  <si>
    <t>110</t>
  </si>
  <si>
    <t>713111121</t>
  </si>
  <si>
    <t>Montáž tepelné izolace stropů rohožemi, pásy, dílci, deskami, bloky (izolační materiál ve specifikaci) rovných spodem s uchycením (drátem, páskou apod.)</t>
  </si>
  <si>
    <t>767010066</t>
  </si>
  <si>
    <t>"ST2"</t>
  </si>
  <si>
    <t>8,02*(8,301+10,709)/2</t>
  </si>
  <si>
    <t>111</t>
  </si>
  <si>
    <t>63152133</t>
  </si>
  <si>
    <t>pás tepelně izolační univerzální λ=0,035 tl 100mm</t>
  </si>
  <si>
    <t>1199211272</t>
  </si>
  <si>
    <t>8,02*(8,301+10,709)/2*1,05</t>
  </si>
  <si>
    <t>112</t>
  </si>
  <si>
    <t>713121111</t>
  </si>
  <si>
    <t>Montáž tepelné izolace podlah rohožemi, pásy, deskami, dílci, bloky (izolační materiál ve specifikaci) kladenými volně jednovrstvá</t>
  </si>
  <si>
    <t>-127859989</t>
  </si>
  <si>
    <t xml:space="preserve">Poznámka k souboru cen:_x000D_
1. Množství tepelné izolace podlah okrajovými pásky k ceně -1211 se určuje v m projektované délky obložení (bez přesahů) na obvodu podlahy._x000D_
</t>
  </si>
  <si>
    <t>95,6</t>
  </si>
  <si>
    <t>113</t>
  </si>
  <si>
    <t>28375990</t>
  </si>
  <si>
    <t>deska EPS 150 do plochých střech a podlah λ=0,035 tl 140mm</t>
  </si>
  <si>
    <t>1616968476</t>
  </si>
  <si>
    <t>95,6*1,05</t>
  </si>
  <si>
    <t>114</t>
  </si>
  <si>
    <t>713131143</t>
  </si>
  <si>
    <t>Montáž tepelné izolace stěn rohožemi, pásy, deskami, dílci, bloky (izolační materiál ve specifikaci) lepením celoplošně s mechanickým kotvením</t>
  </si>
  <si>
    <t>276448945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</si>
  <si>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</si>
  <si>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"zateplení základů"</t>
  </si>
  <si>
    <t>(0,3+1,452+0,926+0,894+1,366+0,3+0,902+1,061+0,906+0,706+0,98+0,98)*0,8</t>
  </si>
  <si>
    <t>"zateplení překladů"</t>
  </si>
  <si>
    <t>2,5*0,25</t>
  </si>
  <si>
    <t>1,25*0,25*2</t>
  </si>
  <si>
    <t>"skladba S.11"</t>
  </si>
  <si>
    <t>2,72</t>
  </si>
  <si>
    <t>0,8*1,5+(0,8+1,5)*2*0,38</t>
  </si>
  <si>
    <t>115</t>
  </si>
  <si>
    <t>28376017</t>
  </si>
  <si>
    <t>deska perimetrická fasádní soklová 150kPa λ=0,035 tl 100mm</t>
  </si>
  <si>
    <t>1636888451</t>
  </si>
  <si>
    <t>8,618*1,05</t>
  </si>
  <si>
    <t>116</t>
  </si>
  <si>
    <t>283764701</t>
  </si>
  <si>
    <t>deska z polystyrénu XPS, hrana rovná a strukturovaný povrch 200kPa tl 20mm</t>
  </si>
  <si>
    <t>-130096216</t>
  </si>
  <si>
    <t>2,5*0,25*0,17*1,05</t>
  </si>
  <si>
    <t>1,25*0,25*2*0,17*1,05</t>
  </si>
  <si>
    <t>117</t>
  </si>
  <si>
    <t>28376501</t>
  </si>
  <si>
    <t>deska izolační PIR s oboustranným textilním rounem 1200x600x100mm</t>
  </si>
  <si>
    <t>633287419</t>
  </si>
  <si>
    <t>2,72*1,05</t>
  </si>
  <si>
    <t>(7,543*(0,4+0,65)/2+3,042*(0,4+0,521)/2+8,201*(0,621+0,4)/2+8,02*0,4)*1,05</t>
  </si>
  <si>
    <t>((0,6+0,3)*3,505+(0,6+0,3+0,6+0,6+0,3+0,3+0,7)*3,755)*1,05</t>
  </si>
  <si>
    <t>118</t>
  </si>
  <si>
    <t>283765261</t>
  </si>
  <si>
    <t>deska izolační PIR s oboustranným textilním rounem 1200x600x65mm</t>
  </si>
  <si>
    <t>1405862710</t>
  </si>
  <si>
    <t>(0,8*1,5+(0,8+1,5)*2*0,38)*1,05</t>
  </si>
  <si>
    <t>119</t>
  </si>
  <si>
    <t>713131151</t>
  </si>
  <si>
    <t>Montáž tepelné izolace stěn rohožemi, pásy, deskami, dílci, bloky (izolační materiál ve specifikaci) vložením jednovrstvě</t>
  </si>
  <si>
    <t>1951713890</t>
  </si>
  <si>
    <t>"mezi překlady"</t>
  </si>
  <si>
    <t xml:space="preserve">"P01" </t>
  </si>
  <si>
    <t>3,5*0,25*2</t>
  </si>
  <si>
    <t>1,25*0,25</t>
  </si>
  <si>
    <t>120</t>
  </si>
  <si>
    <t>-1711664192</t>
  </si>
  <si>
    <t>3,5*0,25*(0,17+0,08)*1,05</t>
  </si>
  <si>
    <t>1,25*0,25*0,26*1,05</t>
  </si>
  <si>
    <t>713141131</t>
  </si>
  <si>
    <t>Montáž tepelné izolace střech plochých rohožemi, pásy, deskami, dílci, bloky (izolační materiál ve specifikaci) přilepenými za studena zplna, jednovrstvá</t>
  </si>
  <si>
    <t>-2032763185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</si>
  <si>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</si>
  <si>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"ST4"</t>
  </si>
  <si>
    <t>(8,201+8,02+7,543+3,042)*0,3+7,4*0,47</t>
  </si>
  <si>
    <t>"ST3"</t>
  </si>
  <si>
    <t>6,015*(6,33+8,301)/2*2</t>
  </si>
  <si>
    <t>122</t>
  </si>
  <si>
    <t>28376524</t>
  </si>
  <si>
    <t>deska izolační PIR s oboustranným textilním rounem 1200x600x40mm</t>
  </si>
  <si>
    <t>-1859021034</t>
  </si>
  <si>
    <t>6,015*(6,33+8,301)/2*1,05</t>
  </si>
  <si>
    <t>123</t>
  </si>
  <si>
    <t>28376500</t>
  </si>
  <si>
    <t>deska izolační PIR s oboustranným textilním rounem 1200x600x80mm</t>
  </si>
  <si>
    <t>1230136810</t>
  </si>
  <si>
    <t>124</t>
  </si>
  <si>
    <t>219920826</t>
  </si>
  <si>
    <t>((8,201+8,02+7,543+3,042)*0,3+7,4*0,47)*1,05</t>
  </si>
  <si>
    <t>125</t>
  </si>
  <si>
    <t>713141262</t>
  </si>
  <si>
    <t>Montáž tepelné izolace střech plochých mechanické přikotvení šrouby včetně dodávky šroubů, bez položení tepelné izolace tl. izolace přes 240 mm do trapézového plechu nebo do dřeva</t>
  </si>
  <si>
    <t>1040576776</t>
  </si>
  <si>
    <t>8,02*(8,301+10,709)/2*2</t>
  </si>
  <si>
    <t>126</t>
  </si>
  <si>
    <t>63166762</t>
  </si>
  <si>
    <t>pás tepelně izolační mezi krokve λ=0,036 tl 90mm</t>
  </si>
  <si>
    <t>1014026040</t>
  </si>
  <si>
    <t>127</t>
  </si>
  <si>
    <t>63166771</t>
  </si>
  <si>
    <t>pás tepelně izolační mezi krokve λ=0,036 tl 180mm</t>
  </si>
  <si>
    <t>-247953631</t>
  </si>
  <si>
    <t>128</t>
  </si>
  <si>
    <t>713191133</t>
  </si>
  <si>
    <t>Montáž tepelné izolace stavebních konstrukcí - doplňky a konstrukční součásti podlah, stropů vrchem nebo střech překrytím fólií položenou volně s přelepením spojů</t>
  </si>
  <si>
    <t>-86078217</t>
  </si>
  <si>
    <t>"vytažení na stěny"</t>
  </si>
  <si>
    <t>87,979*0,08</t>
  </si>
  <si>
    <t>129</t>
  </si>
  <si>
    <t>28329042</t>
  </si>
  <si>
    <t>fólie PE separační či ochranná tl 0,2mm</t>
  </si>
  <si>
    <t>1807520923</t>
  </si>
  <si>
    <t>102,638*1,15</t>
  </si>
  <si>
    <t>130</t>
  </si>
  <si>
    <t>998713101</t>
  </si>
  <si>
    <t>Přesun hmot pro izolace tepelné stanovený z hmotnosti přesunovaného materiálu vodorovná dopravní vzdálenost do 50 m v objektech výšky do 6 m</t>
  </si>
  <si>
    <t>-223094670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</si>
  <si>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</si>
  <si>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</si>
  <si>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</si>
  <si>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131</t>
  </si>
  <si>
    <t>762810047</t>
  </si>
  <si>
    <t>Záklop stropů z dřevoštěpkových desek OSB šroubovaných na rošt na pero a drážku, tloušťky desky 25 mm</t>
  </si>
  <si>
    <t>1581517156</t>
  </si>
  <si>
    <t>"vč. oblepení spojů izolační páskou shora, oblepení po obvodu-těsné provedení"</t>
  </si>
  <si>
    <t>"funkce parozábrany"</t>
  </si>
  <si>
    <t>"tloušťka OSB tl.8mm"</t>
  </si>
  <si>
    <t>6,015*(6,33+8,301)/2</t>
  </si>
  <si>
    <t>132</t>
  </si>
  <si>
    <t>762822110</t>
  </si>
  <si>
    <t>Montáž stropních trámů z hraněného a polohraněného řeziva s trámovými výměnami, průřezové plochy do 144 cm2</t>
  </si>
  <si>
    <t>947914840</t>
  </si>
  <si>
    <t>"nosné profily 60/80"</t>
  </si>
  <si>
    <t>70,833</t>
  </si>
  <si>
    <t>133</t>
  </si>
  <si>
    <t>612232681</t>
  </si>
  <si>
    <t>hranol konstrukční KVH lepený pohledový</t>
  </si>
  <si>
    <t>990503210</t>
  </si>
  <si>
    <t>70,833*0,06*0,08*1,1</t>
  </si>
  <si>
    <t>134</t>
  </si>
  <si>
    <t>762895000</t>
  </si>
  <si>
    <t>Spojovací prostředky záklopu stropů, stropnic, podbíjení hřebíky, svory</t>
  </si>
  <si>
    <t>606851330</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</si>
  <si>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</si>
  <si>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8,02*(8,301+10,709)/2*0,025</t>
  </si>
  <si>
    <t>6,015*(6,33+8,301)/2*(0,008+0,05)</t>
  </si>
  <si>
    <t>70,833*0,06*0,08</t>
  </si>
  <si>
    <t>135</t>
  </si>
  <si>
    <t>998762101</t>
  </si>
  <si>
    <t>Přesun hmot pro konstrukce tesařské stanovený z hmotnosti přesunovaného materiálu vodorovná dopravní vzdálenost do 50 m v objektech výšky do 6 m</t>
  </si>
  <si>
    <t>1410167872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</si>
  <si>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</si>
  <si>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</si>
  <si>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</si>
  <si>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136</t>
  </si>
  <si>
    <t>763111444</t>
  </si>
  <si>
    <t>Příčka ze sádrokartonových desek s nosnou konstrukcí z jednoduchých ocelových profilů UW, CW dvojitě opláštěná deskami protipožárními impregnovanými DFH2 tl. 2 x 12,5 mm EI 90, příčka tl. 125 mm, profil 75, s izolací, Rw do 57 dB</t>
  </si>
  <si>
    <t>681721146</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</si>
  <si>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</si>
  <si>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"nad obvodovou příčkou západ"</t>
  </si>
  <si>
    <t>7,6*((3,275+3,984)/2-(2,75-0,23))</t>
  </si>
  <si>
    <t>137</t>
  </si>
  <si>
    <t>763131557</t>
  </si>
  <si>
    <t>Podhled ze sádrokartonových desek jednovrstvá zavěšená spodní konstrukce z ocelových profilů CD, UD jednoduše opláštěná deskou vysokopevnostní protipožární impregnovanou DFRIH2, tl. 12,5 mm, bez izolace, EI do 15</t>
  </si>
  <si>
    <t>1097997570</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</si>
  <si>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</si>
  <si>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19,01+4,87+4,21+1,69+1,7+1,4+6,7+1,73+2,41+1,56+4,1+2,31+1,44+1,44+2,28</t>
  </si>
  <si>
    <t>138</t>
  </si>
  <si>
    <t>763131751</t>
  </si>
  <si>
    <t>Podhled ze sádrokartonových desek ostatní práce a konstrukce na podhledech ze sádrokartonových desek montáž parotěsné zábrany</t>
  </si>
  <si>
    <t>1039932164</t>
  </si>
  <si>
    <t>139</t>
  </si>
  <si>
    <t>28329027</t>
  </si>
  <si>
    <t>fólie PE vyztužená Al vrstvou pro parotěsnou vrstvu 150g/m2</t>
  </si>
  <si>
    <t>1416221767</t>
  </si>
  <si>
    <t>56,85*1,15</t>
  </si>
  <si>
    <t>140</t>
  </si>
  <si>
    <t>76390-001</t>
  </si>
  <si>
    <t>SDK1.1 M+D revizní dvířka systémová hliníková 1615x1515mm, protipožární, impregnovaná, skrytý rámeček, otvírání na klik opatřená akustickou izolací</t>
  </si>
  <si>
    <t>1239000999</t>
  </si>
  <si>
    <t>141</t>
  </si>
  <si>
    <t>76390-002</t>
  </si>
  <si>
    <t>SDK2.1 M+D revizní dvířka systémová hliníková 400x600mm, protipožární, impregnovaná, skrytý rámeček, otvírání na klik opatřená akustickou izolací</t>
  </si>
  <si>
    <t>-525195955</t>
  </si>
  <si>
    <t>142</t>
  </si>
  <si>
    <t>76390-003</t>
  </si>
  <si>
    <t>SDK3.1 M+D revizní dvířka systémová hliníková 400x600mm, protipožární, impregnovaná, skrytý rámeček, otvírání na klik opatřená akustickou izolací</t>
  </si>
  <si>
    <t>907849370</t>
  </si>
  <si>
    <t>143</t>
  </si>
  <si>
    <t>76390-004</t>
  </si>
  <si>
    <t>SDK7.1 M+D revizní dvířka systémová hliníková 400x600mm, protipožární, impregnovaná, skrytý rámeček, otvírání na klik opatřená akustickou izolací</t>
  </si>
  <si>
    <t>635779975</t>
  </si>
  <si>
    <t>144</t>
  </si>
  <si>
    <t>76390-005</t>
  </si>
  <si>
    <t>SDK7.2 M+D revizní dvířka systémová hliníková 400x600mm, protipožární, impregnovaná, skrytý rámeček, otvírání na klik opatřená akustickou izolací</t>
  </si>
  <si>
    <t>1411661936</t>
  </si>
  <si>
    <t>145</t>
  </si>
  <si>
    <t>76390-006</t>
  </si>
  <si>
    <t>SDK10.1 M+D revizní dvířka systémová hliníková 815x2195mm, protipožární, impregnovaná, skrytý rámeček, otvírání na klik opatřená akustickou izolací</t>
  </si>
  <si>
    <t>-828108307</t>
  </si>
  <si>
    <t>146</t>
  </si>
  <si>
    <t>76390-007</t>
  </si>
  <si>
    <t>SDK11.1 M+D revizní dvířka systémová hliníková 950x1200mm, protipožární, impregnovaná, skrytý rámeček, otvírání na klik opatřená akustickou izolací</t>
  </si>
  <si>
    <t>1530536871</t>
  </si>
  <si>
    <t>147</t>
  </si>
  <si>
    <t>76390-008</t>
  </si>
  <si>
    <t>SDK9 M+D SDK opláštění výklenku na kondenzační jednotku, nosná kce, 1xdeska 12,5 protipožární, impregnovaná</t>
  </si>
  <si>
    <t>564930230</t>
  </si>
  <si>
    <t>148</t>
  </si>
  <si>
    <t>998763301</t>
  </si>
  <si>
    <t>Přesun hmot pro konstrukce montované z desek sádrokartonových, sádrovláknitých, cementovláknitých nebo cementových stanovený z hmotnosti přesunovaného materiálu vodorovná dopravní vzdálenost do 50 m v objektech výšky do 6 m</t>
  </si>
  <si>
    <t>1860047001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</si>
  <si>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</si>
  <si>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</si>
  <si>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</si>
  <si>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149</t>
  </si>
  <si>
    <t>76400-901</t>
  </si>
  <si>
    <t>K.3 MD síťka proti hmyzu hliníková, kompletní dodávka vč. kotvení, rš220mm</t>
  </si>
  <si>
    <t>931054174</t>
  </si>
  <si>
    <t>150</t>
  </si>
  <si>
    <t>764212662</t>
  </si>
  <si>
    <t>Oplechování střešních prvků z pozinkovaného plechu s povrchovou úpravou okapu okapovým plechem střechy rovné rš 200 mm</t>
  </si>
  <si>
    <t>-1217741772</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</si>
  <si>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</si>
  <si>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"K.2"</t>
  </si>
  <si>
    <t>26,649</t>
  </si>
  <si>
    <t>151</t>
  </si>
  <si>
    <t>764216604</t>
  </si>
  <si>
    <t>Oplechování parapetů z pozinkovaného plechu s povrchovou úpravou rovných mechanicky kotvené, bez rohů rš 330 mm</t>
  </si>
  <si>
    <t>-392884075</t>
  </si>
  <si>
    <t>"K1"</t>
  </si>
  <si>
    <t>152</t>
  </si>
  <si>
    <t>998764101</t>
  </si>
  <si>
    <t>Přesun hmot pro konstrukce klempířské stanovený z hmotnosti přesunovaného materiálu vodorovná dopravní vzdálenost do 50 m v objektech výšky do 6 m</t>
  </si>
  <si>
    <t>-1991186255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</si>
  <si>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</si>
  <si>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</si>
  <si>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</si>
  <si>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153</t>
  </si>
  <si>
    <t>765191001</t>
  </si>
  <si>
    <t>Montáž pojistné hydroizolační nebo parotěsné fólie kladené ve sklonu do 20° lepením (vodotěsné podstřeší) na bednění nebo tepelnou izolaci</t>
  </si>
  <si>
    <t>-2009538824</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</si>
  <si>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</si>
  <si>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154</t>
  </si>
  <si>
    <t>28329035</t>
  </si>
  <si>
    <t>fólie kontaktní difuzně propustná s integrovanou samolepící páskou</t>
  </si>
  <si>
    <t>780299870</t>
  </si>
  <si>
    <t>120,333*1,15</t>
  </si>
  <si>
    <t>155</t>
  </si>
  <si>
    <t>765191013</t>
  </si>
  <si>
    <t>Montáž pojistné hydroizolační nebo parotěsné fólie kladené ve sklonu přes 20° volně na bednění nebo tepelnou izolaci</t>
  </si>
  <si>
    <t>1941986624</t>
  </si>
  <si>
    <t>156</t>
  </si>
  <si>
    <t>69311172.1</t>
  </si>
  <si>
    <t>geotextilie PP s ÚV stabilizací 300g/m2 - černá</t>
  </si>
  <si>
    <t>-692488718</t>
  </si>
  <si>
    <t>6,015*(6,33+8,301)/2*1,15</t>
  </si>
  <si>
    <t>157</t>
  </si>
  <si>
    <t>998765101</t>
  </si>
  <si>
    <t>Přesun hmot pro krytiny skládané stanovený z hmotnosti přesunovaného materiálu vodorovná dopravní vzdálenost do 50 m na objektech výšky do 6 m</t>
  </si>
  <si>
    <t>-486827306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</si>
  <si>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</si>
  <si>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</si>
  <si>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</si>
  <si>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158</t>
  </si>
  <si>
    <t>76600-001</t>
  </si>
  <si>
    <t>TR1 M+D schod z modřínového masivu (sibiřský modřín), masivní dřev. trám 9540x590x150mm, kotvený přes pozink.profily do podklad.betonu, kompletní provedení dle PD</t>
  </si>
  <si>
    <t>-195542564</t>
  </si>
  <si>
    <t>159</t>
  </si>
  <si>
    <t>76600-002</t>
  </si>
  <si>
    <t>TR2 M+D schody z modřínového masivu (sibiřský modřín), masivní dřev. trámy dl. 20241 x300x280mm+20241x300x150mm , kotvený přes pozink.profily do podklad.betonu, kompletní provedení dle PD</t>
  </si>
  <si>
    <t>-1831056967</t>
  </si>
  <si>
    <t>160</t>
  </si>
  <si>
    <t>76600-003</t>
  </si>
  <si>
    <t>TR3 M+D podhled z KVH hranolů 40/60mm (4,69m3) v šikmém směru, mezery 40mm, kotvení nerez. vruty, vč. povrchové úpravy teakovým olejem, kompletní provedení dle PD</t>
  </si>
  <si>
    <t>-1556467103</t>
  </si>
  <si>
    <t>"celková plocha vč. mezer"</t>
  </si>
  <si>
    <t>1978,929*(0,06+0,04)</t>
  </si>
  <si>
    <t>161</t>
  </si>
  <si>
    <t>76600-004</t>
  </si>
  <si>
    <t>SP.2 - M+D podlaha z terasových drážkovaných prken z tropického dřeva, s povrch. úpravou teakovým olejem, vč. kotvení nerez vruty, podkonstrukce z modřín trámků 100/100 impregnovaných á 400mm od sebe, pryžových podložek a podkladků z bet dlažby 400/400/40mm</t>
  </si>
  <si>
    <t>2078188595</t>
  </si>
  <si>
    <t>"SP.2 - terasa"</t>
  </si>
  <si>
    <t>204,55</t>
  </si>
  <si>
    <t>162</t>
  </si>
  <si>
    <t>76600-005</t>
  </si>
  <si>
    <t>TR5 M+D terasa-sedací část z terasových drážk. prken z tropického dřeva, mezery 4mm, s povrch. úpravou teakovým olejem, vč. kotvení nerez vruty, podkonstrukce z modřín trámků a sloupků 100/100 impregnovaných á 400mm od sebe na podporách, kotvené přes ocel.pozink.rektifikovatelné patky do beton. základu</t>
  </si>
  <si>
    <t>661916728</t>
  </si>
  <si>
    <t>163</t>
  </si>
  <si>
    <t>76600-006</t>
  </si>
  <si>
    <t>TR6 M+D terasa-rampa z terasových drážk. prken z tropického dřeva, mezery 4mm, s povrch. úpravou teakovým olejem, vč. kotvení nerez vruty, podkonstrukce z modřín trámků 100/100 impregnovaných á 400mm od sebe na podporách, pryžových podložek a podkladků z bet dlažby 400/400/40mm, vč. štěrk. podsypu a veškerého kotvení</t>
  </si>
  <si>
    <t>-1805971150</t>
  </si>
  <si>
    <t>164</t>
  </si>
  <si>
    <t>76600-101</t>
  </si>
  <si>
    <t>LP1 M+D lehké sanitární příčky, vč. kotvení, veškerých doplňků, kompletní provedení dle PD</t>
  </si>
  <si>
    <t>-1930705386</t>
  </si>
  <si>
    <t>165</t>
  </si>
  <si>
    <t>76600-102</t>
  </si>
  <si>
    <t>LP2 M+D lehké sanitární příčky, vč. kotvení, dveří, veškerých doplňků, kompletní provedení dle PD</t>
  </si>
  <si>
    <t>27453330</t>
  </si>
  <si>
    <t>1,875*2,525</t>
  </si>
  <si>
    <t>166</t>
  </si>
  <si>
    <t>76600-103</t>
  </si>
  <si>
    <t>LP3 M+D lehké sanitární příčky, vč. kotvení, dveří, veškerých doplňků, kompletní provedení dle PD</t>
  </si>
  <si>
    <t>-473076571</t>
  </si>
  <si>
    <t>1,905*2,525</t>
  </si>
  <si>
    <t>167</t>
  </si>
  <si>
    <t>76600-104</t>
  </si>
  <si>
    <t>LP4 M+D lehké sanitární příčky, vč. kotvení, veškerých doplňků, kompletní provedení dle PD</t>
  </si>
  <si>
    <t>1868199757</t>
  </si>
  <si>
    <t>1,577*2,525</t>
  </si>
  <si>
    <t>168</t>
  </si>
  <si>
    <t>76600-105</t>
  </si>
  <si>
    <t>LP5 M+D lehké sanitární příčky, vč. kotvení, dveří, veškerých doplňků, kompletní provedení dle PD</t>
  </si>
  <si>
    <t>-1228728007</t>
  </si>
  <si>
    <t>1,602*2,525</t>
  </si>
  <si>
    <t>169</t>
  </si>
  <si>
    <t>76600-106</t>
  </si>
  <si>
    <t>LP6 M+D lehké sanitární příčky - zástěna, vč. kotvení, veškerých doplňků, kompletní provedení dle PD</t>
  </si>
  <si>
    <t>1208638475</t>
  </si>
  <si>
    <t>170</t>
  </si>
  <si>
    <t>76700-002</t>
  </si>
  <si>
    <t>OS2 M+D skleněné zrcadlo nesymetricky oválné, vč. kotvení, veškerých doplňků, kompletní provedení dle specifikace v PD</t>
  </si>
  <si>
    <t>-976102967</t>
  </si>
  <si>
    <t>171</t>
  </si>
  <si>
    <t>76700-003</t>
  </si>
  <si>
    <t>OS3 M+D předokenní žaluzie ve vodících lištách, 2900x1750mm, ruční ovládání, vč. podomítkového boxu, vč. kotvení, veškerých doplňků, kompletní provedení dle specifikace v PD</t>
  </si>
  <si>
    <t>-480291285</t>
  </si>
  <si>
    <t>172</t>
  </si>
  <si>
    <t>76700-004</t>
  </si>
  <si>
    <t>OS4 M+D čistící zóna vnitřní hliníková tl.20mm s čistícími kartáči (černá), 1210x700mm, vč. Al elox obvodového rámečku, penetrace, vystěrkování podkladu, izolace, kotvení, veškerých doplňků, kompletní provedení dle specifikace v PD</t>
  </si>
  <si>
    <t>2101925101</t>
  </si>
  <si>
    <t>173</t>
  </si>
  <si>
    <t>76700-005</t>
  </si>
  <si>
    <t>OS5 M+D čistící zóna vnitřní hliníková tl.20mm s čistícími kartáči (černá), 1440/1085mm, vč. Al elox obvodového rámečku, penetrace, vystěrkování podkladu, izolace, kotvení, veškerých doplňků, kompletní provedení dle specifikace v PD</t>
  </si>
  <si>
    <t>-1231435647</t>
  </si>
  <si>
    <t>174</t>
  </si>
  <si>
    <t>76700-1001</t>
  </si>
  <si>
    <t>Z1 M+D ocelová kce pod VZT jednotku, vč. kotvení a povrchové úpravy, kompletní provedení dle PD</t>
  </si>
  <si>
    <t>1971611267</t>
  </si>
  <si>
    <t>175</t>
  </si>
  <si>
    <t>76700-1002</t>
  </si>
  <si>
    <t>Z2 M+D ocelová kce pod VZT jednotku, vč. kotvení a povrchové úpravy, kompletní provedení dle PD</t>
  </si>
  <si>
    <t>-621172612</t>
  </si>
  <si>
    <t>176</t>
  </si>
  <si>
    <t>76700-1003</t>
  </si>
  <si>
    <t>Z3 M+D perforovaný ocelový schod - stupnice, dl.2225mm š.600mm, vč.základů a ocel.pozink.podkonstrukce, kotvení a povrchové úpravy, kompletní provedení dle PD</t>
  </si>
  <si>
    <t>1844469997</t>
  </si>
  <si>
    <t>177</t>
  </si>
  <si>
    <t>76700-1004</t>
  </si>
  <si>
    <t>Z4 M+D perforovaný ocelový schod - stupnice, dl.9540mm š.600mm, vč.vč.základů a ocel.pozink.podkonstrukce, kotvení a povrchové úpravy, kompletní provedení dle PD</t>
  </si>
  <si>
    <t>1593265693</t>
  </si>
  <si>
    <t>178</t>
  </si>
  <si>
    <t>76700-1006</t>
  </si>
  <si>
    <t>Z6 M+D ocelový lem terasy z masivního plechu tl.5mm, cortenovou úpravou, vč. kotvení a povrchové úpravy, kompletní provedení dle PD</t>
  </si>
  <si>
    <t>984103192</t>
  </si>
  <si>
    <t>36,288*0,75</t>
  </si>
  <si>
    <t>179</t>
  </si>
  <si>
    <t>76700-1007</t>
  </si>
  <si>
    <t>Z7 M+D ocelový lem terasy z masivního plechu tl.5mm cortenovou úpravou, vč. kotvení a povrchové úpravy, kompletní provedení dle PD</t>
  </si>
  <si>
    <t>2004330061</t>
  </si>
  <si>
    <t>8,708*3</t>
  </si>
  <si>
    <t>180</t>
  </si>
  <si>
    <t>76700-1009</t>
  </si>
  <si>
    <t>Z9 M+D barový pult a zadní opláštění, vč. kotvení a povrchové úpravy, kompletní provedení dle specifikace v PD</t>
  </si>
  <si>
    <t>-1409264177</t>
  </si>
  <si>
    <t>181</t>
  </si>
  <si>
    <t>76700-1010</t>
  </si>
  <si>
    <t>Z10 M+D umělecký prvek-slunce, nerez.svařovaná kce,tmelení spojů, moření-důsledné zachování geometrie a přesnosti provedení spojů a hran, leštěný povrch, příprava pro protažení bleskosvodu, vč.skrytého kotvení, veškerých doplňků,, kompletní provedení dle specifikace v PD</t>
  </si>
  <si>
    <t>1468413903</t>
  </si>
  <si>
    <t>1187</t>
  </si>
  <si>
    <t>182</t>
  </si>
  <si>
    <t>76700-1011</t>
  </si>
  <si>
    <t>Z11 M+D ocelová lavice v interieru a exterieru baru, vč. podkonstrukce, zateplení, kotvení a povrchové úpravy, kompletní provedení dle specifikace v PD</t>
  </si>
  <si>
    <t>750264064</t>
  </si>
  <si>
    <t>183</t>
  </si>
  <si>
    <t>76700-1012</t>
  </si>
  <si>
    <t>Z12 M+D krycí ocelový plech fasády, tl.3mm cortenový povrch , vč. podkonstrukce, zateplení PUR pěnou, kotvení a povrchové úpravy, kompletní provedení dle specifikace v PD</t>
  </si>
  <si>
    <t>1708308995</t>
  </si>
  <si>
    <t>9,15</t>
  </si>
  <si>
    <t>184</t>
  </si>
  <si>
    <t>76700-1013</t>
  </si>
  <si>
    <t>Z13 M+D krycí lakovaný Al obklad, vč. podkonstrukce, zateplení PUR pěnou, kotvení a povrchové úpravy, kompletní provedení dle specifikace v PD</t>
  </si>
  <si>
    <t>-239819950</t>
  </si>
  <si>
    <t>185</t>
  </si>
  <si>
    <t>76700-1014</t>
  </si>
  <si>
    <t>Z14 M+D barová stěna - ocel. plechtl.3mm s cortenovou úpravou (26,42m2) vč. plechů ostění, barové police (5ks), kotvení a povrchové úpravy, kompletní provedení dle specifikace v PD</t>
  </si>
  <si>
    <t>1787044639</t>
  </si>
  <si>
    <t>186</t>
  </si>
  <si>
    <t>76700-1016</t>
  </si>
  <si>
    <t>Z16 M+D ocelový cortenový obrubník z pásoviny 260/12mm vč. kotvení do boku betonu masivními šrouby na chem.maltu, kompletní provedení dle specifikace v PD</t>
  </si>
  <si>
    <t>-495627931</t>
  </si>
  <si>
    <t>19,66*2</t>
  </si>
  <si>
    <t>187</t>
  </si>
  <si>
    <t>76700-1017</t>
  </si>
  <si>
    <t>Z17 M+D perforovaný cortenový plech U, pohledová h.210mm - pro LED pásek, kompletní provedení dle specifikace v PD</t>
  </si>
  <si>
    <t>1292397656</t>
  </si>
  <si>
    <t>6,006+6,557+6,243</t>
  </si>
  <si>
    <t>188</t>
  </si>
  <si>
    <t>76700-1018</t>
  </si>
  <si>
    <t>Z18 M+D perforovaný cortenový plech U, pohledová h.130mm - pro LED pásek, kompletní provedení dle specifikace v PD</t>
  </si>
  <si>
    <t>1850241245</t>
  </si>
  <si>
    <t>189</t>
  </si>
  <si>
    <t>76700-1019</t>
  </si>
  <si>
    <t>Z19 M+D vnitřní ocelový parapet 750x305mm, z masiv plechu tl.5mm, lepený, vč. srovnání a vyspádování povrchu, kompletní provedení dle specifikace v PD</t>
  </si>
  <si>
    <t>-1484305489</t>
  </si>
  <si>
    <t>190</t>
  </si>
  <si>
    <t>76700-1020</t>
  </si>
  <si>
    <t>Z20 M+D vnitřní ocelový parapet 3000x215mm, z masiv plechu tl.5mm, lepený, vč. srovnání a vyspádování povrchu, kompletní provedení dle specifikace v PD</t>
  </si>
  <si>
    <t>1479757037</t>
  </si>
  <si>
    <t>191</t>
  </si>
  <si>
    <t>76700-2001</t>
  </si>
  <si>
    <t>K01 M+D venkovní kazetový obklad, panely o š.1m - ocel. s cortenovým povrchem tl. 3mm, lokálně perforovaný, nerezové kotvící prvky, v místě vyústění VZT bude obklad více perforovaný,vč. nosné podkonstrukce Pz vč. nátěru,, kotvení, lištování,veškerých doplňků,kompletní provedení dle specifikace v PD</t>
  </si>
  <si>
    <t>-409405090</t>
  </si>
  <si>
    <t>192</t>
  </si>
  <si>
    <t>76700-2002</t>
  </si>
  <si>
    <t>K02 M+D venkovní kazetový obklad, panely o š.1m - ocel. s cortenovým povrchem tl. 3mm, perforovaný, nerezové kotvící prvky, vč. nosné podkonstrukce Pz vč. nátěru, kotvení, lištování,veškerých doplňků,kompletní provedení dle specifikace v PD</t>
  </si>
  <si>
    <t>-1175235117</t>
  </si>
  <si>
    <t>193</t>
  </si>
  <si>
    <t>76700-2003</t>
  </si>
  <si>
    <t xml:space="preserve">KO.D1 M+D venkovní dveře 940x2450mm, plechové s cortenovou úpravou, vč. zárubně (rámu) kotvení, kování, zámku, veškerých doplňků, povrchové úpravy, kompletní provedení dle specifikace v PD </t>
  </si>
  <si>
    <t>176031940</t>
  </si>
  <si>
    <t>7671</t>
  </si>
  <si>
    <t>Hliníkové výplně otvorů</t>
  </si>
  <si>
    <t>194</t>
  </si>
  <si>
    <t>76710-1001</t>
  </si>
  <si>
    <t>O1 M+D hliníkové okno 750x1500mm s přerušeným tepel. mostem, izolač.trojsklo Uw=&lt;0,8Wm-2.K-1 , RAL 110-M, vč. veškerých doplňků, kompletní provedení dle specifikace v PD</t>
  </si>
  <si>
    <t>-419953837</t>
  </si>
  <si>
    <t>195</t>
  </si>
  <si>
    <t>76710-1002</t>
  </si>
  <si>
    <t>O2 M+D hliníkové okno 3000x1750mm s přerušeným tepel. mostem, izolač.trojsklo Uw=&lt;0,8Wm-2.K-1 , RAL 110-M, vč. veškerých doplňků, kompletní provedení dle specifikace v PD</t>
  </si>
  <si>
    <t>-1423701551</t>
  </si>
  <si>
    <t>196</t>
  </si>
  <si>
    <t>76710-2001</t>
  </si>
  <si>
    <t>LOP1 M+D prosklená stěna 6250x2600mm v hliníkovém rámu, s přerušeným tepel. mostem, +skryté rámy bez středního sloupku, izolač.trojsklo Uw=&lt;0,8Wm-2.K-1 , RAL 110-M, vč. veškerých doplňků, kompletní provedení dle specifikace v PD</t>
  </si>
  <si>
    <t>1757658751</t>
  </si>
  <si>
    <t>197</t>
  </si>
  <si>
    <t>76710-2002</t>
  </si>
  <si>
    <t>LOP2 M+D prosklená stěna 6060x1550mm v hliníkovém rámu, s přerušeným tepel. mostem,+skryté rámy, izolač.trojsklo Uw=&lt;0,8Wm-2.K-1 , RAL 110-M, vč. veškerých doplňků, kompletní provedení dle specifikace v PD</t>
  </si>
  <si>
    <t>1768402745</t>
  </si>
  <si>
    <t>198</t>
  </si>
  <si>
    <t>76710-2003</t>
  </si>
  <si>
    <t>LOP3 M+D prosklená stěna 6100x2000mm v hliníkovém rámu, s přerušeným tepel. mostem,+skryté rámy bez středního sloupku, izolač.trojsklo Uw=&lt;0,8Wm-2.K-1 , RAL 110-M, vč. veškerých doplňků, kompletní provedení dle specifikace v PD</t>
  </si>
  <si>
    <t>-209051301</t>
  </si>
  <si>
    <t>199</t>
  </si>
  <si>
    <t>76710-2004</t>
  </si>
  <si>
    <t>LOP4 M+D prosklená stěna 6220x1500mm v hliníkovém rámu, s přerušeným tepel. mostem,+skryté rámy, izolač.trojsklo Uw=&lt;0,8Wm-2.K-1 , RAL 110-M, vč. veškerých doplňků, kompletní provedení dle specifikace v PD</t>
  </si>
  <si>
    <t>1114712552</t>
  </si>
  <si>
    <t>200</t>
  </si>
  <si>
    <t>76710-2005</t>
  </si>
  <si>
    <t>LOP5 M+D prosklená stěna 5974x2600mm v hliníkovém rámu, s přerušeným tepel. mostem,+skryté rámy bez středního sloupku, izolač.trojsklo Uw=&lt;0,8Wm-2.K-1 , RAL 110-M, vč. veškerých doplňků, kompletní provedení dle specifikace v PD</t>
  </si>
  <si>
    <t>-1232598724</t>
  </si>
  <si>
    <t>76710-2006</t>
  </si>
  <si>
    <t>LOP6 M+D prosklená stěna 5800x1280mm v hliníkovém rámu, s přerušeným tepel. mostem,+skryté rámy, izolač.trojsklo Uw=&lt;0,8Wm-2.K-1 , RAL 110-M, vč. veškerých doplňků, kompletní provedení dle specifikace v PD</t>
  </si>
  <si>
    <t>2115929967</t>
  </si>
  <si>
    <t>76710-2007</t>
  </si>
  <si>
    <t>LOP7 M+D prosklená stěna 3000x3275mm v hliníkovém rámu, s přerušeným tepel. mostem, izolač.trojsklo Uw=&lt;0,8Wm-2.K-1 , RAL 110-M, vč. veškerých doplňků, kompletní provedení dle specifikace v PD</t>
  </si>
  <si>
    <t>-2136268675</t>
  </si>
  <si>
    <t>7672</t>
  </si>
  <si>
    <t>Dveře</t>
  </si>
  <si>
    <t>76720-1001</t>
  </si>
  <si>
    <t>D1 M+D exterierové dveře 900x2450mm, plechové, vč. ocelového rámu, kotvení, kování, zámku, veškerých doplňků, povrchové úpravy, kompletní provedení dle specifikace v PD</t>
  </si>
  <si>
    <t>1428302677</t>
  </si>
  <si>
    <t>76720-1002</t>
  </si>
  <si>
    <t xml:space="preserve">D2 M+D interierové ocel. dveře 1000x2250mm, vč. ocel. skryté zárubně, kotvení, kování, zámku, veškerých doplňků, povrchové úpravy, kompletní provedení dle specifikace v PD </t>
  </si>
  <si>
    <t>-1040630807</t>
  </si>
  <si>
    <t>205</t>
  </si>
  <si>
    <t>76720-1003</t>
  </si>
  <si>
    <t xml:space="preserve">D3 M+D interierové dřevěné bezfalcové dveře 900x2450mm, vč. ocel. skryté zárubně, kotvení, kování, zámku, veškerých doplňků, povrchové úpravy, kompletní provedení dle specifikace v PD </t>
  </si>
  <si>
    <t>2051617562</t>
  </si>
  <si>
    <t>206</t>
  </si>
  <si>
    <t>76720-1004</t>
  </si>
  <si>
    <t xml:space="preserve">D4 M+D interierové dřevěné bezfalcové dveře 800x2450mm, vč. ocel. skryté zárubně, kotvení, kování, zámku, veškerých doplňků, povrchové úpravy, kompletní provedení dle specifikace v PD </t>
  </si>
  <si>
    <t>256824886</t>
  </si>
  <si>
    <t>207</t>
  </si>
  <si>
    <t>76720-1005</t>
  </si>
  <si>
    <t xml:space="preserve">D5 M+D interierové ocel. dveře 900x1970mm, vč. ocel. skryté zárubně, kotvení, kování, zámku, veškerých doplňků, povrchové úpravy, kompletní provedení dle specifikace v PD </t>
  </si>
  <si>
    <t>242787587</t>
  </si>
  <si>
    <t>208</t>
  </si>
  <si>
    <t>76720-1006</t>
  </si>
  <si>
    <t xml:space="preserve">D6 M+D interierové ocel. dveře 800x1970mm, vč. ocel. skryté zárubně, kotvení, kování, zámku, veškerých doplňků, povrchové úpravy, kompletní provedení dle specifikace v PD </t>
  </si>
  <si>
    <t>562297923</t>
  </si>
  <si>
    <t>209</t>
  </si>
  <si>
    <t>76720-1007</t>
  </si>
  <si>
    <t xml:space="preserve">D7 M+D interierové ocel. dveře 900x2450mm, vč. ocel. skryté zárubně, kotvení, kování, zámku, veškerých doplňků, povrchové úpravy, kompletní provedení dle specifikace v PD </t>
  </si>
  <si>
    <t>-1906415048</t>
  </si>
  <si>
    <t>210</t>
  </si>
  <si>
    <t>76720-1008</t>
  </si>
  <si>
    <t xml:space="preserve">D8 M+D interierové dřevěné dveře 700x1970mm, vč. ocel. skryté zárubně, kotvení, kování, zámku, veškerých doplňků, povrchové úpravy, kompletní provedení dle specifikace v PD </t>
  </si>
  <si>
    <t>-1647030721</t>
  </si>
  <si>
    <t>211</t>
  </si>
  <si>
    <t>76720-1009</t>
  </si>
  <si>
    <t xml:space="preserve">D9 M+D interierové ocel.posuvné dveře 1000x2250mm, vč. ocel. rámu, kotvení, kování, zámku, veškerých doplňků, povrchové úpravy, kompletní provedení dle specifikace v PD </t>
  </si>
  <si>
    <t>-1256804725</t>
  </si>
  <si>
    <t>212</t>
  </si>
  <si>
    <t>76720-1010</t>
  </si>
  <si>
    <t xml:space="preserve">D10 M+D interierové dveře 700x1970mm, kompaktní nenasákavá deska křídla s nerez.hranami vč. ocel. skryté zárubně, kotvení, kování, zámku, veškerých doplňků, povrchové úpravy, kompletní provedení dle specifikace v PD </t>
  </si>
  <si>
    <t>-1140509591</t>
  </si>
  <si>
    <t>771</t>
  </si>
  <si>
    <t>Podlahy z dlaždic</t>
  </si>
  <si>
    <t>213</t>
  </si>
  <si>
    <t>771474112</t>
  </si>
  <si>
    <t>Montáž soklů z dlaždic keramických lepených flexibilním lepidlem rovných, výšky přes 65 do 90 mm</t>
  </si>
  <si>
    <t>133909590</t>
  </si>
  <si>
    <t>"sokl je zalícovaný s omítkou"</t>
  </si>
  <si>
    <t>"mč.2.1.3"</t>
  </si>
  <si>
    <t>(2,145+2,391)*2-0,9</t>
  </si>
  <si>
    <t>"mč.2.1.4"</t>
  </si>
  <si>
    <t>(2,868+1,017)*2-0,9-0,8-0,9</t>
  </si>
  <si>
    <t>"mč.2.1.5"</t>
  </si>
  <si>
    <t>1,875+0,918-0,8</t>
  </si>
  <si>
    <t>"mč.2.1.8"</t>
  </si>
  <si>
    <t>(3,5+1,752+0,41)*2-0,9-0,9-0,8-0,8-3,015</t>
  </si>
  <si>
    <t>"mč.2.1.9"</t>
  </si>
  <si>
    <t>1,1*2+1,752-0,8</t>
  </si>
  <si>
    <t>1,237*2+1,925-0,8</t>
  </si>
  <si>
    <t>214</t>
  </si>
  <si>
    <t>59761338</t>
  </si>
  <si>
    <t>sokl h=80mm - dlažba keramická bílá matná</t>
  </si>
  <si>
    <t>1221677302</t>
  </si>
  <si>
    <t>26,995*1,1</t>
  </si>
  <si>
    <t>215</t>
  </si>
  <si>
    <t>771591115</t>
  </si>
  <si>
    <t>Podlahy - dokončovací práce spárování silikonem</t>
  </si>
  <si>
    <t>578819585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</si>
  <si>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</si>
  <si>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216</t>
  </si>
  <si>
    <t>998771101</t>
  </si>
  <si>
    <t>Přesun hmot pro podlahy z dlaždic stanovený z hmotnosti přesunovaného materiálu vodorovná dopravní vzdálenost do 50 m v objektech výšky do 6 m</t>
  </si>
  <si>
    <t>-393130351</t>
  </si>
  <si>
    <t>217</t>
  </si>
  <si>
    <t>777611101</t>
  </si>
  <si>
    <t>Krycí nátěr podlahy dekorativní epoxidový</t>
  </si>
  <si>
    <t>2018992598</t>
  </si>
  <si>
    <t xml:space="preserve">Poznámka k souboru cen:_x000D_
1. V ceně -1133 a -1134 nejsou započteny náklady na napojení na zemnící okruh._x000D_
2. V ceně -1135 a -1137 nejsou započteny náklady na změření odporu._x000D_
</t>
  </si>
  <si>
    <t>"transparentní nátěr"</t>
  </si>
  <si>
    <t>781</t>
  </si>
  <si>
    <t>Dokončovací práce - obklady</t>
  </si>
  <si>
    <t>218</t>
  </si>
  <si>
    <t>781121011</t>
  </si>
  <si>
    <t>Příprava podkladu před provedením obkladu nátěr penetrační na stěnu</t>
  </si>
  <si>
    <t>-54233763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</si>
  <si>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</si>
  <si>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"mč.2.1.2"</t>
  </si>
  <si>
    <t>(3,4+5,005+2,1+0,715+2,65)*1,7-1*1,25-3*1,525-0,9*1,45+(3+1,525)*2*0,3</t>
  </si>
  <si>
    <t>(0,712+1,85+1,2)*2,525</t>
  </si>
  <si>
    <t>"mč.2.1.7"</t>
  </si>
  <si>
    <t>(0,925+1,4+0,95)*2,525</t>
  </si>
  <si>
    <t>((1,55+0,05+0,978)*2+1,602)*2,525</t>
  </si>
  <si>
    <t>(2,212+1,925)*2*2,525-0,9*2,45</t>
  </si>
  <si>
    <t>"mč.2.1.14+2.1,15"</t>
  </si>
  <si>
    <t>(1,577*2+1,925)*2,525</t>
  </si>
  <si>
    <t>219</t>
  </si>
  <si>
    <t>781131207</t>
  </si>
  <si>
    <t>Izolace stěny pod obklad montáž izolace nátěrem nebo stěrkou ve dvou vrstvách</t>
  </si>
  <si>
    <t>-1532554186</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</si>
  <si>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</si>
  <si>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(3,4+5,005+2,1+0,715+2,65)*0,15</t>
  </si>
  <si>
    <t>(0,712+1,85+1,2)*0,15</t>
  </si>
  <si>
    <t>(0,925+1,4+0,95)*0,15</t>
  </si>
  <si>
    <t>((1,55+0,05+0,978)*2+1,602)*0,15</t>
  </si>
  <si>
    <t>(2,212+1,925)*2*0,15</t>
  </si>
  <si>
    <t>(1,577*2+1,925)*0,15</t>
  </si>
  <si>
    <t>220</t>
  </si>
  <si>
    <t>24551128</t>
  </si>
  <si>
    <t>stěrka hydroizolační dvousložková cementová pod keramickou dlažbu</t>
  </si>
  <si>
    <t>1343489708</t>
  </si>
  <si>
    <t>6,153*8*1,1</t>
  </si>
  <si>
    <t>221</t>
  </si>
  <si>
    <t>781131237</t>
  </si>
  <si>
    <t>Izolace stěny pod obklad montáž těsnícího pásu pro styčné nebo dilatační spáry</t>
  </si>
  <si>
    <t>1418568486</t>
  </si>
  <si>
    <t>(3,4+5,005+2,1+0,715+2,65)</t>
  </si>
  <si>
    <t>(0,712+1,85+1,2)</t>
  </si>
  <si>
    <t>(0,925+1,4+0,95)</t>
  </si>
  <si>
    <t>((1,55+0,05+0,978)*2+1,602)</t>
  </si>
  <si>
    <t>(2,212+1,925)*2</t>
  </si>
  <si>
    <t>(1,577*2+1,925)</t>
  </si>
  <si>
    <t>222</t>
  </si>
  <si>
    <t>59054221</t>
  </si>
  <si>
    <t>páska pružná těsnící hydroizolační š 250mm</t>
  </si>
  <si>
    <t>620090873</t>
  </si>
  <si>
    <t>41,018*1,1</t>
  </si>
  <si>
    <t>223</t>
  </si>
  <si>
    <t>781484111</t>
  </si>
  <si>
    <t>Montáž obkladů vnitřních stěn z mozaikových lepenců keramických nebo skleněných lepených flexibilním lepidlem dílce vel. 500 x 500 mm</t>
  </si>
  <si>
    <t>-1518086475</t>
  </si>
  <si>
    <t>224</t>
  </si>
  <si>
    <t>59761171</t>
  </si>
  <si>
    <t>mozaika keramická hladká 20x20mm černá</t>
  </si>
  <si>
    <t>-1394366603</t>
  </si>
  <si>
    <t>85,507*1,15</t>
  </si>
  <si>
    <t>225</t>
  </si>
  <si>
    <t>781489195</t>
  </si>
  <si>
    <t>Montáž obkladů vnitřních stěn z mozaikových lepenců keramických nebo skleněných Příplatek k cenám za spárování cement bílý</t>
  </si>
  <si>
    <t>1035402606</t>
  </si>
  <si>
    <t>226</t>
  </si>
  <si>
    <t>781495115</t>
  </si>
  <si>
    <t>Obklad - dokončující práce ostatní práce spárování silikonem</t>
  </si>
  <si>
    <t>740411167</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</si>
  <si>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</si>
  <si>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17,55+7,525+7,575+12,625+10,1+10,1</t>
  </si>
  <si>
    <t>227</t>
  </si>
  <si>
    <t>998781101</t>
  </si>
  <si>
    <t>Přesun hmot pro obklady keramické stanovený z hmotnosti přesunovaného materiálu vodorovná dopravní vzdálenost do 50 m v objektech výšky do 6 m</t>
  </si>
  <si>
    <t>-395748598</t>
  </si>
  <si>
    <t>783</t>
  </si>
  <si>
    <t>Dokončovací práce - nátěry</t>
  </si>
  <si>
    <t>228</t>
  </si>
  <si>
    <t>78300-001</t>
  </si>
  <si>
    <t>Nátěr tesařských konstrukcí teakovým olejem</t>
  </si>
  <si>
    <t>494320616</t>
  </si>
  <si>
    <t>"ST3-podhled"</t>
  </si>
  <si>
    <t>400*(0,04+0,06)*2</t>
  </si>
  <si>
    <t>784</t>
  </si>
  <si>
    <t>Dokončovací práce - malby a tapety</t>
  </si>
  <si>
    <t>229</t>
  </si>
  <si>
    <t>78400-001</t>
  </si>
  <si>
    <t>Malba černá násobná</t>
  </si>
  <si>
    <t>-1829023716</t>
  </si>
  <si>
    <t>230</t>
  </si>
  <si>
    <t>784181121</t>
  </si>
  <si>
    <t>Penetrace podkladu jednonásobná hloubková v místnostech výšky do 3,80 m</t>
  </si>
  <si>
    <t>1561653763</t>
  </si>
  <si>
    <t>"na SDK"</t>
  </si>
  <si>
    <t>8,432*2+56,85+11,65</t>
  </si>
  <si>
    <t>"na omítky"</t>
  </si>
  <si>
    <t>231</t>
  </si>
  <si>
    <t>784211101</t>
  </si>
  <si>
    <t>Malby z malířských směsí otěruvzdorných za mokra dvojnásobné, bílé za mokra otěruvzdorné výborně v místnostech výšky do 3,80 m</t>
  </si>
  <si>
    <t>370742426</t>
  </si>
  <si>
    <t>"viz penetrace"</t>
  </si>
  <si>
    <t>242,648</t>
  </si>
  <si>
    <t>"odečet černé barvy"</t>
  </si>
  <si>
    <t>-52,435</t>
  </si>
  <si>
    <t>06.2 - SO06.2 - Ocelová konstrukce</t>
  </si>
  <si>
    <t>M - Práce a dodávky M</t>
  </si>
  <si>
    <t xml:space="preserve">    43-M - Montáž ocelových konstrukcí</t>
  </si>
  <si>
    <t>Práce a dodávky M</t>
  </si>
  <si>
    <t>43-M</t>
  </si>
  <si>
    <t>Montáž ocelových konstrukcí</t>
  </si>
  <si>
    <t>430-01</t>
  </si>
  <si>
    <t>M+D ocelová konstrukce vč. kotvení , napínáků, povrchové úpravy a veškerých doplňků</t>
  </si>
  <si>
    <t>131645556</t>
  </si>
  <si>
    <t>"celková hmotnost"</t>
  </si>
  <si>
    <t>15262</t>
  </si>
  <si>
    <t>"prořez"</t>
  </si>
  <si>
    <t>15262*0,08</t>
  </si>
  <si>
    <t>06.3 - SO06.3 - Vodovod, kanalizace</t>
  </si>
  <si>
    <t xml:space="preserve">    721 - Zdravotechnika - vnitřní kanalizace</t>
  </si>
  <si>
    <t xml:space="preserve">    722 - Zdravotechnika - vnitřní vodovod</t>
  </si>
  <si>
    <t xml:space="preserve">    725 - Zdravotechnika - zařizovací předměty</t>
  </si>
  <si>
    <t>132201211R00</t>
  </si>
  <si>
    <t>Hloubení rýh š.do 200 cm hor.3 do 100 m3,STROJNĚ</t>
  </si>
  <si>
    <t>132201219R00</t>
  </si>
  <si>
    <t>Přípl.za lepivost,hloubení rýh 200cm,hor.3</t>
  </si>
  <si>
    <t>161101102R00</t>
  </si>
  <si>
    <t>Svislé přemístění výkopku z hor.1-4 do 4,0 m</t>
  </si>
  <si>
    <t>162201102R00</t>
  </si>
  <si>
    <t>Vodorovné přemístění výkopku z hor.1-4 do 50 m</t>
  </si>
  <si>
    <t>162701105RT3</t>
  </si>
  <si>
    <t>Vodorovné přemístění výkopku z hor.1-4 do 10000 m</t>
  </si>
  <si>
    <t>162100010RAA</t>
  </si>
  <si>
    <t>Vodorovné přemístění výkopku, příplatek za každý další 1 km</t>
  </si>
  <si>
    <t>199000005R00</t>
  </si>
  <si>
    <t>Poplatek za skládku zeminy 1- 4</t>
  </si>
  <si>
    <t>175101101RT2</t>
  </si>
  <si>
    <t>Obsyp potrubí bez prohození sypaniny, s dodáním štěrkopísku frakce 0 - 22 mm</t>
  </si>
  <si>
    <t>174101101R00</t>
  </si>
  <si>
    <t>Zásyp jam, rýh, šachet se zhutněním</t>
  </si>
  <si>
    <t>vlastní 01</t>
  </si>
  <si>
    <t>Zhutněný zásyp náhradním zásypovým materiálem, (plná frakce)</t>
  </si>
  <si>
    <t>451573111R00</t>
  </si>
  <si>
    <t>Lože pod potrubí ze štěrkopísku</t>
  </si>
  <si>
    <t>721</t>
  </si>
  <si>
    <t>Zdravotechnika - vnitřní kanalizace</t>
  </si>
  <si>
    <t>721176222R00</t>
  </si>
  <si>
    <t>Potrubí KG svodné (ležaté) v zemi D 110 x 3,2 mm</t>
  </si>
  <si>
    <t>721176223R00</t>
  </si>
  <si>
    <t>Potrubí KG svodné (ležaté) v zemi D 125 x 3,2 mm</t>
  </si>
  <si>
    <t>721176102R00</t>
  </si>
  <si>
    <t>Potrubí HT připojovací D 40 x 1,8 mm</t>
  </si>
  <si>
    <t>721176103R00</t>
  </si>
  <si>
    <t>Potrubí HT připojovací D 50 x 1,8 mm</t>
  </si>
  <si>
    <t>721176105R00</t>
  </si>
  <si>
    <t>Potrubí HT připojovací D 110 x 2,7 mm</t>
  </si>
  <si>
    <t>721176114R00</t>
  </si>
  <si>
    <t>Potrubí HT odpadní svislé D 75 x 1,9 mm</t>
  </si>
  <si>
    <t>721176115R00</t>
  </si>
  <si>
    <t>Potrubí HT odpadní svislé D 110 x 2,7 mm</t>
  </si>
  <si>
    <t>721176145R00</t>
  </si>
  <si>
    <t>Potrubí HT "pivovod" D 110 x 2,7 mm</t>
  </si>
  <si>
    <t>721194104R00</t>
  </si>
  <si>
    <t>Vyvedení odpadních výpustek DN 40</t>
  </si>
  <si>
    <t>721194105R00</t>
  </si>
  <si>
    <t>Vyvedení odpadních výpustek DN 50</t>
  </si>
  <si>
    <t>721194109R00</t>
  </si>
  <si>
    <t>Vyvedení odpadních výpustek DN 110</t>
  </si>
  <si>
    <t>721290112R00</t>
  </si>
  <si>
    <t>Zkouška těsnosti kanalizace vodou DN 200</t>
  </si>
  <si>
    <t>721290123R00</t>
  </si>
  <si>
    <t>Zkouška těsnosti kanalizace kouřem DN 300</t>
  </si>
  <si>
    <t>vlastní 02</t>
  </si>
  <si>
    <t>Střešní větrací komínek DN110, s integrovanou manžetou vč. montáže</t>
  </si>
  <si>
    <t>vlastní 03</t>
  </si>
  <si>
    <t>Prostup parozábranou DN110, s integrovanou manžetou vč. montáže</t>
  </si>
  <si>
    <t>721273150RT1</t>
  </si>
  <si>
    <t>Přivzdušňovací ventil DN 75, ploché provedení</t>
  </si>
  <si>
    <t>721273150RT1.1</t>
  </si>
  <si>
    <t>Přivzdušňovací ventil DN 110, ploché provedení</t>
  </si>
  <si>
    <t>998721201R00</t>
  </si>
  <si>
    <t>Přesun hmot pro vnitřní kanalizaci, výšky do 6 m</t>
  </si>
  <si>
    <t>%</t>
  </si>
  <si>
    <t>722</t>
  </si>
  <si>
    <t>Zdravotechnika - vnitřní vodovod</t>
  </si>
  <si>
    <t>722171214R00</t>
  </si>
  <si>
    <t>Potrubí PE100 SDR11, D 40 x 3,7 mm</t>
  </si>
  <si>
    <t>vlastní 04</t>
  </si>
  <si>
    <t>Potrubí PE80 SDR11, D 20 x 2,0 mm</t>
  </si>
  <si>
    <t>871171121R00</t>
  </si>
  <si>
    <t>Montáž trubek polyetylenových ve výkopu D 40 mm</t>
  </si>
  <si>
    <t>vlastní 05</t>
  </si>
  <si>
    <t>Montáž trubek polyetylenových D 20 mm</t>
  </si>
  <si>
    <t>vlastní 06</t>
  </si>
  <si>
    <t>Chránička potrubí DN75</t>
  </si>
  <si>
    <t>899731113R00</t>
  </si>
  <si>
    <t>Vodič signalizační CYY 4 mm2</t>
  </si>
  <si>
    <t>899721112R00</t>
  </si>
  <si>
    <t>Fólie výstražná z PVC bílá, šířka 30 cm</t>
  </si>
  <si>
    <t>722178711R00</t>
  </si>
  <si>
    <t>Potrubí vícevrstvé s čedičovým vláknem, D 20x2,8 mm</t>
  </si>
  <si>
    <t>722178712R00</t>
  </si>
  <si>
    <t>Potrubí vícevrstvé s čedičovým vláknem, D 25x3,5 mm</t>
  </si>
  <si>
    <t>722178713R00</t>
  </si>
  <si>
    <t>Potrubí vícevrstvé s čedičovým vláknem, D 32x4,4 mm</t>
  </si>
  <si>
    <t>722178714R00</t>
  </si>
  <si>
    <t>Potrubí vícevrstvé s čedičovým vláknem, D 40x5,5 mm</t>
  </si>
  <si>
    <t>722176112R00</t>
  </si>
  <si>
    <t>Montáž rozvodů z plastů polyfúz. svařováním D 20mm</t>
  </si>
  <si>
    <t>722176113R00</t>
  </si>
  <si>
    <t>Montáž rozvodů z plastů polyfúz. svařováním D 25mm</t>
  </si>
  <si>
    <t>722176114R00</t>
  </si>
  <si>
    <t>Montáž rozvodů z plastů polyfúz. svařováním D 32mm</t>
  </si>
  <si>
    <t>722176115R00</t>
  </si>
  <si>
    <t>Montáž rozvodů z plastů polyfúz. svařováním D 40mm</t>
  </si>
  <si>
    <t>vlastní 07</t>
  </si>
  <si>
    <t>Tepelná izolace návleková D20</t>
  </si>
  <si>
    <t>vlastní 08</t>
  </si>
  <si>
    <t>Tepelná izolace návleková D25</t>
  </si>
  <si>
    <t>vlastní 09</t>
  </si>
  <si>
    <t>Tepelná izolace návleková D32</t>
  </si>
  <si>
    <t>vlastní 10</t>
  </si>
  <si>
    <t>Tepelná izolace návleková D40</t>
  </si>
  <si>
    <t>vlastní 11</t>
  </si>
  <si>
    <t>Montáž tepelné izolace návlekové</t>
  </si>
  <si>
    <t>722190401R00</t>
  </si>
  <si>
    <t>Vyvedení a upevnění výpustek</t>
  </si>
  <si>
    <t>soubor</t>
  </si>
  <si>
    <t>722280106R00</t>
  </si>
  <si>
    <t>Tlaková zkouška vodovodního potrubí DN 32</t>
  </si>
  <si>
    <t>722290234R00</t>
  </si>
  <si>
    <t>Proplach a dezinfekce vodovod.potrubí DN 80</t>
  </si>
  <si>
    <t>vlastní 12</t>
  </si>
  <si>
    <t>Elektrický zásobníkový ohřívač objem 200l, příkon 2/6 kW</t>
  </si>
  <si>
    <t>722237121R00</t>
  </si>
  <si>
    <t>Kohout kulový, 2x vnitřní závit G 1/2"</t>
  </si>
  <si>
    <t>722237122R00</t>
  </si>
  <si>
    <t>Kohout kulový, 2x vnitřní závit G 3/4"</t>
  </si>
  <si>
    <t>722237123R00</t>
  </si>
  <si>
    <t>Kohout kulový, 2x vnitřní závit G 1"</t>
  </si>
  <si>
    <t>722237124R00</t>
  </si>
  <si>
    <t>Kohout kulový, 2x vnitřní závit G 5/4"</t>
  </si>
  <si>
    <t>722237131R00</t>
  </si>
  <si>
    <t>Kohout kulový s vypouš, 2x vnitřní závit G 1/2"</t>
  </si>
  <si>
    <t>722237133R00</t>
  </si>
  <si>
    <t>Kohout kulový s vypouš, 2x vnitřní závit G 1"</t>
  </si>
  <si>
    <t>722237661R00</t>
  </si>
  <si>
    <t>Klapka zpětná 2x vnitřní závit G 1/2"</t>
  </si>
  <si>
    <t>5511001835R</t>
  </si>
  <si>
    <t>Filtr samočisticí závitový G 1/2", mosaz</t>
  </si>
  <si>
    <t>vlastní 13</t>
  </si>
  <si>
    <t>Tlakoměr 0-16 bar</t>
  </si>
  <si>
    <t>734215133R00</t>
  </si>
  <si>
    <t>Ventil odvzdušňovací automatický</t>
  </si>
  <si>
    <t>vlastní 14</t>
  </si>
  <si>
    <t>Pojistný ventil se zpětnou klapkou G 1", k elektrickému ohřívači</t>
  </si>
  <si>
    <t>vlastní 15</t>
  </si>
  <si>
    <t>Cirkulační čerpadlo G 1/2", časový spínač</t>
  </si>
  <si>
    <t>vlastní 16</t>
  </si>
  <si>
    <t>Vyvažovací ventil termostatický, pro cirkulaci G1/2"</t>
  </si>
  <si>
    <t>vlastní 17</t>
  </si>
  <si>
    <t>Trojcestný termostatický směšovací ventil G1"</t>
  </si>
  <si>
    <t>vlastní 18</t>
  </si>
  <si>
    <t>Expanzní nádoba membránová objem 18 l, průtočná armatura, uchycení nádoby</t>
  </si>
  <si>
    <t>vlastní 19</t>
  </si>
  <si>
    <t>Vodoměr pro dálkový odečet s radiomodulem, pro SV Q=4,0 m3/h, šroubení, G1"</t>
  </si>
  <si>
    <t>5511001800R</t>
  </si>
  <si>
    <t>Nezámrzný zahradní kulový uzávěr 1/2", s hadicovou přípojkou</t>
  </si>
  <si>
    <t>722239103R00</t>
  </si>
  <si>
    <t>Montáž vodovodních armatur</t>
  </si>
  <si>
    <t>725539105R00</t>
  </si>
  <si>
    <t>Montáž elektrických ohřívačů</t>
  </si>
  <si>
    <t>vlastní 20</t>
  </si>
  <si>
    <t>Samolepky na potrubí</t>
  </si>
  <si>
    <t>998722201R00</t>
  </si>
  <si>
    <t>Přesun hmot pro vnitřní vodovod, výšky do 6 m</t>
  </si>
  <si>
    <t>725</t>
  </si>
  <si>
    <t>Zdravotechnika - zařizovací předměty</t>
  </si>
  <si>
    <t>vlastní 21</t>
  </si>
  <si>
    <t>Nerezové závěsné umyvadlo, provedení antivandal, otvor pro baterii, úchytová sada, matný povrch</t>
  </si>
  <si>
    <t>vlastní 22</t>
  </si>
  <si>
    <t>Nerezové závěsné umyvadlo handicap, provedení, antivandal, otvor pro baterii, úchyt. sada, matné</t>
  </si>
  <si>
    <t>vlastní 23</t>
  </si>
  <si>
    <t>Automatická umyvadlová baterie, antivandal, 2x rohový ventil, propoj. hadice, nerezová</t>
  </si>
  <si>
    <t>vlastní 24</t>
  </si>
  <si>
    <t>Umyvadlový sifon 5/4" - 32 mm, nerezový, matný povrch</t>
  </si>
  <si>
    <t>vlastní 25</t>
  </si>
  <si>
    <t>Místo šetřící umyvadlový sifon 5/4" - 32 mm, chrom, mosaz</t>
  </si>
  <si>
    <t>vlastní 26</t>
  </si>
  <si>
    <t>Nerezový závěsný pisoár, provedení antivandal, automatické skryté splachování, úchyt. sada, matný</t>
  </si>
  <si>
    <t>vlastní 27</t>
  </si>
  <si>
    <t>Klozet závěsný nerezový, provedení antivandal, automatické splachování, matný povrch</t>
  </si>
  <si>
    <t>vlastní 28</t>
  </si>
  <si>
    <t>Klozet závěsný nerezový pro handicapované, provedení antivandal, matný povrch</t>
  </si>
  <si>
    <t>vlastní 29</t>
  </si>
  <si>
    <t>WC sedátko pro nerezové WC, z tvrzeného plastu, nerezové panty</t>
  </si>
  <si>
    <t>vlastní 30</t>
  </si>
  <si>
    <t>Automatický splachovač WC s elektronikou, 24V DC, krátké/dlouhé spláchnutí</t>
  </si>
  <si>
    <t>vlastní 31</t>
  </si>
  <si>
    <t>Nerezové madlo pevné délka 1200 mm, povrch matný</t>
  </si>
  <si>
    <t>vlastní 32</t>
  </si>
  <si>
    <t>Nerezové madlo sklopné s držákem toal. papíru, délka 830mm, úchytová sada, matný povrch</t>
  </si>
  <si>
    <t>vlastní 33</t>
  </si>
  <si>
    <t>Nerezové madlo sklopné, délka 830mm, úchytová sada, matný povrch</t>
  </si>
  <si>
    <t>vlastní 34</t>
  </si>
  <si>
    <t>Napájecí zdroj 24V DC, napojení max. 5 zařizovacích předmětů</t>
  </si>
  <si>
    <t>vlastní 35</t>
  </si>
  <si>
    <t>Umyvadlo keramické 550 mm, otv. pro baterii, instalační sada, bílé</t>
  </si>
  <si>
    <t>vlastní 36</t>
  </si>
  <si>
    <t>Umyvadlová páková baterie se zátkou, chrom</t>
  </si>
  <si>
    <t>vlastní 37</t>
  </si>
  <si>
    <t>Umyvadlový sifon 5/4" - 32 mm, chrom, mosaz</t>
  </si>
  <si>
    <t>vlastní 38</t>
  </si>
  <si>
    <t>Klozet závěsný keramický, instalační sada, bílý</t>
  </si>
  <si>
    <t>vlastní 39</t>
  </si>
  <si>
    <t>Duroplastové sedátko s poklopem, rychloupínací, Slowclose, kovové úchytky</t>
  </si>
  <si>
    <t>vlastní 40</t>
  </si>
  <si>
    <t>Ovládací tlačítko, lesklý chrom</t>
  </si>
  <si>
    <t>vlastní 41</t>
  </si>
  <si>
    <t>Výlevka stojící, včetně plastové mřížky, instalační sada, bílá</t>
  </si>
  <si>
    <t>vlastní 42</t>
  </si>
  <si>
    <t>Nástěnná páková baterie, s ramínkem 300 mm, chrom</t>
  </si>
  <si>
    <t>286550509R</t>
  </si>
  <si>
    <t>Komplet nástěnný MZD 20 x 1/2" dvojnástěnka</t>
  </si>
  <si>
    <t>vlastní 43</t>
  </si>
  <si>
    <t>Dřezová stojánková baterie páková, otočné ramínko, chrom</t>
  </si>
  <si>
    <t>725 86-0202.R00</t>
  </si>
  <si>
    <t>Sifon dřezový 6/4"</t>
  </si>
  <si>
    <t>725860201R00</t>
  </si>
  <si>
    <t>Sifon dřezový 6/4 ", přípojení myčka</t>
  </si>
  <si>
    <t>725 81-4102.R00</t>
  </si>
  <si>
    <t>Rohový ventil 1/2" x 3/8", mosaz, povrch chrom</t>
  </si>
  <si>
    <t>725 81-4126.R00</t>
  </si>
  <si>
    <t>Rohový ventil myčka 1/2" x 3/4"</t>
  </si>
  <si>
    <t>722 19-1112.R00</t>
  </si>
  <si>
    <t>Hadice flexibilní k baterii nerezové 1/2" x 3/8"</t>
  </si>
  <si>
    <t>vlastní 44</t>
  </si>
  <si>
    <t>Odpadní hadice plastová ohebná k napojení přepadů</t>
  </si>
  <si>
    <t>28654741R</t>
  </si>
  <si>
    <t>Sifon kondenzační DN 40, vodorovný odtok, kombinovaná zápachová uzávěrka s kuličkou</t>
  </si>
  <si>
    <t>28654741R.1</t>
  </si>
  <si>
    <t>Sifon kondenzační podomítkový DN 40, kombinovaná zápachová uzávěrka s kuličkou</t>
  </si>
  <si>
    <t>55162150.AR</t>
  </si>
  <si>
    <t>Kalich pro úkapy se zápachovou uzávěrkou DN32, vč. mechanické zápachové uzávěrky (kulička)</t>
  </si>
  <si>
    <t>55162400R</t>
  </si>
  <si>
    <t>Vpust podlahová DN110, svislý odtok, zápachová, uzávěrka kombinovaná, izolační souprava asf.</t>
  </si>
  <si>
    <t>vlastní 45</t>
  </si>
  <si>
    <t>Větrací mřížka kulatá 110mm se síťkou, nerezová</t>
  </si>
  <si>
    <t>vlastní 46</t>
  </si>
  <si>
    <t>Revizní dvířka 200x300 mm nerezová, uzamykatelná, osazení u čistících kusů na kanalizaci</t>
  </si>
  <si>
    <t>vlastní 47</t>
  </si>
  <si>
    <t>Revizní dvířka 200x300 mm nerezová, uzamykatelná, osazení u kulového kohoutu</t>
  </si>
  <si>
    <t>vlastní 48</t>
  </si>
  <si>
    <t>Revizní dvířka 300x300 mm nerezová, uzamykatelná, osazení u čistících kusů na kanalizaci</t>
  </si>
  <si>
    <t>vlastní 49</t>
  </si>
  <si>
    <t>Revizní dvířka 600x600 mm nerezová, uzamykatelná, osazení u vodoměru</t>
  </si>
  <si>
    <t>725200010RA0</t>
  </si>
  <si>
    <t>Montáž zařizovacích předmětů - klozet, výlevka</t>
  </si>
  <si>
    <t>725200020RA0</t>
  </si>
  <si>
    <t>Montáž zařizovacích předmětů - pisoár</t>
  </si>
  <si>
    <t>725200030RA0</t>
  </si>
  <si>
    <t>Montáž zařizovacích předmětů - umyvadlo</t>
  </si>
  <si>
    <t>232</t>
  </si>
  <si>
    <t>725869101R00</t>
  </si>
  <si>
    <t>Montáž uzávěrek zápachových uzávěrek</t>
  </si>
  <si>
    <t>234</t>
  </si>
  <si>
    <t>725819201R00</t>
  </si>
  <si>
    <t>Montáž rohových ventilů</t>
  </si>
  <si>
    <t>236</t>
  </si>
  <si>
    <t>998725201R00</t>
  </si>
  <si>
    <t>Přesun hmot pro zařizovací předměty, výšky do 6 m</t>
  </si>
  <si>
    <t>238</t>
  </si>
  <si>
    <t>vlastní 50</t>
  </si>
  <si>
    <t>Předstěnový systém pro závěsný pisoár, pro nerezový pisoár, do SDK konstrukcí</t>
  </si>
  <si>
    <t>240</t>
  </si>
  <si>
    <t>vlastní 51</t>
  </si>
  <si>
    <t>Předstěnový systém pro závěsné nerezové WC, včetně nádržky, do SDK konstrukcí</t>
  </si>
  <si>
    <t>242</t>
  </si>
  <si>
    <t>vlastní 52</t>
  </si>
  <si>
    <t>Předstěnový systém pro závěsné WC, vč. nádržky, do SDK konstrukcí</t>
  </si>
  <si>
    <t>244</t>
  </si>
  <si>
    <t>725119401R00</t>
  </si>
  <si>
    <t>Montáž předstěnových systémů</t>
  </si>
  <si>
    <t>246</t>
  </si>
  <si>
    <t>998726221R00</t>
  </si>
  <si>
    <t>Přesun hmot pro předstěnové systémy, výšky do 6 m</t>
  </si>
  <si>
    <t>248</t>
  </si>
  <si>
    <t>vlastní 53</t>
  </si>
  <si>
    <t>Kotvící a pomocný materiál</t>
  </si>
  <si>
    <t>250</t>
  </si>
  <si>
    <t>06.4 - VZT</t>
  </si>
  <si>
    <t>M24 - Vzduchotechnika</t>
  </si>
  <si>
    <t xml:space="preserve">    101 - Zařízení č. 1 – Větrání baru a přípravny jídel</t>
  </si>
  <si>
    <t xml:space="preserve">    D1 - Zařízení č. 2 – Odvětrání hyg. zázemí - personál</t>
  </si>
  <si>
    <t xml:space="preserve">    102 - Zařízení č. 3 – Odvětrání hyg. zázemí - WC muži</t>
  </si>
  <si>
    <t xml:space="preserve">    103 - Zařízení č. 4 – Odvětrání hyg. zázemí - handicap</t>
  </si>
  <si>
    <t xml:space="preserve">    104 - Zařízení č. 5 – Odvětrání hyg. zázemí - WC ženy</t>
  </si>
  <si>
    <t xml:space="preserve">    105 - Zařízení č. 6 – Odvětrání úklidu</t>
  </si>
  <si>
    <t xml:space="preserve">    106 - Zařízení č. 7 – Ovětrání skladu nápojů</t>
  </si>
  <si>
    <t xml:space="preserve">    107 - Zařízení č. 8 – Ovětrání odpadu</t>
  </si>
  <si>
    <t xml:space="preserve">    108 - Zařízení č. 9 - Chlazení a dotápění baru</t>
  </si>
  <si>
    <t xml:space="preserve">    109 - Doplňkový materiál</t>
  </si>
  <si>
    <t>M24</t>
  </si>
  <si>
    <t>Vzduchotechnika</t>
  </si>
  <si>
    <t>Zařízení č. 1 – Větrání baru a přípravny jídel</t>
  </si>
  <si>
    <t>1010001</t>
  </si>
  <si>
    <t>VZT jednotka podstropní (2300x1600x580) přívod:2300m3/h; pext=300Pa (EC motor) odvod:2400m3/h; pext=550Pa (EC motor) filtr sání: M5 filtr odvod: G4 Deskový rekuperátor protiproudý vč. uzavíracích klapek pružné manžety el. ohřívač: Qt=4,2kW dodáno po částech (místní montáž); dveře bez pantů vlastní systém MaR vč. zprovoznění vč. montáže</t>
  </si>
  <si>
    <t>1010002</t>
  </si>
  <si>
    <t>Tukový filtr obsahuje filtr AL20 (G3) odlučivost až 90% vč. montáže</t>
  </si>
  <si>
    <t>ks</t>
  </si>
  <si>
    <t>1010003</t>
  </si>
  <si>
    <t>Regulační klapka těsná 400x250 vč. montáže</t>
  </si>
  <si>
    <t>1010004</t>
  </si>
  <si>
    <t>Regulační klapka těsná 315x200 vč. montáže</t>
  </si>
  <si>
    <t>1010005</t>
  </si>
  <si>
    <t>Regulační klapka těsná DN 200 vč. montáže</t>
  </si>
  <si>
    <t>1010006</t>
  </si>
  <si>
    <t>Regulační klapka těsná DN160 vč. montáže</t>
  </si>
  <si>
    <t>1010007</t>
  </si>
  <si>
    <t>Protidešťová žaluzie s rámem do potrubí a se sítem 800x315 vč. montáže</t>
  </si>
  <si>
    <t>1010008</t>
  </si>
  <si>
    <t>Dvouřadá vyústka přívodní s regulací do čtyřhranného potrubí 625x225 vč. montáže</t>
  </si>
  <si>
    <t>1010009</t>
  </si>
  <si>
    <t>Dvouřadá vyústka přívodní s regulací do čtyřhranného potrubí 625x140 vč. montáže</t>
  </si>
  <si>
    <t>1010010</t>
  </si>
  <si>
    <t>Lapač tuku nerezový s regulací 400x200 vč. montáže</t>
  </si>
  <si>
    <t>1010011</t>
  </si>
  <si>
    <t>Tlumič huku kulisovy (kulisy tl. 100mm … 2ks) 400x560, délka 1000mm vč. montáže</t>
  </si>
  <si>
    <t>1010012</t>
  </si>
  <si>
    <t>Tlumič huku kulisovy (kulisy tl. 100mm … 2ks) 400x560, délka 500mm vč. montáže</t>
  </si>
  <si>
    <t>1010013</t>
  </si>
  <si>
    <t>Nerezový odsavač par a pachů indukční, lamelové tukové filtry, odvod kondenzátů, osvětlení, ŠxHxVmm 1600x900x500 (rozměry nutno ověřit při realizaci) vč. montáže</t>
  </si>
  <si>
    <t>1010014</t>
  </si>
  <si>
    <t>Nerezový odsavač par a pachů indukční, lamelové tukové filtry, odvod kondenzátů, vč. osvětlení, ŠxHxVmm 650x900x500 (rozměry nutno ověřit při realizaci) vč. montáže</t>
  </si>
  <si>
    <t>1010015</t>
  </si>
  <si>
    <t>Nerezový odsavač par a pachů bez indukce, lamelové tukové filtry, odvod kondenzátů, vč. osvětlení, ŠxHxVmm 800x900x500 (rozměry nutno ověřit při realizaci) vč. montáže</t>
  </si>
  <si>
    <t>1010016</t>
  </si>
  <si>
    <t>Čtyřhranné potrubí do obvodu 2630/40% tvar. dílů; vč. spojek a tvarovek; vč. montáže; prořez 20%</t>
  </si>
  <si>
    <t>bm</t>
  </si>
  <si>
    <t>1010017</t>
  </si>
  <si>
    <t>Čtyřhranné potrubí do obvodu 1890/40% tvar. dílů; vč. spojek a tvarovek; vč. montáže; prořez 20%</t>
  </si>
  <si>
    <t>1010018</t>
  </si>
  <si>
    <t>Čtyřhranné potrubí do obvodu 1500/40% tvar. dílů; vč. spojek a tvarovek; vč. montáže; prořez 20%</t>
  </si>
  <si>
    <t>1010019</t>
  </si>
  <si>
    <t>SPIRO potrubí DN 200/20% tvar. dílů; vč. spojek a tvarovek; vč. montáže; prořez 20%</t>
  </si>
  <si>
    <t>1010020</t>
  </si>
  <si>
    <t>SPIRO potrubí DN 160/20% tvar. dílů; vč. spojek a tvarovek; vč. montáže; prořez 20%</t>
  </si>
  <si>
    <t>1010021</t>
  </si>
  <si>
    <t>Tepelná/hluková izolace minerální s Al polepem tl. 60mm vč. montáže; prořez 30%</t>
  </si>
  <si>
    <t>1010022</t>
  </si>
  <si>
    <t>Tepelná/hluková izolace minerální s Al polepem tl. 40mm vč. montáže; prořez 30%</t>
  </si>
  <si>
    <t>D1</t>
  </si>
  <si>
    <t>Zařízení č. 2 – Odvětrání hyg. zázemí - personál</t>
  </si>
  <si>
    <t>201001</t>
  </si>
  <si>
    <t>Axiální ventilátor se zpětnou klapkou s časovým doběhem Odvod: 80m3/h; pext=30Pa vč. montáže</t>
  </si>
  <si>
    <t>201002</t>
  </si>
  <si>
    <t>Protidešťová žaluzie se sítem s připojením na potrubí DN 125 vč. montáže</t>
  </si>
  <si>
    <t>201003</t>
  </si>
  <si>
    <t>SPIRO potrubí DN 125/0% tvar. dílů; vč. spojek a tvarovek; vč. montáže; prořez 20%</t>
  </si>
  <si>
    <t>Zařízení č. 3 – Odvětrání hyg. zázemí - WC muži</t>
  </si>
  <si>
    <t>1020001</t>
  </si>
  <si>
    <t>Axiální ventilátor se zpětnou klapkou s časovým doběhem Odvod: 100m3/h; pext=30Pa vč. montáže</t>
  </si>
  <si>
    <t>1020002</t>
  </si>
  <si>
    <t>1020003</t>
  </si>
  <si>
    <t>Zařízení č. 4 – Odvětrání hyg. zázemí - handicap</t>
  </si>
  <si>
    <t>1030001</t>
  </si>
  <si>
    <t>Radiální ventilátor do potrubí d125 s časovým doběhem odvod: 80m3/h; pext=120Pa vč. rychloupínacích spon vč. montáže</t>
  </si>
  <si>
    <t>1030002</t>
  </si>
  <si>
    <t>Zpětná klapka d125mm vč. montáže</t>
  </si>
  <si>
    <t>1030003</t>
  </si>
  <si>
    <t>Protidešťová žaluzie s rámem do potrubí a se sítem 160x160 vč. montáže</t>
  </si>
  <si>
    <t>1030004</t>
  </si>
  <si>
    <t>Talířový ventil odvodní vč. montážního kroužku d160mm vč. montáže</t>
  </si>
  <si>
    <t>1030005</t>
  </si>
  <si>
    <t>Tlumič huku do kruhového potrubí DN 125, délka 600mm vč. montáže</t>
  </si>
  <si>
    <t>1030006</t>
  </si>
  <si>
    <t>Ohebná hadice hluktlumící d160mm vč. montáže</t>
  </si>
  <si>
    <t>1030007</t>
  </si>
  <si>
    <t>SPIRO potrubí DN 125/30% tvar. dílů; vč. spojek a tvarovek; vč. montáže; prořez 20%</t>
  </si>
  <si>
    <t>Zařízení č. 5 – Odvětrání hyg. zázemí - WC ženy</t>
  </si>
  <si>
    <t>1040001</t>
  </si>
  <si>
    <t>Radiální ventilátor do potrubí d125 s časovým doběhem odvod: 130m3/h; pext=120Pa vč. rychloupínacích spon vč. montáže</t>
  </si>
  <si>
    <t>1040002</t>
  </si>
  <si>
    <t>1040003</t>
  </si>
  <si>
    <t>1040004</t>
  </si>
  <si>
    <t>1040005</t>
  </si>
  <si>
    <t>Talířový ventil odvodní vč. montážního kroužku d100mm vč. montáže</t>
  </si>
  <si>
    <t>1040006</t>
  </si>
  <si>
    <t>1040007</t>
  </si>
  <si>
    <t>1040008</t>
  </si>
  <si>
    <t>Ohebná hadice d100mm vč. montáže</t>
  </si>
  <si>
    <t>1040009</t>
  </si>
  <si>
    <t>1040010</t>
  </si>
  <si>
    <t>SPIRO potrubí DN 100/30% tvar. dílů; vč. spojek a tvarovek; vč. montáže; prořez 20%</t>
  </si>
  <si>
    <t>Zařízení č. 6 – Odvětrání úklidu</t>
  </si>
  <si>
    <t>10500001</t>
  </si>
  <si>
    <t>Radiální ventilátor do podhledu s časovým doběhem Odvod: 50m3/h; pext=50Pa vč. montáže</t>
  </si>
  <si>
    <t>10500002</t>
  </si>
  <si>
    <t>Zpětná klapka d100mm vč. montáže</t>
  </si>
  <si>
    <t>10500003</t>
  </si>
  <si>
    <t>Protidešťová žaluzie se sítem s připojením na potrubí DN 100 vč. montáže</t>
  </si>
  <si>
    <t>10500004</t>
  </si>
  <si>
    <t>Ohebná hadice hluktlumící d100mm vč. montáže</t>
  </si>
  <si>
    <t>10500005</t>
  </si>
  <si>
    <t>SPIRO potrubí DN 100/0% tvar. dílů; vč. spojek a tvarovek; vč. montáže; prořez 20%</t>
  </si>
  <si>
    <t>Zařízení č. 7 – Ovětrání skladu nápojů</t>
  </si>
  <si>
    <t>10600001</t>
  </si>
  <si>
    <t>10600002</t>
  </si>
  <si>
    <t>10600003</t>
  </si>
  <si>
    <t>Zařízení č. 8 – Ovětrání odpadu</t>
  </si>
  <si>
    <t>10700001</t>
  </si>
  <si>
    <t>10700002</t>
  </si>
  <si>
    <t>10700003</t>
  </si>
  <si>
    <t>Zařízení č. 9 - Chlazení a dotápění baru</t>
  </si>
  <si>
    <t>1080001</t>
  </si>
  <si>
    <t>Kondenzační jednotka (mutisplit) Qch=11,2kW Lw=67dB(A) pryžové podložky doplnění chladiva R32A vč. zprovoznění vč. montáže</t>
  </si>
  <si>
    <t>1080002</t>
  </si>
  <si>
    <t>Nástěnná jednotka (pohledová) Qch=6,6kW Infraovladač ovladač způsob osazení jednotek nutno konzultovat s architektem vč. montáže</t>
  </si>
  <si>
    <t>1080003</t>
  </si>
  <si>
    <t>Cu potrubí izolované 9,52/15,88) vč. komunikačního kabelu vč. montáže</t>
  </si>
  <si>
    <t>Doplňkový materiál</t>
  </si>
  <si>
    <t>1090001</t>
  </si>
  <si>
    <t>Montážní, těsnící a spojovací materiál</t>
  </si>
  <si>
    <t>kp</t>
  </si>
  <si>
    <t>1090002</t>
  </si>
  <si>
    <t>Zaregulování</t>
  </si>
  <si>
    <t>1090003</t>
  </si>
  <si>
    <t>Lešení, plošina</t>
  </si>
  <si>
    <t>1090004</t>
  </si>
  <si>
    <t>PD skutečného provedení</t>
  </si>
  <si>
    <t>1090005</t>
  </si>
  <si>
    <t>přesun hmot</t>
  </si>
  <si>
    <t>1090006</t>
  </si>
  <si>
    <t>Doprava</t>
  </si>
  <si>
    <t>06.5 - Elektroinstalace</t>
  </si>
  <si>
    <t>Úroveň 3:</t>
  </si>
  <si>
    <t>06.5.1 - Svítidla</t>
  </si>
  <si>
    <t>D1 - Svítidla</t>
  </si>
  <si>
    <t xml:space="preserve">    D2 - Montáž</t>
  </si>
  <si>
    <t xml:space="preserve">    D3 - Materiál</t>
  </si>
  <si>
    <t>D2</t>
  </si>
  <si>
    <t>Montáž</t>
  </si>
  <si>
    <t>741372066</t>
  </si>
  <si>
    <t>A VENKOVNÍ BODOVÉ LED SVÍTIDLO - dle pol.č.1 "Knihy svítidel"</t>
  </si>
  <si>
    <t>741372065</t>
  </si>
  <si>
    <t>B LED PÁSEK VENKOVNÍ S DIFUZOREM - dle pol.č.2 "Knihy svítidel"</t>
  </si>
  <si>
    <t>741372065.1</t>
  </si>
  <si>
    <t>C NEONOVÝ LED PÁSEK - dle pol.č.3 "Knihy svítidel"</t>
  </si>
  <si>
    <t>741372125</t>
  </si>
  <si>
    <t>D NASVĚTLENÍ UMĚLECKÉHO PŘEDMĚTU - dle pol.č.4 "Knihy svítidel"</t>
  </si>
  <si>
    <t>741372002</t>
  </si>
  <si>
    <t>E LED PÁSEK VNITŘNÍ S DIFUZOREM - dle pol.č.5 "Knihy svítidel"</t>
  </si>
  <si>
    <t>741372022</t>
  </si>
  <si>
    <t>F LED STROPNÍ SVÍTIDLO - dle pol.č.6 "Knihy svítidel"</t>
  </si>
  <si>
    <t>741372151</t>
  </si>
  <si>
    <t>G ZAVĚŠENÁ SVÍTIDLA bacchetta magica fluo - dle pol.č.7 "Knihy svítidel"</t>
  </si>
  <si>
    <t>741372022.1</t>
  </si>
  <si>
    <t>H ERCO POLLUX V LIŠTĚ - dle pol.č.8 "Knihy svítidel"</t>
  </si>
  <si>
    <t>741372022.2</t>
  </si>
  <si>
    <t>I LED prachotěsné svítidlo - dle pol.č.9 "Knihy svítidel"</t>
  </si>
  <si>
    <t>741372022.3</t>
  </si>
  <si>
    <t>NOU Nástěnné LED nouzové svítidlo se značením směru úniku. Svítící při výpadku napájení. Minimální doba autonomie 1h. 1,2W, 5700K, IP20</t>
  </si>
  <si>
    <t>741372022.4</t>
  </si>
  <si>
    <t>NOU Přisazené LED oboustranné nouzové svítidlo se značením směru úniku. Svítící při výpadku napájení. Minimální doba autonomie 1h. 1,2W, 5700K, IP20</t>
  </si>
  <si>
    <t>D3</t>
  </si>
  <si>
    <t>Materiál</t>
  </si>
  <si>
    <t>630001</t>
  </si>
  <si>
    <t>630002</t>
  </si>
  <si>
    <t>630003</t>
  </si>
  <si>
    <t>630004</t>
  </si>
  <si>
    <t>630005</t>
  </si>
  <si>
    <t>630006</t>
  </si>
  <si>
    <t>630007</t>
  </si>
  <si>
    <t>630008</t>
  </si>
  <si>
    <t>630009</t>
  </si>
  <si>
    <t>630010</t>
  </si>
  <si>
    <t>630011</t>
  </si>
  <si>
    <t>06.5.2 - Silnoproud</t>
  </si>
  <si>
    <t xml:space="preserve">    D2 - Silnoproud  - montáž</t>
  </si>
  <si>
    <t>Silnoproud  - montáž</t>
  </si>
  <si>
    <t>741110043</t>
  </si>
  <si>
    <t>Ohebná trubka se střední mechanickou odolností D=40/31,2mm</t>
  </si>
  <si>
    <t>741112061</t>
  </si>
  <si>
    <t>Krabice elektroinstalační přístrojová, KP 67/3_KA</t>
  </si>
  <si>
    <t>741112101</t>
  </si>
  <si>
    <t>Elektroinstalační krabice odbočná KU 68 s víčkem, včetně svorek</t>
  </si>
  <si>
    <t>741112101.1</t>
  </si>
  <si>
    <t>Elektroinstalační krabice odbočná KR 97</t>
  </si>
  <si>
    <t>741112021</t>
  </si>
  <si>
    <t>Krabice instalační,odbočná, IP 56, vč. svork.</t>
  </si>
  <si>
    <t>741120301</t>
  </si>
  <si>
    <t>Vodič CY 6 zeleno/žlutý</t>
  </si>
  <si>
    <t>741120303</t>
  </si>
  <si>
    <t>Vodič CY 25 zeleno/žlutý</t>
  </si>
  <si>
    <t>741122601</t>
  </si>
  <si>
    <t>KABEL 1-CSKH-V180-O 2x1.5</t>
  </si>
  <si>
    <t>741122601.1</t>
  </si>
  <si>
    <t>KABEL CYKY-O 2x1.5</t>
  </si>
  <si>
    <t>741122611</t>
  </si>
  <si>
    <t>KABEL CYKY-O 3x1.5</t>
  </si>
  <si>
    <t>741122611.1</t>
  </si>
  <si>
    <t>KABEL CYKY-J 3x1.5</t>
  </si>
  <si>
    <t>741122611.2</t>
  </si>
  <si>
    <t>KABEL CYKY-J 3x2.5</t>
  </si>
  <si>
    <t>741122611.3</t>
  </si>
  <si>
    <t>KABEL CYKY-J 3x4</t>
  </si>
  <si>
    <t>741122641</t>
  </si>
  <si>
    <t>KABEL CYKY-J 5x1.5</t>
  </si>
  <si>
    <t>741122641.1</t>
  </si>
  <si>
    <t>KABEL CYKY-J 5x2,5</t>
  </si>
  <si>
    <t>741122642</t>
  </si>
  <si>
    <t>KABEL CYKY-J 5x4</t>
  </si>
  <si>
    <t>741122642.1</t>
  </si>
  <si>
    <t>KABEL CYKY-J 5x6</t>
  </si>
  <si>
    <t>741122632</t>
  </si>
  <si>
    <t>KABEL 1-CYKY-J 5x70</t>
  </si>
  <si>
    <t>741122632.1</t>
  </si>
  <si>
    <t>KABEL CYKY-J 24x1,5</t>
  </si>
  <si>
    <t>741310001</t>
  </si>
  <si>
    <t>Vypínač velkoplošný v řazení č. 1, 230V/10A</t>
  </si>
  <si>
    <t>741310022</t>
  </si>
  <si>
    <t>Přepínač střídavý velkoplošný v řazení č. 6, 230V/10A</t>
  </si>
  <si>
    <t>741310111</t>
  </si>
  <si>
    <t>Tlačítkový ovladač 230V/10A - ovládání osvětlení</t>
  </si>
  <si>
    <t>741310111.1</t>
  </si>
  <si>
    <t>Tlačítkový ovladač 230V/10A - vyrážecí tlačítko technologie kuchyně</t>
  </si>
  <si>
    <t>741313042</t>
  </si>
  <si>
    <t>Zásuvka domovní zapuštěná pro montáž do krabice, 2P+PE 230V/16A, včetně krytky a rámečku - bílá barva</t>
  </si>
  <si>
    <t>741313042.1</t>
  </si>
  <si>
    <t>Dvojzásuvka domovní zapuštěná pro montáž do krabice, 2P+PE 230V/16A, včetně krytky a rámečku - bílá barva</t>
  </si>
  <si>
    <t>741313042.2</t>
  </si>
  <si>
    <t>Zásuvka domovní zapuštěná pro montáž do krabice, 2P+PE 230V/16A, s přepěťovou ochranou 3.st., včetně krytky a rámečku</t>
  </si>
  <si>
    <t>741313042.3</t>
  </si>
  <si>
    <t>Zásuvka s víčkem, do vlhka v kryttí IP 54, 230V/16A</t>
  </si>
  <si>
    <t>741313083</t>
  </si>
  <si>
    <t>Ručně výsuvné/zapouštěcí zásuvky do země (zásuvkový box do země). Druh krytí IP 67 / IP 44 pro venkovní použití, z hliníku, pojízdný osobními auty, standardní povrch přirozený hliník. Vysouvání a spouštění ručně, zvláštním klíčem.</t>
  </si>
  <si>
    <t>741311001</t>
  </si>
  <si>
    <t>Časový spínač - doběhové relé pro ventilátory do instalační krabice, 230V/200VA (induktivní zátěž)</t>
  </si>
  <si>
    <t>741311004</t>
  </si>
  <si>
    <t>PIR čidlo pohybu pro ovládání osvětlení 230V/10A - s miniaturním relé</t>
  </si>
  <si>
    <t>741310111.2</t>
  </si>
  <si>
    <t>Tlačítko v Al skříňce pro povrchovou montáž, T6 - červená, dvojice nezávislých spínacích kontaktů - řazení 1/2, 230V, 6A, popis tlačítka "TOTAL STOP"</t>
  </si>
  <si>
    <t>741124622</t>
  </si>
  <si>
    <t>Dvoužilová rohož - 13,3 m², 160 W/m², 2150 W, LDTS 0,5 m / 26,6 m / 13,3 m²</t>
  </si>
  <si>
    <t>741124621</t>
  </si>
  <si>
    <t>Dvoužilová rohož - 8,8 m², 160 W/m², 1400 W, LDTS 0,5 m / 17,6 m / 8,8 m²</t>
  </si>
  <si>
    <t>741124621.1</t>
  </si>
  <si>
    <t>Dvoužilová rohož - 6,1 m², 160 W/m², 1000 W, LDTS 0,5 m / 12,3 m / 6,1 m²</t>
  </si>
  <si>
    <t>741124621.2</t>
  </si>
  <si>
    <t>Dvoužilová rohož - 5,1 m², 160 W/m², 810 W, LDTS 0,5 m / 10,2 m / 5,1 m²</t>
  </si>
  <si>
    <t>741124621.3</t>
  </si>
  <si>
    <t>Dvoužilová rohož - 3 m², 160 W/m², 500 W, LDTS 0,5 m / 6 m / 3 m²</t>
  </si>
  <si>
    <t>741124621.4</t>
  </si>
  <si>
    <t>Dvoužilová rohož - 2,6 m², 160 W/m², 410 W, LDTS 0,5 m / 5,2 m / 2,6 m²</t>
  </si>
  <si>
    <t>741124621.5</t>
  </si>
  <si>
    <t>Dvoužilová rohož - 2,5 m², 300 W/m², 750 W, 23ADPSV 0,5 m / 5 m / 2,5 m²</t>
  </si>
  <si>
    <t>741124621.6</t>
  </si>
  <si>
    <t>Dvoužilová rohož - 1 m², 300 W/m², 300 W, 23ADPSV 0,5 m / 2 m / 1 m²</t>
  </si>
  <si>
    <t>741124621.7</t>
  </si>
  <si>
    <t>Dvoužilová rohož - 2,6 m², 400 W/m², 1030 W, MDT 0,75 m / 3,4 m / 2,6 m²</t>
  </si>
  <si>
    <t>741124621.8</t>
  </si>
  <si>
    <t>Dvoužilová rohož - 2,2 m², 400 W/m², 810 W, MDT 0,75 m / 2,7 m / 2,2 m²</t>
  </si>
  <si>
    <t>741124621.9</t>
  </si>
  <si>
    <t>Dvoužilová rohož - 0,9 m², 400 W/m², 340 W, MDT 0,75 m / 1,2 m / 0,9 m²</t>
  </si>
  <si>
    <t>741330821</t>
  </si>
  <si>
    <t>Termostat TFT (dotykový), týdenní program - 4 přednastavené programy, 3 uživatelské (až 10 teplotních změn denně) Zámek displeje. Spínací kontakt 16A; krytí IP 21, prostorové i podlahové čidlo teploty.</t>
  </si>
  <si>
    <t>741330821.1</t>
  </si>
  <si>
    <t>Termostat - univerzální analogový termostat se snímáním teploty prostoru (0...40°C) i podlahy (0...40°C), se spínacím kontaktem 16 A. Provoz je signalizován LED, schválen pro používání do vlhka - IP 21.</t>
  </si>
  <si>
    <t>741330821.2</t>
  </si>
  <si>
    <t>Termostat - kapilárový prostorový, 230V/16A</t>
  </si>
  <si>
    <t>741311021</t>
  </si>
  <si>
    <t>Sporáková přípojka, 39563-23C, 25A</t>
  </si>
  <si>
    <t>74100000R</t>
  </si>
  <si>
    <t>Sada pro nouzovou signalizaci - kontrolní modul přivolání první pomoci, včetmě napájecího zdroje, signalizačního tlačítka volání pomoci, resetovacího tlačítka a alarmové sirény</t>
  </si>
  <si>
    <t>741920033</t>
  </si>
  <si>
    <t>Protipožární ucpávky a přepážky</t>
  </si>
  <si>
    <t>741910502</t>
  </si>
  <si>
    <t>HOP - nerezová pásovina</t>
  </si>
  <si>
    <t>75000000</t>
  </si>
  <si>
    <t>Revize</t>
  </si>
  <si>
    <t>620001</t>
  </si>
  <si>
    <t>256</t>
  </si>
  <si>
    <t>620002</t>
  </si>
  <si>
    <t>Krabice elektroinstalační přístrojová,  KP 67/3_KA</t>
  </si>
  <si>
    <t>620003</t>
  </si>
  <si>
    <t>Elektroinstalační krabice odbočná  KU 68 s víčkem, včetně svorek</t>
  </si>
  <si>
    <t>620004</t>
  </si>
  <si>
    <t>Elektroinstalační krabice odbočná  KR 97</t>
  </si>
  <si>
    <t>620005</t>
  </si>
  <si>
    <t>620006</t>
  </si>
  <si>
    <t>620007</t>
  </si>
  <si>
    <t>620008</t>
  </si>
  <si>
    <t>620009</t>
  </si>
  <si>
    <t>620010</t>
  </si>
  <si>
    <t>620011</t>
  </si>
  <si>
    <t>620012</t>
  </si>
  <si>
    <t>620013</t>
  </si>
  <si>
    <t>620014</t>
  </si>
  <si>
    <t>620015</t>
  </si>
  <si>
    <t>620016</t>
  </si>
  <si>
    <t>620017</t>
  </si>
  <si>
    <t>620018</t>
  </si>
  <si>
    <t>620019</t>
  </si>
  <si>
    <t>KABEL CYKY-J  24x1,5</t>
  </si>
  <si>
    <t>620020</t>
  </si>
  <si>
    <t>Vypínač velkoplošný v řazení č. 1,  230V/10A, včetně krytky a rámečku</t>
  </si>
  <si>
    <t>620021</t>
  </si>
  <si>
    <t>Přepínač střídavý velkoplošný v řazení č. 6,  230V/10A, včetně krytky a rámečku</t>
  </si>
  <si>
    <t>620022</t>
  </si>
  <si>
    <t>Tlačítkový ovladač  230V/10A - ovládání osvětlení, včetně krytky a rámečku</t>
  </si>
  <si>
    <t>620023</t>
  </si>
  <si>
    <t>Tlačítkový ovladač  230V/10A - vyrážecí tlačítko technologie kuchyně</t>
  </si>
  <si>
    <t>620024</t>
  </si>
  <si>
    <t>620025</t>
  </si>
  <si>
    <t>620026</t>
  </si>
  <si>
    <t>620027</t>
  </si>
  <si>
    <t>620028</t>
  </si>
  <si>
    <t>620029</t>
  </si>
  <si>
    <t>620030</t>
  </si>
  <si>
    <t>PIR čidlo pohybu pro ovládání osvětlení 230V/10A  - s miniaturním relé</t>
  </si>
  <si>
    <t>620031</t>
  </si>
  <si>
    <t>Tlačítko v Al skříňce pro povrchovou montáž, T6 - červená, dvojice nezávislých spínacích kontaktů - řazení 1/2, 230V, 6A,  popis tlačítka "TOTAL STOP"</t>
  </si>
  <si>
    <t>620032</t>
  </si>
  <si>
    <t>Dvoužilová rohož - 13,3 m²,  160 W/m²,  2150 W, LDTS 0,5 m / 26,6 m / 13,3 m²</t>
  </si>
  <si>
    <t>620033</t>
  </si>
  <si>
    <t>Dvoužilová rohož - 8,8 m²,  160 W/m²,  1400 W, LDTS 0,5 m / 17,6 m / 8,8 m²</t>
  </si>
  <si>
    <t>620034</t>
  </si>
  <si>
    <t>Dvoužilová rohož - 6,1 m²,  160 W/m²,  1000 W, LDTS 0,5 m / 12,3 m / 6,1 m²</t>
  </si>
  <si>
    <t>620035</t>
  </si>
  <si>
    <t>Dvoužilová rohož - 5,1 m²,  160 W/m²,  810 W, LDTS 0,5 m / 10,2 m / 5,1 m²</t>
  </si>
  <si>
    <t>620036</t>
  </si>
  <si>
    <t>Dvoužilová rohož - 3 m²,  160 W/m²,  500 W, LDTS 0,5 m / 6 m / 3 m²</t>
  </si>
  <si>
    <t>620037</t>
  </si>
  <si>
    <t>Dvoužilová rohož - 2,6 m²,  160 W/m²,  410 W, LDTS 0,5 m / 5,2 m / 2,6 m²</t>
  </si>
  <si>
    <t>620038</t>
  </si>
  <si>
    <t>Dvoužilová rohož - 2,5 m²,  300 W/m²,  750 W, 23ADPSV 0,5 m / 5 m / 2,5 m²</t>
  </si>
  <si>
    <t>620039</t>
  </si>
  <si>
    <t>Dvoužilová rohož - 1 m²,  300 W/m²,  300 W, 23ADPSV 0,5 m / 2 m / 1 m²</t>
  </si>
  <si>
    <t>620040</t>
  </si>
  <si>
    <t>Dvoužilová rohož - 2,6 m²,  400 W/m²,  1030 W, MDT 0,75 m / 3,4 m / 2,6 m²</t>
  </si>
  <si>
    <t>620041</t>
  </si>
  <si>
    <t>Dvoužilová rohož - 2,2 m²,  400 W/m²,  810 W, MDT 0,75 m / 2,7 m / 2,2 m²</t>
  </si>
  <si>
    <t>620042</t>
  </si>
  <si>
    <t>Dvoužilová rohož - 0,9 m²,  400 W/m²,  340 W, MDT 0,75 m / 1,2 m / 0,9 m²</t>
  </si>
  <si>
    <t>620043</t>
  </si>
  <si>
    <t>620044</t>
  </si>
  <si>
    <t>620045</t>
  </si>
  <si>
    <t>620046</t>
  </si>
  <si>
    <t>Sporáková přípojka,  39563-23C,  25A</t>
  </si>
  <si>
    <t>620047</t>
  </si>
  <si>
    <t>620048</t>
  </si>
  <si>
    <t>620049</t>
  </si>
  <si>
    <t>06.5.3 - Hromosvod</t>
  </si>
  <si>
    <t xml:space="preserve">    M23 - Hromosvod</t>
  </si>
  <si>
    <t>M23</t>
  </si>
  <si>
    <t>741410021</t>
  </si>
  <si>
    <t>UZ.VED.FeZn 30/4mm V ZEMI</t>
  </si>
  <si>
    <t>741410002</t>
  </si>
  <si>
    <t>UZ.VED.FeZn d=10mm NA POVRCHU</t>
  </si>
  <si>
    <t>741410041</t>
  </si>
  <si>
    <t>UZ.VED.FeZn d=10mm V ZEMI</t>
  </si>
  <si>
    <t>741420001</t>
  </si>
  <si>
    <t>Svodový vodič do 10mm včetně podpěr</t>
  </si>
  <si>
    <t>741430012</t>
  </si>
  <si>
    <t>Montáž tyč jímací délky přes 3 m na stojan</t>
  </si>
  <si>
    <t>741420021</t>
  </si>
  <si>
    <t>Svorka hromosvodová do dvou šroubů</t>
  </si>
  <si>
    <t>741420022</t>
  </si>
  <si>
    <t>Svorka hromosvodová tři a více šroubů</t>
  </si>
  <si>
    <t>741420031</t>
  </si>
  <si>
    <t>Svorky na potrubí 200-700mm se zhotovením</t>
  </si>
  <si>
    <t>741440031</t>
  </si>
  <si>
    <t>Tyčový zemnič do 2 m</t>
  </si>
  <si>
    <t>741420083</t>
  </si>
  <si>
    <t>Štítek k označení svodů</t>
  </si>
  <si>
    <t>601001</t>
  </si>
  <si>
    <t>UZ.VED.FeZn 30/4mm, 0,972kg/m</t>
  </si>
  <si>
    <t>601002</t>
  </si>
  <si>
    <t>UZ.VED.FeZn d=10mm,0.62 kg/m</t>
  </si>
  <si>
    <t>601003</t>
  </si>
  <si>
    <t>Podpůrná trubka D 50mm L 3200mm GFK/nerez s jímačem D 10mm L 1000mm SR D50 3200 FSP1000 IP HVI GFK V2A</t>
  </si>
  <si>
    <t>601004</t>
  </si>
  <si>
    <t>Tříramenný stativ skládací pro jímací tyče, D 40-50 mm, L 6-8,5m, náklon do 10° FeZn, DBS KB D40.50 RA1435 STTZN</t>
  </si>
  <si>
    <t>601005</t>
  </si>
  <si>
    <t>Betonový podstavec C45/55 s madlem a klínkem, D 337mm H 90mm pro jímací tyče D 16mm-SET, BES 17KG KT16 D337 SET</t>
  </si>
  <si>
    <t>601006</t>
  </si>
  <si>
    <t>Podložka plast D 370mm černá, ULP KS D370 SW</t>
  </si>
  <si>
    <t>601007</t>
  </si>
  <si>
    <t>Podpěra vedení - držák vedení na ploché střechy DEHN č. 253 015, DLH FB 8 LO 100X100X70</t>
  </si>
  <si>
    <t>601008</t>
  </si>
  <si>
    <t>DEHN adapter č. 253 026 s držákem vedení typ FB (obj. č. 253 015), k nacvaknutí.</t>
  </si>
  <si>
    <t>601009</t>
  </si>
  <si>
    <t>Svorka hrom. VODOVOD ST01</t>
  </si>
  <si>
    <t>601010</t>
  </si>
  <si>
    <t>Pásek CU</t>
  </si>
  <si>
    <t>601011</t>
  </si>
  <si>
    <t>Vodič HVI-long, D20mm, černý, HVI LO 75 20 TR100M SW M</t>
  </si>
  <si>
    <t>601012</t>
  </si>
  <si>
    <t>Sada pro připojení vodičů HVI, 4 x D 20 mm, pro vodiče HVI-long na podpůrné trubce, BFS D61 4X20</t>
  </si>
  <si>
    <t>601013</t>
  </si>
  <si>
    <t>601014</t>
  </si>
  <si>
    <t>Připojovací členy + montážní materiál pro vodič HVI-long, D 20mm černý, HVI LO ASS RAV MM 20</t>
  </si>
  <si>
    <t>601015</t>
  </si>
  <si>
    <t>Krabice pro zkušební svorku zemní, 549 001 šedá litina</t>
  </si>
  <si>
    <t>601016</t>
  </si>
  <si>
    <t>Svorka potenciál. vyrovnání PA 410 219</t>
  </si>
  <si>
    <t>601017</t>
  </si>
  <si>
    <t>Svorka SR03</t>
  </si>
  <si>
    <t>601018</t>
  </si>
  <si>
    <t>SJ2 Svorka k zemnící tyči</t>
  </si>
  <si>
    <t>601019</t>
  </si>
  <si>
    <t>SZa Svorka zkušební</t>
  </si>
  <si>
    <t>06.5.4 - Rozváděče</t>
  </si>
  <si>
    <t>M220 - Rozváděče</t>
  </si>
  <si>
    <t xml:space="preserve">    201 - Specifikace ocelo-plechového  elektroměrového rozvaděče: RE</t>
  </si>
  <si>
    <t xml:space="preserve">    202 - Specifikace  rozvaděče:  RH</t>
  </si>
  <si>
    <t xml:space="preserve">    203 - Specifikace ovládací rozvodnice:   MXO - ovládací</t>
  </si>
  <si>
    <t>M220</t>
  </si>
  <si>
    <t>Specifikace ocelo-plechového  elektroměrového rozvaděče: RE</t>
  </si>
  <si>
    <t>2010001</t>
  </si>
  <si>
    <t>Atypický oceloplechový rozvaděč nástěnný o roz. 1600x600x300 (v x š x hl), bude připraven pro zaplombování - fakturační měření</t>
  </si>
  <si>
    <t>2010002</t>
  </si>
  <si>
    <t>Jistič třípólový 125B/3, 125A, 10kA</t>
  </si>
  <si>
    <t>2010003</t>
  </si>
  <si>
    <t>Jistič třípólový 25B/3, 25A, 10kA</t>
  </si>
  <si>
    <t>2010004</t>
  </si>
  <si>
    <t>Místo pro třífázový elektroměr fakturačního měření spotřeby</t>
  </si>
  <si>
    <t>2010005</t>
  </si>
  <si>
    <t>Místo pro sazbový spínač HDO</t>
  </si>
  <si>
    <t>2010006</t>
  </si>
  <si>
    <t>Jistič jednopólový 2B/1, 2A, 10kA</t>
  </si>
  <si>
    <t>2010007</t>
  </si>
  <si>
    <t>Měřící transformátor CLA 1.2 125/5A 10VA 0,5S cejchovaný</t>
  </si>
  <si>
    <t>Specifikace  rozvaděče:  RH</t>
  </si>
  <si>
    <t>2020001</t>
  </si>
  <si>
    <t>Atypická oceloplechová rozvodnice 336 modulů DIN, IP30 - pro přístroje do 125 A. RAL 9016H. Celková šířka 700mm, výška 2200mm, hl. 300mm, vyjímatelný rám s přístrojovými lištami, samozemnicí systém krycích plechů.</t>
  </si>
  <si>
    <t>2020002</t>
  </si>
  <si>
    <t>Třípólový modulový vypínač, 125/3, 125A s napěťovou vypínací cívkou 230V.</t>
  </si>
  <si>
    <t>2020003</t>
  </si>
  <si>
    <t>Třípólový modulový vypínač, 40/3, 40A s napěťovou vypínací cívkou 230V.</t>
  </si>
  <si>
    <t>2020004</t>
  </si>
  <si>
    <t>Jistič třípólový 80B/3, 80A, 10kA</t>
  </si>
  <si>
    <t>2020005</t>
  </si>
  <si>
    <t>Jistič třípólový 32B/3, 32A, 10kA</t>
  </si>
  <si>
    <t>2020006</t>
  </si>
  <si>
    <t>2020007</t>
  </si>
  <si>
    <t>Jistič třípólový 20B/3, 20A, 10kA</t>
  </si>
  <si>
    <t>2020008</t>
  </si>
  <si>
    <t>Jistič třípólový 16B/3, 16A, 10kA</t>
  </si>
  <si>
    <t>2020009</t>
  </si>
  <si>
    <t>Jistič třípólový 10B/3, 10A, 10kA</t>
  </si>
  <si>
    <t>2020010</t>
  </si>
  <si>
    <t>Proudový chránič s nadproudovou ochranou, dvoupólový, 6B - 6A/2/30mA, 6A</t>
  </si>
  <si>
    <t>2020011</t>
  </si>
  <si>
    <t>Proudový chránič s nadproudovou ochranou, dvoupólový, 10B - 10A/2/30mA, 10A</t>
  </si>
  <si>
    <t>2020012</t>
  </si>
  <si>
    <t>2020013</t>
  </si>
  <si>
    <t>Jistič jednopólový 4B/1, 4A, 10kA</t>
  </si>
  <si>
    <t>2020014</t>
  </si>
  <si>
    <t>Jistič jednopólový 6B/1, 6A, 10kA</t>
  </si>
  <si>
    <t>2020015</t>
  </si>
  <si>
    <t>Jistič jednopólový 10B/1, 10A, 10kA</t>
  </si>
  <si>
    <t>2020016</t>
  </si>
  <si>
    <t>Jistič jednopólový 16B/1,10kA, 16A</t>
  </si>
  <si>
    <t>2020017</t>
  </si>
  <si>
    <t>Jistič jednopólový 25B/1,10kA, 25A</t>
  </si>
  <si>
    <t>2020018</t>
  </si>
  <si>
    <t>Proudový chránič 40A/4/30mA, 40A</t>
  </si>
  <si>
    <t>2020019</t>
  </si>
  <si>
    <t>Proudový chránič 80A/4/30mA, 80A</t>
  </si>
  <si>
    <t>2020020</t>
  </si>
  <si>
    <t>Stykač dvoupólový 230V /20A, cívka 230V</t>
  </si>
  <si>
    <t>2020021</t>
  </si>
  <si>
    <t>Stykač třípólový 230V /40A, cívka 230V</t>
  </si>
  <si>
    <t>2020022</t>
  </si>
  <si>
    <t>Astronomické relé - digitální spínací hodiny AC 230V SHT-4</t>
  </si>
  <si>
    <t>2020023</t>
  </si>
  <si>
    <t>Řídící jednotka pro svítidla s předřadníky DALI - DALI ECO BT CONTROL</t>
  </si>
  <si>
    <t>2020024</t>
  </si>
  <si>
    <t>Řídící jednotka pro stmívání LED pásků dimLED PR 1K 15A</t>
  </si>
  <si>
    <t>2020025</t>
  </si>
  <si>
    <t>LED zdroj 12V 200W - elektronický spínaný zdroj pro LED, ochrana tepelná, proti zkratu, proti přetížení</t>
  </si>
  <si>
    <t>2020026</t>
  </si>
  <si>
    <t>Přepěť. ochrana SPD kombinovaná typ1 + typ 2/Třída I + Třída II</t>
  </si>
  <si>
    <t>2020027</t>
  </si>
  <si>
    <t>Přepínač na dveře rozvaděče ZB5-AD3</t>
  </si>
  <si>
    <t>Specifikace ovládací rozvodnice:   MXO - ovládací</t>
  </si>
  <si>
    <t>2030001</t>
  </si>
  <si>
    <t>Typizovaná skříň plastová modulová s dvířky, DIN lišta, 12 jednotek DIN</t>
  </si>
  <si>
    <t>2030002</t>
  </si>
  <si>
    <t>Tlačítkový spínač s aretací jednopólový, modulový, na DIN lištu, zapínací tlačítko - barva zelená, vypínací tlačítko - barva červená, 230V/ Ith 25 A, MST-11</t>
  </si>
  <si>
    <t>06.5.5 - Slaboproudy</t>
  </si>
  <si>
    <t xml:space="preserve">M20 - Slaboproudé elektroinstalace </t>
  </si>
  <si>
    <t xml:space="preserve">    101 - Materiál</t>
  </si>
  <si>
    <t xml:space="preserve">    102 - Montáž</t>
  </si>
  <si>
    <t>M20</t>
  </si>
  <si>
    <t xml:space="preserve">Slaboproudé elektroinstalace </t>
  </si>
  <si>
    <t>Trubka ohebná se střední mechanickou odoloností s protahovacím drátem o průměru 32mm</t>
  </si>
  <si>
    <t>Kabel pro ethernet celoměděný, UTP kabel, pár nestíněný  Cat. 6a</t>
  </si>
  <si>
    <t>Zásuvka datová, dva porty, 2x RJ45 Cat.6a, UTP,  s krycími víčky portů</t>
  </si>
  <si>
    <t>Switch Gigabit Ethernet přepínač, 8x port 10/100/1000 Mb/s s konektorem RJ-45, Auto MDI-MDIX, IEEE 802.3x flow control, QoS (IEEE 802.1p), úsporný režim GREEN Power</t>
  </si>
  <si>
    <t>Kabel pro reproduktory CYSY 2x2,5</t>
  </si>
  <si>
    <t>Zásuvka reproduktorová stereofonní, 4 odpružené svorky</t>
  </si>
  <si>
    <t>Ústředna PZTS s vestavěným GSM/GPRS komunikátorem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t>
  </si>
  <si>
    <t>Ovládací klávesnice, sběrnicový přístup. modul s displ. klávesnicí a RFID</t>
  </si>
  <si>
    <t>AWZ-300 Zálohovací zdroj</t>
  </si>
  <si>
    <t>Sběrnicový PIR detektor pohybu - infrapasivní detekce pohybu v místnosti. Charakteristiky detekce lze optimalizovat pomocí výměnných čoček.</t>
  </si>
  <si>
    <t>Expandér 1x2 zóny</t>
  </si>
  <si>
    <t>CC-03 Instalační kabel sběrnice PZTS</t>
  </si>
  <si>
    <t>Sběrnicový kombinovaný detektor kouře a teploty</t>
  </si>
  <si>
    <t>JA-110M Sběrnicový modul připoj. magnet. detektoru</t>
  </si>
  <si>
    <t>MG okenní kontakt SA-210 - detektor závrtný se svorkovnicí</t>
  </si>
  <si>
    <t>Vnější záloh. siréna + kryt sirény nerezový</t>
  </si>
  <si>
    <t>Sběrnicová siréna vnitřní, tamper, blikač, SA</t>
  </si>
  <si>
    <t>742110001</t>
  </si>
  <si>
    <t>742110503</t>
  </si>
  <si>
    <t>742110503.1</t>
  </si>
  <si>
    <t>742121001</t>
  </si>
  <si>
    <t>Kabel pro ethernet celoměděný, UTP kabel, pár nestíněný Cat. 6a</t>
  </si>
  <si>
    <t>742330042</t>
  </si>
  <si>
    <t>Zásuvka datová, dva porty, 2x RJ45 Cat.6a, UTP, s krycími víčky portů</t>
  </si>
  <si>
    <t>742330027</t>
  </si>
  <si>
    <t>742330101</t>
  </si>
  <si>
    <t>Měření metalického segmentu s vyhotovením protokolu</t>
  </si>
  <si>
    <t>742121001.1</t>
  </si>
  <si>
    <t>742410041</t>
  </si>
  <si>
    <t>742220001</t>
  </si>
  <si>
    <t>742220111</t>
  </si>
  <si>
    <t>742220221</t>
  </si>
  <si>
    <t>742220232</t>
  </si>
  <si>
    <t>742220031</t>
  </si>
  <si>
    <t>742121001.2</t>
  </si>
  <si>
    <t>742210121</t>
  </si>
  <si>
    <t>742220121</t>
  </si>
  <si>
    <t>Sběrnicový modul připoj. magnet. detektoru</t>
  </si>
  <si>
    <t>742220236</t>
  </si>
  <si>
    <t>MG okenní kontakt - detektor závrtný se svorkovnicí</t>
  </si>
  <si>
    <t>742220256</t>
  </si>
  <si>
    <t>742220255</t>
  </si>
  <si>
    <t>742220401</t>
  </si>
  <si>
    <t>Programování základních parametrů ústředny PZTS</t>
  </si>
  <si>
    <t>06.6 - Odlučovač tuků</t>
  </si>
  <si>
    <t>131201201R00</t>
  </si>
  <si>
    <t>Hloubení zapažených jam v hor.3 do 100 m3</t>
  </si>
  <si>
    <t>131201209R00</t>
  </si>
  <si>
    <t>Příplatek za lepivost - hloubení zapaž.jam v hor.3</t>
  </si>
  <si>
    <t>151101201R00</t>
  </si>
  <si>
    <t>Pažení stěn výkopu - příložné - hloubky do 4 m</t>
  </si>
  <si>
    <t>3,1*4*(2,3-0,25)</t>
  </si>
  <si>
    <t>151101211R00</t>
  </si>
  <si>
    <t>Odstranění pažení stěn - příložné - hl. do 4 m</t>
  </si>
  <si>
    <t>151101401R00</t>
  </si>
  <si>
    <t>Vzepření stěn pažení - příložné - hl. do 4 m</t>
  </si>
  <si>
    <t>151101411R00</t>
  </si>
  <si>
    <t>Odstranění vzepření stěn - příložné - hl. do 4 m</t>
  </si>
  <si>
    <t>200000R</t>
  </si>
  <si>
    <t>"loze1"0,1*2,9*2,9</t>
  </si>
  <si>
    <t>452311141R00</t>
  </si>
  <si>
    <t>Deska podkladní pod odlučovač z betonu C 16/20</t>
  </si>
  <si>
    <t>"deska1" 2,9*2,9*0,1</t>
  </si>
  <si>
    <t>5500000R</t>
  </si>
  <si>
    <t>Odlučovač tuků NG 4, plast-betonová konstrukce</t>
  </si>
  <si>
    <t>55243345.AR</t>
  </si>
  <si>
    <t>Poklop litinový D400 - vzor Brno, bez odvětrání</t>
  </si>
  <si>
    <t>59224174.AR</t>
  </si>
  <si>
    <t>Prstenec vyrovnávací 625/40/120</t>
  </si>
  <si>
    <t>59224172R</t>
  </si>
  <si>
    <t>Skruž přechodová 625/600/120</t>
  </si>
  <si>
    <t>589223627R</t>
  </si>
  <si>
    <t>Beton C 35/45 k vybetonování odlučovače</t>
  </si>
  <si>
    <t>386941114R00</t>
  </si>
  <si>
    <t>Montáž odlučovačů velikosti 4</t>
  </si>
  <si>
    <t>5500001R</t>
  </si>
  <si>
    <t>Osazení poklopů litinových</t>
  </si>
  <si>
    <t>894422111R00</t>
  </si>
  <si>
    <t>Osazení betonových dílců šachet</t>
  </si>
  <si>
    <t>711141559R00</t>
  </si>
  <si>
    <t>Izolace proti zemní vlhkosti, pásy přitavením</t>
  </si>
  <si>
    <t>07 - SO07 - Mobiliář</t>
  </si>
  <si>
    <t>M - M</t>
  </si>
  <si>
    <t xml:space="preserve">    M51 - Mobiliář</t>
  </si>
  <si>
    <t>M51</t>
  </si>
  <si>
    <t>Mobiliář</t>
  </si>
  <si>
    <t>5100-1001</t>
  </si>
  <si>
    <t>MO.1.1 M+D lavička s opěradlem bez područek, ocel.pozink.konstrukce s vypalovacím lakem, l=3000, š=500mmm, sedák a opěradlo z tropického dřeva opatřeného tvrdovoskem do exterieru, vč. základu,povrch.úpravy a veškerých doplňků, kompletní provedení dle PD</t>
  </si>
  <si>
    <t>1191079748</t>
  </si>
  <si>
    <t>5100-1002</t>
  </si>
  <si>
    <t>MO.1.2 M+D lavička bez opěradla-oboustranná, bez područek, ocel.pozink.konstrukce s vypalovacím lakem, l=3000, š=500mmm, sedák z tropického dřeva opatřeného tvrdovoskem do exterieru, vč.základu, povrch.úpravy a veškerých doplňků, kompletní provedení dle PD</t>
  </si>
  <si>
    <t>-1019463310</t>
  </si>
  <si>
    <t>5100-1003</t>
  </si>
  <si>
    <t>MO.1.3 M+D lavička s opěradlem s područkami, ocel.pozink.konstrukce s vypalovacím lakem, l=1800, š=470mmm, sedák a opěradlo z tropického dřeva opatřeného tvrdovoskem do exterieru,vč. základu,povrch.úpravy a veškerých doplňků, příprava pro přívod ke svítidlům-zesílení jedné nohy na vnitřní D=60mm, dodávka vč. zemnící svorky pro drát FeZn 10mm, kompletní provedení dle PD</t>
  </si>
  <si>
    <t>-269069975</t>
  </si>
  <si>
    <t>5100-1004</t>
  </si>
  <si>
    <t>MO.1.4 M+D sedací platforma bez opěradel, 4500x2500mm, ocel.pozink.kce, sedací plocha z tropického dřeva opatřeného tvrdovoskem do exterieru vč. základů, povrchové úpravy a veškerých doplňků, kompletní provedení dle PD</t>
  </si>
  <si>
    <t>1955861160</t>
  </si>
  <si>
    <t>5100-1005</t>
  </si>
  <si>
    <t>MO.1.5 M+D lavička s opěradlem bez područek,integr.osvětlení,ocel.pozink.kce s vypalov.lakem , l=3000, š=500mmm,sedák a opěradlo z tropického dřeva opatřeného tvrdovoskem do exterieru,vč.základu,povrch.úpravy a veškerých doplňků, příprava pro přívod ke svítidlům-zesílení jedné nohy na vnitřní D=60mm, dodávka vč. zemnící svorky pro drát FeZn 10mm, kompletní provedení dle PD</t>
  </si>
  <si>
    <t>-1718000231</t>
  </si>
  <si>
    <t>5100-1006</t>
  </si>
  <si>
    <t>MO.1.6 M+D lavička s opěradlem, bez područek, ocel.pozink.konstrukce s vypalovacím lakem, l=3000, š=500mmm, sedák z tropického dřeva opatřeného tvrdovoskem do exterieru, vč.základu, povrch.úpravy a veškerých doplňků, kompletní provedení dle PD</t>
  </si>
  <si>
    <t>-7090735</t>
  </si>
  <si>
    <t>5100-2002</t>
  </si>
  <si>
    <t>MO.2 M+D odpadkový koš na směsný odpad, nosná kce koše z ocel.plechu, vč. základu, povrchové úpravy a veškerých doplňků, kompletní provedení dle PD</t>
  </si>
  <si>
    <t>1399786013</t>
  </si>
  <si>
    <t>5100-2003</t>
  </si>
  <si>
    <t>MO.3 M+D stojan na kolo, nosná kce z ocel.dutého profilu 50/30/5mm, vč. základu, povrchové úpravy a veškerých doplňků, kompletní provedení dle PD</t>
  </si>
  <si>
    <t>644959077</t>
  </si>
  <si>
    <t>5100-2004</t>
  </si>
  <si>
    <t>MO.4 Stojan na sáčky pro psy - ocel.sloupek z L profilu, s uzamykatelnou nerez.schránkou na sáčky pro psí exkrementy, vč. základu, povrchové úpravy a veškerých doplňků, kompletní provedení dle PD</t>
  </si>
  <si>
    <t>-193954400</t>
  </si>
  <si>
    <t>5100-2005</t>
  </si>
  <si>
    <t>MO.5 M+D trojitý odpadkový koš na tříděný odpad, nosná kce koše z ocel.plechu, vč. základu, povrchové úpravy a veškerých doplňků, kompletní provedení dle PD</t>
  </si>
  <si>
    <t>-2069450926</t>
  </si>
  <si>
    <t>08 - SO08 - Dětské hřiště-vybavení</t>
  </si>
  <si>
    <t xml:space="preserve">    1001 - Dětské hřiště</t>
  </si>
  <si>
    <t>1001</t>
  </si>
  <si>
    <t>Dětské hřiště</t>
  </si>
  <si>
    <t>UM01</t>
  </si>
  <si>
    <t>hrací prvek "židle"- ocelová svařovaná konstrukce s povrchovou úpravou (viz projekt), kompletní dodávka včetně montáže a kotvení</t>
  </si>
  <si>
    <t>106022980</t>
  </si>
  <si>
    <t>UM03</t>
  </si>
  <si>
    <t>hrací prvek "miniatura židle"- ocelová svařovaná konstrukce s povrchovou úpravou (viz projekt), kompletní dodávka včetně montáže a kotvení</t>
  </si>
  <si>
    <t>-837634471</t>
  </si>
  <si>
    <t>UM04</t>
  </si>
  <si>
    <t>hrací prvek "miniatura stolu"- ocelová svařovaná konstrukce s povrchovou úpravou (viz projekt), kompletní dodávka včetně montáže a kotvení</t>
  </si>
  <si>
    <t>491972030</t>
  </si>
  <si>
    <t>UM05</t>
  </si>
  <si>
    <t>hrací prvek "kolotoč"- ocelová svařovaná konstrukce s povrchovou úpravou (viz projekt), kompletní dodávka včetně montáže, kotvení a ložiska, včetně dopadové plochy z kameniva světlé pískové barvy dle příslušné normy - kompletní provedení dle projektu</t>
  </si>
  <si>
    <t>1444857973</t>
  </si>
  <si>
    <t>UM05.1</t>
  </si>
  <si>
    <t>dopadová plocha pro hrací prvek "kolotoč" - dodávka včetně odtěžení zeminy, odvozu na skládku a skládkovného, materiálu dopadové plochy - kompletní provedení dle normy</t>
  </si>
  <si>
    <t>-650057154</t>
  </si>
  <si>
    <t>UM07</t>
  </si>
  <si>
    <t>hrací prvek "pískoviště - stůl"- ocelová svařovaná konstrukce s povrchovou úpravou (viz projekt), kompletní dodávka včetně montáže a kotvení, sít a mobilních prvků</t>
  </si>
  <si>
    <t>-177516009</t>
  </si>
  <si>
    <t>UM09</t>
  </si>
  <si>
    <t>hrací prvek "altán"- ocelová svařovaná konstrukce s povrchovou úpravou (viz projekt), kompletní dodávka včetně montáže, kotvení a plechového zrcadla</t>
  </si>
  <si>
    <t>-993777267</t>
  </si>
  <si>
    <t>UM10</t>
  </si>
  <si>
    <t>hrací prvek "hrací židle" - ocelová svařovaná konstrukce s povrchovou úpravou (viz projekt), kompletní dodávka včetně montáže, kotvení a hracího strojku</t>
  </si>
  <si>
    <t>2080267158</t>
  </si>
  <si>
    <t>UM11</t>
  </si>
  <si>
    <t>hrací prvek "pružina" - ocelová svařovaná konstrukce s povrchovou úpravou (viz projekt), kompletní dodávka včetně montáže a kotvení</t>
  </si>
  <si>
    <t>197043926</t>
  </si>
  <si>
    <t>UM12</t>
  </si>
  <si>
    <t>hrací prvek "kam letíš" - ocelová svařovaná konstrukce s povrchovou úpravou (viz projekt), kompletní dodávka včetně montáže a kotvení</t>
  </si>
  <si>
    <t>-1356597224</t>
  </si>
  <si>
    <t>UM13</t>
  </si>
  <si>
    <t>hrací prvek "lavička" - ocelová svařovaná konstrukce s povrchovou úpravou (viz projekt), kompletní dodávka včetně montáže a kotvení</t>
  </si>
  <si>
    <t>1122503677</t>
  </si>
  <si>
    <t>UM14</t>
  </si>
  <si>
    <t>hrací prvek "v zemi" - ocelová svařovaná konstrukce s povrchovou úpravou (viz projekt), kompletní dodávka včetně montáže a kotvení</t>
  </si>
  <si>
    <t>-1300448400</t>
  </si>
  <si>
    <t>UM16</t>
  </si>
  <si>
    <t>hrací prvek "navždy spolu"- ocelová svařovaná konstrukce s povrchovou úpravou (viz projekt), kompletní dodávka včetně montáže a kotvení</t>
  </si>
  <si>
    <t>1210790702</t>
  </si>
  <si>
    <t>UM17</t>
  </si>
  <si>
    <t>hrací prvek "ovce"- ocelová svařovaná konstrukce s povrchovou úpravou (viz projekt), kompletní dodávka včetně montáže a kotvení</t>
  </si>
  <si>
    <t>2053773242</t>
  </si>
  <si>
    <t>UM18</t>
  </si>
  <si>
    <t>hrací prvek "siamská dvojčata"- ocelová svařovaná konstrukce s povrchovou úpravou (viz projekt), kompletní dodávka včetně montáže a kotvení</t>
  </si>
  <si>
    <t>1579091150</t>
  </si>
  <si>
    <t>UM19</t>
  </si>
  <si>
    <t>hrací prvek "vlak"- ocelová svařovaná konstrukce s povrchovou úpravou (viz projekt), kompletní dodávka včetně montáže a kotvení</t>
  </si>
  <si>
    <t>-2124368011</t>
  </si>
  <si>
    <t>UM20</t>
  </si>
  <si>
    <t>hrací prvek "houpačka"- ocelová svařovaná konstrukce s povrchovou úpravou (viz projekt), kompletní dodávka včetně montáže, kotvení a dvou sedaček se závěsem, včetně dopadové plochy z kameniva světlé pískové barvy dle příslušné normy - kompletní provedení dle projektu</t>
  </si>
  <si>
    <t>1275441810</t>
  </si>
  <si>
    <t>UM20.1</t>
  </si>
  <si>
    <t>dopadová plocha pro hrací prvek "houpačka" - dodávka včetně odtěžení zeminy, odvozu na skládku a skládkovného, materiálu dopadové plochy - kompletní provedení dle normy</t>
  </si>
  <si>
    <t>-1808452391</t>
  </si>
  <si>
    <t>UM23</t>
  </si>
  <si>
    <t>hrací prvek "židle"- ocelová svařovaná konstrukce s povrchovou úpravou (viz projekt), pozn.: prvek není kotven do základu, stojí volně</t>
  </si>
  <si>
    <t>1957755741</t>
  </si>
  <si>
    <t>UM24</t>
  </si>
  <si>
    <t>hrací prvek "stůl"- ocelová svařovaná konstrukce s povrchovou úpravou (viz projekt), pozn.: prvek není kotven do základu, stojí volně</t>
  </si>
  <si>
    <t>963503732</t>
  </si>
  <si>
    <t>UM25</t>
  </si>
  <si>
    <t>Objekt pískoviště - kompletní pískoviště (58m2) včetně konstrukce obvodového dřevěného hranolu ze sibiřského modřínu 300 x 300 mm včetně povrchové úpravy, spojů a kotvení pomocí ocelových trnů do země. Souvrství písku tl. 300 - 400 mm, podkladní vrstva zhutněné zemina tl. 100 mm, štěrkové podloží fr. 16/32 mm tl. 150 mm. Kompletní dodávka včetně výkopů, kotvících prvků a povrchových úprav.</t>
  </si>
  <si>
    <t>-862470150</t>
  </si>
  <si>
    <t>UM26</t>
  </si>
  <si>
    <t>Cedule - ukazatel provozního řádu hřiště - ocelová svařovaná konstrukce s povrchovou úpravou (viz projekt), kompletní dodávka včetně montáže a kotvení (rozměry v=1,9 m, š=0,3 m, hl.=0,07 m), průměr ocelového sloupku 40 mm, nápis proveden samolepkou na plech velikosti 500 x 300 mm</t>
  </si>
  <si>
    <t>1891642889</t>
  </si>
  <si>
    <t>UM27</t>
  </si>
  <si>
    <t>certifikace 18 hracích prvků</t>
  </si>
  <si>
    <t>-1465602426</t>
  </si>
  <si>
    <t>09 - SO09 - Dětské hřiště-výtvarný prvek</t>
  </si>
  <si>
    <t xml:space="preserve">    999 - Dětské hřiště - vybavení</t>
  </si>
  <si>
    <t>999</t>
  </si>
  <si>
    <t>Dětské hřiště - vybavení</t>
  </si>
  <si>
    <t>501</t>
  </si>
  <si>
    <t>M+D kotvení torza stromu vč. betonových patek, ocel.pozink sloupků vč. povrchové úpravy, kompletní provedení dle PD</t>
  </si>
  <si>
    <t>10 - SO10 - Strojovna fontány</t>
  </si>
  <si>
    <t>10.1 - Strojovna fontány - nová</t>
  </si>
  <si>
    <t xml:space="preserve">    712 - Povlakové krytiny</t>
  </si>
  <si>
    <t>162251102</t>
  </si>
  <si>
    <t>Vodorovné přemístění výkopku nebo sypaniny po suchu na obvyklém dopravním prostředku, bez naložení výkopku, avšak se složením bez rozhrnutí z horniny třídy těžitelnosti I skupiny 1 až 3 na vzdálenost přes 20 do 50 m</t>
  </si>
  <si>
    <t>1940954439</t>
  </si>
  <si>
    <t>"pro zásypy"</t>
  </si>
  <si>
    <t>242,348</t>
  </si>
  <si>
    <t>1606853421</t>
  </si>
  <si>
    <t>-724062079</t>
  </si>
  <si>
    <t>403,342-(7,2*5,6*3,65+2,6*1,7*0,45+7,28*5,68*0,28+0,75*1*0,345)</t>
  </si>
  <si>
    <t>-1862977901</t>
  </si>
  <si>
    <t>7,2*5,6</t>
  </si>
  <si>
    <t>-1745105436</t>
  </si>
  <si>
    <t>0,75*1*0,1</t>
  </si>
  <si>
    <t>(7,2*5,6-0,75*1)*0,2</t>
  </si>
  <si>
    <t>273313511</t>
  </si>
  <si>
    <t>Základy z betonu prostého desky z betonu kamenem neprokládaného tř. C 12/15</t>
  </si>
  <si>
    <t>591872098</t>
  </si>
  <si>
    <t>"třída betonu C 8/10"</t>
  </si>
  <si>
    <t>"podkladní beton"</t>
  </si>
  <si>
    <t>(7,2*5,6-0,75*1)*0,08</t>
  </si>
  <si>
    <t>273321611</t>
  </si>
  <si>
    <t>Základy z betonu železového (bez výztuže) desky z betonu bez zvláštních nároků na prostředí tř. C 30/37</t>
  </si>
  <si>
    <t>798440862</t>
  </si>
  <si>
    <t>"třída betonu C 30/37 XC4 XF4"</t>
  </si>
  <si>
    <t>"dno jímky"</t>
  </si>
  <si>
    <t>1*0,75*0,15</t>
  </si>
  <si>
    <t>"žb deska nádrže"</t>
  </si>
  <si>
    <t>7,2*5,6*0,2</t>
  </si>
  <si>
    <t>1567640701</t>
  </si>
  <si>
    <t>1099/1000/2</t>
  </si>
  <si>
    <t>1694916622</t>
  </si>
  <si>
    <t>(1+0,75)*2*0,15</t>
  </si>
  <si>
    <t>(7,2+5,6)*2*0,2</t>
  </si>
  <si>
    <t>340566987</t>
  </si>
  <si>
    <t>279113151</t>
  </si>
  <si>
    <t>Základové zdi z tvárnic ztraceného bednění včetně výplně z betonu bez zvláštních nároků na vliv prostředí třídy C 25/30, tloušťky zdiva 150 mm</t>
  </si>
  <si>
    <t>434014221</t>
  </si>
  <si>
    <t>"SF7"</t>
  </si>
  <si>
    <t>(1+0,45)*2*0,4</t>
  </si>
  <si>
    <t>"SF4"</t>
  </si>
  <si>
    <t>(2,35+1,1+1,1)*0,5</t>
  </si>
  <si>
    <t>279113153</t>
  </si>
  <si>
    <t>Základové zdi z tvárnic ztraceného bednění včetně výplně z betonu bez zvláštních nároků na vliv prostředí třídy C 25/30, tloušťky zdiva přes 200 do 250 mm</t>
  </si>
  <si>
    <t>1421610604</t>
  </si>
  <si>
    <t>"SF.1"</t>
  </si>
  <si>
    <t>(5,1+7,2)*2*(3,04-0,24)</t>
  </si>
  <si>
    <t>"SF.5"</t>
  </si>
  <si>
    <t>5,1*(3,04-0,24)+1,1*0,72</t>
  </si>
  <si>
    <t>"SF.4"</t>
  </si>
  <si>
    <t>2,35*0,75</t>
  </si>
  <si>
    <t>859468938</t>
  </si>
  <si>
    <t>"do betonových tvárnic"</t>
  </si>
  <si>
    <t>(3,435*0,15+85,715*0,25)*0,06</t>
  </si>
  <si>
    <t>411321616</t>
  </si>
  <si>
    <t>Stropy z betonu železového (bez výztuže) stropů deskových, plochých střech, desek balkonových, desek hřibových stropů včetně hlavic hřibových sloupů tř. C 30/37</t>
  </si>
  <si>
    <t>1914887516</t>
  </si>
  <si>
    <t xml:space="preserve">Poznámka k souboru cen:_x000D_
1. V cenách pohledového betonu 411 35-4 a 411 35-5 jsou započteny i náklady na pečlivé hutnění zejména při líci konstrukce pro docílení neporušeného maltového povrchu bez vzhledových kazů._x000D_
</t>
  </si>
  <si>
    <t>(7,2*5,6-1,1*2,05)*0,22</t>
  </si>
  <si>
    <t>411351011</t>
  </si>
  <si>
    <t>Bednění stropních konstrukcí - bez podpěrné konstrukce desek tloušťky stropní desky přes 5 do 25 cm zřízení</t>
  </si>
  <si>
    <t>-1190786645</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</si>
  <si>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</si>
  <si>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(3,2+3,25)*5,1-1,1*(2,05-0,25)</t>
  </si>
  <si>
    <t>(7,2+5,6+1,1+2,05)*2*0,2</t>
  </si>
  <si>
    <t>411351012</t>
  </si>
  <si>
    <t>Bednění stropních konstrukcí - bez podpěrné konstrukce desek tloušťky stropní desky přes 5 do 25 cm odstranění</t>
  </si>
  <si>
    <t>563642644</t>
  </si>
  <si>
    <t>411354313</t>
  </si>
  <si>
    <t>Podpěrná konstrukce stropů - desek, kleneb a skořepin výška podepření do 4 m tloušťka stropu přes 15 do 25 cm zřízení</t>
  </si>
  <si>
    <t>-1606509073</t>
  </si>
  <si>
    <t xml:space="preserve">Poznámka k souboru cen:_x000D_
1. Podepření větších výšek než 6 m se oceňuje individuálně._x000D_
</t>
  </si>
  <si>
    <t>411354314</t>
  </si>
  <si>
    <t>Podpěrná konstrukce stropů - desek, kleneb a skořepin výška podepření do 4 m tloušťka stropu přes 15 do 25 cm odstranění</t>
  </si>
  <si>
    <t>1013854752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</si>
  <si>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</si>
  <si>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</si>
  <si>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-469746740</t>
  </si>
  <si>
    <t>"celková výztuž"</t>
  </si>
  <si>
    <t>2640/1000</t>
  </si>
  <si>
    <t>-0,164</t>
  </si>
  <si>
    <t>"odečet výztuže zdí"</t>
  </si>
  <si>
    <t>-1,317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</si>
  <si>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</si>
  <si>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</si>
  <si>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-1883715345</t>
  </si>
  <si>
    <t>-38124127</t>
  </si>
  <si>
    <t>(2,35+1,1+1,1)*0,15*0,25+2,35*0,25*0,25</t>
  </si>
  <si>
    <t>5,1*0,25*0,024</t>
  </si>
  <si>
    <t>(5,1+7,2)*2*0,25*0,24</t>
  </si>
  <si>
    <t>554901571</t>
  </si>
  <si>
    <t>"třída betonu C 25/30 XC2"</t>
  </si>
  <si>
    <t>(2,35+1,1+1,1)*0,24*2+2,35*0,24*2</t>
  </si>
  <si>
    <t>5,1*0,24*2</t>
  </si>
  <si>
    <t>(5,1+7,2)*2*0,24*2</t>
  </si>
  <si>
    <t>-1053576607</t>
  </si>
  <si>
    <t>-501572955</t>
  </si>
  <si>
    <t>1,825*0,09</t>
  </si>
  <si>
    <t>611131101</t>
  </si>
  <si>
    <t>Podkladní a spojovací vrstva vnitřních omítaných ploch cementový postřik nanášený ručně celoplošně stropů</t>
  </si>
  <si>
    <t>451174331</t>
  </si>
  <si>
    <t>(3,2+3,25)*5,1-1*1,1-0,8*1,1</t>
  </si>
  <si>
    <t>611321141</t>
  </si>
  <si>
    <t>Omítka vápenocementová vnitřních ploch nanášená ručně dvouvrstvá, tloušťky jádrové omítky do 10 mm a tloušťky štuku do 3 mm štuková vodorovných konstrukcí stropů rovných</t>
  </si>
  <si>
    <t>-2136167088</t>
  </si>
  <si>
    <t>1958201020</t>
  </si>
  <si>
    <t>(5,1*4+3,2*2+3,25*2)*2,95+(1,1+1+0,8+1,1)*2*0,75</t>
  </si>
  <si>
    <t>612321141</t>
  </si>
  <si>
    <t>Omítka vápenocementová vnitřních ploch nanášená ručně dvouvrstvá, tloušťky jádrové omítky do 10 mm a tloušťky štuku do 3 mm štuková svislých konstrukcí stěn</t>
  </si>
  <si>
    <t>619325131</t>
  </si>
  <si>
    <t>Vytažení fabionů, hran a koutů při opravách vápenocementových omítek (s dodáním hmot) jakékoliv délky</t>
  </si>
  <si>
    <t>-708152943</t>
  </si>
  <si>
    <t xml:space="preserve">Poznámka k souboru cen:_x000D_
1. Pohledové plochy fabionů a profilů se od plochy stěn a stropů neodečítají._x000D_
</t>
  </si>
  <si>
    <t>"maltový klín-jímka"</t>
  </si>
  <si>
    <t>(0,7+0,45)*2</t>
  </si>
  <si>
    <t>290672441</t>
  </si>
  <si>
    <t>"pod izolaci"</t>
  </si>
  <si>
    <t>(7,28+5,68)*2*3,46+(2,35+1,5)*2*0,6</t>
  </si>
  <si>
    <t>1581900280</t>
  </si>
  <si>
    <t>631311116</t>
  </si>
  <si>
    <t>Mazanina z betonu prostého bez zvýšených nároků na prostředí tl. přes 50 do 80 mm tř. C 25/30</t>
  </si>
  <si>
    <t>1220501627</t>
  </si>
  <si>
    <t>"SF.2"</t>
  </si>
  <si>
    <t>(3,25+3,2)*5,1*(0,08+0,06)/2</t>
  </si>
  <si>
    <t>631319171</t>
  </si>
  <si>
    <t>Příplatek k cenám mazanin za stržení povrchu spodní vrstvy mazaniny latí před vložením výztuže nebo pletiva pro tl. obou vrstev mazaniny přes 50 do 80 mm</t>
  </si>
  <si>
    <t>1582992023</t>
  </si>
  <si>
    <t>1656444095</t>
  </si>
  <si>
    <t>631341115</t>
  </si>
  <si>
    <t>Mazanina z lehkého keramického betonu tl. přes 50 do 80 mm tř. LC 25/28</t>
  </si>
  <si>
    <t xml:space="preserve">Poznámka k souboru cen:_x000D_
1. Ceny jsou určeny pro podkladní, výplňové a vyrovnávací vrstvy podlah a spádové vrstvy plochých střech._x000D_
</t>
  </si>
  <si>
    <t>"SF.3"</t>
  </si>
  <si>
    <t>(7,28*5,68-2,35*1,5)*(0,02+0,14)/2</t>
  </si>
  <si>
    <t>631362021</t>
  </si>
  <si>
    <t>Výztuž mazanin ze svařovaných sítí z drátů typu KARI</t>
  </si>
  <si>
    <t>354167640</t>
  </si>
  <si>
    <t xml:space="preserve">Poznámka k souboru cen:_x000D_
1. Betonová podezdívek příček se oceňuje položkou 278 36-1111 souboru cen 278 36-11.1 - Výztuž základu (podezdívky) betonového_x000D_
</t>
  </si>
  <si>
    <t>"síť KARI 100/5"</t>
  </si>
  <si>
    <t>3*2*8*3,08/1000</t>
  </si>
  <si>
    <t>899623161</t>
  </si>
  <si>
    <t>Obetonování potrubí nebo zdiva stok betonem prostým v otevřeném výkopu, beton tř. C 20/25</t>
  </si>
  <si>
    <t>-2032086451</t>
  </si>
  <si>
    <t>"zpětná klapka v jímce - vč. vytvoření žlábku"</t>
  </si>
  <si>
    <t>0,7*0,45*0,325</t>
  </si>
  <si>
    <t>952903112</t>
  </si>
  <si>
    <t>Vyčištění objektů čistíren odpadních vod, nádrží, žlabů nebo kanálů světlé výšky prostoru do 3,5 m</t>
  </si>
  <si>
    <t>-1345663737</t>
  </si>
  <si>
    <t xml:space="preserve">Poznámka k souboru cen:_x000D_
1. Ceny jsou určeny za zametení prostorů, umytí keramických podlah, vyčištění oken, dveří, zábradlí, potrubí, armatur a jiných konstrukcí a předmětů před předáním stavby do užívání._x000D_
2. Množství měrných jednotek se určuje v m2 půdorysné plochy vnějšího obrysu objektu._x000D_
</t>
  </si>
  <si>
    <t>(3,2+3,25)*5,1</t>
  </si>
  <si>
    <t>953943121</t>
  </si>
  <si>
    <t>Osazování drobných kovových předmětů výrobků ostatních jinde neuvedených do betonu se zajištěním polohy k bednění či k výztuži před zabetonováním hmotnosti do 1 kg/kus</t>
  </si>
  <si>
    <t>-1156462611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</si>
  <si>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</si>
  <si>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"osazení průchodek pře stěny"</t>
  </si>
  <si>
    <t>1+2+1+4+3+10+2+3</t>
  </si>
  <si>
    <t>286140891</t>
  </si>
  <si>
    <t xml:space="preserve">trubka PVC DN 50 </t>
  </si>
  <si>
    <t>0,25*1</t>
  </si>
  <si>
    <t>286140901</t>
  </si>
  <si>
    <t>trubka PVC DN 60</t>
  </si>
  <si>
    <t>400277888</t>
  </si>
  <si>
    <t>0,25*2</t>
  </si>
  <si>
    <t>286140911</t>
  </si>
  <si>
    <t>trubka PVC DN 100</t>
  </si>
  <si>
    <t>444781848</t>
  </si>
  <si>
    <t>286140921</t>
  </si>
  <si>
    <t>trubka PVC DN 125</t>
  </si>
  <si>
    <t>-1215884666</t>
  </si>
  <si>
    <t>0,25*4</t>
  </si>
  <si>
    <t>286140931</t>
  </si>
  <si>
    <t>trubka PVC DN 150</t>
  </si>
  <si>
    <t>1993764190</t>
  </si>
  <si>
    <t>0,25*3</t>
  </si>
  <si>
    <t>286142561</t>
  </si>
  <si>
    <t>trubka PVC DN 200</t>
  </si>
  <si>
    <t>1499556702</t>
  </si>
  <si>
    <t>0,25*10</t>
  </si>
  <si>
    <t>286142571</t>
  </si>
  <si>
    <t>trubka PVC DN 250</t>
  </si>
  <si>
    <t>-287072366</t>
  </si>
  <si>
    <t>286142581</t>
  </si>
  <si>
    <t>trubka PVC DN 300</t>
  </si>
  <si>
    <t>-211140938</t>
  </si>
  <si>
    <t>977151113</t>
  </si>
  <si>
    <t>Jádrové vrty diamantovými korunkami do stavebních materiálů (železobetonu, betonu, cihel, obkladů, dlažeb, kamene) průměru přes 40 do 50 mm</t>
  </si>
  <si>
    <t>-1191229076</t>
  </si>
  <si>
    <t>977151114</t>
  </si>
  <si>
    <t>Jádrové vrty diamantovými korunkami do stavebních materiálů (železobetonu, betonu, cihel, obkladů, dlažeb, kamene) průměru přes 50 do 60 mm</t>
  </si>
  <si>
    <t>2024849385</t>
  </si>
  <si>
    <t>977151118</t>
  </si>
  <si>
    <t>Jádrové vrty diamantovými korunkami do stavebních materiálů (železobetonu, betonu, cihel, obkladů, dlažeb, kamene) průměru přes 90 do 100 mm</t>
  </si>
  <si>
    <t>-1973200207</t>
  </si>
  <si>
    <t>-113967986</t>
  </si>
  <si>
    <t>977151123</t>
  </si>
  <si>
    <t>Jádrové vrty diamantovými korunkami do stavebních materiálů (železobetonu, betonu, cihel, obkladů, dlažeb, kamene) průměru přes 130 do 150 mm</t>
  </si>
  <si>
    <t>295730527</t>
  </si>
  <si>
    <t>977151125</t>
  </si>
  <si>
    <t>Jádrové vrty diamantovými korunkami do stavebních materiálů (železobetonu, betonu, cihel, obkladů, dlažeb, kamene) průměru přes 180 do 200 mm</t>
  </si>
  <si>
    <t>-1044671514</t>
  </si>
  <si>
    <t>977151127</t>
  </si>
  <si>
    <t>Jádrové vrty diamantovými korunkami do stavebních materiálů (železobetonu, betonu, cihel, obkladů, dlažeb, kamene) průměru přes 225 do 250 mm</t>
  </si>
  <si>
    <t>580683468</t>
  </si>
  <si>
    <t>977151128</t>
  </si>
  <si>
    <t>Jádrové vrty diamantovými korunkami do stavebních materiálů (železobetonu, betonu, cihel, obkladů, dlažeb, kamene) průměru přes 250 do 300 mm</t>
  </si>
  <si>
    <t>976656212</t>
  </si>
  <si>
    <t>236158848</t>
  </si>
  <si>
    <t>-1040751885</t>
  </si>
  <si>
    <t>0,746*14 'Přepočtené koeficientem množství</t>
  </si>
  <si>
    <t>1825243680</t>
  </si>
  <si>
    <t>530247024</t>
  </si>
  <si>
    <t>998142251</t>
  </si>
  <si>
    <t>Přesun hmot pro nádrže, jímky, zásobníky a jámy pozemní mimo zemědělství se svislou nosnou konstrukcí monolitickou betonovou tyčovou nebo plošnou vodorovná dopravní vzdálenost do 50 m výšky do 25 m</t>
  </si>
  <si>
    <t>1929725900</t>
  </si>
  <si>
    <t xml:space="preserve">Poznámka k souboru cen:_x000D_
1. Přesun hmot pro sila a zásobníky prováděné do posuvného bednění se oceňuje cenami části A 03 tohoto ceníku._x000D_
</t>
  </si>
  <si>
    <t>71100-1001</t>
  </si>
  <si>
    <t>M+D hydroizolační manžeta d 600 spojená vodotěsně s převlečnou manžetou EPDM, (průchodka DN50)) vč. převlečené matice, kompletní provedením, vč. vypěnění prostoru v PVC chráničce PUR pěnou</t>
  </si>
  <si>
    <t>26180776</t>
  </si>
  <si>
    <t>71100-1002</t>
  </si>
  <si>
    <t>M+D hydroizolační manžeta d 600 spojená vodotěsně s převlečnou manžetou EPDM, (průchodka DN60)) vč. převlečené matice, kompletní provedením, vč. vypěnění prostoru v PVC chráničce PUR pěnou</t>
  </si>
  <si>
    <t>-272129623</t>
  </si>
  <si>
    <t>71100-1003</t>
  </si>
  <si>
    <t>M+D hydroizolační manžeta d 600 spojená vodotěsně s převlečnou manžetou EPDM, (průchodka DN100)) vč. převlečené matice, kompletní provedením, vč. vypěnění prostoru v PVC chráničce PUR pěnou</t>
  </si>
  <si>
    <t>71100-1004</t>
  </si>
  <si>
    <t>M+D hydroizolační manžeta d 600 spojená vodotěsně s převlečnou manžetou EPDM, (průchodka DN125)) vč. převlečené matice, kompletní provedením, vč. vypěnění prostoru v PVC chráničce PUR pěnou</t>
  </si>
  <si>
    <t>-2039195941</t>
  </si>
  <si>
    <t>71100-1005</t>
  </si>
  <si>
    <t>M+D hydroizolační manžeta d 600 spojená vodotěsně s převlečnou manžetou EPDM, (průchodka DN150)) vč. převlečené matice, kompletní provedením, vč. vypěnění prostoru v PVC chráničce PUR pěnou</t>
  </si>
  <si>
    <t>1141973043</t>
  </si>
  <si>
    <t>71100-1006</t>
  </si>
  <si>
    <t>M+D hydroizolační manžeta d 600 spojená vodotěsně s převlečnou manžetou EPDM, (průchodka DN200)) vč. převlečené matice, kompletní provedením, vč. vypěnění prostoru v PVC chráničce PUR pěnou</t>
  </si>
  <si>
    <t>-1390690010</t>
  </si>
  <si>
    <t>71100-1007</t>
  </si>
  <si>
    <t>M+D hydroizolační manžeta d 600 spojená vodotěsně s převlečnou manžetou EPDM, (průchodka DN250)) vč. převlečené matice, kompletní provedením, vč. vypěnění prostoru v PVC chráničce PUR pěnou</t>
  </si>
  <si>
    <t>-261066188</t>
  </si>
  <si>
    <t>71100-1008</t>
  </si>
  <si>
    <t>M+D hydroizolační manžeta d 600 spojená vodotěsně s převlečnou manžetou EPDM, (průchodka DN300)) vč. převlečené matice, kompletní provedením, vč. vypěnění prostoru v PVC chráničce PUR pěnou</t>
  </si>
  <si>
    <t>230963172</t>
  </si>
  <si>
    <t>71100-1010</t>
  </si>
  <si>
    <t>Izolace retenční nádrže měkčeným PVC</t>
  </si>
  <si>
    <t>-817327771</t>
  </si>
  <si>
    <t>"podlaha"</t>
  </si>
  <si>
    <t>3,25*5,1+(0,7+0,45)*2*0,34</t>
  </si>
  <si>
    <t>"strop"</t>
  </si>
  <si>
    <t>3,25*5,1-0,8*1,1+(0,8+1,1)*2*0,72</t>
  </si>
  <si>
    <t>"stěny</t>
  </si>
  <si>
    <t>(5,1+3,25)*2,95</t>
  </si>
  <si>
    <t>1867562882</t>
  </si>
  <si>
    <t>7,28*5,68-0,7*0,45</t>
  </si>
  <si>
    <t>(7,28*5,68-2,35*1,5)*2</t>
  </si>
  <si>
    <t>"SF.6"</t>
  </si>
  <si>
    <t>0,7*0,45</t>
  </si>
  <si>
    <t>-703610506</t>
  </si>
  <si>
    <t>117,001*0,0003</t>
  </si>
  <si>
    <t>1321767083</t>
  </si>
  <si>
    <t>(2,35+1,5)*2*0,68</t>
  </si>
  <si>
    <t>(7,28+5,68)*2*3,46</t>
  </si>
  <si>
    <t>(0,7+0,45)*2*0,445</t>
  </si>
  <si>
    <t>1103201506</t>
  </si>
  <si>
    <t>95,943*0,00035</t>
  </si>
  <si>
    <t>711113117</t>
  </si>
  <si>
    <t>Izolace proti zemní vlhkosti natěradly a tmely za studena na ploše vodorovné V těsnicí stěrkou jednosložkovu na bázi cementu</t>
  </si>
  <si>
    <t>2078018548</t>
  </si>
  <si>
    <t>"vč.penetračního nátěru"</t>
  </si>
  <si>
    <t>"jímka-dno"</t>
  </si>
  <si>
    <t>711113127</t>
  </si>
  <si>
    <t>Izolace proti zemní vlhkosti natěradly a tmely za studena na ploše svislé S těsnicí stěrkou jednosložkovu na bázi cementu</t>
  </si>
  <si>
    <t>1920267783</t>
  </si>
  <si>
    <t>"jímka-stěny"</t>
  </si>
  <si>
    <t>(0,7+0,45)*2*0,65</t>
  </si>
  <si>
    <t>529532351</t>
  </si>
  <si>
    <t>"asfalt modifik.pás"</t>
  </si>
  <si>
    <t>"proti kořínkům"</t>
  </si>
  <si>
    <t>118634491</t>
  </si>
  <si>
    <t>(7,28*5,68-0,7*0,45)*1,15</t>
  </si>
  <si>
    <t>0,7*0,45*1,15</t>
  </si>
  <si>
    <t>62855020</t>
  </si>
  <si>
    <t>pás asfaltový natavitelný modifikovaný SBS tl 4,2mm s odolností proti prorůstání kořínků s vložkou ze polyesterové rohože a hrubozrnným břidličným posypem na horním povrchu</t>
  </si>
  <si>
    <t>-912570781</t>
  </si>
  <si>
    <t>(7,28*5,68-2,35*1,5)*2*1,15</t>
  </si>
  <si>
    <t>971216061</t>
  </si>
  <si>
    <t>(7,28+5,68)*2*3,46*1,15</t>
  </si>
  <si>
    <t>(0,7+0,45)*2*0,445*1,15</t>
  </si>
  <si>
    <t>789370842</t>
  </si>
  <si>
    <t>(2,35+1,5)*2*0,68*1,15</t>
  </si>
  <si>
    <t>711161115</t>
  </si>
  <si>
    <t>Izolace proti zemní vlhkosti a beztlakové vodě nopovými fóliemi na ploše vodorovné V vrstva ochranná, odvětrávací a drenážní výška nopku 20,0 mm, tl. fólie do 1,0 mm</t>
  </si>
  <si>
    <t>354257459</t>
  </si>
  <si>
    <t>7,28*5,68-2,35*1,5</t>
  </si>
  <si>
    <t>711161215</t>
  </si>
  <si>
    <t>Izolace proti zemní vlhkosti a beztlakové vodě nopovými fóliemi na ploše svislé S vrstva ochranná, odvětrávací a drenážní výška nopku 20,0 mm, tl. fólie do 1,0 mm</t>
  </si>
  <si>
    <t>-2063893842</t>
  </si>
  <si>
    <t>(2,711+1,783)*2*0,68</t>
  </si>
  <si>
    <t>-809508832</t>
  </si>
  <si>
    <t>2,35*2+1,5*2</t>
  </si>
  <si>
    <t>711491171</t>
  </si>
  <si>
    <t>Provedení doplňků izolace proti vodě textilií na ploše vodorovné V vrstva podkladní</t>
  </si>
  <si>
    <t>1331524410</t>
  </si>
  <si>
    <t>1492750330</t>
  </si>
  <si>
    <t>37,825*1,15</t>
  </si>
  <si>
    <t>711491271</t>
  </si>
  <si>
    <t>Provedení doplňků izolace proti vodě textilií na ploše svislé S vrstva podkladní</t>
  </si>
  <si>
    <t>-1761395035</t>
  </si>
  <si>
    <t>1809338603</t>
  </si>
  <si>
    <t>95,795*1,15</t>
  </si>
  <si>
    <t>998711201</t>
  </si>
  <si>
    <t>Přesun hmot pro izolace proti vodě, vlhkosti a plynům stanovený procentní sazbou (%) z ceny vodorovná dopravní vzdálenost do 50 m v objektech výšky do 6 m</t>
  </si>
  <si>
    <t>-428674233</t>
  </si>
  <si>
    <t>712</t>
  </si>
  <si>
    <t>Povlakové krytiny</t>
  </si>
  <si>
    <t>712771201</t>
  </si>
  <si>
    <t>Provedení drenážní vrstvy vegetační střechy z kameniva, tloušťky násypu do 100 mm, sklon střechy do 5°</t>
  </si>
  <si>
    <t>-7519754</t>
  </si>
  <si>
    <t>-1696381630</t>
  </si>
  <si>
    <t>(7,28*5,68-2,35*1,5)*0,04*2,2</t>
  </si>
  <si>
    <t>712771421</t>
  </si>
  <si>
    <t>Provedení vegetační vrstvy vegetační střechy ze substrátu, tloušťky přes 200 do 300 mm, sklon střechy do 5°</t>
  </si>
  <si>
    <t>103212251</t>
  </si>
  <si>
    <t>substrát vegetačních střech extenzivní s nízkým obsahem organické složky</t>
  </si>
  <si>
    <t>2023504480</t>
  </si>
  <si>
    <t>(7,28*5,68-2,35*1,5)*0,26</t>
  </si>
  <si>
    <t>998712101</t>
  </si>
  <si>
    <t>Přesun hmot pro povlakové krytiny stanovený z hmotnosti přesunovaného materiálu vodorovná dopravní vzdálenost do 50 m v objektech výšky do 6 m</t>
  </si>
  <si>
    <t>1673062714</t>
  </si>
  <si>
    <t>713131141</t>
  </si>
  <si>
    <t>Montáž tepelné izolace stěn rohožemi, pásy, deskami, dílci, bloky (izolační materiál ve specifikaci) lepením celoplošně</t>
  </si>
  <si>
    <t>189974438</t>
  </si>
  <si>
    <t>(2,35+1,5+0,08*2)*2*0,68</t>
  </si>
  <si>
    <t>28376442</t>
  </si>
  <si>
    <t>deska z polystyrénu XPS, hrana rovná a strukturovaný povrch 300kPa tl 80mm</t>
  </si>
  <si>
    <t>-1708116973</t>
  </si>
  <si>
    <t>5,454*1,05</t>
  </si>
  <si>
    <t>713141341</t>
  </si>
  <si>
    <t>Montáž tepelné izolace střech plochých spádovými klíny na zhlaví atiky šířky do 500 mm přilepenými asfaltem za horka zplna</t>
  </si>
  <si>
    <t>-2147290932</t>
  </si>
  <si>
    <t>"kolem SF.4"</t>
  </si>
  <si>
    <t>2,711+1,783*2</t>
  </si>
  <si>
    <t>28376105</t>
  </si>
  <si>
    <t>klín izolační z XPS spádový</t>
  </si>
  <si>
    <t>-967910311</t>
  </si>
  <si>
    <t>6,277*0,04*0,04/2*1,05</t>
  </si>
  <si>
    <t>-306049121</t>
  </si>
  <si>
    <t>76600-1031</t>
  </si>
  <si>
    <t xml:space="preserve">TR31 MD dřevěné obložení z terasových prken 140/27mm s mezerou 3mm,, prkna z tropického dřeva s povrchovou úpravou teakovým olejem, vč. kotvení, ocel.jaklů, spoj. prostředlů, kompletní provedení dle PD </t>
  </si>
  <si>
    <t>(1,418+0,0234+1,218)*1,7</t>
  </si>
  <si>
    <t>76700-1031</t>
  </si>
  <si>
    <t>Z31 M+D ocelový poklop svařovaný s madly a zámky, zateplený 2křídlý vč.2 zámků a přivařených madel, samootvírací hydraulická vzpěra a fixace poklopu v otevřené poloze, vč. veškerých doplňků, kompletní provedení dle PD</t>
  </si>
  <si>
    <t>-681158747</t>
  </si>
  <si>
    <t>76700-1032</t>
  </si>
  <si>
    <t>Z32 M+D pochozí pororoštová mříž 770/520mm, pozink, oka 30/30/30mm, vč. rámu pozink vsazemén ado betonu, kompletní provedení dle PD</t>
  </si>
  <si>
    <t>1906132793</t>
  </si>
  <si>
    <t>76700-1033</t>
  </si>
  <si>
    <t>Z33 M+D žebřík z nerezové oceli, h=3370mm, kotvený do BTB, vč. veškerých doplňků, kompletní provedení dle PD</t>
  </si>
  <si>
    <t>-1933572436</t>
  </si>
  <si>
    <t>76700-1034</t>
  </si>
  <si>
    <t>Z34 M+D žebřík z pozink.oceli, h=3670mm, kotvený do BTB, vč. veškerých doplňků, kompletní provedení dle PD</t>
  </si>
  <si>
    <t>1589165830</t>
  </si>
  <si>
    <t>76700-1035</t>
  </si>
  <si>
    <t>Z35 M+D cortenový obklad-obklad z cortenového plechu tl.3 mm,kotvený přes šrouby se skrytou hlavou (cortenový povrch hlavy šroubů),opřený o pryžový podkládek z černé tvrdé pryže tl.8mm , kompletní dodávka vč. kotvení</t>
  </si>
  <si>
    <t>163905709</t>
  </si>
  <si>
    <t>(2,675+1,79)*2</t>
  </si>
  <si>
    <t>771474113</t>
  </si>
  <si>
    <t>Montáž soklů z dlaždic keramických lepených flexibilním lepidlem rovných, výšky přes 90 do 120 mm</t>
  </si>
  <si>
    <t>2032920169</t>
  </si>
  <si>
    <t>5,1*2+3,2*2</t>
  </si>
  <si>
    <t>59761009</t>
  </si>
  <si>
    <t>sokl-dlažba keramická slinutá hladká do interiéru i exteriéru 600x95mm</t>
  </si>
  <si>
    <t>16,6/0,6*1,2+0,8</t>
  </si>
  <si>
    <t>1180035049</t>
  </si>
  <si>
    <t>180896673</t>
  </si>
  <si>
    <t>5,1*3,2</t>
  </si>
  <si>
    <t>(5,1+3,2)*2*2,95+(1,1+1)*2*0,72</t>
  </si>
  <si>
    <t>784221101</t>
  </si>
  <si>
    <t>Malby z malířských směsí otěruvzdorných za sucha dvojnásobné, bílé za sucha otěruvzdorné dobře v místnostech výšky do 3,80 m</t>
  </si>
  <si>
    <t>10.2 - Strojovna fontány - demolice stávající</t>
  </si>
  <si>
    <t>2016616109</t>
  </si>
  <si>
    <t>(13,505*11,851+11,679*10,08)/2*(1,636+1,895)/2</t>
  </si>
  <si>
    <t>(10,479*8,88+8,479*6,28)/2*2</t>
  </si>
  <si>
    <t>7,28*5,68*0,28</t>
  </si>
  <si>
    <t xml:space="preserve">0,75*1*0,345 </t>
  </si>
  <si>
    <t>"odečet stávající kce"</t>
  </si>
  <si>
    <t>"základy"</t>
  </si>
  <si>
    <t>-(5,78+0,85*2+4,96*2+4,33)*0,45*0,6</t>
  </si>
  <si>
    <t>-5,78*0,475*0,6</t>
  </si>
  <si>
    <t>"nad základy"</t>
  </si>
  <si>
    <t>-(5,78*1,825*3,44+5,41*4,33*3,125)</t>
  </si>
  <si>
    <t>"na meziskládku"</t>
  </si>
  <si>
    <t>235225318</t>
  </si>
  <si>
    <t>286,337</t>
  </si>
  <si>
    <t>"ponecháno pro zásypy"</t>
  </si>
  <si>
    <t>-242,348</t>
  </si>
  <si>
    <t>-1795196987</t>
  </si>
  <si>
    <t>43,989*5</t>
  </si>
  <si>
    <t>1454143031</t>
  </si>
  <si>
    <t>43,989*1,8</t>
  </si>
  <si>
    <t>332434838</t>
  </si>
  <si>
    <t>(5,78+0,85*2+4,96*2+4,33)*0,45*0,6</t>
  </si>
  <si>
    <t>5,78*0,475*0,6</t>
  </si>
  <si>
    <t>-1236451921</t>
  </si>
  <si>
    <t>1,825*5,78*0,25+5,41*4,33*0,33</t>
  </si>
  <si>
    <t>49697160</t>
  </si>
  <si>
    <t>(4,88+1,825+1,825)*0,45*3,24</t>
  </si>
  <si>
    <t>4,88*0,475*3,04</t>
  </si>
  <si>
    <t>(4,96*2+4,33)*0,45*2,575</t>
  </si>
  <si>
    <t>963051113</t>
  </si>
  <si>
    <t>Bourání železobetonových stropů deskových, tl. přes 80 mm</t>
  </si>
  <si>
    <t>715456726</t>
  </si>
  <si>
    <t xml:space="preserve">Poznámka k souboru cen:_x000D_
1. Cenu -1313 lze použít i pro bourání bedničkových stropů. Množství jednotek se určuje v m3 včetně dutin._x000D_
</t>
  </si>
  <si>
    <t>(1,825*5,78-0,9*4,88)*0,2</t>
  </si>
  <si>
    <t>5,41*4,33*0,25</t>
  </si>
  <si>
    <t>963053935</t>
  </si>
  <si>
    <t>Bourání železobetonových monolitických schodišťových ramen zazděných oboustranně</t>
  </si>
  <si>
    <t>-325762711</t>
  </si>
  <si>
    <t>6*0,9</t>
  </si>
  <si>
    <t>968072455</t>
  </si>
  <si>
    <t>Vybourání kovových rámů oken s křídly, dveřních zárubní, vrat, stěn, ostění nebo obkladů dveřních zárubní, plochy do 2 m2</t>
  </si>
  <si>
    <t>909398151</t>
  </si>
  <si>
    <t xml:space="preserve">Poznámka k souboru cen:_x000D_
1. V cenách -2244 až -2559 jsou započteny i náklady na vyvěšení křídel._x000D_
2. Cenou -2641 se oceňuje i vybourání nosné ocelové konstrukce pro sádrokartonové příčky._x000D_
</t>
  </si>
  <si>
    <t>0,9*2</t>
  </si>
  <si>
    <t>145,724*14 'Přepočtené koeficientem množství</t>
  </si>
  <si>
    <t>1348449067</t>
  </si>
  <si>
    <t>145,724-130,224-0,335</t>
  </si>
  <si>
    <t>(10,367+35,996+7,087)*2,4+5,4*0,36</t>
  </si>
  <si>
    <t>99722170R</t>
  </si>
  <si>
    <t>Výzisk z prodeje železa</t>
  </si>
  <si>
    <t>1572873435</t>
  </si>
  <si>
    <t>5,4*0,016+248,359/1000</t>
  </si>
  <si>
    <t>767161813</t>
  </si>
  <si>
    <t>Demontáž zábradlí do suti rovného nerozebíratelný spoj hmotnosti 1 m zábradlí do 20 kg</t>
  </si>
  <si>
    <t>-804319246</t>
  </si>
  <si>
    <t>767691822</t>
  </si>
  <si>
    <t>Ostatní práce - vyvěšení nebo zavěšení kovových křídel s případným uložením a opětovným zavěšením po provedení stavebních změn dveří, plochy do 2 m2</t>
  </si>
  <si>
    <t>-1027140452</t>
  </si>
  <si>
    <t>767996703</t>
  </si>
  <si>
    <t>Demontáž ostatních zámečnických konstrukcí o hmotnosti jednotlivých dílů řezáním přes 100 do 250 kg</t>
  </si>
  <si>
    <t>209945958</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</si>
  <si>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</si>
  <si>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"poklop"</t>
  </si>
  <si>
    <t>0,9*4,88*42+(0,9*11+4,88*2)*3,25</t>
  </si>
  <si>
    <t>HIS_pl</t>
  </si>
  <si>
    <t>81,8</t>
  </si>
  <si>
    <t>HIV_pl</t>
  </si>
  <si>
    <t>295</t>
  </si>
  <si>
    <t>jáma_obj</t>
  </si>
  <si>
    <t>1011</t>
  </si>
  <si>
    <t>ornice_pl</t>
  </si>
  <si>
    <t>584</t>
  </si>
  <si>
    <t>vnitřní_odkop_obj</t>
  </si>
  <si>
    <t>vývrtek_dl</t>
  </si>
  <si>
    <t>11 - SO11 - Sanace sklepení bývalého Německého domu</t>
  </si>
  <si>
    <t>-399126827</t>
  </si>
  <si>
    <t>Zemní práce - drny (předpokládaná pl)</t>
  </si>
  <si>
    <t>(ornice_pl)</t>
  </si>
  <si>
    <t>1183653549</t>
  </si>
  <si>
    <t>Zemní práce - skrývka (pl)</t>
  </si>
  <si>
    <t>584,0</t>
  </si>
  <si>
    <t>122251106</t>
  </si>
  <si>
    <t>Odkopávky a prokopávky nezapažené strojně v hornině třídy těžitelnosti I skupiny 3 přes 1 000 do 5 000 m3</t>
  </si>
  <si>
    <t>1796988863</t>
  </si>
  <si>
    <t>Zemní práce - jáma (předpokládaný obj)</t>
  </si>
  <si>
    <t>(1011,0)</t>
  </si>
  <si>
    <t>139751101</t>
  </si>
  <si>
    <t>Vykopávka v uzavřených prostorech ručně v hornině třídy těžitelnosti I skupiny 1 až 3</t>
  </si>
  <si>
    <t>-844460960</t>
  </si>
  <si>
    <t>Zemní práce - vnitřní odkop (předpokládaný obj)</t>
  </si>
  <si>
    <t>(179,0)</t>
  </si>
  <si>
    <t>151711111</t>
  </si>
  <si>
    <t>Osazení ocelových zápor pro pažení hloubených vykopávek do předem provedených vrtů se zabetonováním spodního konce, s příp. nutným obsypem zápory pískem délky od 0 do 8 m</t>
  </si>
  <si>
    <t>-893698296</t>
  </si>
  <si>
    <t>Záporová stěna - zápory (dl)</t>
  </si>
  <si>
    <t>(112,0)</t>
  </si>
  <si>
    <t>13010972</t>
  </si>
  <si>
    <t>ocel profilová HE-B 120 jakost 11 375</t>
  </si>
  <si>
    <t>-2101967653</t>
  </si>
  <si>
    <t>Záporová stěna - zápory (dl * p * m) (m = 26,7 kg/m)</t>
  </si>
  <si>
    <t>(112,0)*26,7/1000</t>
  </si>
  <si>
    <t>2,99*1,1 "Přepočtené koeficientem množství</t>
  </si>
  <si>
    <t>58931963</t>
  </si>
  <si>
    <t>beton C 8/10 kamenivo frakce 0/8</t>
  </si>
  <si>
    <t>1889299346</t>
  </si>
  <si>
    <t>Záporová stěna - zápory, beton (dl * p * průměr)</t>
  </si>
  <si>
    <t>(2,44*28)*Pi*0,12*0,12</t>
  </si>
  <si>
    <t>3,091*1,1 "Přepočtené koeficientem množství</t>
  </si>
  <si>
    <t>151711131</t>
  </si>
  <si>
    <t>Vytažení ocelových zápor pro pažení délky od 0 do 8 m</t>
  </si>
  <si>
    <t>470964875</t>
  </si>
  <si>
    <t>151721111</t>
  </si>
  <si>
    <t>Pažení do ocelových zápor bez ohledu na druh pažin, s odstraněním pažení, hloubky výkopu do 4 m</t>
  </si>
  <si>
    <t>-788434746</t>
  </si>
  <si>
    <t>Záporová stěna - výdřeva (pl)</t>
  </si>
  <si>
    <t>(40,0)</t>
  </si>
  <si>
    <t>161151603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</si>
  <si>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</si>
  <si>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-1482991193</t>
  </si>
  <si>
    <t>Zemní práce - vnitřní odkop, vytažení na povrch (předpokládaný obj)</t>
  </si>
  <si>
    <t>(vnitřní_odkop_obj)</t>
  </si>
  <si>
    <t>162206113</t>
  </si>
  <si>
    <t>Vodorovné přemístění výkopku bez naložení, avšak se složením zemin schopných zúrodnění, na vzdálenost přes 50 do 100 m</t>
  </si>
  <si>
    <t>-1627232432</t>
  </si>
  <si>
    <t>Zemní práce - skrývka (předpokládaná pl * v)</t>
  </si>
  <si>
    <t>(ornice_pl)*0,07</t>
  </si>
  <si>
    <t>162211311</t>
  </si>
  <si>
    <t>Vodorovné přemístění výkopku nebo sypaniny stavebním kolečkem s vyprázdněním kolečka na hromady nebo do dopravního prostředku na vzdálenost do 10 m z horniny třídy těžitelnosti I, skupiny 1 až 3</t>
  </si>
  <si>
    <t>1044323871</t>
  </si>
  <si>
    <t>Zemní práce - vnitřní odkop, přesun vnitřní (předpokládaný obj)</t>
  </si>
  <si>
    <t>162211319</t>
  </si>
  <si>
    <t>Vodorovné přemístění výkopku nebo sypaniny stavebním kolečkem s vyprázdněním kolečka na hromady nebo do dopravního prostředku na vzdálenost do 10 m Příplatek za každých dalších 10 m k ceně -1311</t>
  </si>
  <si>
    <t>1698446329</t>
  </si>
  <si>
    <t>179*2 "Přepočtené koeficientem množství</t>
  </si>
  <si>
    <t>162302111</t>
  </si>
  <si>
    <t>Vodorovné přemístění drnu na suchu na vzdálenost přes 100 do 1000 m</t>
  </si>
  <si>
    <t>1506581291</t>
  </si>
  <si>
    <t>162351104</t>
  </si>
  <si>
    <t>Vodorovné přemístění výkopku nebo sypaniny po suchu na obvyklém dopravním prostředku, bez naložení výkopku, avšak se složením bez rozhrnutí z horniny třídy těžitelnosti I skupiny 1 až 3 na vzdálenost přes 500 do 1 000 m</t>
  </si>
  <si>
    <t>-204472599</t>
  </si>
  <si>
    <t>Zemní práce - přesun na komerční skládku (předpokládaný obj)</t>
  </si>
  <si>
    <t>(jáma_obj)</t>
  </si>
  <si>
    <t>(vývrtek_dl)*(Pi*0,12*0,12)</t>
  </si>
  <si>
    <t>162702119</t>
  </si>
  <si>
    <t>Vodorovné přemístění drnu na suchu Příplatek k ceně za každých dalších i započatých 1000 m</t>
  </si>
  <si>
    <t>2066105542</t>
  </si>
  <si>
    <t>584*9 "Přepočtené koeficientem množství</t>
  </si>
  <si>
    <t>-1438006887</t>
  </si>
  <si>
    <t>1195,067*9 "Přepočtené koeficientem množství</t>
  </si>
  <si>
    <t>167102111</t>
  </si>
  <si>
    <t>Nakládání drnu ze skládky</t>
  </si>
  <si>
    <t>344426231</t>
  </si>
  <si>
    <t>167103101</t>
  </si>
  <si>
    <t>Nakládání neulehlého výkopku z hromad zeminy schopné zúrodnění</t>
  </si>
  <si>
    <t>810242549</t>
  </si>
  <si>
    <t>167111101</t>
  </si>
  <si>
    <t>Nakládání, skládání a překládání neulehlého výkopku nebo sypaniny ručně nakládání, z hornin třídy těžitelnosti I, skupiny 1 až 3</t>
  </si>
  <si>
    <t>-649333540</t>
  </si>
  <si>
    <t>Zemní práce - vnitřní odkop, naložení na kolečko (předpokládaný obj)</t>
  </si>
  <si>
    <t>-1491672981</t>
  </si>
  <si>
    <t>Zemní práce - nakládání (předpokládaný obj)</t>
  </si>
  <si>
    <t>171201231</t>
  </si>
  <si>
    <t>Poplatek za uložení stavebního odpadu na recyklační skládce (skládkovné) zeminy a kamení zatříděného do Katalogu odpadů pod kódem 17 05 04</t>
  </si>
  <si>
    <t>702436499</t>
  </si>
  <si>
    <t>1195,067*1,8 "Přepočtené koeficientem množství</t>
  </si>
  <si>
    <t>171206111</t>
  </si>
  <si>
    <t>Uložení zemin schopných zúrodnění nebo výsypek do násypů předepsaných tvarů s urovnáním</t>
  </si>
  <si>
    <t>-610875594</t>
  </si>
  <si>
    <t>174101101</t>
  </si>
  <si>
    <t>-979746048</t>
  </si>
  <si>
    <t>Zemní práce - obsyp (předpokládaný obj)</t>
  </si>
  <si>
    <t>(640,0)</t>
  </si>
  <si>
    <t>obsyp_obj</t>
  </si>
  <si>
    <t>10364100</t>
  </si>
  <si>
    <t>zemina pro terénní úpravy - tříděná</t>
  </si>
  <si>
    <t>1775089712</t>
  </si>
  <si>
    <t>640*1,8 "Přepočtené koeficientem množství</t>
  </si>
  <si>
    <t>224511112</t>
  </si>
  <si>
    <t>Maloprofilové vrty průběžným sacím vrtáním průměru přes 195 do 245 mm do úklonu 45° v hl 0 až 25 m v hornině tř. I a II</t>
  </si>
  <si>
    <t>-1318958371</t>
  </si>
  <si>
    <t>Záporová stěna - zápory, vrt (dl)</t>
  </si>
  <si>
    <t>341321710</t>
  </si>
  <si>
    <t>Stěny a příčky z betonu železového (bez výztuže) nosné tř. C 35/45</t>
  </si>
  <si>
    <t>-82990013</t>
  </si>
  <si>
    <t>ŽB šachta (dl * š * v)</t>
  </si>
  <si>
    <t>(1,39*2+1,59*2)*0,20*1,21</t>
  </si>
  <si>
    <t>341351111</t>
  </si>
  <si>
    <t>Bednění stěn a příček nosných rovné oboustranné za každou stranu zřízení</t>
  </si>
  <si>
    <t>-27874108</t>
  </si>
  <si>
    <t>ŽB šachta - bednění (dl * v * p)</t>
  </si>
  <si>
    <t>(1,39*2+1,59*2)*1,21*2</t>
  </si>
  <si>
    <t>341351112</t>
  </si>
  <si>
    <t>Bednění stěn a příček nosných rovné oboustranné za každou stranu odstranění</t>
  </si>
  <si>
    <t>-1418766726</t>
  </si>
  <si>
    <t>341361821</t>
  </si>
  <si>
    <t>Výztuž stěn a příček nosných svislých nebo šikmých, rovných nebo oblých z betonářské oceli 10 505 (R) nebo BSt 500</t>
  </si>
  <si>
    <t>1367046793</t>
  </si>
  <si>
    <t>ŽB šachta - výztuž (m)</t>
  </si>
  <si>
    <t>(247,6)/1000</t>
  </si>
  <si>
    <t>411321717</t>
  </si>
  <si>
    <t>Stropy z betonu železového (bez výztuže) stropů deskových, plochých střech, desek balkonových, desek hřibových stropů včetně hlavic hřibových sloupů tř. C 35/45</t>
  </si>
  <si>
    <t>-358961593</t>
  </si>
  <si>
    <t>ŽB strop (obj)</t>
  </si>
  <si>
    <t>(137,0)</t>
  </si>
  <si>
    <t>žb_strop_obj</t>
  </si>
  <si>
    <t>1529561221</t>
  </si>
  <si>
    <t>ŽB strop - bednění (dl * v)</t>
  </si>
  <si>
    <t>(9,16+11,17+9,66+10,29+19,04+21,38)*0,50</t>
  </si>
  <si>
    <t>1801368698</t>
  </si>
  <si>
    <t>537016334</t>
  </si>
  <si>
    <t>2045166868</t>
  </si>
  <si>
    <t>2079840492</t>
  </si>
  <si>
    <t>ŽB strop - výztuž (m)</t>
  </si>
  <si>
    <t>(7584,8+7943,0)/1000</t>
  </si>
  <si>
    <t>413941125</t>
  </si>
  <si>
    <t>Osazování ocelových válcovaných nosníků ve stropech I nebo IE nebo U nebo UE nebo L č. 24 a výše nebo výšky přes 220 mm</t>
  </si>
  <si>
    <t>2092873793</t>
  </si>
  <si>
    <t>Osazení nosníku (dl * m) (m = 68,0 kg/m)</t>
  </si>
  <si>
    <t>(5,55)*68,0/1000</t>
  </si>
  <si>
    <t>13011020</t>
  </si>
  <si>
    <t>ocel profilová IPN 340 jakost 11 375</t>
  </si>
  <si>
    <t>-1060053400</t>
  </si>
  <si>
    <t>0,377*1,1 "Přepočtené koeficientem množství</t>
  </si>
  <si>
    <t>899104112</t>
  </si>
  <si>
    <t>Osazení poklopů litinových a ocelových včetně rámů pro třídu zatížení D400, E600</t>
  </si>
  <si>
    <t>-541312427</t>
  </si>
  <si>
    <t>631260X1</t>
  </si>
  <si>
    <t>poklop litinový zátěžový vodotěsný kulatý včetně rámů a příslušenství průměr 900 mm (dle PD)</t>
  </si>
  <si>
    <t>1972047025</t>
  </si>
  <si>
    <t>1157841763</t>
  </si>
  <si>
    <t>953334443</t>
  </si>
  <si>
    <t>Těsnící plech do pracovních spar betonových konstrukcí horizontálních i vertikálních (podlaha - zeď, zeď - strop a technologických) ve svitku s bitumenovým povrchem oboustranným, šířky 150 mm</t>
  </si>
  <si>
    <t>1894546697</t>
  </si>
  <si>
    <t>998017001</t>
  </si>
  <si>
    <t>Přesun hmot pro budovy občanské výstavby, bydlení, výrobu a služby s omezením mechanizace vodorovná dopravní vzdálenost do 100 m pro budovy s jakoukoliv nosnou konstrukcí výšky do 6 m</t>
  </si>
  <si>
    <t>-1026563108</t>
  </si>
  <si>
    <t>1746638555</t>
  </si>
  <si>
    <t>Základy - HIV, NAIP, penetrace (pl)</t>
  </si>
  <si>
    <t>(295,0)</t>
  </si>
  <si>
    <t>-650782691</t>
  </si>
  <si>
    <t>Základy - HIS, NAIP, penetrace (dl * v)</t>
  </si>
  <si>
    <t>(80,0)*1,00</t>
  </si>
  <si>
    <t>(6,0)*0,30</t>
  </si>
  <si>
    <t>11163153</t>
  </si>
  <si>
    <t>emulze asfaltová penetrační</t>
  </si>
  <si>
    <t>litr</t>
  </si>
  <si>
    <t>-1331033828</t>
  </si>
  <si>
    <t>376,8*0,35 "Přepočtené koeficientem množství</t>
  </si>
  <si>
    <t>711131101</t>
  </si>
  <si>
    <t>Provedení izolace proti zemní vlhkosti pásy na sucho AIP nebo tkaniny na ploše vodorovné V</t>
  </si>
  <si>
    <t>921861931</t>
  </si>
  <si>
    <t>Základy - HIV, NAIP, separace (pl)</t>
  </si>
  <si>
    <t>(HIV_pl)</t>
  </si>
  <si>
    <t>711132101</t>
  </si>
  <si>
    <t>Provedení izolace proti zemní vlhkosti pásy na sucho AIP nebo tkaniny na ploše svislé S</t>
  </si>
  <si>
    <t>1798834409</t>
  </si>
  <si>
    <t>Základy - HIS, NAIP, separace (pl)</t>
  </si>
  <si>
    <t>(HIS_pl)</t>
  </si>
  <si>
    <t>69311081</t>
  </si>
  <si>
    <t>geotextilie netkaná separační, ochranná, filtrační, drenážní PES 300g/m2</t>
  </si>
  <si>
    <t>1927060260</t>
  </si>
  <si>
    <t>376,8*1,15 "Přepočtené koeficientem množství</t>
  </si>
  <si>
    <t>840217296</t>
  </si>
  <si>
    <t>Základy - HIV, NAIP (pl)</t>
  </si>
  <si>
    <t>884269984</t>
  </si>
  <si>
    <t>Základy - HIS, NAIP (pl)</t>
  </si>
  <si>
    <t>62853004</t>
  </si>
  <si>
    <t>pás asfaltový natavitelný modifikovaný SBS tl 4,0mm s vložkou ze skleněné tkaniny a spalitelnou PE fólií nebo jemnozrnným minerálním posypem na horním povrchu</t>
  </si>
  <si>
    <t>-1050966442</t>
  </si>
  <si>
    <t>-553643789</t>
  </si>
  <si>
    <t>998711181</t>
  </si>
  <si>
    <t>Přesun hmot pro izolace proti vodě, vlhkosti a plynům stanovený z hmotnosti přesunovaného materiálu Příplatek k cenám za přesun prováděný bez použití mechanizace pro jakoukoliv výšku objektu</t>
  </si>
  <si>
    <t>-904127580</t>
  </si>
  <si>
    <t>783823155</t>
  </si>
  <si>
    <t>Penetrační nátěr omítek hrubých betonových povrchů nebo omítek hrubých, rýhovaných tenkovrstvých nebo škrábaných (břízolitových) silikonový</t>
  </si>
  <si>
    <t>-1943437108</t>
  </si>
  <si>
    <t>ŽB šachta - nátěr, penetrace (dl * v)</t>
  </si>
  <si>
    <t>(1,39*2+1,59*2)*1,21</t>
  </si>
  <si>
    <t>783826675</t>
  </si>
  <si>
    <t>Hydrofobizační nátěr omítek silikonový, transparentní, povrchů hrubých betonových povrchů nebo omítek hrubých, rýhovaných tenkovrstvých nebo škrábaných (břízolitových)</t>
  </si>
  <si>
    <t>-261650489</t>
  </si>
  <si>
    <t>ŽB šachta - nátěr (dl * v)</t>
  </si>
  <si>
    <t>201 - IO201 - Hospodaření s dešťovými vodami</t>
  </si>
  <si>
    <t>131151205</t>
  </si>
  <si>
    <t>Hloubení zapažených jam a zářezů strojně s urovnáním dna do předepsaného profilu a spádu v hornině třídy těžitelnosti I skupiny 1 a 2 přes 500 do 1 000 m3</t>
  </si>
  <si>
    <t>-341850569</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</si>
  <si>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</si>
  <si>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"5% výkopu"</t>
  </si>
  <si>
    <t>612,577*0,05</t>
  </si>
  <si>
    <t>131251205</t>
  </si>
  <si>
    <t>Hloubení zapažených jam a zářezů strojně s urovnáním dna do předepsaného profilu a spádu v hornině třídy těžitelnosti I skupiny 3 přes 500 do 1 000 m3</t>
  </si>
  <si>
    <t>57380086</t>
  </si>
  <si>
    <t>"vsakovací objekt V1"</t>
  </si>
  <si>
    <t>8*9,5*(2,575+2,4)/2</t>
  </si>
  <si>
    <t>"vsakovací objekt V2"</t>
  </si>
  <si>
    <t>3*3,6*2,42</t>
  </si>
  <si>
    <t>"vsakovací objekt V3"</t>
  </si>
  <si>
    <t>7*8*(2,8+2,75)/2</t>
  </si>
  <si>
    <t>"VPR1"</t>
  </si>
  <si>
    <t>53,5*(3,325+3,305+3,26+3,28)/4*0,55</t>
  </si>
  <si>
    <t>"VPR2"</t>
  </si>
  <si>
    <t>17,1*((5,9+7,577)/2*0,36+1,7*0,5)</t>
  </si>
  <si>
    <t>"revizní šachty RŠ1"</t>
  </si>
  <si>
    <t>1,2*1,2*1,94</t>
  </si>
  <si>
    <t>"stromy v mlatu"</t>
  </si>
  <si>
    <t>3*3*0,7*8+3,5*2,5*0,7+(2,5+4,5)/2*2,5*0,7</t>
  </si>
  <si>
    <t>3*3*(0,72+0,77)/2+3*3*(0,85+0,9)/2+3*3*(0,995+1,02)/2</t>
  </si>
  <si>
    <t>"odečet 5% výkopu v zemině tř.2"</t>
  </si>
  <si>
    <t>-612,577*0,05</t>
  </si>
  <si>
    <t>"odečet 15% výkopu v zemině tř.4"</t>
  </si>
  <si>
    <t>-612,577*0,15</t>
  </si>
  <si>
    <t>131351205</t>
  </si>
  <si>
    <t>Hloubení zapažených jam a zářezů strojně s urovnáním dna do předepsaného profilu a spádu v hornině třídy těžitelnosti II skupiny 4 přes 500 do 1 000 m3</t>
  </si>
  <si>
    <t>-35766800</t>
  </si>
  <si>
    <t>"15% výkopu"</t>
  </si>
  <si>
    <t>612,577*0,15</t>
  </si>
  <si>
    <t>-1652617899</t>
  </si>
  <si>
    <t>"ŠVR1"</t>
  </si>
  <si>
    <t>(15,69+0,8+11,48)*0,8*(0,99+0,44+0,53)/3</t>
  </si>
  <si>
    <t>"napojení do štěrkové vsakovací rýhy"</t>
  </si>
  <si>
    <t>(2,9+7,76+3,5+3,74+6,32+0,5+0,5)*0,6*0,15+26*0,4+168*0,3</t>
  </si>
  <si>
    <t>132151104</t>
  </si>
  <si>
    <t>Hloubení nezapažených rýh šířky do 800 mm strojně s urovnáním dna do předepsaného profilu a spádu v hornině třídy těžitelnosti I skupiny 1 a 2 přes 100 m3</t>
  </si>
  <si>
    <t>1437206358</t>
  </si>
  <si>
    <t>133,01*0,05</t>
  </si>
  <si>
    <t>1793652630</t>
  </si>
  <si>
    <t>"mělká štěrk.vsak rýha u památného stromu"</t>
  </si>
  <si>
    <t>1,83*0,575*0,52+10,5*0,8*0,6</t>
  </si>
  <si>
    <t>"ŠVR2"</t>
  </si>
  <si>
    <t>(6,14+1,19+6,19+1,1+2,15*3,14/4+1,35+1,5-6,4-6,44-0,95)*0,3*0,21</t>
  </si>
  <si>
    <t>6,4*0,3*(0,2+0,87)/2+6,44*0,3*(0,21+0,49)/2+0,95*0,3*(0,49+0,96)/2+1,98*0,3*0,165</t>
  </si>
  <si>
    <t>"Rýha pod liniovým žlabem"</t>
  </si>
  <si>
    <t>(16,5+6)*0,43*0,55</t>
  </si>
  <si>
    <t>"spojovací potrubí do V1"</t>
  </si>
  <si>
    <t>33,3*0,8*(1,52+1,7+1,2)/3</t>
  </si>
  <si>
    <t>"spojovací potrubí do V2"</t>
  </si>
  <si>
    <t>7,7*0,8*(1,625+1,75)/2</t>
  </si>
  <si>
    <t>"Potrubí mezi VPR1 a MŠVR2"</t>
  </si>
  <si>
    <t>8,9*0,8*0,6</t>
  </si>
  <si>
    <t>"Filtr střešních splavenin"</t>
  </si>
  <si>
    <t>23,94*((0,6+0,2)/2*0,2+0,6*0,1)</t>
  </si>
  <si>
    <t>"napojení MŠVR u památného stromu do V2"</t>
  </si>
  <si>
    <t>21*0,8*(1,18+0,88)/2+19,5*0,8*(0,88+0,58)/2+11*0,8*(0,58+0,55)/2</t>
  </si>
  <si>
    <t>"propojení filtru s střešních splavenin s ŠVR1"</t>
  </si>
  <si>
    <t>6,5*0,8*1,11</t>
  </si>
  <si>
    <t>1*0,6*0,72+4,42*0,6*(0,77+0,85)/2+4,46*0,6*(0,995+1,02)/2+1,2*0,6*1,02</t>
  </si>
  <si>
    <t>"potrubí DN 160 u stomů v mlatu"</t>
  </si>
  <si>
    <t>21,3*0,8*1</t>
  </si>
  <si>
    <t>-133,01*0,05</t>
  </si>
  <si>
    <t>-133,01*0,15</t>
  </si>
  <si>
    <t>132351104</t>
  </si>
  <si>
    <t>Hloubení nezapažených rýh šířky do 800 mm strojně s urovnáním dna do předepsaného profilu a spádu v hornině třídy těžitelnosti II skupiny 4 přes 100 m3</t>
  </si>
  <si>
    <t>1614479591</t>
  </si>
  <si>
    <t>133,01*0,15</t>
  </si>
  <si>
    <t>132151254</t>
  </si>
  <si>
    <t>Hloubení nezapažených rýh šířky přes 800 do 2 000 mm strojně s urovnáním dna do předepsaného profilu a spádu v hornině třídy těžitelnosti I skupiny 1 a 2 přes 100 do 500 m3</t>
  </si>
  <si>
    <t>-1806649098</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</si>
  <si>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</si>
  <si>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232,441*0,05</t>
  </si>
  <si>
    <t>132251254</t>
  </si>
  <si>
    <t>Hloubení nezapažených rýh šířky přes 800 do 2 000 mm strojně s urovnáním dna do předepsaného profilu a spádu v hornině třídy těžitelnosti I skupiny 3 přes 100 do 500 m3</t>
  </si>
  <si>
    <t>-1357468830</t>
  </si>
  <si>
    <t>"MŠVR1"</t>
  </si>
  <si>
    <t>12,23*((0,2+1)/2*0,2+1*(0,3+0,16)/2)+21,65*((0,2+1)/2*0,2+1*(0,31+0,04)/2)</t>
  </si>
  <si>
    <t>"Propojení VPR1 a MŠVR1"</t>
  </si>
  <si>
    <t>8,75*((0,2+1)/2*0,2+1*0,4)</t>
  </si>
  <si>
    <t>"MŠVR2"</t>
  </si>
  <si>
    <t>40,7*((1+0,2)/2*0,2+1*0,08/2)</t>
  </si>
  <si>
    <t>"MŠVR3"</t>
  </si>
  <si>
    <t>(8,13+16)*((0,2+1)/2*0,2+1*(0,24+0,41+0,23)/3)</t>
  </si>
  <si>
    <t>21,7*((0,2+1)/2*0,2+1*(0,23+0,06)/2)</t>
  </si>
  <si>
    <t>89,49*1,2*(1,32+0,77+1,22)/2+(135-117,46)*1,2*(0,53+1,11)/2</t>
  </si>
  <si>
    <t>-232,441*0,05</t>
  </si>
  <si>
    <t>-232,441*0,15</t>
  </si>
  <si>
    <t>132351254</t>
  </si>
  <si>
    <t>Hloubení nezapažených rýh šířky přes 800 do 2 000 mm strojně s urovnáním dna do předepsaného profilu a spádu v hornině třídy těžitelnosti II skupiny 4 přes 100 do 500 m3</t>
  </si>
  <si>
    <t>-1901771230</t>
  </si>
  <si>
    <t>232,441*0,15</t>
  </si>
  <si>
    <t>151101201</t>
  </si>
  <si>
    <t>Zřízení pažení stěn výkopu bez rozepření nebo vzepření příložné, hloubky do 4 m</t>
  </si>
  <si>
    <t>-141813580</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</si>
  <si>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</si>
  <si>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(8+9,5)*2*(2,575+2,4)/2</t>
  </si>
  <si>
    <t>(3+3,6)*2*2,42</t>
  </si>
  <si>
    <t>(7+8)*2*(2,8+2,75)/2</t>
  </si>
  <si>
    <t>1,2*4*1,94</t>
  </si>
  <si>
    <t>151101211</t>
  </si>
  <si>
    <t>Odstranění pažení stěn výkopu bez rozepření nebo vzepření s uložením pažin na vzdálenost do 3 m od okraje výkopu příložné, hloubky do 4 m</t>
  </si>
  <si>
    <t>1579706273</t>
  </si>
  <si>
    <t>151101301</t>
  </si>
  <si>
    <t>Zřízení rozepření zapažených stěn výkopů s potřebným přepažováním při pažení příložném, hloubky do 4 m</t>
  </si>
  <si>
    <t>1831935116</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</si>
  <si>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rýhy._x000D_
</t>
  </si>
  <si>
    <t>151101311</t>
  </si>
  <si>
    <t>Odstranění rozepření stěn výkopů s uložením materiálu na vzdálenost do 3 m od okraje výkopu pažení příložného, hloubky do 4 m</t>
  </si>
  <si>
    <t>1698617180</t>
  </si>
  <si>
    <t>1097622852</t>
  </si>
  <si>
    <t>"výkopek ponechaný pro zpětné zásypy"</t>
  </si>
  <si>
    <t>189,190</t>
  </si>
  <si>
    <t>"dovoz pro zásypy"</t>
  </si>
  <si>
    <t>-393008558</t>
  </si>
  <si>
    <t>30,629+490,061+91,887+77,689+6,651+106,407+19,952+11,622+185,953+34,866</t>
  </si>
  <si>
    <t>-189,19</t>
  </si>
  <si>
    <t>842537679</t>
  </si>
  <si>
    <t>"odvoz do 15km celkem"</t>
  </si>
  <si>
    <t>866,527*5</t>
  </si>
  <si>
    <t>-348592103</t>
  </si>
  <si>
    <t>"naložení výkopku na meziskládce pro zásypy"</t>
  </si>
  <si>
    <t>-2045365470</t>
  </si>
  <si>
    <t>53,5*(3,325+3,305+3,266+3,28)/4*(0,3+0,1)</t>
  </si>
  <si>
    <t>17,71*1,7*0,5+17,71*5,9*0,1</t>
  </si>
  <si>
    <t>"stromy v mlatu-jámy"</t>
  </si>
  <si>
    <t>"stromy v mlatu-rýhy"</t>
  </si>
  <si>
    <t>(1+4,42+4,46+1,2)*0,6*0,4</t>
  </si>
  <si>
    <t>10364099</t>
  </si>
  <si>
    <t>písčito-hlinitá zemina fr. 0-4mm</t>
  </si>
  <si>
    <t>1523115604</t>
  </si>
  <si>
    <t>53,5*(3,325+3,305+3,266+3,28)/4*0,1*1,8</t>
  </si>
  <si>
    <t>17,71*5,9*0,1*1,8</t>
  </si>
  <si>
    <t>58333674.R3</t>
  </si>
  <si>
    <t>strukturovaný substrát  (85% štěrk 16/32, 7,5% biouhel, 7,5% kompost)</t>
  </si>
  <si>
    <t>-752364132</t>
  </si>
  <si>
    <t>53,5*(3,325+3,305+3,266+3,28)/4*0,3</t>
  </si>
  <si>
    <t>17,71*1,7*0,5</t>
  </si>
  <si>
    <t>-278820341</t>
  </si>
  <si>
    <t>866,527*1,8</t>
  </si>
  <si>
    <t>1891307406</t>
  </si>
  <si>
    <t>"zásyp říčním štěrkem 32/63"</t>
  </si>
  <si>
    <t>8*9,5*1,7</t>
  </si>
  <si>
    <t>7*8*1,39</t>
  </si>
  <si>
    <t>"zásyp vykopanou zeminou"</t>
  </si>
  <si>
    <t>8*9,5*((2,575+2,4)/2-1,7)</t>
  </si>
  <si>
    <t>7*8*(1,41+1,36)/2</t>
  </si>
  <si>
    <t>28,9*0,8*((1,52+1,7)/2-0,6)</t>
  </si>
  <si>
    <t>7,7*0,8*(1,025+1,15)/2</t>
  </si>
  <si>
    <t>"bezpečnostní přeliv"</t>
  </si>
  <si>
    <t>(0,6*0,6*3,14+0,2*0,2*3,14)/2*0,2</t>
  </si>
  <si>
    <t>(89,49+17,54-9,58)*1,2*(0,35+1,3)/2</t>
  </si>
  <si>
    <t>9,58*1,2*0,94</t>
  </si>
  <si>
    <t>(15,69+0,8+11,48)*0,8*(0,25+0,5)/2</t>
  </si>
  <si>
    <t>0,3*0,3*3,14*(0,1+1,01)</t>
  </si>
  <si>
    <t>1,2*1,2*0,3</t>
  </si>
  <si>
    <t>23,94*(0,6+0,4)/2*0,1+23,94*(0,4+0,6)/2*0,1+23,94*0,6*0,1</t>
  </si>
  <si>
    <t>21*0,8*((1,18+0,88)/2-0,56)+19,5*0,8*((0,88+0,58)/2-0,56)+11*0,8*((0,58+0,55)/2-0,56)</t>
  </si>
  <si>
    <t>6,5*0,8*(1,11-0,41)</t>
  </si>
  <si>
    <t>"stromy v mlatu-zásyp vhodným materiálem"</t>
  </si>
  <si>
    <t>1*0,6*(0,72-0,4)+4,42*0,6*((0,77+0,85)/2-0,4)+4,46*0,6*((0,995+1,02)/2-0,4)</t>
  </si>
  <si>
    <t>1,2*0,6*(1,02-0,4)</t>
  </si>
  <si>
    <t>21,3*0,8*(1-0,56)</t>
  </si>
  <si>
    <t>58337400</t>
  </si>
  <si>
    <t>praný říční štěrk frakce 4/8</t>
  </si>
  <si>
    <t>1648254719</t>
  </si>
  <si>
    <t>23,94*0,6*0,1*2</t>
  </si>
  <si>
    <t>58337401</t>
  </si>
  <si>
    <t>praný říční štěrk frakce 8/16</t>
  </si>
  <si>
    <t>-1491471694</t>
  </si>
  <si>
    <t>23,94*(0,4+0,6)/2*0,1*2</t>
  </si>
  <si>
    <t>583374031</t>
  </si>
  <si>
    <t>praný říční štěrk frakce 16/32</t>
  </si>
  <si>
    <t>2002362088</t>
  </si>
  <si>
    <t>(1,83*0,575*0,52+10,5*0,8*0,6)*2</t>
  </si>
  <si>
    <t>(6,14+1,19+6,19+1,1+2,15*3,14/4+1,35+1,5-6,4-6,44-0,95)*0,3*0,21*2</t>
  </si>
  <si>
    <t>(6,4*0,3*(0,2+0,87)/2+6,44*0,3*(0,21+0,49)/2+0,95*0,3*(0,49+0,96)/2+1,98*0,3*0,165)*2</t>
  </si>
  <si>
    <t>"revizní šachta RŠ1-výplň šachty"</t>
  </si>
  <si>
    <t>0,3*0,3*3,14*1,01*2</t>
  </si>
  <si>
    <t>23,94*(0,6+0,4)/2*0,1*2</t>
  </si>
  <si>
    <t>583374032</t>
  </si>
  <si>
    <t>praný říční štěrk frakce 32/64</t>
  </si>
  <si>
    <t>-467403438</t>
  </si>
  <si>
    <t>8*9,5*1,7*2</t>
  </si>
  <si>
    <t>3*3,6*2,42*2</t>
  </si>
  <si>
    <t>7*8*1,39*2</t>
  </si>
  <si>
    <t>(0,6*0,6*3,14+0,2*0,2*3,14)/2*0,2*2</t>
  </si>
  <si>
    <t>(89,49+17,54-9,58)*1,2*(0,35+1,3)/2*2</t>
  </si>
  <si>
    <t>9,58*1,2*0,94*2</t>
  </si>
  <si>
    <t>(15,69+0,8+11,48)*0,8*(0,25+0,5)/2*2</t>
  </si>
  <si>
    <t>"revizní šachta RŠ1-podsyp"</t>
  </si>
  <si>
    <t>1,2*1,2*0,3*2</t>
  </si>
  <si>
    <t>0,3*0,3*3,14*0,1*2</t>
  </si>
  <si>
    <t>58344003</t>
  </si>
  <si>
    <t>kamenivo drcené hrubé frakce 63/125</t>
  </si>
  <si>
    <t>1697214710</t>
  </si>
  <si>
    <t>((2,9+7,76+3,5+3,74+6,32+0,5+0,5)*0,6*0,15+26*0,4+168*0,3)*2</t>
  </si>
  <si>
    <t>1111000</t>
  </si>
  <si>
    <t>zásypová vykopaná zemina - neoceňovat</t>
  </si>
  <si>
    <t>1513351893</t>
  </si>
  <si>
    <t>"napojení MŠVR u památného stzromu do V2"</t>
  </si>
  <si>
    <t>58331201</t>
  </si>
  <si>
    <t>štěrkopísek netříděný zásypový</t>
  </si>
  <si>
    <t>1579858272</t>
  </si>
  <si>
    <t>(1*0,6*(0,72-0,4)+4,42*0,6*((0,77+0,85)/2-0,4)+4,46*0,6*((0,995+1,02)/2-0,4))*2</t>
  </si>
  <si>
    <t>1,2*0,6*(1,02-0,4)*2</t>
  </si>
  <si>
    <t>1719185564</t>
  </si>
  <si>
    <t>10,5*0,8*0,42</t>
  </si>
  <si>
    <t>28,9*(0,8*0,5-0,1*0,1*3,14)</t>
  </si>
  <si>
    <t>7,7*(0,8*0,5-0,08*0,08*3,14)</t>
  </si>
  <si>
    <t>(12,23+21,65)*((0,2+1)/2*0,2+1*0,4/2)</t>
  </si>
  <si>
    <t>40,7*((1+0,2)/2*0,2+1*0,25/2)</t>
  </si>
  <si>
    <t>(8,13+16)*((0,2+1)/2*0,2+1*0,2/2)</t>
  </si>
  <si>
    <t>21,7*((0,2+1)/2*0,2+1*0,2/2)</t>
  </si>
  <si>
    <t>8,9*0,5*0,41</t>
  </si>
  <si>
    <t>(21+19,5+11)*0,85*0,46</t>
  </si>
  <si>
    <t>6,5*0,8*0,41</t>
  </si>
  <si>
    <t>21,3*0,8*0,46</t>
  </si>
  <si>
    <t>58331289</t>
  </si>
  <si>
    <t>kamenivo těžené drobné frakce 0/2</t>
  </si>
  <si>
    <t>-1463290189</t>
  </si>
  <si>
    <t>10,5*0,8*0,42*1,8</t>
  </si>
  <si>
    <t>28,9*(0,8*0,5-0,1*0,1*3,14)*1,8</t>
  </si>
  <si>
    <t>7,7*(0,8*0,5-0,08*0,08*3,14)*1,8</t>
  </si>
  <si>
    <t>8,9*0,8*0,41*1,8</t>
  </si>
  <si>
    <t>21,3*0,8*0,46*1,8</t>
  </si>
  <si>
    <t>5834136.00</t>
  </si>
  <si>
    <t>fitrační substrát - 2/3 praný štěrk fr. 16/32, 1/3 substrát (50% biouhel, 50% kompost)</t>
  </si>
  <si>
    <t>-394706890</t>
  </si>
  <si>
    <t>181351003</t>
  </si>
  <si>
    <t>Rozprostření a urovnání ornice v rovině nebo ve svahu sklonu do 1:5 strojně při souvislé ploše do 100 m2, tl. vrstvy do 200 mm</t>
  </si>
  <si>
    <t>1715386759</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</si>
  <si>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</si>
  <si>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53,5*(3,325+3,305+3,266+3,28)/4</t>
  </si>
  <si>
    <t>181351005</t>
  </si>
  <si>
    <t>Rozprostření a urovnání ornice v rovině nebo ve svahu sklonu do 1:5 strojně při souvislé ploše do 100 m2, tl. vrstvy přes 250 do 300 mm</t>
  </si>
  <si>
    <t>-432621807</t>
  </si>
  <si>
    <t>17,71*(5,9+7,577)/2</t>
  </si>
  <si>
    <t>10364101</t>
  </si>
  <si>
    <t>zemina pro terénní úpravy -  ornice</t>
  </si>
  <si>
    <t>-312925740</t>
  </si>
  <si>
    <t>53,5*(3,325+3,305+3,266+3,28)/4*0,15*1,8</t>
  </si>
  <si>
    <t>17,71*(5,9+7,577)/2*0,26*1,8</t>
  </si>
  <si>
    <t>211971110</t>
  </si>
  <si>
    <t>Zřízení opláštění výplně z geotextilie odvodňovacích žeber nebo trativodů v rýze nebo zářezu se stěnami šikmými o sklonu do 1:2</t>
  </si>
  <si>
    <t>-1386417642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</si>
  <si>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</si>
  <si>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8*9,5+(8+9,5)*2*1,7</t>
  </si>
  <si>
    <t>3*3,6+(3+3,6)*2*2,22</t>
  </si>
  <si>
    <t>(89,49+17,54-9,58-12,1)*1,2</t>
  </si>
  <si>
    <t>9,58*(1,2+0,94)*2</t>
  </si>
  <si>
    <t>23,94*(0,6+0,3)*2</t>
  </si>
  <si>
    <t>(2,9+3,5+3,74+6,32+0,5+0,5)*0,6+26+168+7,76*0,6</t>
  </si>
  <si>
    <t>69311059</t>
  </si>
  <si>
    <t>geotextilie netkaná separační, ochranná, filtrační, drenážní PP 150g/m2</t>
  </si>
  <si>
    <t>-1663860988</t>
  </si>
  <si>
    <t>(89,49+17,54-9,58-12,1)*1,2*1,15</t>
  </si>
  <si>
    <t>9,58*(1,2+0,94)*2*1,15</t>
  </si>
  <si>
    <t>((2,9+3,5+3,74+6,32+0,5+0,5)*0,6+26+168)*1,15</t>
  </si>
  <si>
    <t>69311060</t>
  </si>
  <si>
    <t>geotextilie netkaná separační, ochranná, filtrační, drenážní PP 200g/m2</t>
  </si>
  <si>
    <t>2095154550</t>
  </si>
  <si>
    <t>8*9,5+(8+9,5)*2*1,7*1,15</t>
  </si>
  <si>
    <t>3*3,6+(3+3,6)*2*2,22*1,15</t>
  </si>
  <si>
    <t>23,94*(0,6+0,3)*2*1,15</t>
  </si>
  <si>
    <t>7,76*0,6*1,15</t>
  </si>
  <si>
    <t>212755214</t>
  </si>
  <si>
    <t>Trativody bez lože z drenážních trubek plastových flexibilních D 100 mm</t>
  </si>
  <si>
    <t>-1621808195</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</si>
  <si>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</si>
  <si>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53,5</t>
  </si>
  <si>
    <t xml:space="preserve">"VPR2" </t>
  </si>
  <si>
    <t>17,71</t>
  </si>
  <si>
    <t>12,23+7,83+14</t>
  </si>
  <si>
    <t>"propojeníé VPR1 a MŠVR1"</t>
  </si>
  <si>
    <t>8,75</t>
  </si>
  <si>
    <t>40,7</t>
  </si>
  <si>
    <t>8,13+16</t>
  </si>
  <si>
    <t>23,94</t>
  </si>
  <si>
    <t>212755216</t>
  </si>
  <si>
    <t>Trativody bez lože z drenážních trubek plastových flexibilních D 160 mm</t>
  </si>
  <si>
    <t>1642240126</t>
  </si>
  <si>
    <t>1,3</t>
  </si>
  <si>
    <t>212755218</t>
  </si>
  <si>
    <t>Trativody bez lože z drenážních trubek plastových flexibilních D 200 mm</t>
  </si>
  <si>
    <t>608008576</t>
  </si>
  <si>
    <t>4,4</t>
  </si>
  <si>
    <t>30+4,9</t>
  </si>
  <si>
    <t>451572111</t>
  </si>
  <si>
    <t>Lože pod potrubí, stoky a drobné objekty v otevřeném výkopu z kameniva drobného těženého 0 až 4 mm</t>
  </si>
  <si>
    <t>514276437</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</si>
  <si>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</si>
  <si>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10,5*0,8*0,1</t>
  </si>
  <si>
    <t>33,3*0,8*0,1</t>
  </si>
  <si>
    <t>7,7*0,8*0,1</t>
  </si>
  <si>
    <t>8,9*0,8*0,1</t>
  </si>
  <si>
    <t>(21+19,5+11)*0,8*0,1</t>
  </si>
  <si>
    <t>6,5*0,8*0,1</t>
  </si>
  <si>
    <t>21,3*0,8*0,1</t>
  </si>
  <si>
    <t>452311171</t>
  </si>
  <si>
    <t>Podkladní a zajišťovací konstrukce z betonu prostého v otevřeném výkopu desky pod potrubí, stoky a drobné objekty z betonu tř. C 30/37</t>
  </si>
  <si>
    <t>1291463810</t>
  </si>
  <si>
    <t xml:space="preserve">Poznámka k souboru cen:_x000D_
1. Ceny -1121 až -1191 a -1192 lze použít i pro ochrannou vrstvu pod železobetonové konstrukce._x000D_
2. Ceny -2121 až -2191 a -2192 jsou určeny pro jakékoliv úkosy sedel._x000D_
</t>
  </si>
  <si>
    <t>"pod odvodňovací žlaby"</t>
  </si>
  <si>
    <t>(6+16,5)*0,43*0,2</t>
  </si>
  <si>
    <t>452386131</t>
  </si>
  <si>
    <t>Podkladní a vyrovnávací konstrukce z betonu vyrovnávací prstence z prostého betonu tř. C 25/30 pod poklopy a mříže, výšky přes 200 mm</t>
  </si>
  <si>
    <t>417431210</t>
  </si>
  <si>
    <t xml:space="preserve">Poznámka k souboru cen:_x000D_
1. V cenách jsou započteny i náklady na bednění, odbednění a na nátěr bednění proti přilnavosti betonu._x000D_
2. Množství podkladní konstrukce z pražců se určuje v m součtem jednotlivých délek pražců._x000D_
3. Pro výpočet přesunu hmot se celková hmotnost položky sníží o hmotnost betonu, pokud je beton dodáván přímo na místo zabudování nebo do prostoru technologické manipulace._x000D_
</t>
  </si>
  <si>
    <t>"třída betonu C30/37"</t>
  </si>
  <si>
    <t>"šachta - vsakovací objekt V1"</t>
  </si>
  <si>
    <t>"šachta - vsakovací objekt V2"</t>
  </si>
  <si>
    <t>-1338256785</t>
  </si>
  <si>
    <t>"mezi VPR1 a MŠVR2"</t>
  </si>
  <si>
    <t>8,9</t>
  </si>
  <si>
    <t>6,5</t>
  </si>
  <si>
    <t>28617001</t>
  </si>
  <si>
    <t>trubka kanalizační PP plnostěnná třívrstvá DN 100x1000mm SN10</t>
  </si>
  <si>
    <t>-369474410</t>
  </si>
  <si>
    <t>8,9*1,03</t>
  </si>
  <si>
    <t>6,5*1,03</t>
  </si>
  <si>
    <t>871310310</t>
  </si>
  <si>
    <t>Montáž kanalizačního potrubí z plastů z polypropylenu PP hladkého plnostěnného SN 10 DN 150</t>
  </si>
  <si>
    <t>221226277</t>
  </si>
  <si>
    <t>10,5</t>
  </si>
  <si>
    <t>"revizní šachta RŠ1"</t>
  </si>
  <si>
    <t>0,86</t>
  </si>
  <si>
    <t>21+19,5+11</t>
  </si>
  <si>
    <t>21,3</t>
  </si>
  <si>
    <t>28617003</t>
  </si>
  <si>
    <t>trubka kanalizační PP plnostěnná třívrstvá DN 150x1000mm SN10</t>
  </si>
  <si>
    <t>-689318446</t>
  </si>
  <si>
    <t>10,5*1,03</t>
  </si>
  <si>
    <t>3,3*1,03</t>
  </si>
  <si>
    <t>0,86*1,03</t>
  </si>
  <si>
    <t>51,5*1,03</t>
  </si>
  <si>
    <t>21,3*1,03</t>
  </si>
  <si>
    <t>871350310</t>
  </si>
  <si>
    <t>Montáž kanalizačního potrubí z plastů z polypropylenu PP hladkého plnostěnného SN 10 DN 200</t>
  </si>
  <si>
    <t>-1787632396</t>
  </si>
  <si>
    <t>28,9</t>
  </si>
  <si>
    <t>28617004</t>
  </si>
  <si>
    <t>trubka kanalizační PP plnostěnná třívrstvá DN 200x1000mm SN10</t>
  </si>
  <si>
    <t>1440460758</t>
  </si>
  <si>
    <t>28,9*1,03</t>
  </si>
  <si>
    <t>877265211</t>
  </si>
  <si>
    <t>Montáž tvarovek na kanalizačním potrubí z trub z plastu z tvrdého PVC nebo z polypropylenu v otevřeném výkopu jednoosých DN 110</t>
  </si>
  <si>
    <t>1956024967</t>
  </si>
  <si>
    <t xml:space="preserve">Poznámka k souboru cen:_x000D_
1. V cenách nejsou započteny náklady na dodání tvarovek. Tvarovky se oceňují ve ve specifikaci._x000D_
</t>
  </si>
  <si>
    <t>286143691</t>
  </si>
  <si>
    <t>přechody PE na KG k potrubí PE-HD D100mm</t>
  </si>
  <si>
    <t>1097059521</t>
  </si>
  <si>
    <t>-930162903</t>
  </si>
  <si>
    <t>1+1+1</t>
  </si>
  <si>
    <t>1+1</t>
  </si>
  <si>
    <t>28611349</t>
  </si>
  <si>
    <t>koleno kanalizace PVC KG 110x15°</t>
  </si>
  <si>
    <t>493627982</t>
  </si>
  <si>
    <t>28611351</t>
  </si>
  <si>
    <t>koleno kanalizační PVC KG 110x45°</t>
  </si>
  <si>
    <t>563985915</t>
  </si>
  <si>
    <t>28614784</t>
  </si>
  <si>
    <t>přechod potrubí kanalizačního žebrovaného PP na KG-dřík 110/110mm</t>
  </si>
  <si>
    <t>-742638699</t>
  </si>
  <si>
    <t>877265241</t>
  </si>
  <si>
    <t>Montáž tvarovek na kanalizačním potrubí z trub z plastu z tvrdého PVC nebo z polypropylenu v otevřeném výkopu hrdlových uzávěrů DN 110</t>
  </si>
  <si>
    <t>-1534783088</t>
  </si>
  <si>
    <t>286119541</t>
  </si>
  <si>
    <t>perforovaný hrdlový uzávěr kanalizace s fitračním sáčkem,  plastové KG DN 110</t>
  </si>
  <si>
    <t>572655743</t>
  </si>
  <si>
    <t>-581306133</t>
  </si>
  <si>
    <t>28611954</t>
  </si>
  <si>
    <t>uzávěr hrdlový kanalizace plastové KG DN 110</t>
  </si>
  <si>
    <t>1675618511</t>
  </si>
  <si>
    <t>877265313</t>
  </si>
  <si>
    <t>Montáž tvarovek na kanalizačním plastovém potrubí z polyetylenu PE 100 svařovaných na tupo SDR 11/PN16 T-kusů d 110</t>
  </si>
  <si>
    <t>1737264667</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</si>
  <si>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</si>
  <si>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28615178</t>
  </si>
  <si>
    <t>T-kus SDR11 PE 100 D 110mm</t>
  </si>
  <si>
    <t>2044932038</t>
  </si>
  <si>
    <t>28654127</t>
  </si>
  <si>
    <t>T-kus redukovaný PPR D 200/160</t>
  </si>
  <si>
    <t>881351819</t>
  </si>
  <si>
    <t>877315211</t>
  </si>
  <si>
    <t>Montáž tvarovek na kanalizačním potrubí z trub z plastu z tvrdého PVC nebo z polypropylenu v otevřeném výkopu jednoosých DN 160</t>
  </si>
  <si>
    <t>53065293</t>
  </si>
  <si>
    <t>28617329</t>
  </si>
  <si>
    <t>koleno kanalizace PP KG DN 160x30°</t>
  </si>
  <si>
    <t>-71538484</t>
  </si>
  <si>
    <t>28617338</t>
  </si>
  <si>
    <t>koleno kanalizace PP KG DN 160x45°</t>
  </si>
  <si>
    <t>-1954679356</t>
  </si>
  <si>
    <t>28614785</t>
  </si>
  <si>
    <t>přechod potrubí kanalizačního žebrovaného PP na KG-dřík 160/160mm</t>
  </si>
  <si>
    <t>621613167</t>
  </si>
  <si>
    <t>877315241</t>
  </si>
  <si>
    <t>Montáž tvarovek na kanalizačním potrubí z trub z plastu z tvrdého PVC nebo z polypropylenu v otevřeném výkopu hrdlových uzávěrů DN 160</t>
  </si>
  <si>
    <t>-981448546</t>
  </si>
  <si>
    <t>28611958</t>
  </si>
  <si>
    <t>uzávěr hrdlový kanalizace plastové KG DN 160</t>
  </si>
  <si>
    <t>1016969267</t>
  </si>
  <si>
    <t>877355211</t>
  </si>
  <si>
    <t>Montáž tvarovek na kanalizačním potrubí z trub z plastu z tvrdého PVC nebo z polypropylenu v otevřeném výkopu jednoosých DN 200</t>
  </si>
  <si>
    <t>-87350979</t>
  </si>
  <si>
    <t>28614787</t>
  </si>
  <si>
    <t>přechod potrubí kanalizačního žebrovaného PP na KG-hrdlo 200/200mm</t>
  </si>
  <si>
    <t>1688022676</t>
  </si>
  <si>
    <t>877355241</t>
  </si>
  <si>
    <t>Montáž tvarovek na kanalizačním potrubí z trub z plastu z tvrdého PVC nebo z polypropylenu v otevřeném výkopu hrdlových uzávěrů DN 200</t>
  </si>
  <si>
    <t>164587681</t>
  </si>
  <si>
    <t>28611960</t>
  </si>
  <si>
    <t>uzávěr hrdlový kanalizace plastové KG DN 200</t>
  </si>
  <si>
    <t>-1972449127</t>
  </si>
  <si>
    <t>877355313</t>
  </si>
  <si>
    <t>Montáž tvarovek na kanalizačním plastovém potrubí z polyetylenu PE 100 svařovaných na tupo SDR 11/PN16 T-kusů d 200</t>
  </si>
  <si>
    <t>1881536450</t>
  </si>
  <si>
    <t>28615183</t>
  </si>
  <si>
    <t>T-kus SDR11 PE 100 D 200mm</t>
  </si>
  <si>
    <t>-2028583015</t>
  </si>
  <si>
    <t>894812332</t>
  </si>
  <si>
    <t>Revizní a čistící šachta z polypropylenu PP pro hladké trouby DN 600 roura šachtová korugovaná, světlé hloubky 2 000 mm</t>
  </si>
  <si>
    <t>-1528657278</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</si>
  <si>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</si>
  <si>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894812333</t>
  </si>
  <si>
    <t>Revizní a čistící šachta z polypropylenu PP pro hladké trouby DN 600 roura šachtová korugovaná, světlé hloubky 3 000 mm</t>
  </si>
  <si>
    <t>-728783902</t>
  </si>
  <si>
    <t>"V3"</t>
  </si>
  <si>
    <t>894812339</t>
  </si>
  <si>
    <t>Revizní a čistící šachta z polypropylenu PP pro hladké trouby DN 600 Příplatek k cenám 2331 - 2334 za uříznutí šachtové roury</t>
  </si>
  <si>
    <t>1197693522</t>
  </si>
  <si>
    <t>894812611</t>
  </si>
  <si>
    <t>Revizní a čistící šachta z polypropylenu PP vyříznutí a utěsnění otvoru ve stěně šachty DN 110</t>
  </si>
  <si>
    <t>-1572832854</t>
  </si>
  <si>
    <t>894812613</t>
  </si>
  <si>
    <t>Revizní a čistící šachta z polypropylenu PP vyříznutí a utěsnění otvoru ve stěně šachty DN 200</t>
  </si>
  <si>
    <t>1908158044</t>
  </si>
  <si>
    <t>68541859</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</si>
  <si>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</si>
  <si>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</si>
  <si>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 600 pro třídu zatížení D400</t>
  </si>
  <si>
    <t>-301782835</t>
  </si>
  <si>
    <t>935113111</t>
  </si>
  <si>
    <t>Osazení odvodňovacího žlabu s krycím roštem polymerbetonového šířky do 200 mm</t>
  </si>
  <si>
    <t>-795587128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</si>
  <si>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</si>
  <si>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16,5+6</t>
  </si>
  <si>
    <t>5922700-71</t>
  </si>
  <si>
    <t>žlab odvodňovací polymerbetonový se spádem dna 0,5% , vč. zakrytí z perforovaného cortenového plechu tl.8mm+podkladní cortenový plech tl.2mm a kotvení (šroub s kutalou hlavou d6mm do pouzdra s vnitř. závitem na chem.maltu), čel a odtoku, délka žlabu 6m</t>
  </si>
  <si>
    <t>1720930053</t>
  </si>
  <si>
    <t>5922700-72</t>
  </si>
  <si>
    <t>žlab odvodňovací polymerbetonový se spádem dna 0,5% , vč. zakrytí z perforovaného cortenového plechu tl.8mm+podkladní cortenový plech tl.2mm a kotvení (šroub s kutalou hlavou d6mm do pouzdra s vnitř. závitem na chem.maltu), čel a odtoku, délka žlabu 16,5m</t>
  </si>
  <si>
    <t>2117070499</t>
  </si>
  <si>
    <t>998276101</t>
  </si>
  <si>
    <t>Přesun hmot pro trubní vedení hloubené z trub z plastických hmot nebo sklolaminátových pro vodovody nebo kanalizace v otevřeném výkopu dopravní vzdálenost do 15 m</t>
  </si>
  <si>
    <t>1915851970</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</si>
  <si>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</si>
  <si>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202 - IO202 - Centrální vodní prvek</t>
  </si>
  <si>
    <t xml:space="preserve">    M21 - Elektromontáž, řízení, osvětlení</t>
  </si>
  <si>
    <t xml:space="preserve">    M35 - Montáž čerpadel, kompresorů</t>
  </si>
  <si>
    <t xml:space="preserve">    M99 - Ostatní dodávky a práce "M"</t>
  </si>
  <si>
    <t>Příplatek za lepivost - hloubení rýh 200cm v hor.3</t>
  </si>
  <si>
    <t>Lože pod potrubí s dodáním písku frakce 0 - 4 mm</t>
  </si>
  <si>
    <t>Obsyp potrubí bez prohození sypaniny s dodáním písku frakce 0 - 4 mm</t>
  </si>
  <si>
    <t>Vodorovné přemístění výkopku z hor.1-4 do 6000 m</t>
  </si>
  <si>
    <t>Nakládání výkopku z hor.1-4 v množství nad 100 m3 viz pol. Vodorovné přemístění výkopku</t>
  </si>
  <si>
    <t>Uložení sypaniny na skládku viz pol. Vodorovné přemístění výkopku</t>
  </si>
  <si>
    <t>Poplatek za skládku horniny 1- 4 viz pol. Vodorovné přemístění výkopku</t>
  </si>
  <si>
    <t>Výstražná folie š 500 mm</t>
  </si>
  <si>
    <t>Beton základových desek prostý C16/20</t>
  </si>
  <si>
    <t>M21</t>
  </si>
  <si>
    <t>Elektromontáž, řízení, osvětlení</t>
  </si>
  <si>
    <t>2001</t>
  </si>
  <si>
    <t>Podružný elektrorozvaděč technologie RM1 v provedení jako sestava plastových rozvodnic na omítku, krytí IP55</t>
  </si>
  <si>
    <t>2002</t>
  </si>
  <si>
    <t>Spínaný zdroj 24VDC, 200W</t>
  </si>
  <si>
    <t>2003</t>
  </si>
  <si>
    <t>Kabeláž ke světlům CYKY-J 3x1,5</t>
  </si>
  <si>
    <t>2004</t>
  </si>
  <si>
    <t>Kabelová chránička D40</t>
  </si>
  <si>
    <t>2005</t>
  </si>
  <si>
    <t>Kabelová chránička D50</t>
  </si>
  <si>
    <t>2006</t>
  </si>
  <si>
    <t>Nerezový korunový LED reflektor 9x3W, 12VAC(24VDC), IP68, RGB</t>
  </si>
  <si>
    <t>2007</t>
  </si>
  <si>
    <t>Nerezový přisazený LED reflektor 3x1W, 12VAC(24VDC), IP68, RGB</t>
  </si>
  <si>
    <t>2008</t>
  </si>
  <si>
    <t>RGB převodník reflektorů</t>
  </si>
  <si>
    <t>2009</t>
  </si>
  <si>
    <t>Rozvaděč RGB převodníků</t>
  </si>
  <si>
    <t>2010</t>
  </si>
  <si>
    <t>RGB řízení, naprogramování</t>
  </si>
  <si>
    <t>kompl</t>
  </si>
  <si>
    <t>2011</t>
  </si>
  <si>
    <t>Nerezová kabelová průchodka čtyřvývodová, G6/4"</t>
  </si>
  <si>
    <t>2012</t>
  </si>
  <si>
    <t>Nerezová kabelová průchodka jednovývodová, G1"</t>
  </si>
  <si>
    <t>2013</t>
  </si>
  <si>
    <t>GSM Brána dle specifikace v TZ vč.napojení na rozvaděč, nerezové sondy zatopení</t>
  </si>
  <si>
    <t>2014</t>
  </si>
  <si>
    <t>Ovládací panel řízení mlžení</t>
  </si>
  <si>
    <t>2015</t>
  </si>
  <si>
    <t>Venkovní snímač teploty a relativní vlhkosti, 24V DC, IP65</t>
  </si>
  <si>
    <t>kompl.</t>
  </si>
  <si>
    <t>2016</t>
  </si>
  <si>
    <t>Tlakový spínač, rozsah nastavení 1-10bar</t>
  </si>
  <si>
    <t>2017</t>
  </si>
  <si>
    <t>Frekvenční měnič 1,5kW, Uvst=3x400V, Uvýst=3x400V, IP20, fr=0,2-400Hz; 4A</t>
  </si>
  <si>
    <t>2018</t>
  </si>
  <si>
    <t>Frekvenční měnič 2,2kW, Uvst=3x400V, Uvýst=3x400V, IP20, fr=0,2-400Hz; 6A</t>
  </si>
  <si>
    <t>2019</t>
  </si>
  <si>
    <t>Jednoduchá ovládací jednotka pro měnič</t>
  </si>
  <si>
    <t>2020</t>
  </si>
  <si>
    <t>Odrušovací filtr pro frekvenční měniče do výkonu 15 kW</t>
  </si>
  <si>
    <t>2021</t>
  </si>
  <si>
    <t>Řídící systém, napájení 230V, 16xDI, 16xDO relé 2A</t>
  </si>
  <si>
    <t>2022</t>
  </si>
  <si>
    <t>Aplikační sw PLC</t>
  </si>
  <si>
    <t>2023</t>
  </si>
  <si>
    <t>Oživení systému, naprogramování, provozní zkouška</t>
  </si>
  <si>
    <t>2024</t>
  </si>
  <si>
    <t>Rozváděč pro odrušovací filtr označený RF1, v provedení jako plastová rozvodnice GW44211 na omítku s rozměry 380x460x180 mm, krytí IP56, bez ceny filtru</t>
  </si>
  <si>
    <t>2025</t>
  </si>
  <si>
    <t>Rozváděč pro frekvenční měniče označené RFM1 v provedení jako oceloplechová rozvodnice na omítku krytí IP65,</t>
  </si>
  <si>
    <t>2026</t>
  </si>
  <si>
    <t>Mezipřírubová uzavírací klapka DN150 s elektropohonem, 230V IP67</t>
  </si>
  <si>
    <t>2027</t>
  </si>
  <si>
    <t>Nucené odvětrání strojovny odtahovým ventilátorem</t>
  </si>
  <si>
    <t>2029</t>
  </si>
  <si>
    <t>Stropní svítidlo strojovny 100W s krycím sklem, IP44, 230V</t>
  </si>
  <si>
    <t>2030</t>
  </si>
  <si>
    <t>Drobný elektroinstalační materiál</t>
  </si>
  <si>
    <t>2031</t>
  </si>
  <si>
    <t>Elektroinstalační práce</t>
  </si>
  <si>
    <t>2032</t>
  </si>
  <si>
    <t>Revizní zpráva</t>
  </si>
  <si>
    <t>M35</t>
  </si>
  <si>
    <t>Montáž čerpadel, kompresorů</t>
  </si>
  <si>
    <t>3001</t>
  </si>
  <si>
    <t>Montáž technologie</t>
  </si>
  <si>
    <t>3002</t>
  </si>
  <si>
    <t>Tlakové zkoušky</t>
  </si>
  <si>
    <t>hod.</t>
  </si>
  <si>
    <t>3003</t>
  </si>
  <si>
    <t>Kompletace, uvedení do provozu</t>
  </si>
  <si>
    <t>3004</t>
  </si>
  <si>
    <t>Zaškolení obsluhy</t>
  </si>
  <si>
    <t>M99</t>
  </si>
  <si>
    <t>Ostatní dodávky a práce "M"</t>
  </si>
  <si>
    <t>900001</t>
  </si>
  <si>
    <t>Návod na obsluhu a údržbu</t>
  </si>
  <si>
    <t>900002</t>
  </si>
  <si>
    <t>Vedlejší náklady</t>
  </si>
  <si>
    <t>900003</t>
  </si>
  <si>
    <t>PD ve stupni realizační, Dílenská dokumentace</t>
  </si>
  <si>
    <t>900004</t>
  </si>
  <si>
    <t>Autorský dozor</t>
  </si>
  <si>
    <t>900005</t>
  </si>
  <si>
    <t>900006</t>
  </si>
  <si>
    <t>Nerezová vysokotlaká mlžná tryska, ∅ ústí 0,3mm, průtok 0,105l/min při 70bar, připojení UNC 10-24</t>
  </si>
  <si>
    <t>900007</t>
  </si>
  <si>
    <t>Vysokotlaká polyamidová hadice ∅6,35mm</t>
  </si>
  <si>
    <t>900008</t>
  </si>
  <si>
    <t>Vysokotlaká rozbočovací fitinka G1/4"- 6,35mm</t>
  </si>
  <si>
    <t>900009</t>
  </si>
  <si>
    <t>Vysokotlaká spojovací fitinka G1/4"- 6,35mm</t>
  </si>
  <si>
    <t>900010</t>
  </si>
  <si>
    <t>Mosazná pramínkový tryska typu Kometa, ∅ ústí 17mm, připojení G6/4"</t>
  </si>
  <si>
    <t>900011</t>
  </si>
  <si>
    <t>Mosazná pramínkový tryska typu Kometa, ∅ ústí 14mm, připojení G1"</t>
  </si>
  <si>
    <t>900012</t>
  </si>
  <si>
    <t>Mosazné šoupě G6/4"</t>
  </si>
  <si>
    <t>900013</t>
  </si>
  <si>
    <t>Mosazné šoupě G1"</t>
  </si>
  <si>
    <t>900014</t>
  </si>
  <si>
    <t>Mosazné šroubení příme G6/4"</t>
  </si>
  <si>
    <t>900015</t>
  </si>
  <si>
    <t>PP svařovaný rozvaděč sání čerpadel DN200, 2x vývod DN100, 4x vývod DN80/G3" ext</t>
  </si>
  <si>
    <t>900016</t>
  </si>
  <si>
    <t>PP zachycovač nečistot s nerezovým sítem</t>
  </si>
  <si>
    <t>900017</t>
  </si>
  <si>
    <t>PP podstavec čerpadla</t>
  </si>
  <si>
    <t>900018</t>
  </si>
  <si>
    <t>PP svařovaná záchytná vana chemikálií pro 2 kanystry</t>
  </si>
  <si>
    <t>900019</t>
  </si>
  <si>
    <t>PP šachtička odvětrání s nerezovou krycí mřížkou</t>
  </si>
  <si>
    <t>900020</t>
  </si>
  <si>
    <t>Nerezová nádržka trysky typu T1, ∅ nádržky 500mm, výšky 450mm, 2x přívod trysky G6/4", 1x přívod trysky G1", vypouštění G3", jednovývodová nerezová kabelová průchodka G1", kotvení reflektoru, nerezová krycí mřížka dle architektonického návrhu, vč. nerezového kotvení s výškovou rektifikací</t>
  </si>
  <si>
    <t>900021</t>
  </si>
  <si>
    <t>Nerezová nádržka trysky typu T2, ∅ nádržky 500mm, výšky 450mm, 1x přívod trysky G6/4", 1x přívod trysky G1", vypouštění G3", jednovývodová nerezová kabelová průchodka G1", kotvení reflektoru, nerezová krycí mřížka dle architektonického návrhu, vč. nerezového kotvení s výškovou rektifikací</t>
  </si>
  <si>
    <t>900022</t>
  </si>
  <si>
    <t>Nerezová nádržka trysky typu TS, ∅ nádržky 500mm, výšky 450mm, 2x přívod trysky G6/4", vypouštění G3", jednovývodová nerezová kabelová průchodka G1", kotvení reflektoru, nerezová krycí mřížka dle architektonického návrhu, vč. nerezového kotvení s výškovou rektifikací</t>
  </si>
  <si>
    <t>900023</t>
  </si>
  <si>
    <t>Nerezová odtoková štěrbinová armatura 200x150mm, vnitřní průměr 29,85m, celková délka 93,8m, děleno na 12 segmentů o délce 7,81m, segmenty spojeny přírubovými spoji s pryžovým těsněním, šířka odtokové štěrbiny 20mm, výška lemu 10mm, 12x gravitační odtok DN100, vč. nerezového kotvení</t>
  </si>
  <si>
    <t>900024</t>
  </si>
  <si>
    <t>Nerezový žlab mlžných trysek- šířka 154mm, výška 150mm s 88 komínky ∅154mm výšky 100mm; vnitřní rádius 27,84m, celková délka 87,96m, 4x přívod mlžení G2", 11x vývod vypouštění G2", 22x nerezová čtyřvývodová kabelová průchodka G6/4", 88x nerezový držák reflektoru, 88x nerezová krycí mřížka ∅200mm, lem šířky 50mm pro napojení hydroizolace, žlab vyroben v segmentech délky do 6m a na místě spojen přírubovým spojem s těsněním, vč. nerezového kotvení</t>
  </si>
  <si>
    <t>900025</t>
  </si>
  <si>
    <t>Nerezová vypouštěcí armatura 150x500x180mm, vypouštění G4", nerezová pojezdná krycí mřížka třídy B125</t>
  </si>
  <si>
    <t>900026</t>
  </si>
  <si>
    <t>Nerezový rozvaděč mlžení, přívod G3/8", 4x vývod G1/4"</t>
  </si>
  <si>
    <t>900027</t>
  </si>
  <si>
    <t>Zimní kryt nádržky trysky ∅500mm, materiál nerezový slzičkový plech tl. 5mm</t>
  </si>
  <si>
    <t>900028</t>
  </si>
  <si>
    <t>Nerezová vypouštěcí armatura akumulační nádrže 300x300x80mm, lem pro napojení hydroizolace, nerezová krycí mřížka, nerezové odtokové potrubí D63 délky 1,7m ukončené závitem G2"</t>
  </si>
  <si>
    <t>900029</t>
  </si>
  <si>
    <t>Odstředivé plastové čerpadlo trysek OKRUHU A s integrovaným zachycovačem nečistot, připojení DN65/DN65, výkon 1,3kW; Q=25m³/h při 8mvs, 400V</t>
  </si>
  <si>
    <t>900030</t>
  </si>
  <si>
    <t>Odstředivé plastové čerpadlo trysek OKRUHU B s integrovaným zachycovačem nečistot, připojení DN65/DN65, výkon 1,3kW; Q=25m³/h při 8mvs, 400V</t>
  </si>
  <si>
    <t>900031</t>
  </si>
  <si>
    <t>Odstředivé plastové čerpadlo trysek OKRUHU C s integrovaným zachycovačem nečistot, připojení DN65/DN65, výkon 1,3kW; Q=21m³/h při 10mvs, 400V</t>
  </si>
  <si>
    <t>900032</t>
  </si>
  <si>
    <t>Odstředivé plastové čerpadlo trysek OKRUHU D s integrovaným zachycovačem nečistot, připojení DN50/DN40, výkon 1,0kW; Q=10m³/h při 13mvs, 400V</t>
  </si>
  <si>
    <t>900033</t>
  </si>
  <si>
    <t>Vysokotlaké tříplunžrové čerpadlo s přepouštěcím ventilem, filtrem vstupní kapaliny a manometrem výtlaku, 400V, výkon motoru 1,5kW, průtok 11,0l/min při 70barech, IP55, připojení G1/2'/G3/8"</t>
  </si>
  <si>
    <t>900034</t>
  </si>
  <si>
    <t>Odstředivé plastové čerpadlo filtrace s integrovaným zachycovačem nečistot, připojení DN50/DN40, výkon 1,0kW; Q=20m³/h při 8mvs, 400V</t>
  </si>
  <si>
    <t>900035</t>
  </si>
  <si>
    <t>Pískový sklolaminátový filtr s bočním připojením 2", vnitřní průměr D800, doporučený průtok 24m³/h, písková náplň 445kg, maximální pracovní tlak 2,5kg/cm²</t>
  </si>
  <si>
    <t>900036</t>
  </si>
  <si>
    <t>Filtrační písek 0,6-1 mm</t>
  </si>
  <si>
    <t>900037</t>
  </si>
  <si>
    <t>Automatický ovládací 6-ti cestný ventil s bočním připojením na filtr, připojení 2"</t>
  </si>
  <si>
    <t>900038</t>
  </si>
  <si>
    <t>Automatická dávkovací stanice- měření a udržování pH a koncentrace chloru</t>
  </si>
  <si>
    <t>900039</t>
  </si>
  <si>
    <t>Kanystr s korektorem pH, 20l</t>
  </si>
  <si>
    <t>900040</t>
  </si>
  <si>
    <t>Kanystr s chlornanem sodným, 20l</t>
  </si>
  <si>
    <t>900041</t>
  </si>
  <si>
    <t>Jednoduchý změkčovací filtr s objemovým řízením s kapacitou 240°dHxm³, vč. nádoby na sůl</t>
  </si>
  <si>
    <t>900042</t>
  </si>
  <si>
    <t>Sestava dopouštění včetně By-passu - 1" a nerezových ponorných sond</t>
  </si>
  <si>
    <t>900043</t>
  </si>
  <si>
    <t>Elektromagnetický ventil 1", 230V</t>
  </si>
  <si>
    <t>900044</t>
  </si>
  <si>
    <t>Kartušový filtr G 1 včetně filtrační vložky 50 mic</t>
  </si>
  <si>
    <t>900045</t>
  </si>
  <si>
    <t>Potrubní systémový oddělovač DN25 (ochranná jednotka BA dle ČSN EN 1717)</t>
  </si>
  <si>
    <t>900046</t>
  </si>
  <si>
    <t>Plastový potrubní zachycovač nečistot G1" s bavlněnou vložkou 5-10µm</t>
  </si>
  <si>
    <t>900047</t>
  </si>
  <si>
    <t>Nerezová pažnice prostupu D300, délka 250mm, lem pro napojení hydroizolace</t>
  </si>
  <si>
    <t>900048</t>
  </si>
  <si>
    <t>Nerezová pažnice prostupu D200, délka 250mm, lem pro napojení hydroizolace</t>
  </si>
  <si>
    <t>900049</t>
  </si>
  <si>
    <t>Nerezová pažnice prostupu D150, délka 250mm, lem pro napojení hydroizolace</t>
  </si>
  <si>
    <t>900050</t>
  </si>
  <si>
    <t>Nerezová pažnice prostupu D125, délka 250mm, lem pro napojení hydroizolace</t>
  </si>
  <si>
    <t>900051</t>
  </si>
  <si>
    <t>Těsnící vložka prostupu- pryžové těsnění v nerezových svěrných kroužcích tl. 5mm, tlaková odolnost 3,0bar, vnější průměr 300mm, potrubí D225</t>
  </si>
  <si>
    <t>900052</t>
  </si>
  <si>
    <t>Těsnící vložka prostupu- pryžové těsnění v nerezových svěrných kroužcích tl. 5mm, tlaková odolnost 3,0bar, vnější průměr 200mm, potrubí D160</t>
  </si>
  <si>
    <t>900053</t>
  </si>
  <si>
    <t>Těsnící vložka prostupu- pryžové těsnění v nerezových svěrných kroužcích tl. 5mm, tlaková odolnost 3,0bar, vnější průměr 150mm, potrubí D110</t>
  </si>
  <si>
    <t>900054</t>
  </si>
  <si>
    <t>Těsnící vložka prostupu- pryžové těsnění v nerezových svěrných kroužcích tl. 5mm, tlaková odolnost 3,0bar, vnější průměr 125mm, potrubí D75</t>
  </si>
  <si>
    <t>900055</t>
  </si>
  <si>
    <t>Těsnící vložka prostupu- pryžové těsnění v nerezových svěrných kroužcích tl. 5mm, tlaková odolnost 3,0bar, vnější průměr 200mm, 4x potrubí D50</t>
  </si>
  <si>
    <t>900056</t>
  </si>
  <si>
    <t>Těsnící vložka prostupu- pryžové těsnění v nerezových svěrných kroužcích tl. 5mm, tlaková odolnost 3,0bar, vnější průměr 150mm, 2x kabel D10</t>
  </si>
  <si>
    <t>900057</t>
  </si>
  <si>
    <t>Těsnící vložka prostupu- pryžové těsnění v nerezových svěrných kroužcích tl. 5mm, tlaková odolnost 3,0bar, vnější průměr 300mm, 10x potrubí D50</t>
  </si>
  <si>
    <t>900058</t>
  </si>
  <si>
    <t>Hadice PE100 D50x6,9 SDR11</t>
  </si>
  <si>
    <t>900059</t>
  </si>
  <si>
    <t>Tr PVC D160,dl.6m,PN 10</t>
  </si>
  <si>
    <t>900060</t>
  </si>
  <si>
    <t>Tr PVC D110,dl.6m,PN 10</t>
  </si>
  <si>
    <t>900061</t>
  </si>
  <si>
    <t>Tr PVC D 90,dl.6m, PN 10</t>
  </si>
  <si>
    <t>900062</t>
  </si>
  <si>
    <t>Tr PVC D 75,dl.6m, PN 10</t>
  </si>
  <si>
    <t>900063</t>
  </si>
  <si>
    <t>Tr PVC D 63,dl.5m, PN 10</t>
  </si>
  <si>
    <t>900064</t>
  </si>
  <si>
    <t>Tr PVC D 50,dl.5m, PN 10</t>
  </si>
  <si>
    <t>900065</t>
  </si>
  <si>
    <t>Tr PVC D 32,dl.5m,PN 10</t>
  </si>
  <si>
    <t>900066</t>
  </si>
  <si>
    <t>Ventil zpětný D 75 PVC</t>
  </si>
  <si>
    <t>900067</t>
  </si>
  <si>
    <t>Ventil zpětný D 63 PVC</t>
  </si>
  <si>
    <t>900068</t>
  </si>
  <si>
    <t>Ventil zpětný D 50 PVC</t>
  </si>
  <si>
    <t>900069</t>
  </si>
  <si>
    <t>Kohout kulový D 90 PVC</t>
  </si>
  <si>
    <t>900070</t>
  </si>
  <si>
    <t>Kohout kulový D 75 PVC</t>
  </si>
  <si>
    <t>900071</t>
  </si>
  <si>
    <t>Kohout kulový D 63 PVC</t>
  </si>
  <si>
    <t>900072</t>
  </si>
  <si>
    <t>Kohout kulový D 50 PVC</t>
  </si>
  <si>
    <t>900073</t>
  </si>
  <si>
    <t>Koleno D160 PVC 90° lep</t>
  </si>
  <si>
    <t>900074</t>
  </si>
  <si>
    <t>Koleno D160 PVC 45° lep</t>
  </si>
  <si>
    <t>900075</t>
  </si>
  <si>
    <t>Koleno D110 PVC 90° lep</t>
  </si>
  <si>
    <t>900076</t>
  </si>
  <si>
    <t>Koleno D110 PVC 45° lep</t>
  </si>
  <si>
    <t>900077</t>
  </si>
  <si>
    <t>Koleno D 90 PVC 90° lep</t>
  </si>
  <si>
    <t>900078</t>
  </si>
  <si>
    <t>Koleno D 90 PVC 45° lep</t>
  </si>
  <si>
    <t>900079</t>
  </si>
  <si>
    <t>Koleno D 75 PVC 90° lep</t>
  </si>
  <si>
    <t>900080</t>
  </si>
  <si>
    <t>Koleno D 75 PVC 45° lep</t>
  </si>
  <si>
    <t>252</t>
  </si>
  <si>
    <t>900081</t>
  </si>
  <si>
    <t>Koleno D 63/90° PN 16 PVC</t>
  </si>
  <si>
    <t>254</t>
  </si>
  <si>
    <t>900082</t>
  </si>
  <si>
    <t>Koleno D 63/45° PN16 PVC</t>
  </si>
  <si>
    <t>900083</t>
  </si>
  <si>
    <t>Koleno D 50/90° PVC PN16</t>
  </si>
  <si>
    <t>258</t>
  </si>
  <si>
    <t>900084</t>
  </si>
  <si>
    <t>Koleno D 50/45° PN 16, PVC</t>
  </si>
  <si>
    <t>260</t>
  </si>
  <si>
    <t>900085</t>
  </si>
  <si>
    <t>Koleno D 32 PVC 90° lep</t>
  </si>
  <si>
    <t>262</t>
  </si>
  <si>
    <t>900086</t>
  </si>
  <si>
    <t>T-kus D160 PVC lepení</t>
  </si>
  <si>
    <t>264</t>
  </si>
  <si>
    <t>900087</t>
  </si>
  <si>
    <t>T-kus D 90 PVC lepení</t>
  </si>
  <si>
    <t>266</t>
  </si>
  <si>
    <t>900088</t>
  </si>
  <si>
    <t>T-kus D 75 PVC lepení</t>
  </si>
  <si>
    <t>268</t>
  </si>
  <si>
    <t>900089</t>
  </si>
  <si>
    <t>T-kus D 40 PVC lepení</t>
  </si>
  <si>
    <t>270</t>
  </si>
  <si>
    <t>900090</t>
  </si>
  <si>
    <t>Příruba točivá D160 PVC</t>
  </si>
  <si>
    <t>272</t>
  </si>
  <si>
    <t>900091</t>
  </si>
  <si>
    <t>Těsnění ploché D160 PE</t>
  </si>
  <si>
    <t>274</t>
  </si>
  <si>
    <t>900092</t>
  </si>
  <si>
    <t>Manžeta přír.D160 PVC</t>
  </si>
  <si>
    <t>276</t>
  </si>
  <si>
    <t>900093</t>
  </si>
  <si>
    <t>Nátrubek D 50x6/4"int. kov</t>
  </si>
  <si>
    <t>278</t>
  </si>
  <si>
    <t>900094</t>
  </si>
  <si>
    <t>Nátrubek D 32x1"int.kov</t>
  </si>
  <si>
    <t>280</t>
  </si>
  <si>
    <t>900095</t>
  </si>
  <si>
    <t>Nátrubek D 63x2"int.kov</t>
  </si>
  <si>
    <t>282</t>
  </si>
  <si>
    <t>900096</t>
  </si>
  <si>
    <t>Nátrubek D 90 x 3" int</t>
  </si>
  <si>
    <t>284</t>
  </si>
  <si>
    <t>900097</t>
  </si>
  <si>
    <t>Nátrubek D110x4" int.</t>
  </si>
  <si>
    <t>286</t>
  </si>
  <si>
    <t>900098</t>
  </si>
  <si>
    <t>Redukce kr.D160x110 PVC</t>
  </si>
  <si>
    <t>288</t>
  </si>
  <si>
    <t>900099</t>
  </si>
  <si>
    <t>Redukce kr.D110x90 PVC</t>
  </si>
  <si>
    <t>290</t>
  </si>
  <si>
    <t>900100</t>
  </si>
  <si>
    <t>Redukce kr.D110x75 PVC</t>
  </si>
  <si>
    <t>292</t>
  </si>
  <si>
    <t>900101</t>
  </si>
  <si>
    <t>Redukce kr.D 90x63 PVC</t>
  </si>
  <si>
    <t>294</t>
  </si>
  <si>
    <t>900102</t>
  </si>
  <si>
    <t>Redukce kr.75x63 PVC</t>
  </si>
  <si>
    <t>296</t>
  </si>
  <si>
    <t>900103</t>
  </si>
  <si>
    <t>Redukce kr.D 75x50 PVC</t>
  </si>
  <si>
    <t>298</t>
  </si>
  <si>
    <t>900104</t>
  </si>
  <si>
    <t>Redukce kr.50x32 PVC</t>
  </si>
  <si>
    <t>300</t>
  </si>
  <si>
    <t>900105</t>
  </si>
  <si>
    <t>Klapka uzavírací D110 PVC</t>
  </si>
  <si>
    <t>302</t>
  </si>
  <si>
    <t>900106</t>
  </si>
  <si>
    <t>Sada přírub D110 ke kla</t>
  </si>
  <si>
    <t>304</t>
  </si>
  <si>
    <t>900107</t>
  </si>
  <si>
    <t>Kanalizační trubky SN4 DN 100 1m</t>
  </si>
  <si>
    <t>306</t>
  </si>
  <si>
    <t>900108</t>
  </si>
  <si>
    <t>Kanalizační trubky SN4 DN 150 1m</t>
  </si>
  <si>
    <t>308</t>
  </si>
  <si>
    <t>900109</t>
  </si>
  <si>
    <t>Trubka PP HT DN100 1000mm</t>
  </si>
  <si>
    <t>310</t>
  </si>
  <si>
    <t>900110</t>
  </si>
  <si>
    <t>Trubka PP HT DN 100 250m</t>
  </si>
  <si>
    <t>312</t>
  </si>
  <si>
    <t>900111</t>
  </si>
  <si>
    <t>Koleno DN 150 87°</t>
  </si>
  <si>
    <t>314</t>
  </si>
  <si>
    <t>900112</t>
  </si>
  <si>
    <t>Koleno DN 150 45°</t>
  </si>
  <si>
    <t>316</t>
  </si>
  <si>
    <t>900113</t>
  </si>
  <si>
    <t>Koleno DN 100 87°</t>
  </si>
  <si>
    <t>318</t>
  </si>
  <si>
    <t>900114</t>
  </si>
  <si>
    <t>Koleno DN 100 45°</t>
  </si>
  <si>
    <t>320</t>
  </si>
  <si>
    <t>900115</t>
  </si>
  <si>
    <t>Jednoduchá odbočka 45° DN 150 DN 100</t>
  </si>
  <si>
    <t>322</t>
  </si>
  <si>
    <t>900116</t>
  </si>
  <si>
    <t>Redukce DN 150 DN 100</t>
  </si>
  <si>
    <t>324</t>
  </si>
  <si>
    <t>900117</t>
  </si>
  <si>
    <t>Koleno PP HT DN 100 87°</t>
  </si>
  <si>
    <t>326</t>
  </si>
  <si>
    <t>900118</t>
  </si>
  <si>
    <t>Jednoduchá odbočka PP HT 87° DN 100 DN 100</t>
  </si>
  <si>
    <t>328</t>
  </si>
  <si>
    <t>900119</t>
  </si>
  <si>
    <t>Jednoduchá odbočka PP HT 87° DN 100 DN 40</t>
  </si>
  <si>
    <t>330</t>
  </si>
  <si>
    <t>900120</t>
  </si>
  <si>
    <t>Čistič PVC</t>
  </si>
  <si>
    <t>332</t>
  </si>
  <si>
    <t>900121</t>
  </si>
  <si>
    <t>Teflonová páska</t>
  </si>
  <si>
    <t>334</t>
  </si>
  <si>
    <t>900122</t>
  </si>
  <si>
    <t>Lepidlo PVC-U</t>
  </si>
  <si>
    <t>336</t>
  </si>
  <si>
    <t>900123</t>
  </si>
  <si>
    <t>Kotvící materiál, úchyty</t>
  </si>
  <si>
    <t>338</t>
  </si>
  <si>
    <t>203 - IO203 - Vnitřní vodovod a vnitřní kanalizace</t>
  </si>
  <si>
    <t>203.1 - IO203.1 - Vnitřní vodovod</t>
  </si>
  <si>
    <t>119001421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</si>
  <si>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</si>
  <si>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-1209095810</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</si>
  <si>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</si>
  <si>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32,4-26</t>
  </si>
  <si>
    <t>19,4-14,4</t>
  </si>
  <si>
    <t>131151201</t>
  </si>
  <si>
    <t>Hloubení zapažených jam a zářezů strojně s urovnáním dna do předepsaného profilu a spádu v hornině třídy těžitelnosti I skupiny 1 a 2 do 20 m3</t>
  </si>
  <si>
    <t>478201226</t>
  </si>
  <si>
    <t>"vypouštěcí šachta Š7"</t>
  </si>
  <si>
    <t>1,35*1,35*3,14*1,22*0,05</t>
  </si>
  <si>
    <t>"pítko"</t>
  </si>
  <si>
    <t>(1*0,4*(0,3-0,2)+0,25*0,4*0,84)*0,05</t>
  </si>
  <si>
    <t>131251201</t>
  </si>
  <si>
    <t>Hloubení zapažených jam a zářezů strojně s urovnáním dna do předepsaného profilu a spádu v hornině třídy těžitelnosti I skupiny 3 do 20 m3</t>
  </si>
  <si>
    <t>-618061213</t>
  </si>
  <si>
    <t>"80% výkopu"</t>
  </si>
  <si>
    <t>1,35*1,35*3,14*1,22*0,8</t>
  </si>
  <si>
    <t>(1*0,4*(0,3-0,2)+0,25*0,4*0,84)*0,8</t>
  </si>
  <si>
    <t>131351201</t>
  </si>
  <si>
    <t>Hloubení zapažených jam a zářezů strojně s urovnáním dna do předepsaného profilu a spádu v hornině třídy těžitelnosti II skupiny 4 do 20 m3</t>
  </si>
  <si>
    <t>-1162373002</t>
  </si>
  <si>
    <t>1,35*1,35*3,14*1,22*0,15</t>
  </si>
  <si>
    <t>(1*0,4*(0,3-0,2)+0,25*0,4*0,84)*0,15</t>
  </si>
  <si>
    <t>-1451261363</t>
  </si>
  <si>
    <t>"vodovod V1"</t>
  </si>
  <si>
    <t>21,4*1*(2,79+1,76)/2*0,05</t>
  </si>
  <si>
    <t>47,6*1*(1,76+1,5)/2*0,05</t>
  </si>
  <si>
    <t>10,4*1*(1,5+0,84)/2*0,05</t>
  </si>
  <si>
    <t>4,25*1*(0,84+1,49)/2*0,05</t>
  </si>
  <si>
    <t>8,35*1*(1,49+1,41)/2*0,05</t>
  </si>
  <si>
    <t>"vodovod V1.1"</t>
  </si>
  <si>
    <t>10,4*1*(1,59+1,42)/2*0,05</t>
  </si>
  <si>
    <t>4*1*(1,42+1,09)/2*0,05</t>
  </si>
  <si>
    <t>7,2*1*(1,09+0,9)/2*0,05</t>
  </si>
  <si>
    <t>1294564808</t>
  </si>
  <si>
    <t>21,4*1*(2,79+1,76)/2*0,8</t>
  </si>
  <si>
    <t>47,6*1*(1,76+1,5)/2*0,8</t>
  </si>
  <si>
    <t>10,4*1*(1,5+0,84)/2*0,8</t>
  </si>
  <si>
    <t>4,25*1*(0,84+1,49)/2*0,8</t>
  </si>
  <si>
    <t>8,35*1*(1,49+1,41)/2*0,8</t>
  </si>
  <si>
    <t>10,4*1*(1,59+1,42)/2*0,8</t>
  </si>
  <si>
    <t>4*1*(1,42+1,09)/2*0,8</t>
  </si>
  <si>
    <t>7,2*1*(1,09+0,9)/2*0,8</t>
  </si>
  <si>
    <t>704980939</t>
  </si>
  <si>
    <t>21,4*1*(2,79+1,76)/2*0,15</t>
  </si>
  <si>
    <t>47,6*1*(1,76+1,5)/2*0,15</t>
  </si>
  <si>
    <t>10,4*1*(1,5+0,84)/2*0,15</t>
  </si>
  <si>
    <t>4,25*1*(0,84+1,49)/2*0,15</t>
  </si>
  <si>
    <t>8,35*1*(1,49+1,41)/2*0,15</t>
  </si>
  <si>
    <t>10,4*1*(1,59+1,42)/2*0,15</t>
  </si>
  <si>
    <t>4*1*(1,42+1,09)/2*0,15</t>
  </si>
  <si>
    <t>7,2*1*(1,09+0,9)/2*0,15</t>
  </si>
  <si>
    <t>1966193617</t>
  </si>
  <si>
    <t>2,7*3,14*1,22</t>
  </si>
  <si>
    <t>-846755946</t>
  </si>
  <si>
    <t>-1698504793</t>
  </si>
  <si>
    <t>354259422</t>
  </si>
  <si>
    <t>642505078</t>
  </si>
  <si>
    <t>7,106+183,336</t>
  </si>
  <si>
    <t>-1300675832</t>
  </si>
  <si>
    <t>"celkem do 15-ti km"</t>
  </si>
  <si>
    <t>190,442*5</t>
  </si>
  <si>
    <t>-1005286258</t>
  </si>
  <si>
    <t>190,442*1,8</t>
  </si>
  <si>
    <t>-798882538</t>
  </si>
  <si>
    <t>6,982-1,35*1,35*3,14*0,15-0,62*0,62*3,14*0,5-(0,62*0,62*3,14+0,433*0,433*3,14)/2*0,58</t>
  </si>
  <si>
    <t>"vodovod V1+V1.1"</t>
  </si>
  <si>
    <t>183,336-11,36-40,088</t>
  </si>
  <si>
    <t>10364102</t>
  </si>
  <si>
    <t>zemina zásypová vč. dopravy na staveniště</t>
  </si>
  <si>
    <t>212866189</t>
  </si>
  <si>
    <t>2038087642</t>
  </si>
  <si>
    <t>69*1*0,36</t>
  </si>
  <si>
    <t>23*1*0,34</t>
  </si>
  <si>
    <t>(2,2+19,4)*1*0,34</t>
  </si>
  <si>
    <t>0,25*0,4*0,84</t>
  </si>
  <si>
    <t>-673906162</t>
  </si>
  <si>
    <t>40,088*1,8</t>
  </si>
  <si>
    <t>-1158639422</t>
  </si>
  <si>
    <t>"pod vypouštěcí šachtu Š7"</t>
  </si>
  <si>
    <t>1,35*1,35*3,14*0,15</t>
  </si>
  <si>
    <t>"pod žb desku pítka"</t>
  </si>
  <si>
    <t>1*0,4*0,1</t>
  </si>
  <si>
    <t>-1776560099</t>
  </si>
  <si>
    <t>"beton C 30/37 XC4 XA1"</t>
  </si>
  <si>
    <t>1*0,4*0,2-0,89*0,2*0,1</t>
  </si>
  <si>
    <t>638902537</t>
  </si>
  <si>
    <t>(1+0,4)*2*0,2+(0,89+0,2)*2+0,1</t>
  </si>
  <si>
    <t>-1067130851</t>
  </si>
  <si>
    <t>-435801282</t>
  </si>
  <si>
    <t>1*0,4*1,2*4,44/1000*2</t>
  </si>
  <si>
    <t>369317311</t>
  </si>
  <si>
    <t>Výplň z popílkocementové suspenze za rubem nosné obezdívky délky štoly, do 200 m, v hornině suché</t>
  </si>
  <si>
    <t>-1044350765</t>
  </si>
  <si>
    <t>"zalití zrušené kanalizace DN200"</t>
  </si>
  <si>
    <t>43*0,1*0,1*3,14</t>
  </si>
  <si>
    <t>"zalití stávající zrušené šachty"</t>
  </si>
  <si>
    <t>0,5*0,5*3,14*2,4</t>
  </si>
  <si>
    <t>941578310</t>
  </si>
  <si>
    <t>21,4*1*0,1</t>
  </si>
  <si>
    <t>47,6*1*0,1</t>
  </si>
  <si>
    <t>10,4*1*0,1</t>
  </si>
  <si>
    <t>4,25*1*0,1</t>
  </si>
  <si>
    <t>8,35*1*0,1</t>
  </si>
  <si>
    <t>4*1*0,1</t>
  </si>
  <si>
    <t>7,2*1*0,1</t>
  </si>
  <si>
    <t>452112111</t>
  </si>
  <si>
    <t>Osazení betonových dílců prstenců nebo rámů pod poklopy a mříže, výšky do 100 mm</t>
  </si>
  <si>
    <t>-1064253084</t>
  </si>
  <si>
    <t xml:space="preserve">Poznámka k souboru cen:_x000D_
1. V cenách nejsou započteny náklady na dodávku betonových výrobků; tyto se oceňují ve specifikaci._x000D_
</t>
  </si>
  <si>
    <t>59224187</t>
  </si>
  <si>
    <t>prstenec šachtový vyrovnávací betonový 625x120x100mm</t>
  </si>
  <si>
    <t>-1960148281</t>
  </si>
  <si>
    <t>871171211</t>
  </si>
  <si>
    <t>Montáž vodovodního potrubí z plastů v otevřeném výkopu z polyetylenu PE 100 svařovaných elektrotvarovkou SDR 11/PN16 D 40 x 3,7 mm</t>
  </si>
  <si>
    <t>1177126743</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</si>
  <si>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</si>
  <si>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"viz schema vnitř. vodovodu"</t>
  </si>
  <si>
    <t>41,2</t>
  </si>
  <si>
    <t>28613171</t>
  </si>
  <si>
    <t>potrubí vodovodní PE100 SDR11 se signalizační vrstvou 100m 40x3,7mm</t>
  </si>
  <si>
    <t>-1809504903</t>
  </si>
  <si>
    <t>"potrubí PE HD SDR 11 - 40x3,7"</t>
  </si>
  <si>
    <t>41,2*1,015</t>
  </si>
  <si>
    <t>871211211</t>
  </si>
  <si>
    <t>Montáž vodovodního potrubí z plastů v otevřeném výkopu z polyetylenu PE 100 svařovaných elektrotvarovkou SDR 11/PN16 D 63 x 5,8 mm</t>
  </si>
  <si>
    <t>-953565320</t>
  </si>
  <si>
    <t>28613173</t>
  </si>
  <si>
    <t>potrubí vodovodní PE100 SDR11 se signalizační vrstvou 100m 63x5,8mm</t>
  </si>
  <si>
    <t>-468669783</t>
  </si>
  <si>
    <t>"potrubí PE HD SDR 11 - 63x5,8"</t>
  </si>
  <si>
    <t>69*1,015</t>
  </si>
  <si>
    <t>877161101</t>
  </si>
  <si>
    <t>Montáž tvarovek na vodovodním plastovém potrubí z polyetylenu PE 100 elektrotvarovek SDR 11/PN16 spojek, oblouků nebo redukcí d 32</t>
  </si>
  <si>
    <t>1042643397</t>
  </si>
  <si>
    <t xml:space="preserve">Poznámka k souboru cen:_x000D_
1. V cenách montáže tvarovek nejsou započteny náklady na dodání tvarovek. Tyto náklady se oceňují ve specifikaci._x000D_
</t>
  </si>
  <si>
    <t>"elektrotvarovka PE-mosaz"</t>
  </si>
  <si>
    <t>286530751</t>
  </si>
  <si>
    <t>elektrotvarovka PE-mosaz d-R 40-1 1/2" typ LU</t>
  </si>
  <si>
    <t>-1807720738</t>
  </si>
  <si>
    <t>877171101</t>
  </si>
  <si>
    <t>Montáž tvarovek na vodovodním plastovém potrubí z polyetylenu PE 100 elektrotvarovek SDR 11/PN16 spojek, oblouků nebo redukcí d 40</t>
  </si>
  <si>
    <t>-915844877</t>
  </si>
  <si>
    <t>286159701</t>
  </si>
  <si>
    <t>spojka ISIFLO T110 D40/R1 1/4</t>
  </si>
  <si>
    <t>-1341706795</t>
  </si>
  <si>
    <t>877171110</t>
  </si>
  <si>
    <t>Montáž tvarovek na vodovodním plastovém potrubí z polyetylenu PE 100 elektrotvarovek SDR 11/PN16 kolen 45° d 40</t>
  </si>
  <si>
    <t>-127196175</t>
  </si>
  <si>
    <t>28614944</t>
  </si>
  <si>
    <t>elektrokoleno 45° PE 100 PN16 D 40mm</t>
  </si>
  <si>
    <t>1796661619</t>
  </si>
  <si>
    <t>877211101</t>
  </si>
  <si>
    <t>Montáž tvarovek na vodovodním plastovém potrubí z polyetylenu PE 100 elektrotvarovek SDR 11/PN16 spojek, oblouků nebo redukcí d 63</t>
  </si>
  <si>
    <t>1858847685</t>
  </si>
  <si>
    <t>"elektrospojky" 2</t>
  </si>
  <si>
    <t>"elektroredukce" 0</t>
  </si>
  <si>
    <t>28615972</t>
  </si>
  <si>
    <t>elektrospojka SDR11 PE 100 PN16 D 63mm</t>
  </si>
  <si>
    <t>1719976692</t>
  </si>
  <si>
    <t>877211112</t>
  </si>
  <si>
    <t>Montáž tvarovek na vodovodním plastovém potrubí z polyetylenu PE 100 elektrotvarovek SDR 11/PN16 kolen 90° d 63</t>
  </si>
  <si>
    <t>11196809</t>
  </si>
  <si>
    <t>28653055</t>
  </si>
  <si>
    <t>elektrokoleno 90° PE 100 D 63mm</t>
  </si>
  <si>
    <t>-353223342</t>
  </si>
  <si>
    <t>877321114</t>
  </si>
  <si>
    <t>Montáž tvarovek na vodovodním plastovém potrubí z polyetylenu PE 100 elektrotvarovek SDR 11/PN16 T-kusů redukovaných d 160/63</t>
  </si>
  <si>
    <t>1890964929</t>
  </si>
  <si>
    <t>286140.201</t>
  </si>
  <si>
    <t>tvarovka T-kus D 50-50mm</t>
  </si>
  <si>
    <t>-1145121002</t>
  </si>
  <si>
    <t>879221111</t>
  </si>
  <si>
    <t>Montáž napojení vodovodní přípojky v otevřeném výkopu ve sklonu přes 20 % DN 63</t>
  </si>
  <si>
    <t>1803531995</t>
  </si>
  <si>
    <t xml:space="preserve">Poznámka k souboru cen:_x000D_
1. Ceny jsou určeny pro polyetylenové a PVC potrubí._x000D_
2. Ceny jsou určeny pro jedno napojení vnitřní instalace objektu na vodovodní přípojku._x000D_
</t>
  </si>
  <si>
    <t>879231191</t>
  </si>
  <si>
    <t>Příplatek k ceně vodovodního potrubí za montáž v otevřeném výkopu ve sklonu přes 20 % DN od 40 do 550</t>
  </si>
  <si>
    <t>301971568</t>
  </si>
  <si>
    <t xml:space="preserve">Poznámka k souboru cen:_x000D_
1. Ceny jsou určeny pro litinové, ocelové, polyetylenové a PVC potrubí._x000D_
</t>
  </si>
  <si>
    <t>69+41,2</t>
  </si>
  <si>
    <t>89000-001R.2</t>
  </si>
  <si>
    <t>Mont.+dod vodoměrná sestava dle vč. D.1.4.2.A.8</t>
  </si>
  <si>
    <t>-1286567952</t>
  </si>
  <si>
    <t>890211851</t>
  </si>
  <si>
    <t>Bourání šachet a jímek strojně velikosti obestavěného prostoru do 1,5 m3 z prostého betonu</t>
  </si>
  <si>
    <t>358045690</t>
  </si>
  <si>
    <t xml:space="preserve">Poznámka k souboru cen:_x000D_
1. Ceny jsou určeny pro vodovodní a kanalizačné šachty._x000D_
2. Množství měrných jednotek se určuje v m3 obestavěného prostoru šachty nebo jímky._x000D_
3. Šachty velikosti nad 5 m3 obestavěného prostoru se oceňují cenami katalogu 801-3 Budov a haly - bourání konstrukcí._x000D_
</t>
  </si>
  <si>
    <t>"zhlaví vstupního komínu rušené šachty"</t>
  </si>
  <si>
    <t>0,5*0,5*3,14*1</t>
  </si>
  <si>
    <t>891211222</t>
  </si>
  <si>
    <t>Montáž vodovodních armatur na potrubí šoupátek nebo klapek uzavíracích v šachtách s ručním kolečkem DN 50</t>
  </si>
  <si>
    <t>1863418779</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</si>
  <si>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</si>
  <si>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42221301</t>
  </si>
  <si>
    <t>šoupátko pitná voda litina DN 50</t>
  </si>
  <si>
    <t>-1290160604</t>
  </si>
  <si>
    <t>891213111</t>
  </si>
  <si>
    <t>Montáž vodovodních armatur na potrubí ventilů hlavních pro přípojky DN 50</t>
  </si>
  <si>
    <t>1482268402</t>
  </si>
  <si>
    <t>422201-01</t>
  </si>
  <si>
    <t>zavzdušňovací ventil DN50</t>
  </si>
  <si>
    <t>1666553220</t>
  </si>
  <si>
    <t>891213321</t>
  </si>
  <si>
    <t>Montáž vodovodních armatur na potrubí ventilů odvzdušňovacích nebo zavzdušňovacích mechanických a plovákových přírubových na venkovních řadech DN 50</t>
  </si>
  <si>
    <t>-115961052</t>
  </si>
  <si>
    <t>"příruba"</t>
  </si>
  <si>
    <t>2+2+2</t>
  </si>
  <si>
    <t>422201-02</t>
  </si>
  <si>
    <t>speciální příruba DN 50/40</t>
  </si>
  <si>
    <t>-487586878</t>
  </si>
  <si>
    <t>422201-03</t>
  </si>
  <si>
    <t>závitová příruba DN 50/40</t>
  </si>
  <si>
    <t>-295497516</t>
  </si>
  <si>
    <t>422201-04</t>
  </si>
  <si>
    <t>příruba DN 50 dl.200mm</t>
  </si>
  <si>
    <t>1112651477</t>
  </si>
  <si>
    <t>722232061</t>
  </si>
  <si>
    <t>Armatury se dvěma závity kulové kohouty PN 42 do 185 °C přímé vnitřní závit s vypouštěním G 1/2"</t>
  </si>
  <si>
    <t>-805952821</t>
  </si>
  <si>
    <t>892233122</t>
  </si>
  <si>
    <t>Proplach a dezinfekce vodovodního potrubí DN od 40 do 70</t>
  </si>
  <si>
    <t>-183819906</t>
  </si>
  <si>
    <t xml:space="preserve">Poznámka k souboru cen:_x000D_
1. V cenách jsou započteny náklady na napuštění a vypuštění vody, dodání vody a dezinfekčního prostředku._x000D_
</t>
  </si>
  <si>
    <t>69+23+21,6</t>
  </si>
  <si>
    <t>892241111</t>
  </si>
  <si>
    <t>Tlakové zkoušky vodou na potrubí DN do 80</t>
  </si>
  <si>
    <t>-776792193</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</si>
  <si>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</si>
  <si>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894411311</t>
  </si>
  <si>
    <t>Osazení betonových nebo železobetonových dílců pro šachty skruží rovných</t>
  </si>
  <si>
    <t>-648924316</t>
  </si>
  <si>
    <t xml:space="preserve">Poznámka k souboru cen:_x000D_
1. V cenách nejsou započteny náklady na dodání betonových nebo železobetonových dílců a těsnění; dodání těchto se oceňuje ve specifikaci._x000D_
</t>
  </si>
  <si>
    <t>59224051</t>
  </si>
  <si>
    <t>skruž pro kanalizační šachty se zabudovanými stupadly 100x50x12cm</t>
  </si>
  <si>
    <t>215220658</t>
  </si>
  <si>
    <t>894412411</t>
  </si>
  <si>
    <t>Osazení betonových nebo železobetonových dílců pro šachty skruží přechodových</t>
  </si>
  <si>
    <t>2093187149</t>
  </si>
  <si>
    <t>59224312</t>
  </si>
  <si>
    <t>kónus šachetní betonový kapsové plastové stupadlo 100x62,5x58cm</t>
  </si>
  <si>
    <t>1831285030</t>
  </si>
  <si>
    <t>899102211</t>
  </si>
  <si>
    <t>Demontáž poklopů litinových a ocelových včetně rámů, hmotnosti jednotlivě přes 50 do 100 Kg</t>
  </si>
  <si>
    <t>37128644</t>
  </si>
  <si>
    <t>899103112</t>
  </si>
  <si>
    <t>Osazení poklopů litinových a ocelových včetně rámů pro třídu zatížení B125, C250</t>
  </si>
  <si>
    <t>-1570447369</t>
  </si>
  <si>
    <t>186372762</t>
  </si>
  <si>
    <t>"vzor BRNO-šedá litina"</t>
  </si>
  <si>
    <t>899623181</t>
  </si>
  <si>
    <t>Obetonování potrubí nebo zdiva stok betonem prostým v otevřeném výkopu, beton tř. C 30/37</t>
  </si>
  <si>
    <t>-1691072804</t>
  </si>
  <si>
    <t>"vypouštěcí šachta Š7-kolem vstupního komínu"</t>
  </si>
  <si>
    <t>(1,5*3,14-(1,3*3,14+0,86*3,14)/2)*0,5</t>
  </si>
  <si>
    <t>-1405150781</t>
  </si>
  <si>
    <t>1,5*3,14*0,5</t>
  </si>
  <si>
    <t>899721111</t>
  </si>
  <si>
    <t>Signalizační vodič na potrubí DN do 150 mm</t>
  </si>
  <si>
    <t>1074364916</t>
  </si>
  <si>
    <t>"trasovací vodič CY 4mm2"</t>
  </si>
  <si>
    <t>220,4</t>
  </si>
  <si>
    <t>899722112</t>
  </si>
  <si>
    <t>Krytí potrubí z plastů výstražnou fólií z PVC šířky 25 cm</t>
  </si>
  <si>
    <t>-1706855428</t>
  </si>
  <si>
    <t>110,2</t>
  </si>
  <si>
    <t>90100-001R.3</t>
  </si>
  <si>
    <t>M+D pítko 890/200/990mm, s redukčním ventilem, odvodněním a miskou pro psy, celokovové pítko s jednoduchou konstrukcí, která je doplněna dotykovým systémem pouštění vody z nerezu. Barevné provedení dle odstínů RAL. V nerezovém provední.</t>
  </si>
  <si>
    <t>1756363311</t>
  </si>
  <si>
    <t>953943123</t>
  </si>
  <si>
    <t>Osazování drobných kovových předmětů výrobků ostatních jinde neuvedených do betonu se zajištěním polohy k bednění či k výztuži před zabetonováním hmotnosti přes 5 do 15 kg/kus</t>
  </si>
  <si>
    <t>382798078</t>
  </si>
  <si>
    <t>"vodoměrná šachta"</t>
  </si>
  <si>
    <t>"kotevní bloky" 3</t>
  </si>
  <si>
    <t>5530001</t>
  </si>
  <si>
    <t>ocelové kotevní bloky 503/525mm</t>
  </si>
  <si>
    <t>-353057278</t>
  </si>
  <si>
    <t>977151115</t>
  </si>
  <si>
    <t>Jádrové vrty diamantovými korunkami do stavebních materiálů (železobetonu, betonu, cihel, obkladů, dlažeb, kamene) průměru přes 60 do 70 mm</t>
  </si>
  <si>
    <t>-1784753299</t>
  </si>
  <si>
    <t>"průvrt šachtou Š7 pro vodovodní potrubí"</t>
  </si>
  <si>
    <t>0,12*2</t>
  </si>
  <si>
    <t>-1992102514</t>
  </si>
  <si>
    <t>97820-001R.1</t>
  </si>
  <si>
    <t>Utěsnění prostupů montážní pěnou</t>
  </si>
  <si>
    <t>1556607290</t>
  </si>
  <si>
    <t>83002105</t>
  </si>
  <si>
    <t>-219711271</t>
  </si>
  <si>
    <t>1,493*14 'Přepočtené koeficientem množství</t>
  </si>
  <si>
    <t>425289092</t>
  </si>
  <si>
    <t>2126190382</t>
  </si>
  <si>
    <t>203.2 - IO203.2 - Vniřní kanalizace</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</si>
  <si>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</si>
  <si>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</si>
  <si>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497566122</t>
  </si>
  <si>
    <t>"kanalizace A1"</t>
  </si>
  <si>
    <t>"kanalizace A2"</t>
  </si>
  <si>
    <t>-811072714</t>
  </si>
  <si>
    <t>6+2</t>
  </si>
  <si>
    <t>-44758639</t>
  </si>
  <si>
    <t>"šachta Š3"</t>
  </si>
  <si>
    <t>2,5*2,5*4,08*0,05</t>
  </si>
  <si>
    <t>"šachta Š4"</t>
  </si>
  <si>
    <t>2,5*2,5*3,51*0,05</t>
  </si>
  <si>
    <t>"šachta Š5"</t>
  </si>
  <si>
    <t>2,5*2,5*1,86*0,05</t>
  </si>
  <si>
    <t>"šachta Š6"</t>
  </si>
  <si>
    <t>2,5*2,5*0,71*0,05</t>
  </si>
  <si>
    <t>"šachta Š7"</t>
  </si>
  <si>
    <t>2,5*2,5*1,32*0,05</t>
  </si>
  <si>
    <t>-1508216224</t>
  </si>
  <si>
    <t>2,5*2,5*4,08*0,8</t>
  </si>
  <si>
    <t>2,5*2,5*3,51*0,8</t>
  </si>
  <si>
    <t>2,5*2,5*1,86*0,8</t>
  </si>
  <si>
    <t>2,5*2,5*0,71*0,8</t>
  </si>
  <si>
    <t>2,5*2,5*1,32*0,8</t>
  </si>
  <si>
    <t>110578117</t>
  </si>
  <si>
    <t>2,5*2,5*4,08*0,15</t>
  </si>
  <si>
    <t>2,5*2,5*3,51*0,15</t>
  </si>
  <si>
    <t>2,5*2,5*1,86*0,15</t>
  </si>
  <si>
    <t>2,5*2,5*0,71*0,15</t>
  </si>
  <si>
    <t>2,5*2,5*1,32*0,15</t>
  </si>
  <si>
    <t>-1826945354</t>
  </si>
  <si>
    <t>46*0,8*(4,5+4,63+4,52+4,33+4,06)/5*0,05</t>
  </si>
  <si>
    <t>51,8*0,8*(2,97+1,12)/2*0,05</t>
  </si>
  <si>
    <t>266603691</t>
  </si>
  <si>
    <t>46*0,8*(4,5+4,63+4,52+4,33+4,06)/5*0,8</t>
  </si>
  <si>
    <t>51,8*0,8*(2,97+1,12)/2*0,8</t>
  </si>
  <si>
    <t>-1226415691</t>
  </si>
  <si>
    <t>46*0,8*(4,5+4,63+4,52+4,33+4,06)/5*0,15</t>
  </si>
  <si>
    <t>51,8*0,8*(2,97+1,12)/2*0,15</t>
  </si>
  <si>
    <t>151101102</t>
  </si>
  <si>
    <t>Zřízení pažení a rozepření stěn rýh pro podzemní vedení příložné pro jakoukoliv mezerovitost, hloubky do 4 m</t>
  </si>
  <si>
    <t>590084242</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</si>
  <si>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</si>
  <si>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46*(4,5+4,63+4,52+4,33+4,06)/5*2</t>
  </si>
  <si>
    <t>51,8*(2,97+1,12)/2*2</t>
  </si>
  <si>
    <t>151101112</t>
  </si>
  <si>
    <t>Odstranění pažení a rozepření stěn rýh pro podzemní vedení s uložením materiálu na vzdálenost do 3 m od kraje výkopu příložné, hloubky přes 2 do 4 m</t>
  </si>
  <si>
    <t>2082758198</t>
  </si>
  <si>
    <t>-1512863481</t>
  </si>
  <si>
    <t>2,5*4*4,08</t>
  </si>
  <si>
    <t>2,5*4*3,51</t>
  </si>
  <si>
    <t>2,5*4*1,86</t>
  </si>
  <si>
    <t>2,5*4*0,71</t>
  </si>
  <si>
    <t>2,5*4*1,32</t>
  </si>
  <si>
    <t>-298069045</t>
  </si>
  <si>
    <t>-1975032612</t>
  </si>
  <si>
    <t>-1547479340</t>
  </si>
  <si>
    <t>1995116578</t>
  </si>
  <si>
    <t>71,751+246,959</t>
  </si>
  <si>
    <t>74057727</t>
  </si>
  <si>
    <t>318,71*5</t>
  </si>
  <si>
    <t>575983977</t>
  </si>
  <si>
    <t>318,71*1,8</t>
  </si>
  <si>
    <t>1995499585</t>
  </si>
  <si>
    <t>30,5-(2,5*2,5*(0,1+0,1)+0,65*0,65*3,14*(0,725+1*3)-0,75*0,75*3,14*0,5)</t>
  </si>
  <si>
    <t>27,375-(2,5*2,5*(0,1+0,1)+0,65*0,65*3,14*(0,725+1*2+0,5)-0,75*0,75*3,14*0,5)</t>
  </si>
  <si>
    <t>16,313-(2,5*2,5*(0,1+0,1)+0,65*0,65*3,14*(0,675+0,5)-0,75*0,75*3,14*0,5)</t>
  </si>
  <si>
    <t>9,063-(2,5*2,5*(0,1+0,1)+0,65*0,65*3,14*0,675-0,75*0,75*3,14*0,5)</t>
  </si>
  <si>
    <t>246,959-37,048-0,1*0,1*3,14-51,8*0,08*0,08*3,14-7,824</t>
  </si>
  <si>
    <t>-1071854280</t>
  </si>
  <si>
    <t>271,124</t>
  </si>
  <si>
    <t>-1144806974</t>
  </si>
  <si>
    <t>46*0,8*(0,3+0,2)</t>
  </si>
  <si>
    <t>51,8*0,8*(0,3+0,15)</t>
  </si>
  <si>
    <t>-731826744</t>
  </si>
  <si>
    <t>37,048*1,8</t>
  </si>
  <si>
    <t>1763369119</t>
  </si>
  <si>
    <t>"pod podkladní beton"</t>
  </si>
  <si>
    <t>2,5*2,5*0,1</t>
  </si>
  <si>
    <t>432520878</t>
  </si>
  <si>
    <t>-1354101272</t>
  </si>
  <si>
    <t>46*0,8*0,1</t>
  </si>
  <si>
    <t>51,8*0,8*0,1</t>
  </si>
  <si>
    <t>451573111</t>
  </si>
  <si>
    <t>Lože pod potrubí, stoky a drobné objekty v otevřeném výkopu z písku a štěrkopísku do 63 mm</t>
  </si>
  <si>
    <t>-467472034</t>
  </si>
  <si>
    <t>2,5*2,5*0,15</t>
  </si>
  <si>
    <t>-2018706516</t>
  </si>
  <si>
    <t>1787985273</t>
  </si>
  <si>
    <t>59224185</t>
  </si>
  <si>
    <t>prstenec šachtový vyrovnávací betonový 625x120x60mm</t>
  </si>
  <si>
    <t>1955582561</t>
  </si>
  <si>
    <t>59224188</t>
  </si>
  <si>
    <t>prstenec šachtový vyrovnávací betonový 625x120x120mm</t>
  </si>
  <si>
    <t>-1266169482</t>
  </si>
  <si>
    <t>591141111</t>
  </si>
  <si>
    <t>Kladení dlažby z kostek s provedením lože do tl. 50 mm, s vyplněním spár, s dvojím beraněním a se smetením přebytečného materiálu na krajnici velkých z kamene, do lože z cementové malty</t>
  </si>
  <si>
    <t>715475035</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</si>
  <si>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</si>
  <si>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"dvojřádek kolem šachty Š3, Š4"</t>
  </si>
  <si>
    <t>(1,2*3,14+0,78*3,14)/2*0,2*2</t>
  </si>
  <si>
    <t>583810071</t>
  </si>
  <si>
    <t>kostka dlažební žula drobná 10/10</t>
  </si>
  <si>
    <t>-1762694602</t>
  </si>
  <si>
    <t>1,243*1,02</t>
  </si>
  <si>
    <t>900268451</t>
  </si>
  <si>
    <t>"kanalizace A2" 51,8</t>
  </si>
  <si>
    <t>51,8</t>
  </si>
  <si>
    <t>1283161115</t>
  </si>
  <si>
    <t>51,8*1,015</t>
  </si>
  <si>
    <t>-826246378</t>
  </si>
  <si>
    <t>-980120479</t>
  </si>
  <si>
    <t>46*1,015</t>
  </si>
  <si>
    <t>892351111</t>
  </si>
  <si>
    <t>Tlakové zkoušky vodou na potrubí DN 150 nebo 200</t>
  </si>
  <si>
    <t>317048128</t>
  </si>
  <si>
    <t>51,8+49</t>
  </si>
  <si>
    <t>892372111</t>
  </si>
  <si>
    <t>Tlakové zkoušky vodou zabezpečení konců potrubí při tlakových zkouškách DN do 300</t>
  </si>
  <si>
    <t>194503379</t>
  </si>
  <si>
    <t>1250784396</t>
  </si>
  <si>
    <t>3+1</t>
  </si>
  <si>
    <t>2+1+1</t>
  </si>
  <si>
    <t>59224050</t>
  </si>
  <si>
    <t>skruž pro kanalizační šachty se zabudovanými stupadly 100x25x12cm</t>
  </si>
  <si>
    <t>352022628</t>
  </si>
  <si>
    <t>277125266</t>
  </si>
  <si>
    <t>59224052</t>
  </si>
  <si>
    <t>skruž pro kanalizační šachty se zabudovanými stupadly 100x100x12cm</t>
  </si>
  <si>
    <t>1551485413</t>
  </si>
  <si>
    <t>28610484</t>
  </si>
  <si>
    <t>elastomerové těsnění skruží d1000</t>
  </si>
  <si>
    <t>-1817205697</t>
  </si>
  <si>
    <t>-515808222</t>
  </si>
  <si>
    <t>1654171753</t>
  </si>
  <si>
    <t>894414111</t>
  </si>
  <si>
    <t>Osazení betonových nebo železobetonových dílců pro šachty skruží základových (dno)</t>
  </si>
  <si>
    <t>2141366282</t>
  </si>
  <si>
    <t>59224337</t>
  </si>
  <si>
    <t>dno betonové šachty kanalizační přímé 100x60x40cm</t>
  </si>
  <si>
    <t>958261122</t>
  </si>
  <si>
    <t>-12615446</t>
  </si>
  <si>
    <t xml:space="preserve">"šachta Š3-Š7" </t>
  </si>
  <si>
    <t>28661933</t>
  </si>
  <si>
    <t>poklop šachtový litinový  DN 600 pro třídu zatížení B125</t>
  </si>
  <si>
    <t>-2030712937</t>
  </si>
  <si>
    <t>-1642632077</t>
  </si>
  <si>
    <t>"obetonování konusu"</t>
  </si>
  <si>
    <t>(0,9+0,6)/2*3,14*0,45*0,5*5</t>
  </si>
  <si>
    <t>"zabetonování prostupu v Š2"</t>
  </si>
  <si>
    <t>0,125*0,125*3,14*0,12</t>
  </si>
  <si>
    <t>1583594444</t>
  </si>
  <si>
    <t>0,9*3,14*0,5*5</t>
  </si>
  <si>
    <t>0,15*0,15*3,14*2</t>
  </si>
  <si>
    <t>977151126</t>
  </si>
  <si>
    <t>Jádrové vrty diamantovými korunkami do stavebních materiálů (železobetonu, betonu, cihel, obkladů, dlažeb, kamene) průměru přes 200 do 225 mm</t>
  </si>
  <si>
    <t>-1826542960</t>
  </si>
  <si>
    <t>"prostup do šachty Š7"</t>
  </si>
  <si>
    <t>-2000687278</t>
  </si>
  <si>
    <t>204 - IO204 - Závlahový systém</t>
  </si>
  <si>
    <t xml:space="preserve">    101 - Ovládací systém a senzory</t>
  </si>
  <si>
    <t xml:space="preserve">    102 - Šachtice s elmag. ventily, rozdělovače, kabelové vedení</t>
  </si>
  <si>
    <t xml:space="preserve">    103 - Potrubí a tvarovky pro rozvody AZS</t>
  </si>
  <si>
    <t xml:space="preserve">    104 - Postřikovače, trysky, pružné přípojky postřikovačů</t>
  </si>
  <si>
    <t xml:space="preserve">    105 - Mikrozávlaha</t>
  </si>
  <si>
    <t xml:space="preserve">    106 - Letní vodovod - vodní zásuvky</t>
  </si>
  <si>
    <t xml:space="preserve">    107 - Hlavní sestava - napojení na vodní zdroj</t>
  </si>
  <si>
    <t xml:space="preserve">    108 - Různé</t>
  </si>
  <si>
    <t xml:space="preserve">    109 - Ostatní pracovní činnosti</t>
  </si>
  <si>
    <t>Ovládací systém a senzory</t>
  </si>
  <si>
    <t>10001</t>
  </si>
  <si>
    <t>Ovládací jednotka, int. trafo 230 /24 V AC, plastový kabinet, int. trafo 230 /24 V AC, 42 sekcí Nejmodernější ovládací jednotka nové generace, 6-54 sekcí. 32 programů, SolarSync, 3xMV, až 6 senzorů průtoku. 7 modulů A2M 43707. Plastový kabinet.</t>
  </si>
  <si>
    <t>101002</t>
  </si>
  <si>
    <t>WiFi modul | WiFi modul k ovládací jednotce. Umožňuje připojení jednotky do systému vzdálené správy Centralus.</t>
  </si>
  <si>
    <t>101003</t>
  </si>
  <si>
    <t>LAN modul | LAN modul k ovládací jednotce. Umožňuje připojení jednotky do systému vzdálené správy Centralus.</t>
  </si>
  <si>
    <t>101004</t>
  </si>
  <si>
    <t>Čidlo srážek s okamžitou aktivací | Senzor srážek s funkcí Quick Response (okamžitá aktivace - 2-5 min), zpětná deaktivace do 4 hod, reg. rychlosti vysychání, ALU konzole, 24 V nebo 9 V</t>
  </si>
  <si>
    <t>101005</t>
  </si>
  <si>
    <t>Značková ULTRA alkalická baterie 9 V pro jednotky | Kvalitní značková ULTRA alkalická baterie 9 V pro ovládací jednotky.</t>
  </si>
  <si>
    <t>101006</t>
  </si>
  <si>
    <t>Vodotěsné konektory DBO-B-6 | Vodotěsné konektory DBO-B-6 0,8-2,5 mm² dvoudílné (žlutomodrá kabelová spojka), středně velké tělo, pro spojení 2-6 vodičů, náhrada za DBY.</t>
  </si>
  <si>
    <t>Šachtice s elmag. ventily, rozdělovače, kabelové vedení</t>
  </si>
  <si>
    <t>102001</t>
  </si>
  <si>
    <t>STANDARD bez otvorů | Výška 31 cm, bez otvorů, základna 54,5x40 cm, víko 42,5x29 cm, zajišťovací šroub, zátěžové provedení</t>
  </si>
  <si>
    <t>102002</t>
  </si>
  <si>
    <t>Závitové DG přechody s vnějším závitem | 63x6/4" /zelené/, pro spojování potrubí z nízkohustotního polyethylenu PE-LD a středněhustotního polyethylenu PE-MD</t>
  </si>
  <si>
    <t>102003</t>
  </si>
  <si>
    <t>Koleno MF 6/4" s O-kroužkem, GR | S převlečnou matkou pro připojení el. mag. ventilu (matka/vnější závit). Tvarovka je v převlečné matici opatřena těsnicím O-kroužkem.</t>
  </si>
  <si>
    <t>102004</t>
  </si>
  <si>
    <t>T-kus MMF 6/4" s O-kroužkem, GR | S převlečnou matkou pro připojení el. mag. ventilu, (matka/vnější závit/vnější závit). Tvarovka je v převlečné matici opatřena těsnicím O-kroužkem.</t>
  </si>
  <si>
    <t>102005</t>
  </si>
  <si>
    <t>Elektromagnetický ventil 6/4s cívkou 24 V AC. Rozsah pracovních tlaků 1,5 - 10 bar, spodní nebo boční připojení.</t>
  </si>
  <si>
    <t>102006</t>
  </si>
  <si>
    <t>Závitové DG přechody s vnějším závitem | 50x6/4" /zelené/, pro spojování potrubí z nízkohustotního polyethylenu PE-LD a středněhustotního polyethylenu PE-MD</t>
  </si>
  <si>
    <t>102007</t>
  </si>
  <si>
    <t>Závitové DG přechody s vnějším závitem | 40x6/4" /zelené/, pro spojování potrubí z nízkohustotního polyethylenu PE-LD a středněhustotního polyethylenu PE-MD</t>
  </si>
  <si>
    <t>102008</t>
  </si>
  <si>
    <t>Vodotěsné konektory Pro vodiče 0,8-4,0 mm², dvoudílné, velké tělo, červená kabelová spojka, pro více společný vodičů.</t>
  </si>
  <si>
    <t>102009</t>
  </si>
  <si>
    <t>Vodotěsné konektory Pro vodiče 0,8-2,5 mm² dvoudílné (žlutomodrá kabelová spojka), středně velké tělo, pro spojení 2-6 vodičů, náhrada za DBY.</t>
  </si>
  <si>
    <t>102010</t>
  </si>
  <si>
    <t>CYKY-O 2x1,5 (CYKY 2Dx1,5) | Dvoužilový zemní kabel vhodný například pro 1 elektromagnetický ventil nebo čidlo, balení ve smotku 200 m, cena uvedena za 1 m.</t>
  </si>
  <si>
    <t>102011</t>
  </si>
  <si>
    <t>CYKY-J 3x1,5 (CYKY 3Cx1,5) | Třížilový zemní kabel vhodný například pro 2 elektromagnetické ventily, balení ve smotku 200 m, cena uvedena za 1 m.</t>
  </si>
  <si>
    <t>102012</t>
  </si>
  <si>
    <t>CYKY-J 4x1,5 (CYKY 4Bx1,5) | Čtyřžilový zemní kabel vhodný například pro 3 elektromagnetické ventily, balení ve smotku 200 m, cena uvedena za 1 m.</t>
  </si>
  <si>
    <t>102013</t>
  </si>
  <si>
    <t>Tlakový regulátor s nastavitelnou hodnotou výstupního tlaku 1,4 - 6,9 bar. Pro ventily.</t>
  </si>
  <si>
    <t>Potrubí a tvarovky pro rozvody AZS</t>
  </si>
  <si>
    <t>103001</t>
  </si>
  <si>
    <t>PE-LD/ES (PN 10), Ø 25-63 mm | 63x6,5 mm, PN 10, velmi kvalitní potrubí pro sekční a páteřní rozvody, návin 50 m, cena uvedena za 1 m</t>
  </si>
  <si>
    <t>103002</t>
  </si>
  <si>
    <t>T - kusy | 63 mm /zelené/, pro spojování potrubí z nízkohustotního polyethylenu PE-LD a středněhustotního polyethylenu PE-MD</t>
  </si>
  <si>
    <t>103003</t>
  </si>
  <si>
    <t>Kolena | 63 mm /zelené/, pro spojování potrubí z nízkohustotního polyethylenu PE-LD a středněhustotního polyethylenu PE-MD</t>
  </si>
  <si>
    <t>103004</t>
  </si>
  <si>
    <t>Spojky přímé | 63x63 /zelené/, pro spojování potrubí z nízkohustotního polyethylenu PE-LD a středněhustotního polyethylenu PE-MD</t>
  </si>
  <si>
    <t>103005</t>
  </si>
  <si>
    <t>PE-LD/ES (PN 6), Ø 25-63 mm | 50x4,6 mm, PN 6, velmi kvalitní potrubí pro sekční rozvody, návin 50 m, cena uvedena za 1 m</t>
  </si>
  <si>
    <t>103006</t>
  </si>
  <si>
    <t>T - kusy | 50 mm /zelené/, pro spojování potrubí z nízkohustotního polyethylenu PE-LD a středněhustotního polyethylenu PE-MD</t>
  </si>
  <si>
    <t>103007</t>
  </si>
  <si>
    <t>Kolena | 50 mm /zelené/, pro spojování potrubí z nízkohustotního polyethylenu PE-LD a středněhustotního polyethylenu PE-MD</t>
  </si>
  <si>
    <t>103008</t>
  </si>
  <si>
    <t>Spojky redukované | 50x40 /zelené/, pro spojování potrubí z nízkohustotního polyethylenu PE-LD a středněhustotního polyethylenu PE-MD</t>
  </si>
  <si>
    <t>103009</t>
  </si>
  <si>
    <t>Spojky redukované | 50x32 /zelené/, pro spojování potrubí z nízkohustotního polyethylenu PE-LD a středněhustotního polyethylenu PE-MD</t>
  </si>
  <si>
    <t>103010</t>
  </si>
  <si>
    <t>T - kusy redukované | 50x40x50 /zelené/, pro spojování potrubí z nízkohustotního polyethylenu PE-LD a středněhustotního polyethylenu PE-MD</t>
  </si>
  <si>
    <t>103011</t>
  </si>
  <si>
    <t>T - kusy redukované | 50x32x50 /zelené/, pro spojování potrubí z nízkohustotního polyethylenu PE-LD a středněhustotního polyethylenu PE-MD</t>
  </si>
  <si>
    <t>103012</t>
  </si>
  <si>
    <t>PE-LD/ES (PN 6), Ø 25-63 mm | 40x3,7 mm, PN 6, velmi kvalitní potrubí pro sekční rozvody, návin 100 m, cena uvedena za 1 m</t>
  </si>
  <si>
    <t>103013</t>
  </si>
  <si>
    <t>T - kusy | 40 mm /zelené/, pro spojování potrubí z nízkohustotního polyethylenu PE-LD a středněhustotního polyethylenu PE-MD</t>
  </si>
  <si>
    <t>103014</t>
  </si>
  <si>
    <t>Kolena | 40 mm /zelené/, pro spojování potrubí z nízkohustotního polyethylenu PE-LD a středněhustotního polyethylenu PE-MD</t>
  </si>
  <si>
    <t>103015</t>
  </si>
  <si>
    <t>Spojky redukované | 40x32 /zelené/, pro spojování potrubí z nízkohustotního polyethylenu PE-LD a středněhustotního polyethylenu PE-MD</t>
  </si>
  <si>
    <t>103016</t>
  </si>
  <si>
    <t>T - kusy redukované | 40x32x40 /zelené/, pro spojování potrubí z nízkohustotního polyethylenu PE-LD a středněhustotního polyethylenu PE-MD</t>
  </si>
  <si>
    <t>103017</t>
  </si>
  <si>
    <t>Zátky na potrubí | 40 mm /zelené/, pro spojování potrubí z nízkohustotního polyethylenu PE-LD a středněhustotního polyethylenu PE-MD</t>
  </si>
  <si>
    <t>103018</t>
  </si>
  <si>
    <t>PE-LD/ES (PN 6), Ø 25-63 mm | 32x3,0 mm, PN 6, velmi kvalitní potrubí pro sekční rozvody, návin 100 m, cena uvedena za 1 m</t>
  </si>
  <si>
    <t>103019</t>
  </si>
  <si>
    <t>T - kusy | 32 mm /zelené/, pro spojování potrubí z nízkohustotního polyethylenu PE-LD a středněhustotního polyethylenu PE-MD</t>
  </si>
  <si>
    <t>103020</t>
  </si>
  <si>
    <t>Kolena | 32 mm /zelené/, pro spojování potrubí z nízkohustotního polyethylenu PE-LD a středněhustotního polyethylenu PE-MD</t>
  </si>
  <si>
    <t>103021</t>
  </si>
  <si>
    <t>Zátky na potrubí | 32 mm /zelená/, pro spojování potrubí z nízkohustotního polyethylenu PE-LD a středněhustotního polyethylenu PE-MD</t>
  </si>
  <si>
    <t>103022</t>
  </si>
  <si>
    <t>Spojky přímé | 32x32 /zelená/, pro spojování potrubí z nízkohustotního polyethylenu PE-LD a středněhustotního polyethylenu PE-MD</t>
  </si>
  <si>
    <t>103023</t>
  </si>
  <si>
    <t>Soubor tvarovek PE (ostatní + rezerva)</t>
  </si>
  <si>
    <t>Postřikovače, trysky, pružné přípojky postřikovačů</t>
  </si>
  <si>
    <t>104001</t>
  </si>
  <si>
    <t>Rotační postřikovač, plast. výsuvník, 10 cm, 3/4", ADV | Výsuvný postřikovač rotační (10 cm), kruhový a výsečový v jednom modelu, výsečová paměť AUTOMATIC ARC RETURN, NON- STRIPPABLE DRIVE, plastový výsuvník, FLO-STOP, ADV, sada trysek, poloměr dostřiku 7,3 - 14,0 m</t>
  </si>
  <si>
    <t>104002</t>
  </si>
  <si>
    <t>Sada trysek "MPR-25", (4ks) - červené | Základní sada trysek s precizní distribucí vody 4 ks (#Q,T,H,F), poloměr dostřiku 7,0 - 7,6 m,</t>
  </si>
  <si>
    <t>sada</t>
  </si>
  <si>
    <t>104003</t>
  </si>
  <si>
    <t>Sada trysek "MPR-30", (4ks) - zelené | Základní sada trysek s precizní distribucí vody pro 4 ks (#Q,T,H,F), poloměr dostřiku 8,8 - 9,1 m, zelená barva</t>
  </si>
  <si>
    <t>104004</t>
  </si>
  <si>
    <t>Sada trysek "MPR-35", (4ks) - hnědé | Základní sada trysek s precizní distribucí vody 4 ks (#Q,T,H,F), poloměr dostřiku 9,8 - 10,7 m, béžová barva</t>
  </si>
  <si>
    <t>104005</t>
  </si>
  <si>
    <t>závitové koleno (vnější závit) | Závitové koleno pro připojení postřikovačů s 3/4" závitem pro potrubí</t>
  </si>
  <si>
    <t>104006</t>
  </si>
  <si>
    <t>Výsuvný postřikovač (10 cm) určený pro rotační trysky - regulace tlaku na 2,8 bar, bez trysky s proplachovou zátkou, zajišťovací hlava šedé barvy, zesílené tělo, ADV ventil do 4,3 m převýšení, 1/2" zapuštěný závit, Profesionální TOP řada</t>
  </si>
  <si>
    <t>104007</t>
  </si>
  <si>
    <t>Rotační hlavice, plynule nastavitelná výseč 90 - 210°, poloměr dostřiku 4,1 m / 2,8 bar, filtr</t>
  </si>
  <si>
    <t>104008</t>
  </si>
  <si>
    <t>Rotační hlavice, plynule nastavitelná výseč 45 - 105°, poloměr dostřiku 4,1 m / 2,8 bar, filtr</t>
  </si>
  <si>
    <t>104009</t>
  </si>
  <si>
    <t>Rotační hlavice, nastavitelná výseč 90 - 210°, poloměr dostřiku 5,8 m / 2,8 bar, filtr</t>
  </si>
  <si>
    <t>104010</t>
  </si>
  <si>
    <t>Rotační hlavice, nastavitelná výseč 210 - 270 , poloměr dostřiku 5,8 m / 2,8 bar, filtr</t>
  </si>
  <si>
    <t>104011</t>
  </si>
  <si>
    <t>Rotační hlavice s krátkým poloměrem dostřiku 1,8 - 3,5 m, plynule nastavitelná výseč 90 - 210°, filtr, dvojnásobná srážková výška 20 mm/hod</t>
  </si>
  <si>
    <t>104012</t>
  </si>
  <si>
    <t>QJ 20 - závitové koleno (vnější závit) - ABS | Pro připojení postřikovačů s 1/2" závitem pro potrubí IRIMON Quick Joint QJ20</t>
  </si>
  <si>
    <t>104013</t>
  </si>
  <si>
    <t>Pružné flexibilní připojovací potrubí 20, 20x1,7 mm, pro postřikovače, návin 100 m, průměr role 75 cm.</t>
  </si>
  <si>
    <t>104014</t>
  </si>
  <si>
    <t>Závitový přímý přechod 20 x 3/4" s vnějším závitem pro potrubí</t>
  </si>
  <si>
    <t>104015</t>
  </si>
  <si>
    <t>Navrtávací sedlo N6 | 32x3/4", 2 šrouby</t>
  </si>
  <si>
    <t>104016</t>
  </si>
  <si>
    <t>Navrtávací sedlo PN6 | 40x3/4", 2 šrouby</t>
  </si>
  <si>
    <t>104017</t>
  </si>
  <si>
    <t>Navrtávací sedlo PN6 | 50x3/4", 2 šrouby</t>
  </si>
  <si>
    <t>Mikrozávlaha</t>
  </si>
  <si>
    <t>105001</t>
  </si>
  <si>
    <t>Kapkovací potrubí 16 mm, balení 400 m - spon 30 cm, zdvojený cylindrický kapkovač 2,1 l/h, nadzemní aplikace, cena uvedena za 1 m</t>
  </si>
  <si>
    <t>105002</t>
  </si>
  <si>
    <t>Spojka přímá nást. 16 x 16 mm, PP | Spojka přímá nástrčná 16 x 16 mm - černý PP, pro potrubí 16 mm</t>
  </si>
  <si>
    <t>105003</t>
  </si>
  <si>
    <t>T-kus nástrčný 16 x 16 x 16 mm, PP | T-kus nástrčný 16 x 16 x 16 mm - černý PP, pro potrubí 16 mm</t>
  </si>
  <si>
    <t>105004</t>
  </si>
  <si>
    <t>Koleno nástrčné 16 x 16 mm, PP | Koleno nástrčné 16 x 16 mm - černý PP, pro potrubí 16 mm Tandem/Super GS</t>
  </si>
  <si>
    <t>105005</t>
  </si>
  <si>
    <t>Svěrná objímka pro kapk. potrubí 16 mm | Svěrná objímka 16 - 18 mm pro zajištění spoje 16mm nástrčné tvarovky s kapkovacím potrubím</t>
  </si>
  <si>
    <t>105006</t>
  </si>
  <si>
    <t>Zemní úchyt černý pro potrubí 16 mm, jednostranný, dlouhý 19 cm, s vyšší fixační schopností, nežli ostatní běžné úchyty délky 14-15 cm</t>
  </si>
  <si>
    <t>105007</t>
  </si>
  <si>
    <t>Koncová zátka dlouhá pro kapkovací potrubí 16 mm | Zátka koncová nástrčná dlouhá 16 mm - černý PP, pro potrubí 16 mm</t>
  </si>
  <si>
    <t>105008</t>
  </si>
  <si>
    <t>Koleno 32 /zelené/, pro spojování potrubí z nízkohustotního polyethylenu PE-LD a středněhustotního polyethylenu PE-MD</t>
  </si>
  <si>
    <t>105009</t>
  </si>
  <si>
    <t>DG přechod s vnějším závitem 32x1", /zelené/, pro spojování potrubí z nízkohustotního polyethylenu PE-LD a středněhustotního polyethylenu PE-MD</t>
  </si>
  <si>
    <t>105010</t>
  </si>
  <si>
    <t>Hlavice 1" se 6 vývody 16 mm, ABS | Hlavice s 1" vnitřním připojovacím závitem se 6 vývody 16 mm - extra pevný černý ABS - pro potrubí 16 mm</t>
  </si>
  <si>
    <t>105011</t>
  </si>
  <si>
    <t>Svěrná objímka pro kapk. potrubí 16 mm | Svěrná objímka 15 - 16 mm pro zajištění spoje 16mm nástrčné tvarovky s kapkovacím potrubím</t>
  </si>
  <si>
    <t>105012</t>
  </si>
  <si>
    <t>Hlavice 1" se 4 vývody 16 mm, ABS | 1" vnitřní připojovací závit, 4 vývody 16 mm - extra pevný černý ABS - pro potrubí 16 mm</t>
  </si>
  <si>
    <t>Letní vodovod - vodní zásuvky</t>
  </si>
  <si>
    <t>106001</t>
  </si>
  <si>
    <t>PE-MD/PE-LLD (PN 12,5), Ø 20-63 mm | Potrubí PE-MD/LLD 32x4,4 mm, PN 12.5, pro tlakově nejnáročnější rozvody a čerpací stanice, návin 100 m, cena uvedena za 1 m</t>
  </si>
  <si>
    <t>106002</t>
  </si>
  <si>
    <t>106003</t>
  </si>
  <si>
    <t>T-kus 32 /zelené/, pro spojování potrubí z nízkohustotního polyethylenu PE-LD a středněhustotního polyethylenu PE-MD</t>
  </si>
  <si>
    <t>106004</t>
  </si>
  <si>
    <t>Rychlospojný ventil mosazný 1" (vod.zásuvka), plastový žlutý kryt</t>
  </si>
  <si>
    <t>106005</t>
  </si>
  <si>
    <t>Mosazná závitová kolena MF | Mosazné koleno 1", vnitřní / vnější závit</t>
  </si>
  <si>
    <t>106007</t>
  </si>
  <si>
    <t>106008</t>
  </si>
  <si>
    <t>Mosaz. otočná kolena - přípoj. hadice (závit) | Mosazné otočné koleno mezi přípojným klíčem a hadicí 1"- 1" MF</t>
  </si>
  <si>
    <t>106009</t>
  </si>
  <si>
    <t>Mosazný klíč k rychlospojnému ventilu, univerzální 1"</t>
  </si>
  <si>
    <t>106009.1</t>
  </si>
  <si>
    <t>Mosazná spojka s vnitřním závitem 1"</t>
  </si>
  <si>
    <t>106010</t>
  </si>
  <si>
    <t>Mosazná spojka s přípojkou pro hadici 1" ( ID 25 mm )</t>
  </si>
  <si>
    <t>106011</t>
  </si>
  <si>
    <t>Ocelové spony na hadice | Spona hadicová stahovací pro průměr hadice 12-20 mm</t>
  </si>
  <si>
    <t>Hlavní sestava - napojení na vodní zdroj</t>
  </si>
  <si>
    <t>107001</t>
  </si>
  <si>
    <t>DG přechod s vnějším závitem 63x2" /zelené/, pro spojování potrubí z nízkohustotního polyethylenu PE-LD a středněhustotního polyethylenu PE-MD</t>
  </si>
  <si>
    <t>107002</t>
  </si>
  <si>
    <t>Šoupě 2" VE-3040, DN50, PN 16, masivní konstrukce</t>
  </si>
  <si>
    <t>107003</t>
  </si>
  <si>
    <t>Filtr- 2" (DN50), filtrační vložka 155 mesh, PN 16, man.proplach, Q(max)= 4-5,0 l/s</t>
  </si>
  <si>
    <t>107004</t>
  </si>
  <si>
    <t>Zpětná klapka - s mosaznou záklopkou | Mosazná zpětná klapka 2" pružinová, s mosaznou záklopkou, PN 16</t>
  </si>
  <si>
    <t>107005</t>
  </si>
  <si>
    <t>Mosazný redukční ventil 2" | Redukční ventil 2", výstupní tlak nastavitelný v rozmezí 1,2 - 5,8 bar, PN 16</t>
  </si>
  <si>
    <t>107006</t>
  </si>
  <si>
    <t>Mosazné závitové redukované T-kusy | Redukovaný mosazný T-kus 2"x6/4"x2", vnitřní závity</t>
  </si>
  <si>
    <t>107007</t>
  </si>
  <si>
    <t>Mosazné závitové redukce | Mosazná redukce 2" x 6/4", vnitřní / vnější závit</t>
  </si>
  <si>
    <t>107008</t>
  </si>
  <si>
    <t>Vodoměr s impulzním výstupem, 6/4" MM | Vodoměr s impulzním výstupem. Pro ovládací jednotky. Připojení 6/4", vnější závit. Závit těla vodoměru 2"</t>
  </si>
  <si>
    <t>107009</t>
  </si>
  <si>
    <t>Elektromagnetický ventil 2", s cívkou 24 V AC a regulací průtoku. Rozsah pracovních tlaků 1,5 - 14 bar, vhodný pro hlavní sestavy AZS.</t>
  </si>
  <si>
    <t>107010</t>
  </si>
  <si>
    <t>Mosazné závitové redukce | Mosazná redukce 6/4" x 1", vnitřní / vnější závit</t>
  </si>
  <si>
    <t>107011</t>
  </si>
  <si>
    <t>107012</t>
  </si>
  <si>
    <t>107013</t>
  </si>
  <si>
    <t>T-kus s vnitřním závitem 32x1"x32 /zelené/, pro spojování potrubí z nízkohustotního polyethylenu PE-LD a středněhustotního polyethylenu PE-MD</t>
  </si>
  <si>
    <t>107014</t>
  </si>
  <si>
    <t>Kulový ventil MF s pákou - dlouhý závit | Mosazný kulový ventil 1", vnější/vnitřní závit, dlouhý závit, červená páka, PN16</t>
  </si>
  <si>
    <t>107015</t>
  </si>
  <si>
    <t>Kulový ventil FF s pákou - dlouhý závit | Mosazný kulový ventil 1", vnitřní závity, dlouhý závit, červená páka, PN16</t>
  </si>
  <si>
    <t>107016</t>
  </si>
  <si>
    <t>Koleno 63 /zelené/, pro spojování potrubí z nízkohustotního polyethylenu PE-LD a středněhustotního polyethylenu PE-MD</t>
  </si>
  <si>
    <t>107017</t>
  </si>
  <si>
    <t>T-kus s vnitřním závitem 63x6/4"x63 /zelené/, pro spojování potrubí z nízkohustotního polyethylenu PE-LD a středněhustotního polyethylenu PE-MD</t>
  </si>
  <si>
    <t>107018</t>
  </si>
  <si>
    <t>Závitové redukce - vnější/vnitřní závity | Plastová redukce 6/4" x 1", vnější / vnitřní závit</t>
  </si>
  <si>
    <t>Různé</t>
  </si>
  <si>
    <t>108001</t>
  </si>
  <si>
    <t>Pevná teflonová těsnící páska | Teflonová těsnící páska 12 mm x 12 m x 0,075 mm, kvalitní páska vhodná pro těsnění všech plastových závitů, (bílý nebo modrý obal)</t>
  </si>
  <si>
    <t>108002</t>
  </si>
  <si>
    <t>Těsnící provázek pro těsnění závitů, 80 m (až 200 1/2"závitů)</t>
  </si>
  <si>
    <t>108003</t>
  </si>
  <si>
    <t>Montážní klíč k rotač. a rozpr. postřikovačům | Montážní klíč pro snadné nastavování výsečí a poloměrů dostřiku u rotačních postřikovačů (lze použít i na rozprašovací trysky)</t>
  </si>
  <si>
    <t>108004</t>
  </si>
  <si>
    <t>Montážní multifunkční klíč pro nastavování výsečí a poloměrů dostřiku rotačních hlavic</t>
  </si>
  <si>
    <t>Ostatní pracovní činnosti</t>
  </si>
  <si>
    <t>109001</t>
  </si>
  <si>
    <t>Montáž zavlažovacího systému</t>
  </si>
  <si>
    <t>109002</t>
  </si>
  <si>
    <t>Zemní práce, uložení zeminy, zásyp, odpovídající hutnění</t>
  </si>
  <si>
    <t>109003</t>
  </si>
  <si>
    <t>Provedení a zapojení elektroinstalace</t>
  </si>
  <si>
    <t>109004</t>
  </si>
  <si>
    <t>Doprava materiálu a osob</t>
  </si>
  <si>
    <t>301 - IO301 - Optický kabel</t>
  </si>
  <si>
    <t>M22 - Optcký kabel</t>
  </si>
  <si>
    <t xml:space="preserve">    D1 - Zemní práce</t>
  </si>
  <si>
    <t xml:space="preserve">    D2 - Slaboproudé montáže a dodávky</t>
  </si>
  <si>
    <t>M22</t>
  </si>
  <si>
    <t>Optcký kabel</t>
  </si>
  <si>
    <t>PV21070005</t>
  </si>
  <si>
    <t>Vytyčení trati kabel.ved.v zast.prostoru</t>
  </si>
  <si>
    <t>km</t>
  </si>
  <si>
    <t>496992214</t>
  </si>
  <si>
    <t>PV21070010</t>
  </si>
  <si>
    <t>Ruční hloubení kabelové rýhy 20-50cm šir.,110cm hlub.,zem.tř.4</t>
  </si>
  <si>
    <t>-141358993</t>
  </si>
  <si>
    <t>PV21070011</t>
  </si>
  <si>
    <t>Ruční hloubení kabelové rýhy 20cm šir.,70cm hlub.,zem.tř.4</t>
  </si>
  <si>
    <t>-966409553</t>
  </si>
  <si>
    <t>PV21070020</t>
  </si>
  <si>
    <t>Zř.kab.lože,kop.pís.,tl.zás.vrst.10cm,1x krycí deska 20cm</t>
  </si>
  <si>
    <t>842571620</t>
  </si>
  <si>
    <t>PV21070030</t>
  </si>
  <si>
    <t>Betonový základ do rostlé zeminy bez bednění</t>
  </si>
  <si>
    <t>-1575838135</t>
  </si>
  <si>
    <t>PV21070040</t>
  </si>
  <si>
    <t>Kabelový prostup z PE rour pevných, ø 110</t>
  </si>
  <si>
    <t>1177192643</t>
  </si>
  <si>
    <t>PV21070050</t>
  </si>
  <si>
    <t>Minimarker</t>
  </si>
  <si>
    <t>1610021318</t>
  </si>
  <si>
    <t>PV21070051</t>
  </si>
  <si>
    <t>Montáž detekčního markeru</t>
  </si>
  <si>
    <t>-1723352300</t>
  </si>
  <si>
    <t>PV21070070</t>
  </si>
  <si>
    <t>Ochrana kořenového systému při výkopu</t>
  </si>
  <si>
    <t>1033382666</t>
  </si>
  <si>
    <t>PV21070080</t>
  </si>
  <si>
    <t>Ruční zához kabelové rýhy 20-50cm šir.,110cm hlub.,zem.tř.4</t>
  </si>
  <si>
    <t>-1063069940</t>
  </si>
  <si>
    <t>PV21070081</t>
  </si>
  <si>
    <t>Ruční zához kabelové rýhy 20cm šir.,50cm hlub.,zem.tř.4</t>
  </si>
  <si>
    <t>910423579</t>
  </si>
  <si>
    <t>PV21070031</t>
  </si>
  <si>
    <t>Doprava písku na stavbu</t>
  </si>
  <si>
    <t>-916839504</t>
  </si>
  <si>
    <t>PV21070110</t>
  </si>
  <si>
    <t>Provizorní úprava terénu</t>
  </si>
  <si>
    <t>-60875559</t>
  </si>
  <si>
    <t>Slaboproudé montáže a dodávky</t>
  </si>
  <si>
    <t>PV21070310</t>
  </si>
  <si>
    <t>Úložný kabel montáž- CYKY</t>
  </si>
  <si>
    <t>2038297786</t>
  </si>
  <si>
    <t>PV21070400</t>
  </si>
  <si>
    <t>Obstarání mapových podkladů inženýr. sítí</t>
  </si>
  <si>
    <t>hod</t>
  </si>
  <si>
    <t>588171921</t>
  </si>
  <si>
    <t>PV21070401</t>
  </si>
  <si>
    <t>Vytyčení stáv. sítí</t>
  </si>
  <si>
    <t>-1140282458</t>
  </si>
  <si>
    <t>PV21070402</t>
  </si>
  <si>
    <t>Dozor správců dotčených sítí</t>
  </si>
  <si>
    <t>730532943</t>
  </si>
  <si>
    <t>PV21070403</t>
  </si>
  <si>
    <t>Zakreslení skutečného stavu</t>
  </si>
  <si>
    <t>-1615281398</t>
  </si>
  <si>
    <t>PV21070404</t>
  </si>
  <si>
    <t>Geodetické zaměření</t>
  </si>
  <si>
    <t>545690031</t>
  </si>
  <si>
    <t>PV21070405</t>
  </si>
  <si>
    <t>Pomocné montážní práce</t>
  </si>
  <si>
    <t>1229773135</t>
  </si>
  <si>
    <t>PV21070406</t>
  </si>
  <si>
    <t>Nezměřitelné pracovní výkony</t>
  </si>
  <si>
    <t>-1622168608</t>
  </si>
  <si>
    <t>PV21070407</t>
  </si>
  <si>
    <t>Předběžný průzkum staveniště</t>
  </si>
  <si>
    <t>-333415397</t>
  </si>
  <si>
    <t>PV21070210</t>
  </si>
  <si>
    <t>Kabel CYKY-J 3x4</t>
  </si>
  <si>
    <t>-231010156</t>
  </si>
  <si>
    <t>PV21070331</t>
  </si>
  <si>
    <t>Zakončení metal. kabelu smrštitelnou čepičkou</t>
  </si>
  <si>
    <t>1098266236</t>
  </si>
  <si>
    <t>PV21070230</t>
  </si>
  <si>
    <t>Koncovka smrštitelná</t>
  </si>
  <si>
    <t>-132855352</t>
  </si>
  <si>
    <t>PV21070240</t>
  </si>
  <si>
    <t>Kabel S/FTP Cat.7 800 MHz 4x2xAWG23, venkovní PE plášť</t>
  </si>
  <si>
    <t>-2135922374</t>
  </si>
  <si>
    <t>PV21070350</t>
  </si>
  <si>
    <t>Trubka HDPE do pr. 75mm volně uložená</t>
  </si>
  <si>
    <t>-534397243</t>
  </si>
  <si>
    <t>PV21070250</t>
  </si>
  <si>
    <t>Trubka HDPE 40/32</t>
  </si>
  <si>
    <t>2094134055</t>
  </si>
  <si>
    <t>PV21070260</t>
  </si>
  <si>
    <t>Trubka HDPE 10/8</t>
  </si>
  <si>
    <t>5305799</t>
  </si>
  <si>
    <t>PV21070330</t>
  </si>
  <si>
    <t>Montáž koncovky na trubku HDPE do pr. 75mm</t>
  </si>
  <si>
    <t>1368101734</t>
  </si>
  <si>
    <t>PV21070255</t>
  </si>
  <si>
    <t>Koncovka plastová PLASSON pr.10</t>
  </si>
  <si>
    <t>-812259604</t>
  </si>
  <si>
    <t>PV21070265</t>
  </si>
  <si>
    <t>Koncovka plastová PLASSON pr.40</t>
  </si>
  <si>
    <t>434669474</t>
  </si>
  <si>
    <t>PV21070005.1</t>
  </si>
  <si>
    <t>Zřízení prostupu do patky stožáru</t>
  </si>
  <si>
    <t>-228508040</t>
  </si>
  <si>
    <t>PV21070341</t>
  </si>
  <si>
    <t>Za/vyfukování trubičky, OK do 144 vl. do HDPE trubky</t>
  </si>
  <si>
    <t>-1953388276</t>
  </si>
  <si>
    <t>PV21070342</t>
  </si>
  <si>
    <t>Zatažení kabelu do tr. HDPE 40</t>
  </si>
  <si>
    <t>654609674</t>
  </si>
  <si>
    <t>PV21070510</t>
  </si>
  <si>
    <t>Prostup do objektu, zeď betonová, pr. 110</t>
  </si>
  <si>
    <t>-244114476</t>
  </si>
  <si>
    <t>PV21070391</t>
  </si>
  <si>
    <t>Tlakování trubky HDPE do pr. 75mm</t>
  </si>
  <si>
    <t>404117858</t>
  </si>
  <si>
    <t>PV21070392</t>
  </si>
  <si>
    <t>Kalibrace trubky HDPE do pr. 75mm</t>
  </si>
  <si>
    <t>1190882600</t>
  </si>
  <si>
    <t>401 - IO401 - Elektroinstalace</t>
  </si>
  <si>
    <t xml:space="preserve">    21-M - Elektromontáže</t>
  </si>
  <si>
    <t xml:space="preserve">    22-M - Montáže technologických zařízení pro dopravní stavby</t>
  </si>
  <si>
    <t xml:space="preserve">    25-M - Povrchová úprava strojů a zařízení</t>
  </si>
  <si>
    <t xml:space="preserve">    46-M - Zemní práce při extr.mont.pracích</t>
  </si>
  <si>
    <t>VRN - Vedlejší rozpočtové náklady</t>
  </si>
  <si>
    <t xml:space="preserve">    VRN1 - Průzkumné, geodetické a projektové práce</t>
  </si>
  <si>
    <t>072002000</t>
  </si>
  <si>
    <t>Silniční provoz</t>
  </si>
  <si>
    <t>-799530592</t>
  </si>
  <si>
    <t>Vodorovná doprava vybouraných hmot do 1 km</t>
  </si>
  <si>
    <t>217342510</t>
  </si>
  <si>
    <t>Příplatek ZKD 1 km u vodorovné dopravy vybouraných hmot</t>
  </si>
  <si>
    <t>1346874699</t>
  </si>
  <si>
    <t>997221861</t>
  </si>
  <si>
    <t>Poplatek za uložení stavebního odpadu na recyklační skládce (skládkovné) z prostého betonu pod kódem 17 01 01</t>
  </si>
  <si>
    <t>-712425812</t>
  </si>
  <si>
    <t>997221873</t>
  </si>
  <si>
    <t>-1332365</t>
  </si>
  <si>
    <t>21-M</t>
  </si>
  <si>
    <t>Elektromontáže</t>
  </si>
  <si>
    <t>210100422</t>
  </si>
  <si>
    <t>Ukončení kabelů a vodičů kabelovou koncovkou do 4 žil do 1 kV včetně zapojení KSM 35 do 4x16 mm2</t>
  </si>
  <si>
    <t>-30244745</t>
  </si>
  <si>
    <t>210101155</t>
  </si>
  <si>
    <t>Ukončení kabelů celoplastových koncovkou do 1 kV do 3x50 a 4x35 mm2</t>
  </si>
  <si>
    <t>-306398362</t>
  </si>
  <si>
    <t>210101156</t>
  </si>
  <si>
    <t>Ukončení kabelů celoplastových koncovkou do 1 kV do 3x120 a 4x95 mm2</t>
  </si>
  <si>
    <t>-13306997</t>
  </si>
  <si>
    <t>210101157</t>
  </si>
  <si>
    <t>Ukončení kabelů celoplastových koncovkou do 1 kV do 3x185 a 4x150 mm2</t>
  </si>
  <si>
    <t>-2117861978</t>
  </si>
  <si>
    <t>358V0000056</t>
  </si>
  <si>
    <t>Drobný montážní materiál</t>
  </si>
  <si>
    <t>kpl</t>
  </si>
  <si>
    <t>1067428151</t>
  </si>
  <si>
    <t>210950101</t>
  </si>
  <si>
    <t>Další štítek označovací na kabel</t>
  </si>
  <si>
    <t>-2146731646</t>
  </si>
  <si>
    <t>73534512</t>
  </si>
  <si>
    <t>tabulka bezpečnostní s tiskem 2 barvy A7 105x74mm</t>
  </si>
  <si>
    <t>903463202</t>
  </si>
  <si>
    <t>741210102</t>
  </si>
  <si>
    <t>Montáž rozváděčů plastových pilířových</t>
  </si>
  <si>
    <t>355866268</t>
  </si>
  <si>
    <t>V3</t>
  </si>
  <si>
    <t>Skříň Elektroměrová 3fázová jednosazbová, přímé měření 350A a 125A, 5x podružné měření, včetně jističů</t>
  </si>
  <si>
    <t>-199725113</t>
  </si>
  <si>
    <t>741210002-D</t>
  </si>
  <si>
    <t>Demontáž rozvodnice oceloplechová nebo plastová běžná</t>
  </si>
  <si>
    <t>-1700139857</t>
  </si>
  <si>
    <t>741313011-D</t>
  </si>
  <si>
    <t>Demontáž zásuvka chráněná bezšroubové připojení v krabici, prostředí základní, vlhké</t>
  </si>
  <si>
    <t>1705592180</t>
  </si>
  <si>
    <t>741110501-D</t>
  </si>
  <si>
    <t>Demontáž lišta a kanálek protahovací šířky do 60 mm</t>
  </si>
  <si>
    <t>-738639287</t>
  </si>
  <si>
    <t>741210002</t>
  </si>
  <si>
    <t>Montáž rozvodnice oceloplechová nebo plastová běžná do 50 kg</t>
  </si>
  <si>
    <t>1188825836</t>
  </si>
  <si>
    <t>V4</t>
  </si>
  <si>
    <t>Skříň nástěnná, hlavní jistič 200A + jistič 3f 160A s podružným měřením, 3x 1f 16A, 2x 3f 16A, 1f 6A</t>
  </si>
  <si>
    <t>-1317849807</t>
  </si>
  <si>
    <t>v16</t>
  </si>
  <si>
    <t>Skříň nástěnná, jistič 16 A, zásuvka 1f 16A</t>
  </si>
  <si>
    <t>-732871337</t>
  </si>
  <si>
    <t>741313052</t>
  </si>
  <si>
    <t>Montáž zásuvka nástěnná šroubové připojení se zapojením 5p</t>
  </si>
  <si>
    <t>619688332</t>
  </si>
  <si>
    <t>741313032</t>
  </si>
  <si>
    <t>Montáž zásuvka nástěnná šroubové připojení se zapojením 1p</t>
  </si>
  <si>
    <t>-1018997736</t>
  </si>
  <si>
    <t>35811381</t>
  </si>
  <si>
    <t>zásuvka nástěnná 16A - 5pól, řazení 3P+N+PE, šroubové svorky</t>
  </si>
  <si>
    <t>-1321127305</t>
  </si>
  <si>
    <t>35811379</t>
  </si>
  <si>
    <t>zásuvka nástěnná 16A - 3pól, řazení 2P+PE, šroubové svorky</t>
  </si>
  <si>
    <t>381690412</t>
  </si>
  <si>
    <t>210021059</t>
  </si>
  <si>
    <t>Montáž příchytek kovových typ Sonap profil do 120 mm</t>
  </si>
  <si>
    <t>934021389</t>
  </si>
  <si>
    <t>35432570</t>
  </si>
  <si>
    <t>příchytka kabelová SONAP</t>
  </si>
  <si>
    <t>984461585</t>
  </si>
  <si>
    <t>35432540</t>
  </si>
  <si>
    <t>příchytka kabelová 8-18mm</t>
  </si>
  <si>
    <t>1360775883</t>
  </si>
  <si>
    <t>564871116</t>
  </si>
  <si>
    <t>Podklad ze štěrkodrtě ŠD tl. 300 mm</t>
  </si>
  <si>
    <t>460295167</t>
  </si>
  <si>
    <t>210220002</t>
  </si>
  <si>
    <t>Montáž uzemňovacích vedení vodičů FeZn pomocí svorek na povrchu drátem nebo lanem do 10 mm</t>
  </si>
  <si>
    <t>814287503</t>
  </si>
  <si>
    <t>354410730</t>
  </si>
  <si>
    <t>drát průměr 10 mm FeZn</t>
  </si>
  <si>
    <t>162771198</t>
  </si>
  <si>
    <t>210280003</t>
  </si>
  <si>
    <t>Zkoušky a prohlídky elektrických rozvodů a zařízení celková prohlídka, zkoušení, měření a vyhotovení revizní zprávy pro objem montážních prací přes 500 do 1000 tisíc Kč</t>
  </si>
  <si>
    <t>-1827385515</t>
  </si>
  <si>
    <t>210280010</t>
  </si>
  <si>
    <t>Příplatek k celkové prohlídce za dalších i započatých 500 000 Kč přes 1 000 000 Kč</t>
  </si>
  <si>
    <t>-1943480209</t>
  </si>
  <si>
    <t>210280211</t>
  </si>
  <si>
    <t>Měření zemních odporů zemniče prvního nebo samostatného</t>
  </si>
  <si>
    <t>-1020561755</t>
  </si>
  <si>
    <t>210280542</t>
  </si>
  <si>
    <t>Měření impedance nulové smyčky okruhu vedení třífázového</t>
  </si>
  <si>
    <t>723902808</t>
  </si>
  <si>
    <t>34111036</t>
  </si>
  <si>
    <t>kabel instalační jádro Cu plné izolace PVC plášť PVC 450/750V (CYKY) 3x2,5mm2</t>
  </si>
  <si>
    <t>-1454349202</t>
  </si>
  <si>
    <t>210812011</t>
  </si>
  <si>
    <t>Montáž kabel Cu plný kulatý do 1 kV 3x1,5 až 6 mm2 uložený volně nebo v liště (např. CYKY)</t>
  </si>
  <si>
    <t>-1497371323</t>
  </si>
  <si>
    <t>34111094</t>
  </si>
  <si>
    <t>kabel instalační jádro Cu plné izolace PVC plášť PVC 450/750V (CYKY) 5x2,5mm2</t>
  </si>
  <si>
    <t>-306598156</t>
  </si>
  <si>
    <t>210812061</t>
  </si>
  <si>
    <t>Montáž kabel Cu plný kulatý do 1 kV 5x1,5 až 2,5 mm2 uložený volně nebo v liště (např. CYKY)</t>
  </si>
  <si>
    <t>-1861350147</t>
  </si>
  <si>
    <t>34111068</t>
  </si>
  <si>
    <t>kabel instalační jádro Cu plné izolace PVC plášť PVC 450/750V (CYKY) 4x4mm2</t>
  </si>
  <si>
    <t>393925860</t>
  </si>
  <si>
    <t>210812031</t>
  </si>
  <si>
    <t>Montáž kabel Cu plný kulatý do 1 kV 4x1,5 až 4 mm2 uložený volně nebo v liště (např. CYKY)</t>
  </si>
  <si>
    <t>-476907492</t>
  </si>
  <si>
    <t>34111076</t>
  </si>
  <si>
    <t>kabel instalační jádro Cu plné izolace PVC plášť PVC 450/750V (CYKY) 4x10mm2</t>
  </si>
  <si>
    <t>496483575</t>
  </si>
  <si>
    <t>210812033</t>
  </si>
  <si>
    <t>Montáž kabel Cu plný kulatý do 1 kV 4x6 až 10 mm2 uložený volně nebo v liště (např. CYKY)</t>
  </si>
  <si>
    <t>-1509151822</t>
  </si>
  <si>
    <t>34111030</t>
  </si>
  <si>
    <t>kabel instalační jádro Cu plné izolace PVC plášť PVC 450/750V (CYKY) 3x1,5mm2</t>
  </si>
  <si>
    <t>1712560447</t>
  </si>
  <si>
    <t>34111048</t>
  </si>
  <si>
    <t>kabel instalační jádro Cu plné izolace PVC plášť PVC 450/750V (CYKY) 3x6mm2</t>
  </si>
  <si>
    <t>2137212850</t>
  </si>
  <si>
    <t>34113127</t>
  </si>
  <si>
    <t>kabel silový jádro Cu izolace PVC plášť PVC 0,6/1kV (1-CYKY) 4x50mm2</t>
  </si>
  <si>
    <t>-1667786222</t>
  </si>
  <si>
    <t>210812041</t>
  </si>
  <si>
    <t>Montáž kabel Cu plný kulatý do 1 kV 4x50 mm2 uložený volně nebo v liště (např. CYKY)</t>
  </si>
  <si>
    <t>-2072298044</t>
  </si>
  <si>
    <t>34111667</t>
  </si>
  <si>
    <t>kabel silový jádro Cu izolace PVC plášť PVC 0,6/1kV (1-CYKY) 3x185+95mm2</t>
  </si>
  <si>
    <t>1973568217</t>
  </si>
  <si>
    <t>210812057</t>
  </si>
  <si>
    <t>Montáž kabel Cu plný kulatý do 1 kV 3x185+95 až 240+120 mm2 uložený volně nebo v liště (např. CYKY)</t>
  </si>
  <si>
    <t>708826260</t>
  </si>
  <si>
    <t>34111620</t>
  </si>
  <si>
    <t>kabel silový jádro Cu izolace PVC plášť PVC 0,6/1kV (1-CYKY) 4x35mm2</t>
  </si>
  <si>
    <t>-869853195</t>
  </si>
  <si>
    <t>210812037</t>
  </si>
  <si>
    <t>Montáž kabel Cu plný kulatý do 1 kV 4x25 až 35 mm2 uložený volně nebo v liště (např. CYKY)</t>
  </si>
  <si>
    <t>-851081362</t>
  </si>
  <si>
    <t>34113235</t>
  </si>
  <si>
    <t>kabel silový jádro Al izolace PVC plášť PVC 0,6/1kV (1-AYKY) 3x185+95mm2</t>
  </si>
  <si>
    <t>1062750815</t>
  </si>
  <si>
    <t>210902045</t>
  </si>
  <si>
    <t>Montáž kabelu Al do 1 kV plný kulatý průřezu 3x185+95 mm2 uložených volně (např. AYKY)</t>
  </si>
  <si>
    <t>-20038726</t>
  </si>
  <si>
    <t>22-M</t>
  </si>
  <si>
    <t>Montáže technologických zařízení pro dopravní stavby</t>
  </si>
  <si>
    <t>220180201</t>
  </si>
  <si>
    <t>Zatažení do tvárnicové tratě kabelu hmotnosti do 2 kg/m</t>
  </si>
  <si>
    <t>-1557592361</t>
  </si>
  <si>
    <t>25-M</t>
  </si>
  <si>
    <t>Povrchová úprava strojů a zařízení</t>
  </si>
  <si>
    <t>V001</t>
  </si>
  <si>
    <t>Zaměření trasy skutečného provedení v zastavěném prostoru</t>
  </si>
  <si>
    <t>-314416424</t>
  </si>
  <si>
    <t>V002</t>
  </si>
  <si>
    <t>Vytyčení trasy vedení kabelového podzemního v zastavěném prostoru</t>
  </si>
  <si>
    <t>-1499950500</t>
  </si>
  <si>
    <t>V003</t>
  </si>
  <si>
    <t>Vytyčení IS</t>
  </si>
  <si>
    <t>-1216668852</t>
  </si>
  <si>
    <t>46-M</t>
  </si>
  <si>
    <t>Zemní práce při extr.mont.pracích</t>
  </si>
  <si>
    <t>460080013</t>
  </si>
  <si>
    <t>Základové konstrukce z monolitického betonu C 12/15 bez bednění</t>
  </si>
  <si>
    <t>1007550204</t>
  </si>
  <si>
    <t>460131113</t>
  </si>
  <si>
    <t>Hloubení nezapažených jam při elektromontážích ručně v hornině tř I skupiny 3</t>
  </si>
  <si>
    <t>-412726321</t>
  </si>
  <si>
    <t>460161272</t>
  </si>
  <si>
    <t>Hloubení kabelových rýh ručně š 50 cm hl 80 cm v hornině tř I skupiny 3</t>
  </si>
  <si>
    <t>-1804954520</t>
  </si>
  <si>
    <t>460161682</t>
  </si>
  <si>
    <t>Hloubení kabelových rýh ručně š 80 cm hl 120 cm v hornině tř I skupiny 3</t>
  </si>
  <si>
    <t>-14892499</t>
  </si>
  <si>
    <t>460421001</t>
  </si>
  <si>
    <t>Kabelové lože z písku pro kabely nn bez zakrytí š do 65 cm</t>
  </si>
  <si>
    <t>665253472</t>
  </si>
  <si>
    <t>460661115</t>
  </si>
  <si>
    <t>Kabelové lože z písku pro kabely nn bez zakrytí š do 100 cm</t>
  </si>
  <si>
    <t>410051446</t>
  </si>
  <si>
    <t>460431282</t>
  </si>
  <si>
    <t>Zásyp kabelových rýh ručně se zhutněním š 50 cm hl 80 cm z horniny tř I skupiny 3</t>
  </si>
  <si>
    <t>-1881344369</t>
  </si>
  <si>
    <t>460431712</t>
  </si>
  <si>
    <t>Zásyp kabelových rýh ručně se zhutněním š 80 cm hl 120 cm z horniny tř I skupiny 3</t>
  </si>
  <si>
    <t>412559185</t>
  </si>
  <si>
    <t>460470001</t>
  </si>
  <si>
    <t>Provizorní zajištění potrubí ve výkopech při křížení s kabelem</t>
  </si>
  <si>
    <t>987208284</t>
  </si>
  <si>
    <t>460470011</t>
  </si>
  <si>
    <t>Provizorní zajištění kabelů ve výkopech při jejich křížení</t>
  </si>
  <si>
    <t>-315289925</t>
  </si>
  <si>
    <t>460490013</t>
  </si>
  <si>
    <t>Krytí kabelů výstražnou fólií šířky 34 cm</t>
  </si>
  <si>
    <t>954350244</t>
  </si>
  <si>
    <t>460510075</t>
  </si>
  <si>
    <t>Kabelové prostupy z trub plastových do rýhy s obetonováním, průměru do 15 cm</t>
  </si>
  <si>
    <t>-2091629325</t>
  </si>
  <si>
    <t>345713550</t>
  </si>
  <si>
    <t>trubka elektroinstalační ohebná Kopoflex, HDPE+LDPE KF 09110</t>
  </si>
  <si>
    <t>-248367774</t>
  </si>
  <si>
    <t>468051121</t>
  </si>
  <si>
    <t>Bourání základu betonového při elektromontážích</t>
  </si>
  <si>
    <t>-1704616936</t>
  </si>
  <si>
    <t>460742142</t>
  </si>
  <si>
    <t>Osazení kabelových prostupů do otvoru ve zdivu průměru do 20 cm</t>
  </si>
  <si>
    <t>1671880374</t>
  </si>
  <si>
    <t>345vl1</t>
  </si>
  <si>
    <t>kabelové těsnění do prostupu pro 3 kabely d=6-54 mm a 4 kabely d=6-26 mm, vodotěsné do 2,5 baru, dělené pro možnost dodatečné montáže, integrované zátky (typ např. HRD-SG)</t>
  </si>
  <si>
    <t>801147491</t>
  </si>
  <si>
    <t>345vl2</t>
  </si>
  <si>
    <t>kabelové těsnění do prostupu pro 1 kabel d=16 mm, do 2,5 baru</t>
  </si>
  <si>
    <t>-383893363</t>
  </si>
  <si>
    <t>V005</t>
  </si>
  <si>
    <t>Utěsnění kabelu v chráničce voděsnou pěnou</t>
  </si>
  <si>
    <t>-1211345175</t>
  </si>
  <si>
    <t>V006</t>
  </si>
  <si>
    <t>Montážní pěna pro utěsnění prostupů</t>
  </si>
  <si>
    <t>460733751</t>
  </si>
  <si>
    <t>VRN</t>
  </si>
  <si>
    <t>VRN1</t>
  </si>
  <si>
    <t>Průzkumné, geodetické a projektové práce</t>
  </si>
  <si>
    <t>013254000</t>
  </si>
  <si>
    <t>Dokumentace skutečného provedení stavby</t>
  </si>
  <si>
    <t>1024</t>
  </si>
  <si>
    <t>1975333388</t>
  </si>
  <si>
    <t>402 - IO402 - Osvětlení VO</t>
  </si>
  <si>
    <t>-759829865</t>
  </si>
  <si>
    <t>-1135578047</t>
  </si>
  <si>
    <t>-841853682</t>
  </si>
  <si>
    <t>1686017134</t>
  </si>
  <si>
    <t>-217973472</t>
  </si>
  <si>
    <t>-961603971</t>
  </si>
  <si>
    <t>210100422-D</t>
  </si>
  <si>
    <t>Demontáž - Ukončení kabelů a vodičů kabelovou koncovkou do 4 žil do 1 kV včetně zapojení KSM 35 do 4x16 mm2</t>
  </si>
  <si>
    <t>1889514570</t>
  </si>
  <si>
    <t>210202013-D</t>
  </si>
  <si>
    <t>Demontáž svítidlo výbojkové průmyslové nebo venkovní na výložník</t>
  </si>
  <si>
    <t>1098552888</t>
  </si>
  <si>
    <t>210203700a</t>
  </si>
  <si>
    <t>Montáž svítidel na stožár do 10m, vč. uchycení, ve výšce</t>
  </si>
  <si>
    <t>-932496959</t>
  </si>
  <si>
    <t>210203700b</t>
  </si>
  <si>
    <t>Nastavení náklonu svítidla, úprava optické části svítidla dle místních podmínek</t>
  </si>
  <si>
    <t>-1222069979</t>
  </si>
  <si>
    <t>34774006</t>
  </si>
  <si>
    <t>VO svítidlo LED dle technické specifikace S2, včetně MSB-C</t>
  </si>
  <si>
    <t>-1936308641</t>
  </si>
  <si>
    <t>31674063</t>
  </si>
  <si>
    <t>Stožár osvětlovací sadový 5 m v provedení "Brno", válcovitý, příprava pro zásuvku 230V, RAL 9007</t>
  </si>
  <si>
    <t>-298949332</t>
  </si>
  <si>
    <t>V8</t>
  </si>
  <si>
    <t>Stožárová svorkovnice GURO EKM 2035-2D2</t>
  </si>
  <si>
    <t>-1989976162</t>
  </si>
  <si>
    <t>V9</t>
  </si>
  <si>
    <t>Stožárová zásuvka pro vánoční osvětlení</t>
  </si>
  <si>
    <t>-757758037</t>
  </si>
  <si>
    <t>34774006c</t>
  </si>
  <si>
    <t>RVO koncentrátor MSB-K, napájecí modul, včetně naadresování a uvedení do provozu</t>
  </si>
  <si>
    <t>2045689595</t>
  </si>
  <si>
    <t>210204011</t>
  </si>
  <si>
    <t>Montáž stožárů osvětlení ocelových samostatně stojících délky do 12 m</t>
  </si>
  <si>
    <t>-919917980</t>
  </si>
  <si>
    <t>-907002658</t>
  </si>
  <si>
    <t>210204011-D</t>
  </si>
  <si>
    <t>Demontáž stožárů osvětlení ocelových samostatně stojících délky do 12 m</t>
  </si>
  <si>
    <t>-1747975136</t>
  </si>
  <si>
    <t>341110360</t>
  </si>
  <si>
    <t>kabel silový s Cu jádrem CYKY 3x2,5 mm2</t>
  </si>
  <si>
    <t>1527653054</t>
  </si>
  <si>
    <t>357V2</t>
  </si>
  <si>
    <t>Rozpojovací skříň RF 7:7</t>
  </si>
  <si>
    <t>-909890379</t>
  </si>
  <si>
    <t>-2100058245</t>
  </si>
  <si>
    <t>210204202</t>
  </si>
  <si>
    <t>Montáž elektrovýzbroje stožárů osvětlení 2 okruhy</t>
  </si>
  <si>
    <t>-2074253633</t>
  </si>
  <si>
    <t>210204202-D</t>
  </si>
  <si>
    <t>Demontáž elektrovýzbroje stožárů osvětlení 2 okruhy</t>
  </si>
  <si>
    <t>-221290104</t>
  </si>
  <si>
    <t>-1958738983</t>
  </si>
  <si>
    <t>1203724554</t>
  </si>
  <si>
    <t>-692638800</t>
  </si>
  <si>
    <t>1564775008</t>
  </si>
  <si>
    <t>-167609657</t>
  </si>
  <si>
    <t>14415358</t>
  </si>
  <si>
    <t>210280712</t>
  </si>
  <si>
    <t>Měření intenzity osvětlení na pracovišti do 50 svítidel</t>
  </si>
  <si>
    <t>-358721722</t>
  </si>
  <si>
    <t>580106013</t>
  </si>
  <si>
    <t>Měření, zkoušení a prověření ochrany chráničem napěťovým nebo proudovým</t>
  </si>
  <si>
    <t>měření</t>
  </si>
  <si>
    <t>795369763</t>
  </si>
  <si>
    <t>341110800</t>
  </si>
  <si>
    <t>kabel silový s Cu jádrem CYKY 4x16 mm2</t>
  </si>
  <si>
    <t>1528583933</t>
  </si>
  <si>
    <t>210812035</t>
  </si>
  <si>
    <t>Montáž kabel Cu plný kulatý do 1 kV 4x16 mm2 uložený volně nebo v liště (např. CYKY)</t>
  </si>
  <si>
    <t>-853506651</t>
  </si>
  <si>
    <t>-367888871</t>
  </si>
  <si>
    <t>220182002</t>
  </si>
  <si>
    <t>Zatažení chráničky 63 mm do chráničky 110 mm</t>
  </si>
  <si>
    <t>-174929933</t>
  </si>
  <si>
    <t>250060011b</t>
  </si>
  <si>
    <t>Číslování evidenčním číslem TSB - dodávka TSB</t>
  </si>
  <si>
    <t>-2043967098</t>
  </si>
  <si>
    <t>72873245</t>
  </si>
  <si>
    <t>103413391</t>
  </si>
  <si>
    <t>-1063300265</t>
  </si>
  <si>
    <t>286112260a</t>
  </si>
  <si>
    <t>trubka drenážní flexibilní PipeLife D 300 mm</t>
  </si>
  <si>
    <t>1902087861</t>
  </si>
  <si>
    <t>306521669</t>
  </si>
  <si>
    <t>1624166516</t>
  </si>
  <si>
    <t>-1650603878</t>
  </si>
  <si>
    <t>1780140552</t>
  </si>
  <si>
    <t>1688155185</t>
  </si>
  <si>
    <t>-424348744</t>
  </si>
  <si>
    <t>1730136307</t>
  </si>
  <si>
    <t>1562525514</t>
  </si>
  <si>
    <t>-1750196616</t>
  </si>
  <si>
    <t>1272516040</t>
  </si>
  <si>
    <t>-1374390952</t>
  </si>
  <si>
    <t>460510064</t>
  </si>
  <si>
    <t>Kabelové prostupy z trub plastových do rýhy s obsypem, průměru do 10 cm</t>
  </si>
  <si>
    <t>-1541702360</t>
  </si>
  <si>
    <t>345713520</t>
  </si>
  <si>
    <t>trubka elektroinstalační ohebná Kopoflex, HDPE+LDPE KF 09063</t>
  </si>
  <si>
    <t>561735331</t>
  </si>
  <si>
    <t>-1049583474</t>
  </si>
  <si>
    <t>-1926871856</t>
  </si>
  <si>
    <t>59246115</t>
  </si>
  <si>
    <t>dlažba betonová chodníková 300x300x32mm do základu VO</t>
  </si>
  <si>
    <t>-476693348</t>
  </si>
  <si>
    <t>-1205646618</t>
  </si>
  <si>
    <t>C22</t>
  </si>
  <si>
    <t>Manipulace vedení, dozor správce</t>
  </si>
  <si>
    <t>1996781363</t>
  </si>
  <si>
    <t>1205284177</t>
  </si>
  <si>
    <t>-195722413</t>
  </si>
  <si>
    <t>V23</t>
  </si>
  <si>
    <t>Výkon montážní plošiny včetně dopravy</t>
  </si>
  <si>
    <t>-736783581</t>
  </si>
  <si>
    <t>V24</t>
  </si>
  <si>
    <t>Nákladní auto s hydraulickou rukou (demontáž a doprava demontovaného materiálu na místo určení dle TSB)</t>
  </si>
  <si>
    <t>-1220055792</t>
  </si>
  <si>
    <t>-1753607449</t>
  </si>
  <si>
    <t>403 - IO403 - Venkovní osvětlení areálové</t>
  </si>
  <si>
    <t>-1996989908</t>
  </si>
  <si>
    <t>-619154484</t>
  </si>
  <si>
    <t>225832831</t>
  </si>
  <si>
    <t>648877146</t>
  </si>
  <si>
    <t>210100421</t>
  </si>
  <si>
    <t>Ukončení kabelů a vodičů kabelovou koncovkou do 5 žil do 1 kV včetně zapojení KSM 21 do 5x6 mm2</t>
  </si>
  <si>
    <t>1558568519</t>
  </si>
  <si>
    <t>1410414106</t>
  </si>
  <si>
    <t>-1936003836</t>
  </si>
  <si>
    <t>svítidlo LED sadové dle technické specifikace S1, včetně MSB-C</t>
  </si>
  <si>
    <t>1050043710</t>
  </si>
  <si>
    <t>34774006v1</t>
  </si>
  <si>
    <t>svítidlo LED reflektorové dle technické specifikace S4, včetně MSB-C</t>
  </si>
  <si>
    <t>1563536007</t>
  </si>
  <si>
    <t>210203700g</t>
  </si>
  <si>
    <t>Montáž svítidel zemích</t>
  </si>
  <si>
    <t>110766658</t>
  </si>
  <si>
    <t>34774006h</t>
  </si>
  <si>
    <t>zemní svítidlo LED dle technické specifikace</t>
  </si>
  <si>
    <t>-1434211072</t>
  </si>
  <si>
    <t>-898957887</t>
  </si>
  <si>
    <t>-831593374</t>
  </si>
  <si>
    <t>Stožár osvětlovací sadový černý 5 m v provedení "Brno", válcovitý, příprava pro zásuvku 230V, RAL 9007</t>
  </si>
  <si>
    <t>-849854040</t>
  </si>
  <si>
    <t>31674063v1</t>
  </si>
  <si>
    <t>Stožár osvětlovací 9 m, bezpaticový válcovitý zesílený, ochranná manžeta, včetně elektrovýzbroje, RAL 9007</t>
  </si>
  <si>
    <t>892044133</t>
  </si>
  <si>
    <t>-1413125457</t>
  </si>
  <si>
    <t>-316457394</t>
  </si>
  <si>
    <t>kabel silový s Cu jádrem CYKY 3x2,5 mm2 (instalace ve stožárech)</t>
  </si>
  <si>
    <t>282274892</t>
  </si>
  <si>
    <t>Montáž rozváděčů plastových do výklenku</t>
  </si>
  <si>
    <t>1274159390</t>
  </si>
  <si>
    <t>zapínací rozvaděč VO, včetně jističů, vybavení MSB-K a astronomického kalendáře, automatické i ruční ovládání/stmívání</t>
  </si>
  <si>
    <t>8659139</t>
  </si>
  <si>
    <t>210203700i</t>
  </si>
  <si>
    <t>Montáž svítidel speciálních</t>
  </si>
  <si>
    <t>-543454735</t>
  </si>
  <si>
    <t>34774006g</t>
  </si>
  <si>
    <t>svítidlo LED systémové integrované do lavičky, včetně zdroje a krabičky IP66 hliníkové 175x80x57mm, svorky pro připojení 4mm2</t>
  </si>
  <si>
    <t>1661901027</t>
  </si>
  <si>
    <t>34774006f</t>
  </si>
  <si>
    <t>svítidlo LED integrované do lavičky, včetně zdroje a zemní krabičky IP68, svorky pro připojení 4mm2</t>
  </si>
  <si>
    <t>1938792197</t>
  </si>
  <si>
    <t>34774006vl5</t>
  </si>
  <si>
    <t>krabička zemní IP68 pro svorkování 3x kabelů 5x4mm2 s gumovou izolací (H07RN-F), včetně zaslepovací zátky</t>
  </si>
  <si>
    <t>-2062547419</t>
  </si>
  <si>
    <t>210203700vl3</t>
  </si>
  <si>
    <t>-1734570734</t>
  </si>
  <si>
    <t>34774006vl3</t>
  </si>
  <si>
    <t>Svítidlo LED pásek dle technické specifikace, včetně kotvící lišty a ohýbaného L profilu, stmívatelné</t>
  </si>
  <si>
    <t>1454966687</t>
  </si>
  <si>
    <t>34774006vl4</t>
  </si>
  <si>
    <t>Zdroj LED 24 V, 700 W, IP 68</t>
  </si>
  <si>
    <t>-1250778672</t>
  </si>
  <si>
    <t>210812063</t>
  </si>
  <si>
    <t>Montáž kabel Cu plný kulatý do 1 kV 5x4 až 6 mm2 uložený volně nebo v liště (např. CYKY)</t>
  </si>
  <si>
    <t>-371659966</t>
  </si>
  <si>
    <t>34113279</t>
  </si>
  <si>
    <t>kabel Instalační flexibilní jádro Cu lanované izolace pryž plášť pryž chloroprenová 450/750V (H07RN-F) 5x4mm2 (napájení laviček a zemních svítidel)</t>
  </si>
  <si>
    <t>212626287</t>
  </si>
  <si>
    <t>741136061</t>
  </si>
  <si>
    <t>Propojení kabel silový ohebný se stíněním spojkou do 1 kV 5x1,5 až 6 mm2</t>
  </si>
  <si>
    <t>737059455</t>
  </si>
  <si>
    <t>35436020</t>
  </si>
  <si>
    <t>spojka kabelová 5x1,5-6mm</t>
  </si>
  <si>
    <t>1976269888</t>
  </si>
  <si>
    <t>35436020v1</t>
  </si>
  <si>
    <t>T-spojka kabelová do 1kV 1,5-6mm</t>
  </si>
  <si>
    <t>1399810416</t>
  </si>
  <si>
    <t>-829700688</t>
  </si>
  <si>
    <t>1828912949</t>
  </si>
  <si>
    <t>-846521070</t>
  </si>
  <si>
    <t>-1737660444</t>
  </si>
  <si>
    <t>2111330644</t>
  </si>
  <si>
    <t>1094358036</t>
  </si>
  <si>
    <t>1439603546</t>
  </si>
  <si>
    <t>-1855181121</t>
  </si>
  <si>
    <t>1166109815</t>
  </si>
  <si>
    <t>34111064</t>
  </si>
  <si>
    <t>kabel instalační jádro Cu plné izolace PVC plášť PVC 450/750V (CYKY) 4x2,5mm2 (napájení pro reflektory a sadové stožáry)</t>
  </si>
  <si>
    <t>115023768</t>
  </si>
  <si>
    <t>-894992361</t>
  </si>
  <si>
    <t>kabel instalační jádro Cu plné izolace PVC plášť PVC 450/750V (CYKY) 5x2,5mm2 (napájení pro LED pásky sedacího lemu)</t>
  </si>
  <si>
    <t>548043033</t>
  </si>
  <si>
    <t>479079956</t>
  </si>
  <si>
    <t>-1927074579</t>
  </si>
  <si>
    <t>250060011</t>
  </si>
  <si>
    <t>Písmomalířské práce číslice a písmena výšky do 40 mm</t>
  </si>
  <si>
    <t>-1323795791</t>
  </si>
  <si>
    <t>199415746</t>
  </si>
  <si>
    <t>1119332277</t>
  </si>
  <si>
    <t>-1484438180</t>
  </si>
  <si>
    <t>-1467544606</t>
  </si>
  <si>
    <t>-454632855</t>
  </si>
  <si>
    <t>-64402521</t>
  </si>
  <si>
    <t>189609167</t>
  </si>
  <si>
    <t>-300009543</t>
  </si>
  <si>
    <t>2039315705</t>
  </si>
  <si>
    <t>-932632079</t>
  </si>
  <si>
    <t>-1150195262</t>
  </si>
  <si>
    <t>-1822529601</t>
  </si>
  <si>
    <t>992613609</t>
  </si>
  <si>
    <t>-1008176874</t>
  </si>
  <si>
    <t>288793234</t>
  </si>
  <si>
    <t>-73510571</t>
  </si>
  <si>
    <t>460742122</t>
  </si>
  <si>
    <t>Osazení kabelových prostupů z trub plastových do rýhy s obsypem průměru do 15 cm</t>
  </si>
  <si>
    <t>1412981496</t>
  </si>
  <si>
    <t>-1365178561</t>
  </si>
  <si>
    <t>706586047</t>
  </si>
  <si>
    <t>744437657</t>
  </si>
  <si>
    <t>1938315063</t>
  </si>
  <si>
    <t>668587219</t>
  </si>
  <si>
    <t>1813924548</t>
  </si>
  <si>
    <t>-873104386</t>
  </si>
  <si>
    <t>013274000</t>
  </si>
  <si>
    <t>Pasportizace objektu před započetím prací - detailní prověření stávajících skříní včetně vyhledání stávajících kabelů v místě nové elektroměrové skříně</t>
  </si>
  <si>
    <t>1734439521</t>
  </si>
  <si>
    <t>013294000</t>
  </si>
  <si>
    <t>Realizační dokumentace stavby</t>
  </si>
  <si>
    <t>-1647893235</t>
  </si>
  <si>
    <t>105 - IO501 - energosloupky</t>
  </si>
  <si>
    <t>HSV - HSV</t>
  </si>
  <si>
    <t xml:space="preserve">    001 - Přípravné práce</t>
  </si>
  <si>
    <t xml:space="preserve">    M200 - Energosloupky</t>
  </si>
  <si>
    <t>Přípravné práce</t>
  </si>
  <si>
    <t>001-101R</t>
  </si>
  <si>
    <t>Geodetické vytýčení výškopisné i polohopisné</t>
  </si>
  <si>
    <t>1516558336</t>
  </si>
  <si>
    <t>131251100</t>
  </si>
  <si>
    <t>Hloubení nezapažených jam a zářezů strojně s urovnáním dna do předepsaného profilu a spádu v hornině třídy těžitelnosti I skupiny 3 do 20 m3</t>
  </si>
  <si>
    <t>1498847257</t>
  </si>
  <si>
    <t>1,5*1,5*1,5*2</t>
  </si>
  <si>
    <t>1071764173</t>
  </si>
  <si>
    <t>"odvoz na meziskládku - zemina pro  IO701"</t>
  </si>
  <si>
    <t>1,68</t>
  </si>
  <si>
    <t>397129518</t>
  </si>
  <si>
    <t>6,75</t>
  </si>
  <si>
    <t>"ponecháno pro zásyp IO701"</t>
  </si>
  <si>
    <t>-1,68</t>
  </si>
  <si>
    <t>1211025958</t>
  </si>
  <si>
    <t>5,07*5</t>
  </si>
  <si>
    <t>-766226429</t>
  </si>
  <si>
    <t>5,07*1,8</t>
  </si>
  <si>
    <t>-1814919211</t>
  </si>
  <si>
    <t>(1,5*1,5-0,78*0,78)*0,625*2</t>
  </si>
  <si>
    <t>58344171</t>
  </si>
  <si>
    <t>štěrkodrť frakce 0/32</t>
  </si>
  <si>
    <t>858218598</t>
  </si>
  <si>
    <t>2,052*2</t>
  </si>
  <si>
    <t>-200232491</t>
  </si>
  <si>
    <t>1,1*2</t>
  </si>
  <si>
    <t>-839649326</t>
  </si>
  <si>
    <t>1,5*1,5*0,375*2</t>
  </si>
  <si>
    <t>-663048826</t>
  </si>
  <si>
    <t>"podkladní beton + spodní obetonování komory"</t>
  </si>
  <si>
    <t>1,5*1,5*0,1*2-0,78*0,78*0,05*2</t>
  </si>
  <si>
    <t>"horní deska + horní obetonování komory"</t>
  </si>
  <si>
    <t>(1,5*1,5-0,78*0,78)*0,2*2</t>
  </si>
  <si>
    <t>91100-001R</t>
  </si>
  <si>
    <t>Montáž komory vč. rektifikačních plastových klínků</t>
  </si>
  <si>
    <t>-52924308</t>
  </si>
  <si>
    <t>-1706529636</t>
  </si>
  <si>
    <t>"do komory"</t>
  </si>
  <si>
    <t>"pro el."</t>
  </si>
  <si>
    <t>"pro kanálek"</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</si>
  <si>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</si>
  <si>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</si>
  <si>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-1463008044</t>
  </si>
  <si>
    <t>71100-001R</t>
  </si>
  <si>
    <t>Zaizolování průvrtů v komoře např. gumoasfaltem</t>
  </si>
  <si>
    <t>311413292</t>
  </si>
  <si>
    <t>2039795868</t>
  </si>
  <si>
    <t xml:space="preserve">Poznámka k souboru cen:_x000D_
1. Izolace plochy jednotlivě do 10 m2 se oceňují skladebně cenou příslušné izolace a cenou 711 19-9096 Příplatek za plochu do 10 m2._x000D_
</t>
  </si>
  <si>
    <t>1,5*1,5*2</t>
  </si>
  <si>
    <t>62855004</t>
  </si>
  <si>
    <t>pás asfaltový natavitelný modifikovaný SBS tl 5,0mm s vložkou z polyesterové rohože a hrubozrnným břidličným posypem na horním povrchu</t>
  </si>
  <si>
    <t>-495668650</t>
  </si>
  <si>
    <t>4,5*1,15</t>
  </si>
  <si>
    <t>-1389869093</t>
  </si>
  <si>
    <t>721211913</t>
  </si>
  <si>
    <t>Podlahové vpusti montáž podlahových vpustí ostatních typů DN 110</t>
  </si>
  <si>
    <t>2125881337</t>
  </si>
  <si>
    <t>55161..R</t>
  </si>
  <si>
    <t xml:space="preserve">podlahová vpusť 150/150mm boční odtok DN 110 mřížka nerez </t>
  </si>
  <si>
    <t>-1202129891</t>
  </si>
  <si>
    <t>998721101</t>
  </si>
  <si>
    <t>Přesun hmot pro vnitřní kanalizace stanovený z hmotnosti přesunovaného materiálu vodorovná dopravní vzdálenost do 50 m v objektech výšky do 6 m</t>
  </si>
  <si>
    <t>1600882329</t>
  </si>
  <si>
    <t>M200</t>
  </si>
  <si>
    <t>Energosloupky</t>
  </si>
  <si>
    <t>M+D energosloupky - cena obsahuje kompletní výrobu sloupku, předdodání komor na stavbu, dojezd techniků a propojení sloupků s přívodem v komoře sloupku, oživení, zaškolení obsluhy</t>
  </si>
  <si>
    <t>1347612590</t>
  </si>
  <si>
    <t>106 - IO601 - Koordinace stavebních objektů správců sítí</t>
  </si>
  <si>
    <t>861620586</t>
  </si>
  <si>
    <t>"OTI 02"</t>
  </si>
  <si>
    <t>0,95*0,74*0,6</t>
  </si>
  <si>
    <t>"OTI 03"</t>
  </si>
  <si>
    <t>0,43*0,24*0,6</t>
  </si>
  <si>
    <t>"OTI 04"</t>
  </si>
  <si>
    <t>0,2*0,41*0,6</t>
  </si>
  <si>
    <t>"OTI 10"</t>
  </si>
  <si>
    <t>0,91*0,94*0,6</t>
  </si>
  <si>
    <t>"OTI 15"</t>
  </si>
  <si>
    <t>(0,53*0,24+0,24*0,26)*0,6</t>
  </si>
  <si>
    <t>962032231</t>
  </si>
  <si>
    <t>Bourání zdiva nadzákladového z cihel nebo tvárnic z cihel pálených nebo vápenopískových, na maltu vápennou nebo vápenocementovou, objemu přes 1 m3</t>
  </si>
  <si>
    <t>-1340026745</t>
  </si>
  <si>
    <t xml:space="preserve">Poznámka k souboru cen:_x000D_
1. Bourání pilířů o průřezu přes 0,36 m2 se oceňuje příslušnými cenami -2230, -2231, -2240, -2241,-2253 a -2254 jako bourání zdiva nadzákladového cihelného._x000D_
</t>
  </si>
  <si>
    <t>0,9*0,94*1,35</t>
  </si>
  <si>
    <t>962032314</t>
  </si>
  <si>
    <t>Bourání zdiva nadzákladového z cihel nebo tvárnic pilířů cihelných průřezu do 0,36 m2</t>
  </si>
  <si>
    <t>1145578074</t>
  </si>
  <si>
    <t>"OTI 2"</t>
  </si>
  <si>
    <t>0,95*0,74*1,57-0,65*0,45*1,4</t>
  </si>
  <si>
    <t>963012510</t>
  </si>
  <si>
    <t>Bourání stropů z desek nebo panelů železobetonových prefabrikovaných s dutinami z desek, š. do 300 mm tl. do 140 mm</t>
  </si>
  <si>
    <t>-402223210</t>
  </si>
  <si>
    <t xml:space="preserve">Poznámka k souboru cen:_x000D_
1. Bourání stropů z panelů plných se oceňuje cenami souboru cen 963 05-1 . Bourání železobetonových stropů._x000D_
</t>
  </si>
  <si>
    <t>0,9*0,94*0,15</t>
  </si>
  <si>
    <t>976047231</t>
  </si>
  <si>
    <t>Vybourání betonových nebo železobetonových dvířek, ventilací, obrub, krycích desek krycích desek, ukončujících horní plochu zdiva, tl. do 100 mm</t>
  </si>
  <si>
    <t>-1405841527</t>
  </si>
  <si>
    <t>1,05</t>
  </si>
  <si>
    <t>976072321</t>
  </si>
  <si>
    <t>Vybourání kovových madel, zábradlí, dvířek, zděří, kotevních želez komínových a topných dvířek, ventilací apod., plochy přes 0,30 m2, ze zdiva cihelného nebo kamenného</t>
  </si>
  <si>
    <t>1635088048</t>
  </si>
  <si>
    <t>"plechová dvířka 600/1400mm"</t>
  </si>
  <si>
    <t>97800-003R</t>
  </si>
  <si>
    <t>OTI 03 - demontáž plechového sloupku 430/240/1230mm, vč. naložení odvozu, poplatku a likvidace na řízené skládce</t>
  </si>
  <si>
    <t>-1460833586</t>
  </si>
  <si>
    <t>97800-004R</t>
  </si>
  <si>
    <t>OTI 04 - demontáž plechového sloupku 410/200/1050mm, vč. naložení odvozu, poplatku a likvidace na řízené skládce</t>
  </si>
  <si>
    <t>-174299530</t>
  </si>
  <si>
    <t>97800-015R</t>
  </si>
  <si>
    <t>OTI 15 - demontáž plastového sloupku 530/240/1460mm a 240/260/1320mm, vč. naložení odvozu, poplatku a likvidace na řízené skládce</t>
  </si>
  <si>
    <t>1534639138</t>
  </si>
  <si>
    <t>997013501</t>
  </si>
  <si>
    <t>Odvoz suti a vybouraných hmot na skládku nebo meziskládku se složením, na vzdálenost do 1 km</t>
  </si>
  <si>
    <t>-1495758936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</si>
  <si>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</si>
  <si>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</si>
  <si>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</si>
  <si>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-1812996643</t>
  </si>
  <si>
    <t>6,095*14 'Přepočtené koeficientem množství</t>
  </si>
  <si>
    <t>997013601</t>
  </si>
  <si>
    <t>1436909299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</si>
  <si>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</si>
  <si>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6,095-1,249</t>
  </si>
  <si>
    <t>997013603</t>
  </si>
  <si>
    <t>Poplatek za uložení stavebního odpadu na skládce (skládkovné) cihelného zatříděného do Katalogu odpadů pod kódem 17 01 02</t>
  </si>
  <si>
    <t>224212333</t>
  </si>
  <si>
    <t>0,694*1,8</t>
  </si>
  <si>
    <t>997221611</t>
  </si>
  <si>
    <t>Nakládání na dopravní prostředky pro vodorovnou dopravu suti</t>
  </si>
  <si>
    <t>-2114694634</t>
  </si>
  <si>
    <t>783301313.R</t>
  </si>
  <si>
    <t>Příprava podkladu konstrukcí před provedením nátěru odmaštění odmašťovačem ředidlovým</t>
  </si>
  <si>
    <t>-1337666449</t>
  </si>
  <si>
    <t>"dle vzorníku RAL-barvu vybere architekt"</t>
  </si>
  <si>
    <t>"OTI 01"</t>
  </si>
  <si>
    <t>(0,32+0,79)*2*1,67+0,32*0,79</t>
  </si>
  <si>
    <t>"OTI 05"</t>
  </si>
  <si>
    <t>(0,32+0,79)*2*1,43+0,32*0,79</t>
  </si>
  <si>
    <t>"OTI 06"</t>
  </si>
  <si>
    <t>(0,245+1,055)*2*1,453+0,245*1,055</t>
  </si>
  <si>
    <t>"OTI 07"</t>
  </si>
  <si>
    <t>(0,25+0,78)*2*1,483+0,25*0,78</t>
  </si>
  <si>
    <t>"OTI 09"</t>
  </si>
  <si>
    <t>(0,25+0,93)*2*1,459+0,25*0,93</t>
  </si>
  <si>
    <t>"OTI 11"</t>
  </si>
  <si>
    <t>(0,28+1,19)*2*1,58+0,28*1,19</t>
  </si>
  <si>
    <t>"OTI 12"</t>
  </si>
  <si>
    <t>(0,29+0,75)*2*1,461+0,29*0,75</t>
  </si>
  <si>
    <t>"OTI 13"</t>
  </si>
  <si>
    <t>(0,38+1,111)*2*1,657+0,38*1,111</t>
  </si>
  <si>
    <t>"OTI 14"</t>
  </si>
  <si>
    <t>(0,27+0,3)*2*1,14+0,27*0,3</t>
  </si>
  <si>
    <t>"OTI 16"</t>
  </si>
  <si>
    <t>(0,315+0,465)*2*1,299+0,315*0,465</t>
  </si>
  <si>
    <t>"OTI 17"</t>
  </si>
  <si>
    <t>(0,245+0,395)*2*1,341+0,245*0,395</t>
  </si>
  <si>
    <t>(0,3+0,745)*2*1,603+0,3*0,745</t>
  </si>
  <si>
    <t>"OTI 18"</t>
  </si>
  <si>
    <t>(0,38+1,13)*2*1,621+0,38*1,13</t>
  </si>
  <si>
    <t>"OTI 19"</t>
  </si>
  <si>
    <t>(0,23+0,36)*2*1,505+0,23*0,36</t>
  </si>
  <si>
    <t>783801601</t>
  </si>
  <si>
    <t>Očištění omítek odstraňovačem graffiti ošetřených ochrannými nátěry, povrchů hladkých betonových povrchů nebo povrchů z desek na bázi dřeva</t>
  </si>
  <si>
    <t>1794269801</t>
  </si>
  <si>
    <t>783846513.R</t>
  </si>
  <si>
    <t>Antigraffiti preventivní nátěr hladkých povrchů z umělohmotných povrchů trvalý pro opakované odstraňování graffiti v počtu do 100 cyklů</t>
  </si>
  <si>
    <t>26947935</t>
  </si>
  <si>
    <t>107 - IO701 - Přesun základu kotvícího lana</t>
  </si>
  <si>
    <t>122251101</t>
  </si>
  <si>
    <t>Odkopávky a prokopávky nezapažené strojně v hornině třídy těžitelnosti I skupiny 3 do 20 m3</t>
  </si>
  <si>
    <t>-1347119238</t>
  </si>
  <si>
    <t>"stávající patka"</t>
  </si>
  <si>
    <t>3*1,7*0,2</t>
  </si>
  <si>
    <t>768361664</t>
  </si>
  <si>
    <t>"nová patka"</t>
  </si>
  <si>
    <t>((0,3+1+0,3)*(0,3+1,2+0,3)+(0,875+1+0,875)*(0,875+1,2+0,875))/2*1,15</t>
  </si>
  <si>
    <t>-520368139</t>
  </si>
  <si>
    <t>"výkopek na meziskládku"</t>
  </si>
  <si>
    <t>6,321+1,02</t>
  </si>
  <si>
    <t>"výkopek pro zásypy"</t>
  </si>
  <si>
    <t>4,833+4,188-1,68</t>
  </si>
  <si>
    <t>"dovoz výkopku z obj. IO501"</t>
  </si>
  <si>
    <t>9,021-7,341</t>
  </si>
  <si>
    <t>167151101</t>
  </si>
  <si>
    <t>Nakládání, skládání a překládání neulehlého výkopku nebo sypaniny strojně nakládání, množství do 100 m3, z horniny třídy těžitelnosti I, skupiny 1 až 3</t>
  </si>
  <si>
    <t>1740959183</t>
  </si>
  <si>
    <t>4,833+4,188</t>
  </si>
  <si>
    <t>1019267672</t>
  </si>
  <si>
    <t>6,321-1,6*1,8*0,1-1*1,2*1</t>
  </si>
  <si>
    <t>-144863539</t>
  </si>
  <si>
    <t>"po vybourané patce"</t>
  </si>
  <si>
    <t>3*1,7*0,2+2,4*1,1*1,2</t>
  </si>
  <si>
    <t>1850678352</t>
  </si>
  <si>
    <t>"pod novou patku"</t>
  </si>
  <si>
    <t>1,6*1,8</t>
  </si>
  <si>
    <t>344160564</t>
  </si>
  <si>
    <t>1,6*1,8*0,1</t>
  </si>
  <si>
    <t>275313711</t>
  </si>
  <si>
    <t>Základy z betonu prostého patky a bloky z betonu kamenem neprokládaného tř. C 20/25</t>
  </si>
  <si>
    <t>2092169634</t>
  </si>
  <si>
    <t>"třída betonu C20/25 XC2"</t>
  </si>
  <si>
    <t>1*1,2*1</t>
  </si>
  <si>
    <t>-1006757123</t>
  </si>
  <si>
    <t>(1+1,2)*2*1</t>
  </si>
  <si>
    <t>-34593917</t>
  </si>
  <si>
    <t>953961215</t>
  </si>
  <si>
    <t>Kotvy chemické s vyvrtáním otvoru do betonu, železobetonu nebo tvrdého kamene chemická patrona, velikost M 20, hloubka 170 mm</t>
  </si>
  <si>
    <t>-1200934659</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</si>
  <si>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</si>
  <si>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"průměr vrtu 18mm, hloubkas vrtu 250mm"</t>
  </si>
  <si>
    <t>"kotvení nerezové plotny"</t>
  </si>
  <si>
    <t>nerezová deska 300/300/20mm s okem z nerezové kulatiny d16, 4xnerezový svorník M16 dl.300mm a 4x nerezová matka M16</t>
  </si>
  <si>
    <t>2004974577</t>
  </si>
  <si>
    <t>95500-001R</t>
  </si>
  <si>
    <t>Montáž + dodávka nového lanového přikotvení sloupu, kompletní provedení</t>
  </si>
  <si>
    <t>-784719723</t>
  </si>
  <si>
    <t>-302379378</t>
  </si>
  <si>
    <t>2,4*1,1*1,2</t>
  </si>
  <si>
    <t>96990-001R</t>
  </si>
  <si>
    <t>Demontáž stávajícího kotvícího lana vč. naložení, odvozu, poplatku a likvidace na řízené skládce</t>
  </si>
  <si>
    <t>-1713028823</t>
  </si>
  <si>
    <t>96990-002R</t>
  </si>
  <si>
    <t>Odřezání ocelové trubky trčící z bet.patky nad stávající terén, vč. naložení, odvozu, poplatku a likvidace na řízené skládce</t>
  </si>
  <si>
    <t>1419903663</t>
  </si>
  <si>
    <t>-1651022122</t>
  </si>
  <si>
    <t>-1328205504</t>
  </si>
  <si>
    <t>6,336*14 'Přepočtené koeficientem množství</t>
  </si>
  <si>
    <t>118269715</t>
  </si>
  <si>
    <t>414269801</t>
  </si>
  <si>
    <t>-260002357</t>
  </si>
  <si>
    <t>990 - Vedlejší rozpočtové náklady</t>
  </si>
  <si>
    <t xml:space="preserve">    D1 - Vedlejší náklady</t>
  </si>
  <si>
    <t xml:space="preserve">    ON - Ostatní náklady</t>
  </si>
  <si>
    <t>Informační desky pro investora, dodavatele, konzultanta a architekty</t>
  </si>
  <si>
    <t>-1755126705</t>
  </si>
  <si>
    <t>1002</t>
  </si>
  <si>
    <t>Ostraha stavby</t>
  </si>
  <si>
    <t>-716498920</t>
  </si>
  <si>
    <t>1003</t>
  </si>
  <si>
    <t>Poplatky za zábor veřejných prostranství pro provedení díla a zařízení staveniště</t>
  </si>
  <si>
    <t>1860852366</t>
  </si>
  <si>
    <t>1004</t>
  </si>
  <si>
    <t>Poplatky na Dopravně inženýrské opatření a DIR</t>
  </si>
  <si>
    <t>-717323678</t>
  </si>
  <si>
    <t>1005</t>
  </si>
  <si>
    <t>Vytyčení inženýrských sítí</t>
  </si>
  <si>
    <t>Soubor</t>
  </si>
  <si>
    <t>1973293624</t>
  </si>
  <si>
    <t>1006</t>
  </si>
  <si>
    <t>Vybudování zařízení staveniště dle POV vč.dočasných zpevněných ploch, neoslňujícího osvětlení, napojení na inženýrské sítě</t>
  </si>
  <si>
    <t>1819662458</t>
  </si>
  <si>
    <t>1007</t>
  </si>
  <si>
    <t>Provoz zařízení staveniště</t>
  </si>
  <si>
    <t>-1361770274</t>
  </si>
  <si>
    <t>1008</t>
  </si>
  <si>
    <t>Odstranění zařízení staveniště</t>
  </si>
  <si>
    <t>-885049226</t>
  </si>
  <si>
    <t>1009</t>
  </si>
  <si>
    <t>Provoz objednatele, kancelář pro TDI a AD včetně vybavení stůl 6 židlí, skříň na šaty a regál na projektovou dokumentaci, napojení na internet, lednička, bulletinboard pro HMG, detaily a PD rozměru 2x 2x3 m</t>
  </si>
  <si>
    <t>447430416</t>
  </si>
  <si>
    <t>1010</t>
  </si>
  <si>
    <t>Koordinační činnost zhotovitele s dalšími dodavateli objednatele</t>
  </si>
  <si>
    <t>-1815842707</t>
  </si>
  <si>
    <t>WC pro zařízení staveniště - mobilní s umyvadlem po celou dobu výstavby</t>
  </si>
  <si>
    <t>1908092625</t>
  </si>
  <si>
    <t>1012</t>
  </si>
  <si>
    <t>Příplatek za dopravu automobily do 18 tun, případně vyřízení vyjímek pro těžší vozidla</t>
  </si>
  <si>
    <t>soub</t>
  </si>
  <si>
    <t>-655810544</t>
  </si>
  <si>
    <t>1013</t>
  </si>
  <si>
    <t>Oplocení staveniště neprůhledné, výška 2m vč. vjezdových bran. vstupních branek, výstražných tabulek "NEPOVOLANÝM VSTUP ZAKÁZÁN"</t>
  </si>
  <si>
    <t>1894815267</t>
  </si>
  <si>
    <t>1014</t>
  </si>
  <si>
    <t>Ochrana ovzduší proti prašnosti - kropení vozovek, výkopů, při bourání atd.</t>
  </si>
  <si>
    <t>928936723</t>
  </si>
  <si>
    <t>1015</t>
  </si>
  <si>
    <t>Ochrana proti hlukům a vibracím</t>
  </si>
  <si>
    <t>-459049673</t>
  </si>
  <si>
    <t>1016</t>
  </si>
  <si>
    <t>Ochrana archeologických nálezů v průběhu stavby</t>
  </si>
  <si>
    <t>1274215704</t>
  </si>
  <si>
    <t>1017</t>
  </si>
  <si>
    <t>Čištění znečištěných vozovek stavbou</t>
  </si>
  <si>
    <t>315933770</t>
  </si>
  <si>
    <t>1018</t>
  </si>
  <si>
    <t>Čištění vozidel opouštějících staveniště (např. myčka)</t>
  </si>
  <si>
    <t>-1936429677</t>
  </si>
  <si>
    <t>1019</t>
  </si>
  <si>
    <t>Zajištění bezbarierové obchozí trasy - ohrazení výkopů, bezpečnostní lávky s oboustranným zábradlím a osvětlením</t>
  </si>
  <si>
    <t>1743853960</t>
  </si>
  <si>
    <t>1020</t>
  </si>
  <si>
    <t>Ekologická likvidace odpadů vzniklých při realizaci díla (obaly, rozbitý materiál, a veškerá ostatní suť neobsažená v bouracích pracech)</t>
  </si>
  <si>
    <t>963379442</t>
  </si>
  <si>
    <t>1030</t>
  </si>
  <si>
    <t>Dočasné dopravní značení</t>
  </si>
  <si>
    <t>698628602</t>
  </si>
  <si>
    <t>1031</t>
  </si>
  <si>
    <t>Ochrana stávajících inženýrských sítí na staveništi</t>
  </si>
  <si>
    <t>1986608015</t>
  </si>
  <si>
    <t>1032</t>
  </si>
  <si>
    <t>Ostatní náklady neuvedené</t>
  </si>
  <si>
    <t>2069114195</t>
  </si>
  <si>
    <t>ON</t>
  </si>
  <si>
    <t>Ostatní náklady</t>
  </si>
  <si>
    <t>Dokumentace skutečného provedení stavby včetně geodetického zaměření</t>
  </si>
  <si>
    <t>395639230</t>
  </si>
  <si>
    <t>Inženýrská činnost (zejména s OPP, PO, BOZP, DIO, DIR, DOSS, správci dopr. a tech. Infr.)</t>
  </si>
  <si>
    <t>1112187976</t>
  </si>
  <si>
    <t xml:space="preserve">Dílenská dokumentace vč.odsouhlasení a konzultací s autorským dozorem, kladečské plány, odsouhlasení - dodávka GDS, na všechny části dodávky, které tuto dokumentaci vyžadují, zejména OCK, Kamenické výrobky, Truhlářské, Kovářské a Zámečnické výrobky, výplně otvorů_x000D_
</t>
  </si>
  <si>
    <t>-173868165</t>
  </si>
  <si>
    <t>Provozní řád a předpisy, zaškolení obsluhy, uvedení do trvalého provozu</t>
  </si>
  <si>
    <t>-95292722</t>
  </si>
  <si>
    <t>Náklady spojené se vzorkováním, materiálů a výrobků dle požadavků PD</t>
  </si>
  <si>
    <t>-1427318848</t>
  </si>
  <si>
    <t xml:space="preserve">Provedení destruktivních sond+dalších doplňkových stavebně-technických průzkumných prací s předstihem před započetím prací pro řešení případných odchylek a dále v průběhu dle požadavků PD a AD </t>
  </si>
  <si>
    <t>-1050900253</t>
  </si>
  <si>
    <t>Příplatek za ztížené podmínky-stavba se nachází v centru města</t>
  </si>
  <si>
    <t>-1443488810</t>
  </si>
  <si>
    <t>Zajištění průzkumů, zkoušek, atestů, sond a revizí apod. uvedených v rozhodnutích a v projektové dokumetnaci nezbytně nutných k provedení díla, provedení veškerých měření a zkoušek, revizních zpráv apod. dle platné legislativy a dle SoD</t>
  </si>
  <si>
    <t>507697993</t>
  </si>
  <si>
    <t>Fotodokumentace stavby</t>
  </si>
  <si>
    <t>-1724441605</t>
  </si>
  <si>
    <t>Pasportizace území stavby a jejího okolí, zejména stavu příjezdových komunikací staveništní dopravy, předpokládaných dotčených ploch zasažených realizací stavby, požadavků vlastníků a uživatelů</t>
  </si>
  <si>
    <t>1511555596</t>
  </si>
  <si>
    <t>Bezpečnostní opatření na ochranu osob a majetku v rozsahu platné legislativy a dle podmínek v SoD</t>
  </si>
  <si>
    <t>1912885054</t>
  </si>
  <si>
    <t>Hutnící zkoušky únosnosti podloží před pokládou komunikací</t>
  </si>
  <si>
    <t>619999198</t>
  </si>
  <si>
    <t>SEZNAM FIGUR</t>
  </si>
  <si>
    <t>Výměra</t>
  </si>
  <si>
    <t xml:space="preserve"> 11</t>
  </si>
  <si>
    <t>Použití figury:</t>
  </si>
  <si>
    <t>Provedení izolace proti zemní vlhkosti natěradly a tmely za studena  na ploše svislé S nátěrem penetračním</t>
  </si>
  <si>
    <t>Provedení izolace proti zemní vlhkosti pásy na sucho  AIP nebo tkaniny na ploše svislé S</t>
  </si>
  <si>
    <t>Provedení izolace proti zemní vlhkosti pásy přitavením  NAIP na ploše svislé S</t>
  </si>
  <si>
    <t>Provedení izolace proti zemní vlhkosti natěradly a tmely za studena  na ploše vodorovné V nátěrem penetračním</t>
  </si>
  <si>
    <t>Provedení izolace proti zemní vlhkosti pásy na sucho  AIP nebo tkaniny na ploše vodorovné V</t>
  </si>
  <si>
    <t>Provedení izolace proti zemní vlhkosti pásy přitavením  NAIP na ploše vodorovné V</t>
  </si>
  <si>
    <t>Vodorovné přemístění výkopku bez naložení, avšak se složením  zemin schopných zúrodnění, na vzdálenost přes 50 do 100 m</t>
  </si>
  <si>
    <t>Vodorovné přemístění drnu na suchu  na vzdálenost přes 100 do 1000 m</t>
  </si>
  <si>
    <t>Nakládání drnu  ze skládky</t>
  </si>
  <si>
    <t>Nakládání neulehlého výkopku z hromad  zeminy schopné zúrodnění</t>
  </si>
  <si>
    <t>Uložení zemin schopných zúrodnění nebo výsypek do násypů  předepsaných tvarů s urovnáním</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</si>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</sst>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6" fillId="0" borderId="0" xfId="0" applyFont="1" applyAlignment="1" applyProtection="1">
      <alignment vertical="top" wrapText="1"/>
    </xf>
    <xf numFmtId="167" fontId="22" fillId="2" borderId="23" xfId="0" applyNumberFormat="1" applyFont="1" applyFill="1" applyBorder="1" applyAlignment="1" applyProtection="1">
      <alignment vertical="center"/>
      <protection locked="0"/>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39"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6"/>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5"/>
      <c r="AS2" s="385"/>
      <c r="AT2" s="385"/>
      <c r="AU2" s="385"/>
      <c r="AV2" s="385"/>
      <c r="AW2" s="385"/>
      <c r="AX2" s="385"/>
      <c r="AY2" s="385"/>
      <c r="AZ2" s="385"/>
      <c r="BA2" s="385"/>
      <c r="BB2" s="385"/>
      <c r="BC2" s="385"/>
      <c r="BD2" s="385"/>
      <c r="BE2" s="38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8" t="s">
        <v>14</v>
      </c>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24"/>
      <c r="AQ5" s="24"/>
      <c r="AR5" s="22"/>
      <c r="BE5" s="365" t="s">
        <v>15</v>
      </c>
      <c r="BS5" s="19" t="s">
        <v>6</v>
      </c>
    </row>
    <row r="6" spans="1:74" s="1" customFormat="1" ht="36.950000000000003" customHeight="1">
      <c r="B6" s="23"/>
      <c r="C6" s="24"/>
      <c r="D6" s="30" t="s">
        <v>16</v>
      </c>
      <c r="E6" s="24"/>
      <c r="F6" s="24"/>
      <c r="G6" s="24"/>
      <c r="H6" s="24"/>
      <c r="I6" s="24"/>
      <c r="J6" s="24"/>
      <c r="K6" s="370" t="s">
        <v>17</v>
      </c>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24"/>
      <c r="AQ6" s="24"/>
      <c r="AR6" s="22"/>
      <c r="BE6" s="36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6"/>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6"/>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6"/>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6"/>
      <c r="BS10" s="19" t="s">
        <v>6</v>
      </c>
    </row>
    <row r="11" spans="1:74" s="1" customFormat="1" ht="18.399999999999999"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27</v>
      </c>
      <c r="AL11" s="24"/>
      <c r="AM11" s="24"/>
      <c r="AN11" s="29" t="s">
        <v>19</v>
      </c>
      <c r="AO11" s="24"/>
      <c r="AP11" s="24"/>
      <c r="AQ11" s="24"/>
      <c r="AR11" s="22"/>
      <c r="BE11" s="366"/>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6"/>
      <c r="BS12" s="19" t="s">
        <v>6</v>
      </c>
    </row>
    <row r="13" spans="1:74" s="1" customFormat="1" ht="12" customHeight="1">
      <c r="B13" s="23"/>
      <c r="C13" s="24"/>
      <c r="D13" s="31"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29</v>
      </c>
      <c r="AO13" s="24"/>
      <c r="AP13" s="24"/>
      <c r="AQ13" s="24"/>
      <c r="AR13" s="22"/>
      <c r="BE13" s="366"/>
      <c r="BS13" s="19" t="s">
        <v>6</v>
      </c>
    </row>
    <row r="14" spans="1:74" ht="12.75">
      <c r="B14" s="23"/>
      <c r="C14" s="24"/>
      <c r="D14" s="24"/>
      <c r="E14" s="371" t="s">
        <v>29</v>
      </c>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1" t="s">
        <v>27</v>
      </c>
      <c r="AL14" s="24"/>
      <c r="AM14" s="24"/>
      <c r="AN14" s="33" t="s">
        <v>29</v>
      </c>
      <c r="AO14" s="24"/>
      <c r="AP14" s="24"/>
      <c r="AQ14" s="24"/>
      <c r="AR14" s="22"/>
      <c r="BE14" s="366"/>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6"/>
      <c r="BS15" s="19" t="s">
        <v>4</v>
      </c>
    </row>
    <row r="16" spans="1:74" s="1" customFormat="1" ht="12" customHeight="1">
      <c r="B16" s="23"/>
      <c r="C16" s="24"/>
      <c r="D16" s="31"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6"/>
      <c r="BS16" s="19" t="s">
        <v>4</v>
      </c>
    </row>
    <row r="17" spans="1:71" s="1" customFormat="1" ht="18.399999999999999"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27</v>
      </c>
      <c r="AL17" s="24"/>
      <c r="AM17" s="24"/>
      <c r="AN17" s="29" t="s">
        <v>19</v>
      </c>
      <c r="AO17" s="24"/>
      <c r="AP17" s="24"/>
      <c r="AQ17" s="24"/>
      <c r="AR17" s="22"/>
      <c r="BE17" s="366"/>
      <c r="BS17" s="19" t="s">
        <v>31</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6"/>
      <c r="BS18" s="19" t="s">
        <v>6</v>
      </c>
    </row>
    <row r="19" spans="1:71" s="1" customFormat="1" ht="12" customHeight="1">
      <c r="B19" s="23"/>
      <c r="C19" s="24"/>
      <c r="D19" s="31"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6"/>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27</v>
      </c>
      <c r="AL20" s="24"/>
      <c r="AM20" s="24"/>
      <c r="AN20" s="29" t="s">
        <v>19</v>
      </c>
      <c r="AO20" s="24"/>
      <c r="AP20" s="24"/>
      <c r="AQ20" s="24"/>
      <c r="AR20" s="22"/>
      <c r="BE20" s="366"/>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6"/>
    </row>
    <row r="22" spans="1:71" s="1" customFormat="1" ht="12" customHeight="1">
      <c r="B22" s="23"/>
      <c r="C22" s="24"/>
      <c r="D22" s="31"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6"/>
    </row>
    <row r="23" spans="1:71" s="1" customFormat="1" ht="408" customHeight="1">
      <c r="B23" s="23"/>
      <c r="C23" s="24"/>
      <c r="D23" s="24"/>
      <c r="E23" s="373" t="s">
        <v>34</v>
      </c>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24"/>
      <c r="AP23" s="24"/>
      <c r="AQ23" s="24"/>
      <c r="AR23" s="22"/>
      <c r="BE23" s="366"/>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6"/>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6"/>
    </row>
    <row r="26" spans="1:71" s="2" customFormat="1" ht="25.9" customHeight="1">
      <c r="A26" s="36"/>
      <c r="B26" s="37"/>
      <c r="C26" s="38"/>
      <c r="D26" s="39" t="s">
        <v>35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5">
        <f>ROUND(AG54,2)</f>
        <v>0</v>
      </c>
      <c r="AL26" s="376"/>
      <c r="AM26" s="376"/>
      <c r="AN26" s="376"/>
      <c r="AO26" s="376"/>
      <c r="AP26" s="38"/>
      <c r="AQ26" s="38"/>
      <c r="AR26" s="41"/>
      <c r="BE26" s="366"/>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6"/>
    </row>
    <row r="28" spans="1:71" s="2" customFormat="1" ht="12.75">
      <c r="A28" s="36"/>
      <c r="B28" s="37"/>
      <c r="C28" s="38"/>
      <c r="D28" s="38"/>
      <c r="E28" s="38"/>
      <c r="F28" s="38"/>
      <c r="G28" s="38"/>
      <c r="H28" s="38"/>
      <c r="I28" s="38"/>
      <c r="J28" s="38"/>
      <c r="K28" s="38"/>
      <c r="L28" s="377" t="s">
        <v>36</v>
      </c>
      <c r="M28" s="377"/>
      <c r="N28" s="377"/>
      <c r="O28" s="377"/>
      <c r="P28" s="377"/>
      <c r="Q28" s="38"/>
      <c r="R28" s="38"/>
      <c r="S28" s="38"/>
      <c r="T28" s="38"/>
      <c r="U28" s="38"/>
      <c r="V28" s="38"/>
      <c r="W28" s="377" t="s">
        <v>37</v>
      </c>
      <c r="X28" s="377"/>
      <c r="Y28" s="377"/>
      <c r="Z28" s="377"/>
      <c r="AA28" s="377"/>
      <c r="AB28" s="377"/>
      <c r="AC28" s="377"/>
      <c r="AD28" s="377"/>
      <c r="AE28" s="377"/>
      <c r="AF28" s="38"/>
      <c r="AG28" s="38"/>
      <c r="AH28" s="38"/>
      <c r="AI28" s="38"/>
      <c r="AJ28" s="38"/>
      <c r="AK28" s="377" t="s">
        <v>38</v>
      </c>
      <c r="AL28" s="377"/>
      <c r="AM28" s="377"/>
      <c r="AN28" s="377"/>
      <c r="AO28" s="377"/>
      <c r="AP28" s="38"/>
      <c r="AQ28" s="38"/>
      <c r="AR28" s="41"/>
      <c r="BE28" s="366"/>
    </row>
    <row r="29" spans="1:71" s="3" customFormat="1" ht="14.45" customHeight="1">
      <c r="B29" s="42"/>
      <c r="C29" s="43"/>
      <c r="D29" s="31" t="s">
        <v>39</v>
      </c>
      <c r="E29" s="43"/>
      <c r="F29" s="31" t="s">
        <v>40</v>
      </c>
      <c r="G29" s="43"/>
      <c r="H29" s="43"/>
      <c r="I29" s="43"/>
      <c r="J29" s="43"/>
      <c r="K29" s="43"/>
      <c r="L29" s="380">
        <v>0.21</v>
      </c>
      <c r="M29" s="379"/>
      <c r="N29" s="379"/>
      <c r="O29" s="379"/>
      <c r="P29" s="379"/>
      <c r="Q29" s="43"/>
      <c r="R29" s="43"/>
      <c r="S29" s="43"/>
      <c r="T29" s="43"/>
      <c r="U29" s="43"/>
      <c r="V29" s="43"/>
      <c r="W29" s="378">
        <f>ROUND(AZ54, 2)</f>
        <v>0</v>
      </c>
      <c r="X29" s="379"/>
      <c r="Y29" s="379"/>
      <c r="Z29" s="379"/>
      <c r="AA29" s="379"/>
      <c r="AB29" s="379"/>
      <c r="AC29" s="379"/>
      <c r="AD29" s="379"/>
      <c r="AE29" s="379"/>
      <c r="AF29" s="43"/>
      <c r="AG29" s="43"/>
      <c r="AH29" s="43"/>
      <c r="AI29" s="43"/>
      <c r="AJ29" s="43"/>
      <c r="AK29" s="378">
        <f>ROUND(AV54, 2)</f>
        <v>0</v>
      </c>
      <c r="AL29" s="379"/>
      <c r="AM29" s="379"/>
      <c r="AN29" s="379"/>
      <c r="AO29" s="379"/>
      <c r="AP29" s="43"/>
      <c r="AQ29" s="43"/>
      <c r="AR29" s="44"/>
      <c r="BE29" s="367"/>
    </row>
    <row r="30" spans="1:71" s="3" customFormat="1" ht="14.45" customHeight="1">
      <c r="B30" s="42"/>
      <c r="C30" s="43"/>
      <c r="D30" s="43"/>
      <c r="E30" s="43"/>
      <c r="F30" s="31" t="s">
        <v>41</v>
      </c>
      <c r="G30" s="43"/>
      <c r="H30" s="43"/>
      <c r="I30" s="43"/>
      <c r="J30" s="43"/>
      <c r="K30" s="43"/>
      <c r="L30" s="380">
        <v>0.15</v>
      </c>
      <c r="M30" s="379"/>
      <c r="N30" s="379"/>
      <c r="O30" s="379"/>
      <c r="P30" s="379"/>
      <c r="Q30" s="43"/>
      <c r="R30" s="43"/>
      <c r="S30" s="43"/>
      <c r="T30" s="43"/>
      <c r="U30" s="43"/>
      <c r="V30" s="43"/>
      <c r="W30" s="378">
        <f>ROUND(BA54, 2)</f>
        <v>0</v>
      </c>
      <c r="X30" s="379"/>
      <c r="Y30" s="379"/>
      <c r="Z30" s="379"/>
      <c r="AA30" s="379"/>
      <c r="AB30" s="379"/>
      <c r="AC30" s="379"/>
      <c r="AD30" s="379"/>
      <c r="AE30" s="379"/>
      <c r="AF30" s="43"/>
      <c r="AG30" s="43"/>
      <c r="AH30" s="43"/>
      <c r="AI30" s="43"/>
      <c r="AJ30" s="43"/>
      <c r="AK30" s="378">
        <f>ROUND(AW54, 2)</f>
        <v>0</v>
      </c>
      <c r="AL30" s="379"/>
      <c r="AM30" s="379"/>
      <c r="AN30" s="379"/>
      <c r="AO30" s="379"/>
      <c r="AP30" s="43"/>
      <c r="AQ30" s="43"/>
      <c r="AR30" s="44"/>
      <c r="BE30" s="367"/>
    </row>
    <row r="31" spans="1:71" s="3" customFormat="1" ht="14.45" hidden="1" customHeight="1">
      <c r="B31" s="42"/>
      <c r="C31" s="43"/>
      <c r="D31" s="43"/>
      <c r="E31" s="43"/>
      <c r="F31" s="31" t="s">
        <v>42</v>
      </c>
      <c r="G31" s="43"/>
      <c r="H31" s="43"/>
      <c r="I31" s="43"/>
      <c r="J31" s="43"/>
      <c r="K31" s="43"/>
      <c r="L31" s="380">
        <v>0.21</v>
      </c>
      <c r="M31" s="379"/>
      <c r="N31" s="379"/>
      <c r="O31" s="379"/>
      <c r="P31" s="379"/>
      <c r="Q31" s="43"/>
      <c r="R31" s="43"/>
      <c r="S31" s="43"/>
      <c r="T31" s="43"/>
      <c r="U31" s="43"/>
      <c r="V31" s="43"/>
      <c r="W31" s="378">
        <f>ROUND(BB54, 2)</f>
        <v>0</v>
      </c>
      <c r="X31" s="379"/>
      <c r="Y31" s="379"/>
      <c r="Z31" s="379"/>
      <c r="AA31" s="379"/>
      <c r="AB31" s="379"/>
      <c r="AC31" s="379"/>
      <c r="AD31" s="379"/>
      <c r="AE31" s="379"/>
      <c r="AF31" s="43"/>
      <c r="AG31" s="43"/>
      <c r="AH31" s="43"/>
      <c r="AI31" s="43"/>
      <c r="AJ31" s="43"/>
      <c r="AK31" s="378">
        <v>0</v>
      </c>
      <c r="AL31" s="379"/>
      <c r="AM31" s="379"/>
      <c r="AN31" s="379"/>
      <c r="AO31" s="379"/>
      <c r="AP31" s="43"/>
      <c r="AQ31" s="43"/>
      <c r="AR31" s="44"/>
      <c r="BE31" s="367"/>
    </row>
    <row r="32" spans="1:71" s="3" customFormat="1" ht="14.45" hidden="1" customHeight="1">
      <c r="B32" s="42"/>
      <c r="C32" s="43"/>
      <c r="D32" s="43"/>
      <c r="E32" s="43"/>
      <c r="F32" s="31" t="s">
        <v>43</v>
      </c>
      <c r="G32" s="43"/>
      <c r="H32" s="43"/>
      <c r="I32" s="43"/>
      <c r="J32" s="43"/>
      <c r="K32" s="43"/>
      <c r="L32" s="380">
        <v>0.15</v>
      </c>
      <c r="M32" s="379"/>
      <c r="N32" s="379"/>
      <c r="O32" s="379"/>
      <c r="P32" s="379"/>
      <c r="Q32" s="43"/>
      <c r="R32" s="43"/>
      <c r="S32" s="43"/>
      <c r="T32" s="43"/>
      <c r="U32" s="43"/>
      <c r="V32" s="43"/>
      <c r="W32" s="378">
        <f>ROUND(BC54, 2)</f>
        <v>0</v>
      </c>
      <c r="X32" s="379"/>
      <c r="Y32" s="379"/>
      <c r="Z32" s="379"/>
      <c r="AA32" s="379"/>
      <c r="AB32" s="379"/>
      <c r="AC32" s="379"/>
      <c r="AD32" s="379"/>
      <c r="AE32" s="379"/>
      <c r="AF32" s="43"/>
      <c r="AG32" s="43"/>
      <c r="AH32" s="43"/>
      <c r="AI32" s="43"/>
      <c r="AJ32" s="43"/>
      <c r="AK32" s="378">
        <v>0</v>
      </c>
      <c r="AL32" s="379"/>
      <c r="AM32" s="379"/>
      <c r="AN32" s="379"/>
      <c r="AO32" s="379"/>
      <c r="AP32" s="43"/>
      <c r="AQ32" s="43"/>
      <c r="AR32" s="44"/>
      <c r="BE32" s="367"/>
    </row>
    <row r="33" spans="1:57" s="3" customFormat="1" ht="14.45" hidden="1" customHeight="1">
      <c r="B33" s="42"/>
      <c r="C33" s="43"/>
      <c r="D33" s="43"/>
      <c r="E33" s="43"/>
      <c r="F33" s="31" t="s">
        <v>44</v>
      </c>
      <c r="G33" s="43"/>
      <c r="H33" s="43"/>
      <c r="I33" s="43"/>
      <c r="J33" s="43"/>
      <c r="K33" s="43"/>
      <c r="L33" s="380">
        <v>0</v>
      </c>
      <c r="M33" s="379"/>
      <c r="N33" s="379"/>
      <c r="O33" s="379"/>
      <c r="P33" s="379"/>
      <c r="Q33" s="43"/>
      <c r="R33" s="43"/>
      <c r="S33" s="43"/>
      <c r="T33" s="43"/>
      <c r="U33" s="43"/>
      <c r="V33" s="43"/>
      <c r="W33" s="378">
        <f>ROUND(BD54, 2)</f>
        <v>0</v>
      </c>
      <c r="X33" s="379"/>
      <c r="Y33" s="379"/>
      <c r="Z33" s="379"/>
      <c r="AA33" s="379"/>
      <c r="AB33" s="379"/>
      <c r="AC33" s="379"/>
      <c r="AD33" s="379"/>
      <c r="AE33" s="379"/>
      <c r="AF33" s="43"/>
      <c r="AG33" s="43"/>
      <c r="AH33" s="43"/>
      <c r="AI33" s="43"/>
      <c r="AJ33" s="43"/>
      <c r="AK33" s="378">
        <v>0</v>
      </c>
      <c r="AL33" s="379"/>
      <c r="AM33" s="379"/>
      <c r="AN33" s="379"/>
      <c r="AO33" s="37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45</v>
      </c>
      <c r="E35" s="47"/>
      <c r="F35" s="47"/>
      <c r="G35" s="47"/>
      <c r="H35" s="47"/>
      <c r="I35" s="47"/>
      <c r="J35" s="47"/>
      <c r="K35" s="47"/>
      <c r="L35" s="47"/>
      <c r="M35" s="47"/>
      <c r="N35" s="47"/>
      <c r="O35" s="47"/>
      <c r="P35" s="47"/>
      <c r="Q35" s="47"/>
      <c r="R35" s="47"/>
      <c r="S35" s="47"/>
      <c r="T35" s="48" t="s">
        <v>46</v>
      </c>
      <c r="U35" s="47"/>
      <c r="V35" s="47"/>
      <c r="W35" s="47"/>
      <c r="X35" s="384" t="s">
        <v>47</v>
      </c>
      <c r="Y35" s="382"/>
      <c r="Z35" s="382"/>
      <c r="AA35" s="382"/>
      <c r="AB35" s="382"/>
      <c r="AC35" s="47"/>
      <c r="AD35" s="47"/>
      <c r="AE35" s="47"/>
      <c r="AF35" s="47"/>
      <c r="AG35" s="47"/>
      <c r="AH35" s="47"/>
      <c r="AI35" s="47"/>
      <c r="AJ35" s="47"/>
      <c r="AK35" s="381">
        <f>SUM(AK26:AK33)</f>
        <v>0</v>
      </c>
      <c r="AL35" s="382"/>
      <c r="AM35" s="382"/>
      <c r="AN35" s="382"/>
      <c r="AO35" s="38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48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Cosequence007</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92" t="str">
        <f>K6</f>
        <v>Park na Moravském náměstí v Brně</v>
      </c>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9" t="str">
        <f>IF(AN8= "","",AN8)</f>
        <v>28. 5. 2021</v>
      </c>
      <c r="AN47" s="39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1" t="s">
        <v>30</v>
      </c>
      <c r="AJ49" s="38"/>
      <c r="AK49" s="38"/>
      <c r="AL49" s="38"/>
      <c r="AM49" s="400" t="str">
        <f>IF(E17="","",E17)</f>
        <v xml:space="preserve"> </v>
      </c>
      <c r="AN49" s="401"/>
      <c r="AO49" s="401"/>
      <c r="AP49" s="401"/>
      <c r="AQ49" s="38"/>
      <c r="AR49" s="41"/>
      <c r="AS49" s="402" t="s">
        <v>49</v>
      </c>
      <c r="AT49" s="403"/>
      <c r="AU49" s="62"/>
      <c r="AV49" s="62"/>
      <c r="AW49" s="62"/>
      <c r="AX49" s="62"/>
      <c r="AY49" s="62"/>
      <c r="AZ49" s="62"/>
      <c r="BA49" s="62"/>
      <c r="BB49" s="62"/>
      <c r="BC49" s="62"/>
      <c r="BD49" s="63"/>
      <c r="BE49" s="36"/>
    </row>
    <row r="50" spans="1:91" s="2" customFormat="1" ht="15.2" customHeight="1">
      <c r="A50" s="36"/>
      <c r="B50" s="37"/>
      <c r="C50" s="31" t="s">
        <v>28</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32</v>
      </c>
      <c r="AJ50" s="38"/>
      <c r="AK50" s="38"/>
      <c r="AL50" s="38"/>
      <c r="AM50" s="400" t="str">
        <f>IF(E20="","",E20)</f>
        <v xml:space="preserve"> </v>
      </c>
      <c r="AN50" s="401"/>
      <c r="AO50" s="401"/>
      <c r="AP50" s="401"/>
      <c r="AQ50" s="38"/>
      <c r="AR50" s="41"/>
      <c r="AS50" s="404"/>
      <c r="AT50" s="405"/>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6"/>
      <c r="AT51" s="407"/>
      <c r="AU51" s="66"/>
      <c r="AV51" s="66"/>
      <c r="AW51" s="66"/>
      <c r="AX51" s="66"/>
      <c r="AY51" s="66"/>
      <c r="AZ51" s="66"/>
      <c r="BA51" s="66"/>
      <c r="BB51" s="66"/>
      <c r="BC51" s="66"/>
      <c r="BD51" s="67"/>
      <c r="BE51" s="36"/>
    </row>
    <row r="52" spans="1:91" s="2" customFormat="1" ht="29.25" customHeight="1">
      <c r="A52" s="36"/>
      <c r="B52" s="37"/>
      <c r="C52" s="394" t="s">
        <v>50</v>
      </c>
      <c r="D52" s="395"/>
      <c r="E52" s="395"/>
      <c r="F52" s="395"/>
      <c r="G52" s="395"/>
      <c r="H52" s="68"/>
      <c r="I52" s="396" t="s">
        <v>51</v>
      </c>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408" t="s">
        <v>52</v>
      </c>
      <c r="AH52" s="395"/>
      <c r="AI52" s="395"/>
      <c r="AJ52" s="395"/>
      <c r="AK52" s="395"/>
      <c r="AL52" s="395"/>
      <c r="AM52" s="395"/>
      <c r="AN52" s="396" t="s">
        <v>53</v>
      </c>
      <c r="AO52" s="395"/>
      <c r="AP52" s="395"/>
      <c r="AQ52" s="69" t="s">
        <v>54</v>
      </c>
      <c r="AR52" s="41"/>
      <c r="AS52" s="70" t="s">
        <v>55</v>
      </c>
      <c r="AT52" s="71" t="s">
        <v>56</v>
      </c>
      <c r="AU52" s="71" t="s">
        <v>57</v>
      </c>
      <c r="AV52" s="71" t="s">
        <v>58</v>
      </c>
      <c r="AW52" s="71" t="s">
        <v>59</v>
      </c>
      <c r="AX52" s="71" t="s">
        <v>60</v>
      </c>
      <c r="AY52" s="71" t="s">
        <v>61</v>
      </c>
      <c r="AZ52" s="71" t="s">
        <v>62</v>
      </c>
      <c r="BA52" s="71" t="s">
        <v>63</v>
      </c>
      <c r="BB52" s="71" t="s">
        <v>64</v>
      </c>
      <c r="BC52" s="71" t="s">
        <v>65</v>
      </c>
      <c r="BD52" s="72" t="s">
        <v>66</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67</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9">
        <f>ROUND(AG55+SUM(AG58:AG62)+SUM(AG74:AG77)+SUM(AG80:AG83)+SUM(AG86:AG94),2)</f>
        <v>0</v>
      </c>
      <c r="AH54" s="409"/>
      <c r="AI54" s="409"/>
      <c r="AJ54" s="409"/>
      <c r="AK54" s="409"/>
      <c r="AL54" s="409"/>
      <c r="AM54" s="409"/>
      <c r="AN54" s="410">
        <f t="shared" ref="AN54:AN94" si="0">SUM(AG54,AT54)</f>
        <v>0</v>
      </c>
      <c r="AO54" s="410"/>
      <c r="AP54" s="410"/>
      <c r="AQ54" s="80" t="s">
        <v>19</v>
      </c>
      <c r="AR54" s="81"/>
      <c r="AS54" s="82">
        <f>ROUND(AS55+SUM(AS58:AS62)+SUM(AS74:AS77)+SUM(AS80:AS83)+SUM(AS86:AS94),2)</f>
        <v>0</v>
      </c>
      <c r="AT54" s="83">
        <f t="shared" ref="AT54:AT94" si="1">ROUND(SUM(AV54:AW54),2)</f>
        <v>0</v>
      </c>
      <c r="AU54" s="84">
        <f>ROUND(AU55+SUM(AU58:AU62)+SUM(AU74:AU77)+SUM(AU80:AU83)+SUM(AU86:AU94),5)</f>
        <v>0</v>
      </c>
      <c r="AV54" s="83">
        <f>ROUND(AZ54*L29,2)</f>
        <v>0</v>
      </c>
      <c r="AW54" s="83">
        <f>ROUND(BA54*L30,2)</f>
        <v>0</v>
      </c>
      <c r="AX54" s="83">
        <f>ROUND(BB54*L29,2)</f>
        <v>0</v>
      </c>
      <c r="AY54" s="83">
        <f>ROUND(BC54*L30,2)</f>
        <v>0</v>
      </c>
      <c r="AZ54" s="83">
        <f>ROUND(AZ55+SUM(AZ58:AZ62)+SUM(AZ74:AZ77)+SUM(AZ80:AZ83)+SUM(AZ86:AZ94),2)</f>
        <v>0</v>
      </c>
      <c r="BA54" s="83">
        <f>ROUND(BA55+SUM(BA58:BA62)+SUM(BA74:BA77)+SUM(BA80:BA83)+SUM(BA86:BA94),2)</f>
        <v>0</v>
      </c>
      <c r="BB54" s="83">
        <f>ROUND(BB55+SUM(BB58:BB62)+SUM(BB74:BB77)+SUM(BB80:BB83)+SUM(BB86:BB94),2)</f>
        <v>0</v>
      </c>
      <c r="BC54" s="83">
        <f>ROUND(BC55+SUM(BC58:BC62)+SUM(BC74:BC77)+SUM(BC80:BC83)+SUM(BC86:BC94),2)</f>
        <v>0</v>
      </c>
      <c r="BD54" s="85">
        <f>ROUND(BD55+SUM(BD58:BD62)+SUM(BD74:BD77)+SUM(BD80:BD83)+SUM(BD86:BD94),2)</f>
        <v>0</v>
      </c>
      <c r="BS54" s="86" t="s">
        <v>68</v>
      </c>
      <c r="BT54" s="86" t="s">
        <v>69</v>
      </c>
      <c r="BU54" s="87" t="s">
        <v>70</v>
      </c>
      <c r="BV54" s="86" t="s">
        <v>71</v>
      </c>
      <c r="BW54" s="86" t="s">
        <v>5</v>
      </c>
      <c r="BX54" s="86" t="s">
        <v>72</v>
      </c>
      <c r="CL54" s="86" t="s">
        <v>19</v>
      </c>
    </row>
    <row r="55" spans="1:91" s="7" customFormat="1" ht="16.5" customHeight="1">
      <c r="B55" s="88"/>
      <c r="C55" s="89"/>
      <c r="D55" s="397" t="s">
        <v>73</v>
      </c>
      <c r="E55" s="397"/>
      <c r="F55" s="397"/>
      <c r="G55" s="397"/>
      <c r="H55" s="397"/>
      <c r="I55" s="90"/>
      <c r="J55" s="397" t="s">
        <v>74</v>
      </c>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88">
        <f>ROUND(SUM(AG56:AG57),2)</f>
        <v>0</v>
      </c>
      <c r="AH55" s="387"/>
      <c r="AI55" s="387"/>
      <c r="AJ55" s="387"/>
      <c r="AK55" s="387"/>
      <c r="AL55" s="387"/>
      <c r="AM55" s="387"/>
      <c r="AN55" s="386">
        <f t="shared" si="0"/>
        <v>0</v>
      </c>
      <c r="AO55" s="387"/>
      <c r="AP55" s="387"/>
      <c r="AQ55" s="91" t="s">
        <v>75</v>
      </c>
      <c r="AR55" s="92"/>
      <c r="AS55" s="93">
        <f>ROUND(SUM(AS56:AS57),2)</f>
        <v>0</v>
      </c>
      <c r="AT55" s="94">
        <f t="shared" si="1"/>
        <v>0</v>
      </c>
      <c r="AU55" s="95">
        <f>ROUND(SUM(AU56:AU57),5)</f>
        <v>0</v>
      </c>
      <c r="AV55" s="94">
        <f>ROUND(AZ55*L29,2)</f>
        <v>0</v>
      </c>
      <c r="AW55" s="94">
        <f>ROUND(BA55*L30,2)</f>
        <v>0</v>
      </c>
      <c r="AX55" s="94">
        <f>ROUND(BB55*L29,2)</f>
        <v>0</v>
      </c>
      <c r="AY55" s="94">
        <f>ROUND(BC55*L30,2)</f>
        <v>0</v>
      </c>
      <c r="AZ55" s="94">
        <f>ROUND(SUM(AZ56:AZ57),2)</f>
        <v>0</v>
      </c>
      <c r="BA55" s="94">
        <f>ROUND(SUM(BA56:BA57),2)</f>
        <v>0</v>
      </c>
      <c r="BB55" s="94">
        <f>ROUND(SUM(BB56:BB57),2)</f>
        <v>0</v>
      </c>
      <c r="BC55" s="94">
        <f>ROUND(SUM(BC56:BC57),2)</f>
        <v>0</v>
      </c>
      <c r="BD55" s="96">
        <f>ROUND(SUM(BD56:BD57),2)</f>
        <v>0</v>
      </c>
      <c r="BS55" s="97" t="s">
        <v>68</v>
      </c>
      <c r="BT55" s="97" t="s">
        <v>76</v>
      </c>
      <c r="BU55" s="97" t="s">
        <v>70</v>
      </c>
      <c r="BV55" s="97" t="s">
        <v>71</v>
      </c>
      <c r="BW55" s="97" t="s">
        <v>77</v>
      </c>
      <c r="BX55" s="97" t="s">
        <v>5</v>
      </c>
      <c r="CL55" s="97" t="s">
        <v>19</v>
      </c>
      <c r="CM55" s="97" t="s">
        <v>78</v>
      </c>
    </row>
    <row r="56" spans="1:91" s="4" customFormat="1" ht="23.25" customHeight="1">
      <c r="A56" s="98" t="s">
        <v>79</v>
      </c>
      <c r="B56" s="53"/>
      <c r="C56" s="99"/>
      <c r="D56" s="99"/>
      <c r="E56" s="398" t="s">
        <v>80</v>
      </c>
      <c r="F56" s="398"/>
      <c r="G56" s="398"/>
      <c r="H56" s="398"/>
      <c r="I56" s="398"/>
      <c r="J56" s="99"/>
      <c r="K56" s="398" t="s">
        <v>81</v>
      </c>
      <c r="L56" s="398"/>
      <c r="M56" s="398"/>
      <c r="N56" s="398"/>
      <c r="O56" s="398"/>
      <c r="P56" s="398"/>
      <c r="Q56" s="398"/>
      <c r="R56" s="398"/>
      <c r="S56" s="398"/>
      <c r="T56" s="398"/>
      <c r="U56" s="398"/>
      <c r="V56" s="398"/>
      <c r="W56" s="398"/>
      <c r="X56" s="398"/>
      <c r="Y56" s="398"/>
      <c r="Z56" s="398"/>
      <c r="AA56" s="398"/>
      <c r="AB56" s="398"/>
      <c r="AC56" s="398"/>
      <c r="AD56" s="398"/>
      <c r="AE56" s="398"/>
      <c r="AF56" s="398"/>
      <c r="AG56" s="389">
        <f>'01.1 - SO01 - Demolice zp...'!J32</f>
        <v>0</v>
      </c>
      <c r="AH56" s="390"/>
      <c r="AI56" s="390"/>
      <c r="AJ56" s="390"/>
      <c r="AK56" s="390"/>
      <c r="AL56" s="390"/>
      <c r="AM56" s="390"/>
      <c r="AN56" s="389">
        <f t="shared" si="0"/>
        <v>0</v>
      </c>
      <c r="AO56" s="390"/>
      <c r="AP56" s="390"/>
      <c r="AQ56" s="100" t="s">
        <v>82</v>
      </c>
      <c r="AR56" s="55"/>
      <c r="AS56" s="101">
        <v>0</v>
      </c>
      <c r="AT56" s="102">
        <f t="shared" si="1"/>
        <v>0</v>
      </c>
      <c r="AU56" s="103">
        <f>'01.1 - SO01 - Demolice zp...'!P93</f>
        <v>0</v>
      </c>
      <c r="AV56" s="102">
        <f>'01.1 - SO01 - Demolice zp...'!J35</f>
        <v>0</v>
      </c>
      <c r="AW56" s="102">
        <f>'01.1 - SO01 - Demolice zp...'!J36</f>
        <v>0</v>
      </c>
      <c r="AX56" s="102">
        <f>'01.1 - SO01 - Demolice zp...'!J37</f>
        <v>0</v>
      </c>
      <c r="AY56" s="102">
        <f>'01.1 - SO01 - Demolice zp...'!J38</f>
        <v>0</v>
      </c>
      <c r="AZ56" s="102">
        <f>'01.1 - SO01 - Demolice zp...'!F35</f>
        <v>0</v>
      </c>
      <c r="BA56" s="102">
        <f>'01.1 - SO01 - Demolice zp...'!F36</f>
        <v>0</v>
      </c>
      <c r="BB56" s="102">
        <f>'01.1 - SO01 - Demolice zp...'!F37</f>
        <v>0</v>
      </c>
      <c r="BC56" s="102">
        <f>'01.1 - SO01 - Demolice zp...'!F38</f>
        <v>0</v>
      </c>
      <c r="BD56" s="104">
        <f>'01.1 - SO01 - Demolice zp...'!F39</f>
        <v>0</v>
      </c>
      <c r="BT56" s="105" t="s">
        <v>78</v>
      </c>
      <c r="BV56" s="105" t="s">
        <v>71</v>
      </c>
      <c r="BW56" s="105" t="s">
        <v>83</v>
      </c>
      <c r="BX56" s="105" t="s">
        <v>77</v>
      </c>
      <c r="CL56" s="105" t="s">
        <v>19</v>
      </c>
    </row>
    <row r="57" spans="1:91" s="4" customFormat="1" ht="16.5" customHeight="1">
      <c r="A57" s="98" t="s">
        <v>79</v>
      </c>
      <c r="B57" s="53"/>
      <c r="C57" s="99"/>
      <c r="D57" s="99"/>
      <c r="E57" s="398" t="s">
        <v>84</v>
      </c>
      <c r="F57" s="398"/>
      <c r="G57" s="398"/>
      <c r="H57" s="398"/>
      <c r="I57" s="398"/>
      <c r="J57" s="99"/>
      <c r="K57" s="398" t="s">
        <v>85</v>
      </c>
      <c r="L57" s="398"/>
      <c r="M57" s="398"/>
      <c r="N57" s="398"/>
      <c r="O57" s="398"/>
      <c r="P57" s="398"/>
      <c r="Q57" s="398"/>
      <c r="R57" s="398"/>
      <c r="S57" s="398"/>
      <c r="T57" s="398"/>
      <c r="U57" s="398"/>
      <c r="V57" s="398"/>
      <c r="W57" s="398"/>
      <c r="X57" s="398"/>
      <c r="Y57" s="398"/>
      <c r="Z57" s="398"/>
      <c r="AA57" s="398"/>
      <c r="AB57" s="398"/>
      <c r="AC57" s="398"/>
      <c r="AD57" s="398"/>
      <c r="AE57" s="398"/>
      <c r="AF57" s="398"/>
      <c r="AG57" s="389">
        <f>'01.2 - SO01 - Demolice fo...'!J32</f>
        <v>0</v>
      </c>
      <c r="AH57" s="390"/>
      <c r="AI57" s="390"/>
      <c r="AJ57" s="390"/>
      <c r="AK57" s="390"/>
      <c r="AL57" s="390"/>
      <c r="AM57" s="390"/>
      <c r="AN57" s="389">
        <f t="shared" si="0"/>
        <v>0</v>
      </c>
      <c r="AO57" s="390"/>
      <c r="AP57" s="390"/>
      <c r="AQ57" s="100" t="s">
        <v>82</v>
      </c>
      <c r="AR57" s="55"/>
      <c r="AS57" s="101">
        <v>0</v>
      </c>
      <c r="AT57" s="102">
        <f t="shared" si="1"/>
        <v>0</v>
      </c>
      <c r="AU57" s="103">
        <f>'01.2 - SO01 - Demolice fo...'!P89</f>
        <v>0</v>
      </c>
      <c r="AV57" s="102">
        <f>'01.2 - SO01 - Demolice fo...'!J35</f>
        <v>0</v>
      </c>
      <c r="AW57" s="102">
        <f>'01.2 - SO01 - Demolice fo...'!J36</f>
        <v>0</v>
      </c>
      <c r="AX57" s="102">
        <f>'01.2 - SO01 - Demolice fo...'!J37</f>
        <v>0</v>
      </c>
      <c r="AY57" s="102">
        <f>'01.2 - SO01 - Demolice fo...'!J38</f>
        <v>0</v>
      </c>
      <c r="AZ57" s="102">
        <f>'01.2 - SO01 - Demolice fo...'!F35</f>
        <v>0</v>
      </c>
      <c r="BA57" s="102">
        <f>'01.2 - SO01 - Demolice fo...'!F36</f>
        <v>0</v>
      </c>
      <c r="BB57" s="102">
        <f>'01.2 - SO01 - Demolice fo...'!F37</f>
        <v>0</v>
      </c>
      <c r="BC57" s="102">
        <f>'01.2 - SO01 - Demolice fo...'!F38</f>
        <v>0</v>
      </c>
      <c r="BD57" s="104">
        <f>'01.2 - SO01 - Demolice fo...'!F39</f>
        <v>0</v>
      </c>
      <c r="BT57" s="105" t="s">
        <v>78</v>
      </c>
      <c r="BV57" s="105" t="s">
        <v>71</v>
      </c>
      <c r="BW57" s="105" t="s">
        <v>86</v>
      </c>
      <c r="BX57" s="105" t="s">
        <v>77</v>
      </c>
      <c r="CL57" s="105" t="s">
        <v>19</v>
      </c>
    </row>
    <row r="58" spans="1:91" s="7" customFormat="1" ht="16.5" customHeight="1">
      <c r="A58" s="98" t="s">
        <v>79</v>
      </c>
      <c r="B58" s="88"/>
      <c r="C58" s="89"/>
      <c r="D58" s="397" t="s">
        <v>87</v>
      </c>
      <c r="E58" s="397"/>
      <c r="F58" s="397"/>
      <c r="G58" s="397"/>
      <c r="H58" s="397"/>
      <c r="I58" s="90"/>
      <c r="J58" s="397" t="s">
        <v>88</v>
      </c>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86">
        <f>'02 - SO02 - Terénní úprav...'!J30</f>
        <v>0</v>
      </c>
      <c r="AH58" s="387"/>
      <c r="AI58" s="387"/>
      <c r="AJ58" s="387"/>
      <c r="AK58" s="387"/>
      <c r="AL58" s="387"/>
      <c r="AM58" s="387"/>
      <c r="AN58" s="386">
        <f t="shared" si="0"/>
        <v>0</v>
      </c>
      <c r="AO58" s="387"/>
      <c r="AP58" s="387"/>
      <c r="AQ58" s="91" t="s">
        <v>75</v>
      </c>
      <c r="AR58" s="92"/>
      <c r="AS58" s="93">
        <v>0</v>
      </c>
      <c r="AT58" s="94">
        <f t="shared" si="1"/>
        <v>0</v>
      </c>
      <c r="AU58" s="95">
        <f>'02 - SO02 - Terénní úprav...'!P81</f>
        <v>0</v>
      </c>
      <c r="AV58" s="94">
        <f>'02 - SO02 - Terénní úprav...'!J33</f>
        <v>0</v>
      </c>
      <c r="AW58" s="94">
        <f>'02 - SO02 - Terénní úprav...'!J34</f>
        <v>0</v>
      </c>
      <c r="AX58" s="94">
        <f>'02 - SO02 - Terénní úprav...'!J35</f>
        <v>0</v>
      </c>
      <c r="AY58" s="94">
        <f>'02 - SO02 - Terénní úprav...'!J36</f>
        <v>0</v>
      </c>
      <c r="AZ58" s="94">
        <f>'02 - SO02 - Terénní úprav...'!F33</f>
        <v>0</v>
      </c>
      <c r="BA58" s="94">
        <f>'02 - SO02 - Terénní úprav...'!F34</f>
        <v>0</v>
      </c>
      <c r="BB58" s="94">
        <f>'02 - SO02 - Terénní úprav...'!F35</f>
        <v>0</v>
      </c>
      <c r="BC58" s="94">
        <f>'02 - SO02 - Terénní úprav...'!F36</f>
        <v>0</v>
      </c>
      <c r="BD58" s="96">
        <f>'02 - SO02 - Terénní úprav...'!F37</f>
        <v>0</v>
      </c>
      <c r="BT58" s="97" t="s">
        <v>76</v>
      </c>
      <c r="BV58" s="97" t="s">
        <v>71</v>
      </c>
      <c r="BW58" s="97" t="s">
        <v>89</v>
      </c>
      <c r="BX58" s="97" t="s">
        <v>5</v>
      </c>
      <c r="CL58" s="97" t="s">
        <v>19</v>
      </c>
      <c r="CM58" s="97" t="s">
        <v>78</v>
      </c>
    </row>
    <row r="59" spans="1:91" s="7" customFormat="1" ht="24.75" customHeight="1">
      <c r="A59" s="98" t="s">
        <v>79</v>
      </c>
      <c r="B59" s="88"/>
      <c r="C59" s="89"/>
      <c r="D59" s="397" t="s">
        <v>90</v>
      </c>
      <c r="E59" s="397"/>
      <c r="F59" s="397"/>
      <c r="G59" s="397"/>
      <c r="H59" s="397"/>
      <c r="I59" s="90"/>
      <c r="J59" s="397" t="s">
        <v>91</v>
      </c>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86">
        <f>'03 - SO03 - Komunikace a ...'!J30</f>
        <v>0</v>
      </c>
      <c r="AH59" s="387"/>
      <c r="AI59" s="387"/>
      <c r="AJ59" s="387"/>
      <c r="AK59" s="387"/>
      <c r="AL59" s="387"/>
      <c r="AM59" s="387"/>
      <c r="AN59" s="386">
        <f t="shared" si="0"/>
        <v>0</v>
      </c>
      <c r="AO59" s="387"/>
      <c r="AP59" s="387"/>
      <c r="AQ59" s="91" t="s">
        <v>75</v>
      </c>
      <c r="AR59" s="92"/>
      <c r="AS59" s="93">
        <v>0</v>
      </c>
      <c r="AT59" s="94">
        <f t="shared" si="1"/>
        <v>0</v>
      </c>
      <c r="AU59" s="95">
        <f>'03 - SO03 - Komunikace a ...'!P89</f>
        <v>0</v>
      </c>
      <c r="AV59" s="94">
        <f>'03 - SO03 - Komunikace a ...'!J33</f>
        <v>0</v>
      </c>
      <c r="AW59" s="94">
        <f>'03 - SO03 - Komunikace a ...'!J34</f>
        <v>0</v>
      </c>
      <c r="AX59" s="94">
        <f>'03 - SO03 - Komunikace a ...'!J35</f>
        <v>0</v>
      </c>
      <c r="AY59" s="94">
        <f>'03 - SO03 - Komunikace a ...'!J36</f>
        <v>0</v>
      </c>
      <c r="AZ59" s="94">
        <f>'03 - SO03 - Komunikace a ...'!F33</f>
        <v>0</v>
      </c>
      <c r="BA59" s="94">
        <f>'03 - SO03 - Komunikace a ...'!F34</f>
        <v>0</v>
      </c>
      <c r="BB59" s="94">
        <f>'03 - SO03 - Komunikace a ...'!F35</f>
        <v>0</v>
      </c>
      <c r="BC59" s="94">
        <f>'03 - SO03 - Komunikace a ...'!F36</f>
        <v>0</v>
      </c>
      <c r="BD59" s="96">
        <f>'03 - SO03 - Komunikace a ...'!F37</f>
        <v>0</v>
      </c>
      <c r="BT59" s="97" t="s">
        <v>76</v>
      </c>
      <c r="BV59" s="97" t="s">
        <v>71</v>
      </c>
      <c r="BW59" s="97" t="s">
        <v>92</v>
      </c>
      <c r="BX59" s="97" t="s">
        <v>5</v>
      </c>
      <c r="CL59" s="97" t="s">
        <v>19</v>
      </c>
      <c r="CM59" s="97" t="s">
        <v>78</v>
      </c>
    </row>
    <row r="60" spans="1:91" s="7" customFormat="1" ht="24.75" customHeight="1">
      <c r="A60" s="98" t="s">
        <v>79</v>
      </c>
      <c r="B60" s="88"/>
      <c r="C60" s="89"/>
      <c r="D60" s="397" t="s">
        <v>93</v>
      </c>
      <c r="E60" s="397"/>
      <c r="F60" s="397"/>
      <c r="G60" s="397"/>
      <c r="H60" s="397"/>
      <c r="I60" s="90"/>
      <c r="J60" s="397" t="s">
        <v>94</v>
      </c>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86">
        <f>'04 - SO04 - Polopropustné...'!J30</f>
        <v>0</v>
      </c>
      <c r="AH60" s="387"/>
      <c r="AI60" s="387"/>
      <c r="AJ60" s="387"/>
      <c r="AK60" s="387"/>
      <c r="AL60" s="387"/>
      <c r="AM60" s="387"/>
      <c r="AN60" s="386">
        <f t="shared" si="0"/>
        <v>0</v>
      </c>
      <c r="AO60" s="387"/>
      <c r="AP60" s="387"/>
      <c r="AQ60" s="91" t="s">
        <v>75</v>
      </c>
      <c r="AR60" s="92"/>
      <c r="AS60" s="93">
        <v>0</v>
      </c>
      <c r="AT60" s="94">
        <f t="shared" si="1"/>
        <v>0</v>
      </c>
      <c r="AU60" s="95">
        <f>'04 - SO04 - Polopropustné...'!P84</f>
        <v>0</v>
      </c>
      <c r="AV60" s="94">
        <f>'04 - SO04 - Polopropustné...'!J33</f>
        <v>0</v>
      </c>
      <c r="AW60" s="94">
        <f>'04 - SO04 - Polopropustné...'!J34</f>
        <v>0</v>
      </c>
      <c r="AX60" s="94">
        <f>'04 - SO04 - Polopropustné...'!J35</f>
        <v>0</v>
      </c>
      <c r="AY60" s="94">
        <f>'04 - SO04 - Polopropustné...'!J36</f>
        <v>0</v>
      </c>
      <c r="AZ60" s="94">
        <f>'04 - SO04 - Polopropustné...'!F33</f>
        <v>0</v>
      </c>
      <c r="BA60" s="94">
        <f>'04 - SO04 - Polopropustné...'!F34</f>
        <v>0</v>
      </c>
      <c r="BB60" s="94">
        <f>'04 - SO04 - Polopropustné...'!F35</f>
        <v>0</v>
      </c>
      <c r="BC60" s="94">
        <f>'04 - SO04 - Polopropustné...'!F36</f>
        <v>0</v>
      </c>
      <c r="BD60" s="96">
        <f>'04 - SO04 - Polopropustné...'!F37</f>
        <v>0</v>
      </c>
      <c r="BT60" s="97" t="s">
        <v>76</v>
      </c>
      <c r="BV60" s="97" t="s">
        <v>71</v>
      </c>
      <c r="BW60" s="97" t="s">
        <v>95</v>
      </c>
      <c r="BX60" s="97" t="s">
        <v>5</v>
      </c>
      <c r="CL60" s="97" t="s">
        <v>19</v>
      </c>
      <c r="CM60" s="97" t="s">
        <v>78</v>
      </c>
    </row>
    <row r="61" spans="1:91" s="7" customFormat="1" ht="16.5" customHeight="1">
      <c r="A61" s="98" t="s">
        <v>79</v>
      </c>
      <c r="B61" s="88"/>
      <c r="C61" s="89"/>
      <c r="D61" s="397" t="s">
        <v>96</v>
      </c>
      <c r="E61" s="397"/>
      <c r="F61" s="397"/>
      <c r="G61" s="397"/>
      <c r="H61" s="397"/>
      <c r="I61" s="90"/>
      <c r="J61" s="397" t="s">
        <v>97</v>
      </c>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86">
        <f>'05 - SO05 - Centrální plocha'!J30</f>
        <v>0</v>
      </c>
      <c r="AH61" s="387"/>
      <c r="AI61" s="387"/>
      <c r="AJ61" s="387"/>
      <c r="AK61" s="387"/>
      <c r="AL61" s="387"/>
      <c r="AM61" s="387"/>
      <c r="AN61" s="386">
        <f t="shared" si="0"/>
        <v>0</v>
      </c>
      <c r="AO61" s="387"/>
      <c r="AP61" s="387"/>
      <c r="AQ61" s="91" t="s">
        <v>75</v>
      </c>
      <c r="AR61" s="92"/>
      <c r="AS61" s="93">
        <v>0</v>
      </c>
      <c r="AT61" s="94">
        <f t="shared" si="1"/>
        <v>0</v>
      </c>
      <c r="AU61" s="95">
        <f>'05 - SO05 - Centrální plocha'!P89</f>
        <v>0</v>
      </c>
      <c r="AV61" s="94">
        <f>'05 - SO05 - Centrální plocha'!J33</f>
        <v>0</v>
      </c>
      <c r="AW61" s="94">
        <f>'05 - SO05 - Centrální plocha'!J34</f>
        <v>0</v>
      </c>
      <c r="AX61" s="94">
        <f>'05 - SO05 - Centrální plocha'!J35</f>
        <v>0</v>
      </c>
      <c r="AY61" s="94">
        <f>'05 - SO05 - Centrální plocha'!J36</f>
        <v>0</v>
      </c>
      <c r="AZ61" s="94">
        <f>'05 - SO05 - Centrální plocha'!F33</f>
        <v>0</v>
      </c>
      <c r="BA61" s="94">
        <f>'05 - SO05 - Centrální plocha'!F34</f>
        <v>0</v>
      </c>
      <c r="BB61" s="94">
        <f>'05 - SO05 - Centrální plocha'!F35</f>
        <v>0</v>
      </c>
      <c r="BC61" s="94">
        <f>'05 - SO05 - Centrální plocha'!F36</f>
        <v>0</v>
      </c>
      <c r="BD61" s="96">
        <f>'05 - SO05 - Centrální plocha'!F37</f>
        <v>0</v>
      </c>
      <c r="BT61" s="97" t="s">
        <v>76</v>
      </c>
      <c r="BV61" s="97" t="s">
        <v>71</v>
      </c>
      <c r="BW61" s="97" t="s">
        <v>98</v>
      </c>
      <c r="BX61" s="97" t="s">
        <v>5</v>
      </c>
      <c r="CL61" s="97" t="s">
        <v>19</v>
      </c>
      <c r="CM61" s="97" t="s">
        <v>78</v>
      </c>
    </row>
    <row r="62" spans="1:91" s="7" customFormat="1" ht="24.75" customHeight="1">
      <c r="B62" s="88"/>
      <c r="C62" s="89"/>
      <c r="D62" s="397" t="s">
        <v>99</v>
      </c>
      <c r="E62" s="397"/>
      <c r="F62" s="397"/>
      <c r="G62" s="397"/>
      <c r="H62" s="397"/>
      <c r="I62" s="90"/>
      <c r="J62" s="397" t="s">
        <v>100</v>
      </c>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88">
        <f>ROUND(AG63+SUM(AG64:AG67)+AG73,2)</f>
        <v>0</v>
      </c>
      <c r="AH62" s="387"/>
      <c r="AI62" s="387"/>
      <c r="AJ62" s="387"/>
      <c r="AK62" s="387"/>
      <c r="AL62" s="387"/>
      <c r="AM62" s="387"/>
      <c r="AN62" s="386">
        <f t="shared" si="0"/>
        <v>0</v>
      </c>
      <c r="AO62" s="387"/>
      <c r="AP62" s="387"/>
      <c r="AQ62" s="91" t="s">
        <v>75</v>
      </c>
      <c r="AR62" s="92"/>
      <c r="AS62" s="93">
        <f>ROUND(AS63+SUM(AS64:AS67)+AS73,2)</f>
        <v>0</v>
      </c>
      <c r="AT62" s="94">
        <f t="shared" si="1"/>
        <v>0</v>
      </c>
      <c r="AU62" s="95">
        <f>ROUND(AU63+SUM(AU64:AU67)+AU73,5)</f>
        <v>0</v>
      </c>
      <c r="AV62" s="94">
        <f>ROUND(AZ62*L29,2)</f>
        <v>0</v>
      </c>
      <c r="AW62" s="94">
        <f>ROUND(BA62*L30,2)</f>
        <v>0</v>
      </c>
      <c r="AX62" s="94">
        <f>ROUND(BB62*L29,2)</f>
        <v>0</v>
      </c>
      <c r="AY62" s="94">
        <f>ROUND(BC62*L30,2)</f>
        <v>0</v>
      </c>
      <c r="AZ62" s="94">
        <f>ROUND(AZ63+SUM(AZ64:AZ67)+AZ73,2)</f>
        <v>0</v>
      </c>
      <c r="BA62" s="94">
        <f>ROUND(BA63+SUM(BA64:BA67)+BA73,2)</f>
        <v>0</v>
      </c>
      <c r="BB62" s="94">
        <f>ROUND(BB63+SUM(BB64:BB67)+BB73,2)</f>
        <v>0</v>
      </c>
      <c r="BC62" s="94">
        <f>ROUND(BC63+SUM(BC64:BC67)+BC73,2)</f>
        <v>0</v>
      </c>
      <c r="BD62" s="96">
        <f>ROUND(BD63+SUM(BD64:BD67)+BD73,2)</f>
        <v>0</v>
      </c>
      <c r="BS62" s="97" t="s">
        <v>68</v>
      </c>
      <c r="BT62" s="97" t="s">
        <v>76</v>
      </c>
      <c r="BU62" s="97" t="s">
        <v>70</v>
      </c>
      <c r="BV62" s="97" t="s">
        <v>71</v>
      </c>
      <c r="BW62" s="97" t="s">
        <v>101</v>
      </c>
      <c r="BX62" s="97" t="s">
        <v>5</v>
      </c>
      <c r="CL62" s="97" t="s">
        <v>19</v>
      </c>
      <c r="CM62" s="97" t="s">
        <v>78</v>
      </c>
    </row>
    <row r="63" spans="1:91" s="4" customFormat="1" ht="16.5" customHeight="1">
      <c r="A63" s="98" t="s">
        <v>79</v>
      </c>
      <c r="B63" s="53"/>
      <c r="C63" s="99"/>
      <c r="D63" s="99"/>
      <c r="E63" s="398" t="s">
        <v>102</v>
      </c>
      <c r="F63" s="398"/>
      <c r="G63" s="398"/>
      <c r="H63" s="398"/>
      <c r="I63" s="398"/>
      <c r="J63" s="99"/>
      <c r="K63" s="398" t="s">
        <v>103</v>
      </c>
      <c r="L63" s="398"/>
      <c r="M63" s="398"/>
      <c r="N63" s="398"/>
      <c r="O63" s="398"/>
      <c r="P63" s="398"/>
      <c r="Q63" s="398"/>
      <c r="R63" s="398"/>
      <c r="S63" s="398"/>
      <c r="T63" s="398"/>
      <c r="U63" s="398"/>
      <c r="V63" s="398"/>
      <c r="W63" s="398"/>
      <c r="X63" s="398"/>
      <c r="Y63" s="398"/>
      <c r="Z63" s="398"/>
      <c r="AA63" s="398"/>
      <c r="AB63" s="398"/>
      <c r="AC63" s="398"/>
      <c r="AD63" s="398"/>
      <c r="AE63" s="398"/>
      <c r="AF63" s="398"/>
      <c r="AG63" s="389">
        <f>'06.1 - SO06.1 - Stavební ...'!J32</f>
        <v>0</v>
      </c>
      <c r="AH63" s="390"/>
      <c r="AI63" s="390"/>
      <c r="AJ63" s="390"/>
      <c r="AK63" s="390"/>
      <c r="AL63" s="390"/>
      <c r="AM63" s="390"/>
      <c r="AN63" s="389">
        <f t="shared" si="0"/>
        <v>0</v>
      </c>
      <c r="AO63" s="390"/>
      <c r="AP63" s="390"/>
      <c r="AQ63" s="100" t="s">
        <v>82</v>
      </c>
      <c r="AR63" s="55"/>
      <c r="AS63" s="101">
        <v>0</v>
      </c>
      <c r="AT63" s="102">
        <f t="shared" si="1"/>
        <v>0</v>
      </c>
      <c r="AU63" s="103">
        <f>'06.1 - SO06.1 - Stavební ...'!P113</f>
        <v>0</v>
      </c>
      <c r="AV63" s="102">
        <f>'06.1 - SO06.1 - Stavební ...'!J35</f>
        <v>0</v>
      </c>
      <c r="AW63" s="102">
        <f>'06.1 - SO06.1 - Stavební ...'!J36</f>
        <v>0</v>
      </c>
      <c r="AX63" s="102">
        <f>'06.1 - SO06.1 - Stavební ...'!J37</f>
        <v>0</v>
      </c>
      <c r="AY63" s="102">
        <f>'06.1 - SO06.1 - Stavební ...'!J38</f>
        <v>0</v>
      </c>
      <c r="AZ63" s="102">
        <f>'06.1 - SO06.1 - Stavební ...'!F35</f>
        <v>0</v>
      </c>
      <c r="BA63" s="102">
        <f>'06.1 - SO06.1 - Stavební ...'!F36</f>
        <v>0</v>
      </c>
      <c r="BB63" s="102">
        <f>'06.1 - SO06.1 - Stavební ...'!F37</f>
        <v>0</v>
      </c>
      <c r="BC63" s="102">
        <f>'06.1 - SO06.1 - Stavební ...'!F38</f>
        <v>0</v>
      </c>
      <c r="BD63" s="104">
        <f>'06.1 - SO06.1 - Stavební ...'!F39</f>
        <v>0</v>
      </c>
      <c r="BT63" s="105" t="s">
        <v>78</v>
      </c>
      <c r="BV63" s="105" t="s">
        <v>71</v>
      </c>
      <c r="BW63" s="105" t="s">
        <v>104</v>
      </c>
      <c r="BX63" s="105" t="s">
        <v>101</v>
      </c>
      <c r="CL63" s="105" t="s">
        <v>19</v>
      </c>
    </row>
    <row r="64" spans="1:91" s="4" customFormat="1" ht="16.5" customHeight="1">
      <c r="A64" s="98" t="s">
        <v>79</v>
      </c>
      <c r="B64" s="53"/>
      <c r="C64" s="99"/>
      <c r="D64" s="99"/>
      <c r="E64" s="398" t="s">
        <v>105</v>
      </c>
      <c r="F64" s="398"/>
      <c r="G64" s="398"/>
      <c r="H64" s="398"/>
      <c r="I64" s="398"/>
      <c r="J64" s="99"/>
      <c r="K64" s="398" t="s">
        <v>106</v>
      </c>
      <c r="L64" s="398"/>
      <c r="M64" s="398"/>
      <c r="N64" s="398"/>
      <c r="O64" s="398"/>
      <c r="P64" s="398"/>
      <c r="Q64" s="398"/>
      <c r="R64" s="398"/>
      <c r="S64" s="398"/>
      <c r="T64" s="398"/>
      <c r="U64" s="398"/>
      <c r="V64" s="398"/>
      <c r="W64" s="398"/>
      <c r="X64" s="398"/>
      <c r="Y64" s="398"/>
      <c r="Z64" s="398"/>
      <c r="AA64" s="398"/>
      <c r="AB64" s="398"/>
      <c r="AC64" s="398"/>
      <c r="AD64" s="398"/>
      <c r="AE64" s="398"/>
      <c r="AF64" s="398"/>
      <c r="AG64" s="389">
        <f>'06.2 - SO06.2 - Ocelová k...'!J32</f>
        <v>0</v>
      </c>
      <c r="AH64" s="390"/>
      <c r="AI64" s="390"/>
      <c r="AJ64" s="390"/>
      <c r="AK64" s="390"/>
      <c r="AL64" s="390"/>
      <c r="AM64" s="390"/>
      <c r="AN64" s="389">
        <f t="shared" si="0"/>
        <v>0</v>
      </c>
      <c r="AO64" s="390"/>
      <c r="AP64" s="390"/>
      <c r="AQ64" s="100" t="s">
        <v>82</v>
      </c>
      <c r="AR64" s="55"/>
      <c r="AS64" s="101">
        <v>0</v>
      </c>
      <c r="AT64" s="102">
        <f t="shared" si="1"/>
        <v>0</v>
      </c>
      <c r="AU64" s="103">
        <f>'06.2 - SO06.2 - Ocelová k...'!P87</f>
        <v>0</v>
      </c>
      <c r="AV64" s="102">
        <f>'06.2 - SO06.2 - Ocelová k...'!J35</f>
        <v>0</v>
      </c>
      <c r="AW64" s="102">
        <f>'06.2 - SO06.2 - Ocelová k...'!J36</f>
        <v>0</v>
      </c>
      <c r="AX64" s="102">
        <f>'06.2 - SO06.2 - Ocelová k...'!J37</f>
        <v>0</v>
      </c>
      <c r="AY64" s="102">
        <f>'06.2 - SO06.2 - Ocelová k...'!J38</f>
        <v>0</v>
      </c>
      <c r="AZ64" s="102">
        <f>'06.2 - SO06.2 - Ocelová k...'!F35</f>
        <v>0</v>
      </c>
      <c r="BA64" s="102">
        <f>'06.2 - SO06.2 - Ocelová k...'!F36</f>
        <v>0</v>
      </c>
      <c r="BB64" s="102">
        <f>'06.2 - SO06.2 - Ocelová k...'!F37</f>
        <v>0</v>
      </c>
      <c r="BC64" s="102">
        <f>'06.2 - SO06.2 - Ocelová k...'!F38</f>
        <v>0</v>
      </c>
      <c r="BD64" s="104">
        <f>'06.2 - SO06.2 - Ocelová k...'!F39</f>
        <v>0</v>
      </c>
      <c r="BT64" s="105" t="s">
        <v>78</v>
      </c>
      <c r="BV64" s="105" t="s">
        <v>71</v>
      </c>
      <c r="BW64" s="105" t="s">
        <v>107</v>
      </c>
      <c r="BX64" s="105" t="s">
        <v>101</v>
      </c>
      <c r="CL64" s="105" t="s">
        <v>19</v>
      </c>
    </row>
    <row r="65" spans="1:91" s="4" customFormat="1" ht="16.5" customHeight="1">
      <c r="A65" s="98" t="s">
        <v>79</v>
      </c>
      <c r="B65" s="53"/>
      <c r="C65" s="99"/>
      <c r="D65" s="99"/>
      <c r="E65" s="398" t="s">
        <v>108</v>
      </c>
      <c r="F65" s="398"/>
      <c r="G65" s="398"/>
      <c r="H65" s="398"/>
      <c r="I65" s="398"/>
      <c r="J65" s="99"/>
      <c r="K65" s="398" t="s">
        <v>109</v>
      </c>
      <c r="L65" s="398"/>
      <c r="M65" s="398"/>
      <c r="N65" s="398"/>
      <c r="O65" s="398"/>
      <c r="P65" s="398"/>
      <c r="Q65" s="398"/>
      <c r="R65" s="398"/>
      <c r="S65" s="398"/>
      <c r="T65" s="398"/>
      <c r="U65" s="398"/>
      <c r="V65" s="398"/>
      <c r="W65" s="398"/>
      <c r="X65" s="398"/>
      <c r="Y65" s="398"/>
      <c r="Z65" s="398"/>
      <c r="AA65" s="398"/>
      <c r="AB65" s="398"/>
      <c r="AC65" s="398"/>
      <c r="AD65" s="398"/>
      <c r="AE65" s="398"/>
      <c r="AF65" s="398"/>
      <c r="AG65" s="389">
        <f>'06.3 - SO06.3 - Vodovod, ...'!J32</f>
        <v>0</v>
      </c>
      <c r="AH65" s="390"/>
      <c r="AI65" s="390"/>
      <c r="AJ65" s="390"/>
      <c r="AK65" s="390"/>
      <c r="AL65" s="390"/>
      <c r="AM65" s="390"/>
      <c r="AN65" s="389">
        <f t="shared" si="0"/>
        <v>0</v>
      </c>
      <c r="AO65" s="390"/>
      <c r="AP65" s="390"/>
      <c r="AQ65" s="100" t="s">
        <v>82</v>
      </c>
      <c r="AR65" s="55"/>
      <c r="AS65" s="101">
        <v>0</v>
      </c>
      <c r="AT65" s="102">
        <f t="shared" si="1"/>
        <v>0</v>
      </c>
      <c r="AU65" s="103">
        <f>'06.3 - SO06.3 - Vodovod, ...'!P93</f>
        <v>0</v>
      </c>
      <c r="AV65" s="102">
        <f>'06.3 - SO06.3 - Vodovod, ...'!J35</f>
        <v>0</v>
      </c>
      <c r="AW65" s="102">
        <f>'06.3 - SO06.3 - Vodovod, ...'!J36</f>
        <v>0</v>
      </c>
      <c r="AX65" s="102">
        <f>'06.3 - SO06.3 - Vodovod, ...'!J37</f>
        <v>0</v>
      </c>
      <c r="AY65" s="102">
        <f>'06.3 - SO06.3 - Vodovod, ...'!J38</f>
        <v>0</v>
      </c>
      <c r="AZ65" s="102">
        <f>'06.3 - SO06.3 - Vodovod, ...'!F35</f>
        <v>0</v>
      </c>
      <c r="BA65" s="102">
        <f>'06.3 - SO06.3 - Vodovod, ...'!F36</f>
        <v>0</v>
      </c>
      <c r="BB65" s="102">
        <f>'06.3 - SO06.3 - Vodovod, ...'!F37</f>
        <v>0</v>
      </c>
      <c r="BC65" s="102">
        <f>'06.3 - SO06.3 - Vodovod, ...'!F38</f>
        <v>0</v>
      </c>
      <c r="BD65" s="104">
        <f>'06.3 - SO06.3 - Vodovod, ...'!F39</f>
        <v>0</v>
      </c>
      <c r="BT65" s="105" t="s">
        <v>78</v>
      </c>
      <c r="BV65" s="105" t="s">
        <v>71</v>
      </c>
      <c r="BW65" s="105" t="s">
        <v>110</v>
      </c>
      <c r="BX65" s="105" t="s">
        <v>101</v>
      </c>
      <c r="CL65" s="105" t="s">
        <v>19</v>
      </c>
    </row>
    <row r="66" spans="1:91" s="4" customFormat="1" ht="16.5" customHeight="1">
      <c r="A66" s="98" t="s">
        <v>79</v>
      </c>
      <c r="B66" s="53"/>
      <c r="C66" s="99"/>
      <c r="D66" s="99"/>
      <c r="E66" s="398" t="s">
        <v>111</v>
      </c>
      <c r="F66" s="398"/>
      <c r="G66" s="398"/>
      <c r="H66" s="398"/>
      <c r="I66" s="398"/>
      <c r="J66" s="99"/>
      <c r="K66" s="398" t="s">
        <v>112</v>
      </c>
      <c r="L66" s="398"/>
      <c r="M66" s="398"/>
      <c r="N66" s="398"/>
      <c r="O66" s="398"/>
      <c r="P66" s="398"/>
      <c r="Q66" s="398"/>
      <c r="R66" s="398"/>
      <c r="S66" s="398"/>
      <c r="T66" s="398"/>
      <c r="U66" s="398"/>
      <c r="V66" s="398"/>
      <c r="W66" s="398"/>
      <c r="X66" s="398"/>
      <c r="Y66" s="398"/>
      <c r="Z66" s="398"/>
      <c r="AA66" s="398"/>
      <c r="AB66" s="398"/>
      <c r="AC66" s="398"/>
      <c r="AD66" s="398"/>
      <c r="AE66" s="398"/>
      <c r="AF66" s="398"/>
      <c r="AG66" s="389">
        <f>'06.4 - VZT'!J32</f>
        <v>0</v>
      </c>
      <c r="AH66" s="390"/>
      <c r="AI66" s="390"/>
      <c r="AJ66" s="390"/>
      <c r="AK66" s="390"/>
      <c r="AL66" s="390"/>
      <c r="AM66" s="390"/>
      <c r="AN66" s="389">
        <f t="shared" si="0"/>
        <v>0</v>
      </c>
      <c r="AO66" s="390"/>
      <c r="AP66" s="390"/>
      <c r="AQ66" s="100" t="s">
        <v>82</v>
      </c>
      <c r="AR66" s="55"/>
      <c r="AS66" s="101">
        <v>0</v>
      </c>
      <c r="AT66" s="102">
        <f t="shared" si="1"/>
        <v>0</v>
      </c>
      <c r="AU66" s="103">
        <f>'06.4 - VZT'!P96</f>
        <v>0</v>
      </c>
      <c r="AV66" s="102">
        <f>'06.4 - VZT'!J35</f>
        <v>0</v>
      </c>
      <c r="AW66" s="102">
        <f>'06.4 - VZT'!J36</f>
        <v>0</v>
      </c>
      <c r="AX66" s="102">
        <f>'06.4 - VZT'!J37</f>
        <v>0</v>
      </c>
      <c r="AY66" s="102">
        <f>'06.4 - VZT'!J38</f>
        <v>0</v>
      </c>
      <c r="AZ66" s="102">
        <f>'06.4 - VZT'!F35</f>
        <v>0</v>
      </c>
      <c r="BA66" s="102">
        <f>'06.4 - VZT'!F36</f>
        <v>0</v>
      </c>
      <c r="BB66" s="102">
        <f>'06.4 - VZT'!F37</f>
        <v>0</v>
      </c>
      <c r="BC66" s="102">
        <f>'06.4 - VZT'!F38</f>
        <v>0</v>
      </c>
      <c r="BD66" s="104">
        <f>'06.4 - VZT'!F39</f>
        <v>0</v>
      </c>
      <c r="BT66" s="105" t="s">
        <v>78</v>
      </c>
      <c r="BV66" s="105" t="s">
        <v>71</v>
      </c>
      <c r="BW66" s="105" t="s">
        <v>113</v>
      </c>
      <c r="BX66" s="105" t="s">
        <v>101</v>
      </c>
      <c r="CL66" s="105" t="s">
        <v>19</v>
      </c>
    </row>
    <row r="67" spans="1:91" s="4" customFormat="1" ht="16.5" customHeight="1">
      <c r="B67" s="53"/>
      <c r="C67" s="99"/>
      <c r="D67" s="99"/>
      <c r="E67" s="398" t="s">
        <v>114</v>
      </c>
      <c r="F67" s="398"/>
      <c r="G67" s="398"/>
      <c r="H67" s="398"/>
      <c r="I67" s="398"/>
      <c r="J67" s="99"/>
      <c r="K67" s="398" t="s">
        <v>115</v>
      </c>
      <c r="L67" s="398"/>
      <c r="M67" s="398"/>
      <c r="N67" s="398"/>
      <c r="O67" s="398"/>
      <c r="P67" s="398"/>
      <c r="Q67" s="398"/>
      <c r="R67" s="398"/>
      <c r="S67" s="398"/>
      <c r="T67" s="398"/>
      <c r="U67" s="398"/>
      <c r="V67" s="398"/>
      <c r="W67" s="398"/>
      <c r="X67" s="398"/>
      <c r="Y67" s="398"/>
      <c r="Z67" s="398"/>
      <c r="AA67" s="398"/>
      <c r="AB67" s="398"/>
      <c r="AC67" s="398"/>
      <c r="AD67" s="398"/>
      <c r="AE67" s="398"/>
      <c r="AF67" s="398"/>
      <c r="AG67" s="391">
        <f>ROUND(SUM(AG68:AG72),2)</f>
        <v>0</v>
      </c>
      <c r="AH67" s="390"/>
      <c r="AI67" s="390"/>
      <c r="AJ67" s="390"/>
      <c r="AK67" s="390"/>
      <c r="AL67" s="390"/>
      <c r="AM67" s="390"/>
      <c r="AN67" s="389">
        <f t="shared" si="0"/>
        <v>0</v>
      </c>
      <c r="AO67" s="390"/>
      <c r="AP67" s="390"/>
      <c r="AQ67" s="100" t="s">
        <v>82</v>
      </c>
      <c r="AR67" s="55"/>
      <c r="AS67" s="101">
        <f>ROUND(SUM(AS68:AS72),2)</f>
        <v>0</v>
      </c>
      <c r="AT67" s="102">
        <f t="shared" si="1"/>
        <v>0</v>
      </c>
      <c r="AU67" s="103">
        <f>ROUND(SUM(AU68:AU72),5)</f>
        <v>0</v>
      </c>
      <c r="AV67" s="102">
        <f>ROUND(AZ67*L29,2)</f>
        <v>0</v>
      </c>
      <c r="AW67" s="102">
        <f>ROUND(BA67*L30,2)</f>
        <v>0</v>
      </c>
      <c r="AX67" s="102">
        <f>ROUND(BB67*L29,2)</f>
        <v>0</v>
      </c>
      <c r="AY67" s="102">
        <f>ROUND(BC67*L30,2)</f>
        <v>0</v>
      </c>
      <c r="AZ67" s="102">
        <f>ROUND(SUM(AZ68:AZ72),2)</f>
        <v>0</v>
      </c>
      <c r="BA67" s="102">
        <f>ROUND(SUM(BA68:BA72),2)</f>
        <v>0</v>
      </c>
      <c r="BB67" s="102">
        <f>ROUND(SUM(BB68:BB72),2)</f>
        <v>0</v>
      </c>
      <c r="BC67" s="102">
        <f>ROUND(SUM(BC68:BC72),2)</f>
        <v>0</v>
      </c>
      <c r="BD67" s="104">
        <f>ROUND(SUM(BD68:BD72),2)</f>
        <v>0</v>
      </c>
      <c r="BS67" s="105" t="s">
        <v>68</v>
      </c>
      <c r="BT67" s="105" t="s">
        <v>78</v>
      </c>
      <c r="BU67" s="105" t="s">
        <v>70</v>
      </c>
      <c r="BV67" s="105" t="s">
        <v>71</v>
      </c>
      <c r="BW67" s="105" t="s">
        <v>116</v>
      </c>
      <c r="BX67" s="105" t="s">
        <v>101</v>
      </c>
      <c r="CL67" s="105" t="s">
        <v>19</v>
      </c>
    </row>
    <row r="68" spans="1:91" s="4" customFormat="1" ht="16.5" customHeight="1">
      <c r="A68" s="98" t="s">
        <v>79</v>
      </c>
      <c r="B68" s="53"/>
      <c r="C68" s="99"/>
      <c r="D68" s="99"/>
      <c r="E68" s="99"/>
      <c r="F68" s="398" t="s">
        <v>117</v>
      </c>
      <c r="G68" s="398"/>
      <c r="H68" s="398"/>
      <c r="I68" s="398"/>
      <c r="J68" s="398"/>
      <c r="K68" s="99"/>
      <c r="L68" s="398" t="s">
        <v>118</v>
      </c>
      <c r="M68" s="398"/>
      <c r="N68" s="398"/>
      <c r="O68" s="398"/>
      <c r="P68" s="398"/>
      <c r="Q68" s="398"/>
      <c r="R68" s="398"/>
      <c r="S68" s="398"/>
      <c r="T68" s="398"/>
      <c r="U68" s="398"/>
      <c r="V68" s="398"/>
      <c r="W68" s="398"/>
      <c r="X68" s="398"/>
      <c r="Y68" s="398"/>
      <c r="Z68" s="398"/>
      <c r="AA68" s="398"/>
      <c r="AB68" s="398"/>
      <c r="AC68" s="398"/>
      <c r="AD68" s="398"/>
      <c r="AE68" s="398"/>
      <c r="AF68" s="398"/>
      <c r="AG68" s="389">
        <f>'06.5.1 - Svítidla'!J34</f>
        <v>0</v>
      </c>
      <c r="AH68" s="390"/>
      <c r="AI68" s="390"/>
      <c r="AJ68" s="390"/>
      <c r="AK68" s="390"/>
      <c r="AL68" s="390"/>
      <c r="AM68" s="390"/>
      <c r="AN68" s="389">
        <f t="shared" si="0"/>
        <v>0</v>
      </c>
      <c r="AO68" s="390"/>
      <c r="AP68" s="390"/>
      <c r="AQ68" s="100" t="s">
        <v>82</v>
      </c>
      <c r="AR68" s="55"/>
      <c r="AS68" s="101">
        <v>0</v>
      </c>
      <c r="AT68" s="102">
        <f t="shared" si="1"/>
        <v>0</v>
      </c>
      <c r="AU68" s="103">
        <f>'06.5.1 - Svítidla'!P94</f>
        <v>0</v>
      </c>
      <c r="AV68" s="102">
        <f>'06.5.1 - Svítidla'!J37</f>
        <v>0</v>
      </c>
      <c r="AW68" s="102">
        <f>'06.5.1 - Svítidla'!J38</f>
        <v>0</v>
      </c>
      <c r="AX68" s="102">
        <f>'06.5.1 - Svítidla'!J39</f>
        <v>0</v>
      </c>
      <c r="AY68" s="102">
        <f>'06.5.1 - Svítidla'!J40</f>
        <v>0</v>
      </c>
      <c r="AZ68" s="102">
        <f>'06.5.1 - Svítidla'!F37</f>
        <v>0</v>
      </c>
      <c r="BA68" s="102">
        <f>'06.5.1 - Svítidla'!F38</f>
        <v>0</v>
      </c>
      <c r="BB68" s="102">
        <f>'06.5.1 - Svítidla'!F39</f>
        <v>0</v>
      </c>
      <c r="BC68" s="102">
        <f>'06.5.1 - Svítidla'!F40</f>
        <v>0</v>
      </c>
      <c r="BD68" s="104">
        <f>'06.5.1 - Svítidla'!F41</f>
        <v>0</v>
      </c>
      <c r="BT68" s="105" t="s">
        <v>119</v>
      </c>
      <c r="BV68" s="105" t="s">
        <v>71</v>
      </c>
      <c r="BW68" s="105" t="s">
        <v>120</v>
      </c>
      <c r="BX68" s="105" t="s">
        <v>116</v>
      </c>
      <c r="CL68" s="105" t="s">
        <v>19</v>
      </c>
    </row>
    <row r="69" spans="1:91" s="4" customFormat="1" ht="16.5" customHeight="1">
      <c r="A69" s="98" t="s">
        <v>79</v>
      </c>
      <c r="B69" s="53"/>
      <c r="C69" s="99"/>
      <c r="D69" s="99"/>
      <c r="E69" s="99"/>
      <c r="F69" s="398" t="s">
        <v>121</v>
      </c>
      <c r="G69" s="398"/>
      <c r="H69" s="398"/>
      <c r="I69" s="398"/>
      <c r="J69" s="398"/>
      <c r="K69" s="99"/>
      <c r="L69" s="398" t="s">
        <v>122</v>
      </c>
      <c r="M69" s="398"/>
      <c r="N69" s="398"/>
      <c r="O69" s="398"/>
      <c r="P69" s="398"/>
      <c r="Q69" s="398"/>
      <c r="R69" s="398"/>
      <c r="S69" s="398"/>
      <c r="T69" s="398"/>
      <c r="U69" s="398"/>
      <c r="V69" s="398"/>
      <c r="W69" s="398"/>
      <c r="X69" s="398"/>
      <c r="Y69" s="398"/>
      <c r="Z69" s="398"/>
      <c r="AA69" s="398"/>
      <c r="AB69" s="398"/>
      <c r="AC69" s="398"/>
      <c r="AD69" s="398"/>
      <c r="AE69" s="398"/>
      <c r="AF69" s="398"/>
      <c r="AG69" s="389">
        <f>'06.5.2 - Silnoproud'!J34</f>
        <v>0</v>
      </c>
      <c r="AH69" s="390"/>
      <c r="AI69" s="390"/>
      <c r="AJ69" s="390"/>
      <c r="AK69" s="390"/>
      <c r="AL69" s="390"/>
      <c r="AM69" s="390"/>
      <c r="AN69" s="389">
        <f t="shared" si="0"/>
        <v>0</v>
      </c>
      <c r="AO69" s="390"/>
      <c r="AP69" s="390"/>
      <c r="AQ69" s="100" t="s">
        <v>82</v>
      </c>
      <c r="AR69" s="55"/>
      <c r="AS69" s="101">
        <v>0</v>
      </c>
      <c r="AT69" s="102">
        <f t="shared" si="1"/>
        <v>0</v>
      </c>
      <c r="AU69" s="103">
        <f>'06.5.2 - Silnoproud'!P94</f>
        <v>0</v>
      </c>
      <c r="AV69" s="102">
        <f>'06.5.2 - Silnoproud'!J37</f>
        <v>0</v>
      </c>
      <c r="AW69" s="102">
        <f>'06.5.2 - Silnoproud'!J38</f>
        <v>0</v>
      </c>
      <c r="AX69" s="102">
        <f>'06.5.2 - Silnoproud'!J39</f>
        <v>0</v>
      </c>
      <c r="AY69" s="102">
        <f>'06.5.2 - Silnoproud'!J40</f>
        <v>0</v>
      </c>
      <c r="AZ69" s="102">
        <f>'06.5.2 - Silnoproud'!F37</f>
        <v>0</v>
      </c>
      <c r="BA69" s="102">
        <f>'06.5.2 - Silnoproud'!F38</f>
        <v>0</v>
      </c>
      <c r="BB69" s="102">
        <f>'06.5.2 - Silnoproud'!F39</f>
        <v>0</v>
      </c>
      <c r="BC69" s="102">
        <f>'06.5.2 - Silnoproud'!F40</f>
        <v>0</v>
      </c>
      <c r="BD69" s="104">
        <f>'06.5.2 - Silnoproud'!F41</f>
        <v>0</v>
      </c>
      <c r="BT69" s="105" t="s">
        <v>119</v>
      </c>
      <c r="BV69" s="105" t="s">
        <v>71</v>
      </c>
      <c r="BW69" s="105" t="s">
        <v>123</v>
      </c>
      <c r="BX69" s="105" t="s">
        <v>116</v>
      </c>
      <c r="CL69" s="105" t="s">
        <v>19</v>
      </c>
    </row>
    <row r="70" spans="1:91" s="4" customFormat="1" ht="16.5" customHeight="1">
      <c r="A70" s="98" t="s">
        <v>79</v>
      </c>
      <c r="B70" s="53"/>
      <c r="C70" s="99"/>
      <c r="D70" s="99"/>
      <c r="E70" s="99"/>
      <c r="F70" s="398" t="s">
        <v>124</v>
      </c>
      <c r="G70" s="398"/>
      <c r="H70" s="398"/>
      <c r="I70" s="398"/>
      <c r="J70" s="398"/>
      <c r="K70" s="99"/>
      <c r="L70" s="398" t="s">
        <v>125</v>
      </c>
      <c r="M70" s="398"/>
      <c r="N70" s="398"/>
      <c r="O70" s="398"/>
      <c r="P70" s="398"/>
      <c r="Q70" s="398"/>
      <c r="R70" s="398"/>
      <c r="S70" s="398"/>
      <c r="T70" s="398"/>
      <c r="U70" s="398"/>
      <c r="V70" s="398"/>
      <c r="W70" s="398"/>
      <c r="X70" s="398"/>
      <c r="Y70" s="398"/>
      <c r="Z70" s="398"/>
      <c r="AA70" s="398"/>
      <c r="AB70" s="398"/>
      <c r="AC70" s="398"/>
      <c r="AD70" s="398"/>
      <c r="AE70" s="398"/>
      <c r="AF70" s="398"/>
      <c r="AG70" s="389">
        <f>'06.5.3 - Hromosvod'!J34</f>
        <v>0</v>
      </c>
      <c r="AH70" s="390"/>
      <c r="AI70" s="390"/>
      <c r="AJ70" s="390"/>
      <c r="AK70" s="390"/>
      <c r="AL70" s="390"/>
      <c r="AM70" s="390"/>
      <c r="AN70" s="389">
        <f t="shared" si="0"/>
        <v>0</v>
      </c>
      <c r="AO70" s="390"/>
      <c r="AP70" s="390"/>
      <c r="AQ70" s="100" t="s">
        <v>82</v>
      </c>
      <c r="AR70" s="55"/>
      <c r="AS70" s="101">
        <v>0</v>
      </c>
      <c r="AT70" s="102">
        <f t="shared" si="1"/>
        <v>0</v>
      </c>
      <c r="AU70" s="103">
        <f>'06.5.3 - Hromosvod'!P93</f>
        <v>0</v>
      </c>
      <c r="AV70" s="102">
        <f>'06.5.3 - Hromosvod'!J37</f>
        <v>0</v>
      </c>
      <c r="AW70" s="102">
        <f>'06.5.3 - Hromosvod'!J38</f>
        <v>0</v>
      </c>
      <c r="AX70" s="102">
        <f>'06.5.3 - Hromosvod'!J39</f>
        <v>0</v>
      </c>
      <c r="AY70" s="102">
        <f>'06.5.3 - Hromosvod'!J40</f>
        <v>0</v>
      </c>
      <c r="AZ70" s="102">
        <f>'06.5.3 - Hromosvod'!F37</f>
        <v>0</v>
      </c>
      <c r="BA70" s="102">
        <f>'06.5.3 - Hromosvod'!F38</f>
        <v>0</v>
      </c>
      <c r="BB70" s="102">
        <f>'06.5.3 - Hromosvod'!F39</f>
        <v>0</v>
      </c>
      <c r="BC70" s="102">
        <f>'06.5.3 - Hromosvod'!F40</f>
        <v>0</v>
      </c>
      <c r="BD70" s="104">
        <f>'06.5.3 - Hromosvod'!F41</f>
        <v>0</v>
      </c>
      <c r="BT70" s="105" t="s">
        <v>119</v>
      </c>
      <c r="BV70" s="105" t="s">
        <v>71</v>
      </c>
      <c r="BW70" s="105" t="s">
        <v>126</v>
      </c>
      <c r="BX70" s="105" t="s">
        <v>116</v>
      </c>
      <c r="CL70" s="105" t="s">
        <v>19</v>
      </c>
    </row>
    <row r="71" spans="1:91" s="4" customFormat="1" ht="16.5" customHeight="1">
      <c r="A71" s="98" t="s">
        <v>79</v>
      </c>
      <c r="B71" s="53"/>
      <c r="C71" s="99"/>
      <c r="D71" s="99"/>
      <c r="E71" s="99"/>
      <c r="F71" s="398" t="s">
        <v>127</v>
      </c>
      <c r="G71" s="398"/>
      <c r="H71" s="398"/>
      <c r="I71" s="398"/>
      <c r="J71" s="398"/>
      <c r="K71" s="99"/>
      <c r="L71" s="398" t="s">
        <v>128</v>
      </c>
      <c r="M71" s="398"/>
      <c r="N71" s="398"/>
      <c r="O71" s="398"/>
      <c r="P71" s="398"/>
      <c r="Q71" s="398"/>
      <c r="R71" s="398"/>
      <c r="S71" s="398"/>
      <c r="T71" s="398"/>
      <c r="U71" s="398"/>
      <c r="V71" s="398"/>
      <c r="W71" s="398"/>
      <c r="X71" s="398"/>
      <c r="Y71" s="398"/>
      <c r="Z71" s="398"/>
      <c r="AA71" s="398"/>
      <c r="AB71" s="398"/>
      <c r="AC71" s="398"/>
      <c r="AD71" s="398"/>
      <c r="AE71" s="398"/>
      <c r="AF71" s="398"/>
      <c r="AG71" s="389">
        <f>'06.5.4 - Rozváděče'!J34</f>
        <v>0</v>
      </c>
      <c r="AH71" s="390"/>
      <c r="AI71" s="390"/>
      <c r="AJ71" s="390"/>
      <c r="AK71" s="390"/>
      <c r="AL71" s="390"/>
      <c r="AM71" s="390"/>
      <c r="AN71" s="389">
        <f t="shared" si="0"/>
        <v>0</v>
      </c>
      <c r="AO71" s="390"/>
      <c r="AP71" s="390"/>
      <c r="AQ71" s="100" t="s">
        <v>82</v>
      </c>
      <c r="AR71" s="55"/>
      <c r="AS71" s="101">
        <v>0</v>
      </c>
      <c r="AT71" s="102">
        <f t="shared" si="1"/>
        <v>0</v>
      </c>
      <c r="AU71" s="103">
        <f>'06.5.4 - Rozváděče'!P95</f>
        <v>0</v>
      </c>
      <c r="AV71" s="102">
        <f>'06.5.4 - Rozváděče'!J37</f>
        <v>0</v>
      </c>
      <c r="AW71" s="102">
        <f>'06.5.4 - Rozváděče'!J38</f>
        <v>0</v>
      </c>
      <c r="AX71" s="102">
        <f>'06.5.4 - Rozváděče'!J39</f>
        <v>0</v>
      </c>
      <c r="AY71" s="102">
        <f>'06.5.4 - Rozváděče'!J40</f>
        <v>0</v>
      </c>
      <c r="AZ71" s="102">
        <f>'06.5.4 - Rozváděče'!F37</f>
        <v>0</v>
      </c>
      <c r="BA71" s="102">
        <f>'06.5.4 - Rozváděče'!F38</f>
        <v>0</v>
      </c>
      <c r="BB71" s="102">
        <f>'06.5.4 - Rozváděče'!F39</f>
        <v>0</v>
      </c>
      <c r="BC71" s="102">
        <f>'06.5.4 - Rozváděče'!F40</f>
        <v>0</v>
      </c>
      <c r="BD71" s="104">
        <f>'06.5.4 - Rozváděče'!F41</f>
        <v>0</v>
      </c>
      <c r="BT71" s="105" t="s">
        <v>119</v>
      </c>
      <c r="BV71" s="105" t="s">
        <v>71</v>
      </c>
      <c r="BW71" s="105" t="s">
        <v>129</v>
      </c>
      <c r="BX71" s="105" t="s">
        <v>116</v>
      </c>
      <c r="CL71" s="105" t="s">
        <v>19</v>
      </c>
    </row>
    <row r="72" spans="1:91" s="4" customFormat="1" ht="16.5" customHeight="1">
      <c r="A72" s="98" t="s">
        <v>79</v>
      </c>
      <c r="B72" s="53"/>
      <c r="C72" s="99"/>
      <c r="D72" s="99"/>
      <c r="E72" s="99"/>
      <c r="F72" s="398" t="s">
        <v>130</v>
      </c>
      <c r="G72" s="398"/>
      <c r="H72" s="398"/>
      <c r="I72" s="398"/>
      <c r="J72" s="398"/>
      <c r="K72" s="99"/>
      <c r="L72" s="398" t="s">
        <v>131</v>
      </c>
      <c r="M72" s="398"/>
      <c r="N72" s="398"/>
      <c r="O72" s="398"/>
      <c r="P72" s="398"/>
      <c r="Q72" s="398"/>
      <c r="R72" s="398"/>
      <c r="S72" s="398"/>
      <c r="T72" s="398"/>
      <c r="U72" s="398"/>
      <c r="V72" s="398"/>
      <c r="W72" s="398"/>
      <c r="X72" s="398"/>
      <c r="Y72" s="398"/>
      <c r="Z72" s="398"/>
      <c r="AA72" s="398"/>
      <c r="AB72" s="398"/>
      <c r="AC72" s="398"/>
      <c r="AD72" s="398"/>
      <c r="AE72" s="398"/>
      <c r="AF72" s="398"/>
      <c r="AG72" s="389">
        <f>'06.5.5 - Slaboproudy'!J34</f>
        <v>0</v>
      </c>
      <c r="AH72" s="390"/>
      <c r="AI72" s="390"/>
      <c r="AJ72" s="390"/>
      <c r="AK72" s="390"/>
      <c r="AL72" s="390"/>
      <c r="AM72" s="390"/>
      <c r="AN72" s="389">
        <f t="shared" si="0"/>
        <v>0</v>
      </c>
      <c r="AO72" s="390"/>
      <c r="AP72" s="390"/>
      <c r="AQ72" s="100" t="s">
        <v>82</v>
      </c>
      <c r="AR72" s="55"/>
      <c r="AS72" s="101">
        <v>0</v>
      </c>
      <c r="AT72" s="102">
        <f t="shared" si="1"/>
        <v>0</v>
      </c>
      <c r="AU72" s="103">
        <f>'06.5.5 - Slaboproudy'!P94</f>
        <v>0</v>
      </c>
      <c r="AV72" s="102">
        <f>'06.5.5 - Slaboproudy'!J37</f>
        <v>0</v>
      </c>
      <c r="AW72" s="102">
        <f>'06.5.5 - Slaboproudy'!J38</f>
        <v>0</v>
      </c>
      <c r="AX72" s="102">
        <f>'06.5.5 - Slaboproudy'!J39</f>
        <v>0</v>
      </c>
      <c r="AY72" s="102">
        <f>'06.5.5 - Slaboproudy'!J40</f>
        <v>0</v>
      </c>
      <c r="AZ72" s="102">
        <f>'06.5.5 - Slaboproudy'!F37</f>
        <v>0</v>
      </c>
      <c r="BA72" s="102">
        <f>'06.5.5 - Slaboproudy'!F38</f>
        <v>0</v>
      </c>
      <c r="BB72" s="102">
        <f>'06.5.5 - Slaboproudy'!F39</f>
        <v>0</v>
      </c>
      <c r="BC72" s="102">
        <f>'06.5.5 - Slaboproudy'!F40</f>
        <v>0</v>
      </c>
      <c r="BD72" s="104">
        <f>'06.5.5 - Slaboproudy'!F41</f>
        <v>0</v>
      </c>
      <c r="BT72" s="105" t="s">
        <v>119</v>
      </c>
      <c r="BV72" s="105" t="s">
        <v>71</v>
      </c>
      <c r="BW72" s="105" t="s">
        <v>132</v>
      </c>
      <c r="BX72" s="105" t="s">
        <v>116</v>
      </c>
      <c r="CL72" s="105" t="s">
        <v>19</v>
      </c>
    </row>
    <row r="73" spans="1:91" s="4" customFormat="1" ht="16.5" customHeight="1">
      <c r="A73" s="98" t="s">
        <v>79</v>
      </c>
      <c r="B73" s="53"/>
      <c r="C73" s="99"/>
      <c r="D73" s="99"/>
      <c r="E73" s="398" t="s">
        <v>133</v>
      </c>
      <c r="F73" s="398"/>
      <c r="G73" s="398"/>
      <c r="H73" s="398"/>
      <c r="I73" s="398"/>
      <c r="J73" s="99"/>
      <c r="K73" s="398" t="s">
        <v>134</v>
      </c>
      <c r="L73" s="398"/>
      <c r="M73" s="398"/>
      <c r="N73" s="398"/>
      <c r="O73" s="398"/>
      <c r="P73" s="398"/>
      <c r="Q73" s="398"/>
      <c r="R73" s="398"/>
      <c r="S73" s="398"/>
      <c r="T73" s="398"/>
      <c r="U73" s="398"/>
      <c r="V73" s="398"/>
      <c r="W73" s="398"/>
      <c r="X73" s="398"/>
      <c r="Y73" s="398"/>
      <c r="Z73" s="398"/>
      <c r="AA73" s="398"/>
      <c r="AB73" s="398"/>
      <c r="AC73" s="398"/>
      <c r="AD73" s="398"/>
      <c r="AE73" s="398"/>
      <c r="AF73" s="398"/>
      <c r="AG73" s="389">
        <f>'06.6 - Odlučovač tuků'!J32</f>
        <v>0</v>
      </c>
      <c r="AH73" s="390"/>
      <c r="AI73" s="390"/>
      <c r="AJ73" s="390"/>
      <c r="AK73" s="390"/>
      <c r="AL73" s="390"/>
      <c r="AM73" s="390"/>
      <c r="AN73" s="389">
        <f t="shared" si="0"/>
        <v>0</v>
      </c>
      <c r="AO73" s="390"/>
      <c r="AP73" s="390"/>
      <c r="AQ73" s="100" t="s">
        <v>82</v>
      </c>
      <c r="AR73" s="55"/>
      <c r="AS73" s="101">
        <v>0</v>
      </c>
      <c r="AT73" s="102">
        <f t="shared" si="1"/>
        <v>0</v>
      </c>
      <c r="AU73" s="103">
        <f>'06.6 - Odlučovač tuků'!P91</f>
        <v>0</v>
      </c>
      <c r="AV73" s="102">
        <f>'06.6 - Odlučovač tuků'!J35</f>
        <v>0</v>
      </c>
      <c r="AW73" s="102">
        <f>'06.6 - Odlučovač tuků'!J36</f>
        <v>0</v>
      </c>
      <c r="AX73" s="102">
        <f>'06.6 - Odlučovač tuků'!J37</f>
        <v>0</v>
      </c>
      <c r="AY73" s="102">
        <f>'06.6 - Odlučovač tuků'!J38</f>
        <v>0</v>
      </c>
      <c r="AZ73" s="102">
        <f>'06.6 - Odlučovač tuků'!F35</f>
        <v>0</v>
      </c>
      <c r="BA73" s="102">
        <f>'06.6 - Odlučovač tuků'!F36</f>
        <v>0</v>
      </c>
      <c r="BB73" s="102">
        <f>'06.6 - Odlučovač tuků'!F37</f>
        <v>0</v>
      </c>
      <c r="BC73" s="102">
        <f>'06.6 - Odlučovač tuků'!F38</f>
        <v>0</v>
      </c>
      <c r="BD73" s="104">
        <f>'06.6 - Odlučovač tuků'!F39</f>
        <v>0</v>
      </c>
      <c r="BT73" s="105" t="s">
        <v>78</v>
      </c>
      <c r="BV73" s="105" t="s">
        <v>71</v>
      </c>
      <c r="BW73" s="105" t="s">
        <v>135</v>
      </c>
      <c r="BX73" s="105" t="s">
        <v>101</v>
      </c>
      <c r="CL73" s="105" t="s">
        <v>19</v>
      </c>
    </row>
    <row r="74" spans="1:91" s="7" customFormat="1" ht="16.5" customHeight="1">
      <c r="A74" s="98" t="s">
        <v>79</v>
      </c>
      <c r="B74" s="88"/>
      <c r="C74" s="89"/>
      <c r="D74" s="397" t="s">
        <v>136</v>
      </c>
      <c r="E74" s="397"/>
      <c r="F74" s="397"/>
      <c r="G74" s="397"/>
      <c r="H74" s="397"/>
      <c r="I74" s="90"/>
      <c r="J74" s="397" t="s">
        <v>137</v>
      </c>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86">
        <f>'07 - SO07 - Mobiliář'!J30</f>
        <v>0</v>
      </c>
      <c r="AH74" s="387"/>
      <c r="AI74" s="387"/>
      <c r="AJ74" s="387"/>
      <c r="AK74" s="387"/>
      <c r="AL74" s="387"/>
      <c r="AM74" s="387"/>
      <c r="AN74" s="386">
        <f t="shared" si="0"/>
        <v>0</v>
      </c>
      <c r="AO74" s="387"/>
      <c r="AP74" s="387"/>
      <c r="AQ74" s="91" t="s">
        <v>75</v>
      </c>
      <c r="AR74" s="92"/>
      <c r="AS74" s="93">
        <v>0</v>
      </c>
      <c r="AT74" s="94">
        <f t="shared" si="1"/>
        <v>0</v>
      </c>
      <c r="AU74" s="95">
        <f>'07 - SO07 - Mobiliář'!P81</f>
        <v>0</v>
      </c>
      <c r="AV74" s="94">
        <f>'07 - SO07 - Mobiliář'!J33</f>
        <v>0</v>
      </c>
      <c r="AW74" s="94">
        <f>'07 - SO07 - Mobiliář'!J34</f>
        <v>0</v>
      </c>
      <c r="AX74" s="94">
        <f>'07 - SO07 - Mobiliář'!J35</f>
        <v>0</v>
      </c>
      <c r="AY74" s="94">
        <f>'07 - SO07 - Mobiliář'!J36</f>
        <v>0</v>
      </c>
      <c r="AZ74" s="94">
        <f>'07 - SO07 - Mobiliář'!F33</f>
        <v>0</v>
      </c>
      <c r="BA74" s="94">
        <f>'07 - SO07 - Mobiliář'!F34</f>
        <v>0</v>
      </c>
      <c r="BB74" s="94">
        <f>'07 - SO07 - Mobiliář'!F35</f>
        <v>0</v>
      </c>
      <c r="BC74" s="94">
        <f>'07 - SO07 - Mobiliář'!F36</f>
        <v>0</v>
      </c>
      <c r="BD74" s="96">
        <f>'07 - SO07 - Mobiliář'!F37</f>
        <v>0</v>
      </c>
      <c r="BT74" s="97" t="s">
        <v>76</v>
      </c>
      <c r="BV74" s="97" t="s">
        <v>71</v>
      </c>
      <c r="BW74" s="97" t="s">
        <v>138</v>
      </c>
      <c r="BX74" s="97" t="s">
        <v>5</v>
      </c>
      <c r="CL74" s="97" t="s">
        <v>19</v>
      </c>
      <c r="CM74" s="97" t="s">
        <v>78</v>
      </c>
    </row>
    <row r="75" spans="1:91" s="7" customFormat="1" ht="16.5" customHeight="1">
      <c r="A75" s="98" t="s">
        <v>79</v>
      </c>
      <c r="B75" s="88"/>
      <c r="C75" s="89"/>
      <c r="D75" s="397" t="s">
        <v>139</v>
      </c>
      <c r="E75" s="397"/>
      <c r="F75" s="397"/>
      <c r="G75" s="397"/>
      <c r="H75" s="397"/>
      <c r="I75" s="90"/>
      <c r="J75" s="397" t="s">
        <v>140</v>
      </c>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86">
        <f>'08 - SO08 - Dětské hřiště...'!J30</f>
        <v>0</v>
      </c>
      <c r="AH75" s="387"/>
      <c r="AI75" s="387"/>
      <c r="AJ75" s="387"/>
      <c r="AK75" s="387"/>
      <c r="AL75" s="387"/>
      <c r="AM75" s="387"/>
      <c r="AN75" s="386">
        <f t="shared" si="0"/>
        <v>0</v>
      </c>
      <c r="AO75" s="387"/>
      <c r="AP75" s="387"/>
      <c r="AQ75" s="91" t="s">
        <v>75</v>
      </c>
      <c r="AR75" s="92"/>
      <c r="AS75" s="93">
        <v>0</v>
      </c>
      <c r="AT75" s="94">
        <f t="shared" si="1"/>
        <v>0</v>
      </c>
      <c r="AU75" s="95">
        <f>'08 - SO08 - Dětské hřiště...'!P81</f>
        <v>0</v>
      </c>
      <c r="AV75" s="94">
        <f>'08 - SO08 - Dětské hřiště...'!J33</f>
        <v>0</v>
      </c>
      <c r="AW75" s="94">
        <f>'08 - SO08 - Dětské hřiště...'!J34</f>
        <v>0</v>
      </c>
      <c r="AX75" s="94">
        <f>'08 - SO08 - Dětské hřiště...'!J35</f>
        <v>0</v>
      </c>
      <c r="AY75" s="94">
        <f>'08 - SO08 - Dětské hřiště...'!J36</f>
        <v>0</v>
      </c>
      <c r="AZ75" s="94">
        <f>'08 - SO08 - Dětské hřiště...'!F33</f>
        <v>0</v>
      </c>
      <c r="BA75" s="94">
        <f>'08 - SO08 - Dětské hřiště...'!F34</f>
        <v>0</v>
      </c>
      <c r="BB75" s="94">
        <f>'08 - SO08 - Dětské hřiště...'!F35</f>
        <v>0</v>
      </c>
      <c r="BC75" s="94">
        <f>'08 - SO08 - Dětské hřiště...'!F36</f>
        <v>0</v>
      </c>
      <c r="BD75" s="96">
        <f>'08 - SO08 - Dětské hřiště...'!F37</f>
        <v>0</v>
      </c>
      <c r="BT75" s="97" t="s">
        <v>76</v>
      </c>
      <c r="BV75" s="97" t="s">
        <v>71</v>
      </c>
      <c r="BW75" s="97" t="s">
        <v>141</v>
      </c>
      <c r="BX75" s="97" t="s">
        <v>5</v>
      </c>
      <c r="CL75" s="97" t="s">
        <v>19</v>
      </c>
      <c r="CM75" s="97" t="s">
        <v>78</v>
      </c>
    </row>
    <row r="76" spans="1:91" s="7" customFormat="1" ht="16.5" customHeight="1">
      <c r="A76" s="98" t="s">
        <v>79</v>
      </c>
      <c r="B76" s="88"/>
      <c r="C76" s="89"/>
      <c r="D76" s="397" t="s">
        <v>142</v>
      </c>
      <c r="E76" s="397"/>
      <c r="F76" s="397"/>
      <c r="G76" s="397"/>
      <c r="H76" s="397"/>
      <c r="I76" s="90"/>
      <c r="J76" s="397" t="s">
        <v>143</v>
      </c>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86">
        <f>'09 - SO09 - Dětské hřiště...'!J30</f>
        <v>0</v>
      </c>
      <c r="AH76" s="387"/>
      <c r="AI76" s="387"/>
      <c r="AJ76" s="387"/>
      <c r="AK76" s="387"/>
      <c r="AL76" s="387"/>
      <c r="AM76" s="387"/>
      <c r="AN76" s="386">
        <f t="shared" si="0"/>
        <v>0</v>
      </c>
      <c r="AO76" s="387"/>
      <c r="AP76" s="387"/>
      <c r="AQ76" s="91" t="s">
        <v>75</v>
      </c>
      <c r="AR76" s="92"/>
      <c r="AS76" s="93">
        <v>0</v>
      </c>
      <c r="AT76" s="94">
        <f t="shared" si="1"/>
        <v>0</v>
      </c>
      <c r="AU76" s="95">
        <f>'09 - SO09 - Dětské hřiště...'!P81</f>
        <v>0</v>
      </c>
      <c r="AV76" s="94">
        <f>'09 - SO09 - Dětské hřiště...'!J33</f>
        <v>0</v>
      </c>
      <c r="AW76" s="94">
        <f>'09 - SO09 - Dětské hřiště...'!J34</f>
        <v>0</v>
      </c>
      <c r="AX76" s="94">
        <f>'09 - SO09 - Dětské hřiště...'!J35</f>
        <v>0</v>
      </c>
      <c r="AY76" s="94">
        <f>'09 - SO09 - Dětské hřiště...'!J36</f>
        <v>0</v>
      </c>
      <c r="AZ76" s="94">
        <f>'09 - SO09 - Dětské hřiště...'!F33</f>
        <v>0</v>
      </c>
      <c r="BA76" s="94">
        <f>'09 - SO09 - Dětské hřiště...'!F34</f>
        <v>0</v>
      </c>
      <c r="BB76" s="94">
        <f>'09 - SO09 - Dětské hřiště...'!F35</f>
        <v>0</v>
      </c>
      <c r="BC76" s="94">
        <f>'09 - SO09 - Dětské hřiště...'!F36</f>
        <v>0</v>
      </c>
      <c r="BD76" s="96">
        <f>'09 - SO09 - Dětské hřiště...'!F37</f>
        <v>0</v>
      </c>
      <c r="BT76" s="97" t="s">
        <v>76</v>
      </c>
      <c r="BV76" s="97" t="s">
        <v>71</v>
      </c>
      <c r="BW76" s="97" t="s">
        <v>144</v>
      </c>
      <c r="BX76" s="97" t="s">
        <v>5</v>
      </c>
      <c r="CL76" s="97" t="s">
        <v>19</v>
      </c>
      <c r="CM76" s="97" t="s">
        <v>78</v>
      </c>
    </row>
    <row r="77" spans="1:91" s="7" customFormat="1" ht="16.5" customHeight="1">
      <c r="B77" s="88"/>
      <c r="C77" s="89"/>
      <c r="D77" s="397" t="s">
        <v>145</v>
      </c>
      <c r="E77" s="397"/>
      <c r="F77" s="397"/>
      <c r="G77" s="397"/>
      <c r="H77" s="397"/>
      <c r="I77" s="90"/>
      <c r="J77" s="397" t="s">
        <v>146</v>
      </c>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88">
        <f>ROUND(SUM(AG78:AG79),2)</f>
        <v>0</v>
      </c>
      <c r="AH77" s="387"/>
      <c r="AI77" s="387"/>
      <c r="AJ77" s="387"/>
      <c r="AK77" s="387"/>
      <c r="AL77" s="387"/>
      <c r="AM77" s="387"/>
      <c r="AN77" s="386">
        <f t="shared" si="0"/>
        <v>0</v>
      </c>
      <c r="AO77" s="387"/>
      <c r="AP77" s="387"/>
      <c r="AQ77" s="91" t="s">
        <v>75</v>
      </c>
      <c r="AR77" s="92"/>
      <c r="AS77" s="93">
        <f>ROUND(SUM(AS78:AS79),2)</f>
        <v>0</v>
      </c>
      <c r="AT77" s="94">
        <f t="shared" si="1"/>
        <v>0</v>
      </c>
      <c r="AU77" s="95">
        <f>ROUND(SUM(AU78:AU79),5)</f>
        <v>0</v>
      </c>
      <c r="AV77" s="94">
        <f>ROUND(AZ77*L29,2)</f>
        <v>0</v>
      </c>
      <c r="AW77" s="94">
        <f>ROUND(BA77*L30,2)</f>
        <v>0</v>
      </c>
      <c r="AX77" s="94">
        <f>ROUND(BB77*L29,2)</f>
        <v>0</v>
      </c>
      <c r="AY77" s="94">
        <f>ROUND(BC77*L30,2)</f>
        <v>0</v>
      </c>
      <c r="AZ77" s="94">
        <f>ROUND(SUM(AZ78:AZ79),2)</f>
        <v>0</v>
      </c>
      <c r="BA77" s="94">
        <f>ROUND(SUM(BA78:BA79),2)</f>
        <v>0</v>
      </c>
      <c r="BB77" s="94">
        <f>ROUND(SUM(BB78:BB79),2)</f>
        <v>0</v>
      </c>
      <c r="BC77" s="94">
        <f>ROUND(SUM(BC78:BC79),2)</f>
        <v>0</v>
      </c>
      <c r="BD77" s="96">
        <f>ROUND(SUM(BD78:BD79),2)</f>
        <v>0</v>
      </c>
      <c r="BS77" s="97" t="s">
        <v>68</v>
      </c>
      <c r="BT77" s="97" t="s">
        <v>76</v>
      </c>
      <c r="BU77" s="97" t="s">
        <v>70</v>
      </c>
      <c r="BV77" s="97" t="s">
        <v>71</v>
      </c>
      <c r="BW77" s="97" t="s">
        <v>147</v>
      </c>
      <c r="BX77" s="97" t="s">
        <v>5</v>
      </c>
      <c r="CL77" s="97" t="s">
        <v>19</v>
      </c>
      <c r="CM77" s="97" t="s">
        <v>78</v>
      </c>
    </row>
    <row r="78" spans="1:91" s="4" customFormat="1" ht="16.5" customHeight="1">
      <c r="A78" s="98" t="s">
        <v>79</v>
      </c>
      <c r="B78" s="53"/>
      <c r="C78" s="99"/>
      <c r="D78" s="99"/>
      <c r="E78" s="398" t="s">
        <v>148</v>
      </c>
      <c r="F78" s="398"/>
      <c r="G78" s="398"/>
      <c r="H78" s="398"/>
      <c r="I78" s="398"/>
      <c r="J78" s="99"/>
      <c r="K78" s="398" t="s">
        <v>149</v>
      </c>
      <c r="L78" s="398"/>
      <c r="M78" s="398"/>
      <c r="N78" s="398"/>
      <c r="O78" s="398"/>
      <c r="P78" s="398"/>
      <c r="Q78" s="398"/>
      <c r="R78" s="398"/>
      <c r="S78" s="398"/>
      <c r="T78" s="398"/>
      <c r="U78" s="398"/>
      <c r="V78" s="398"/>
      <c r="W78" s="398"/>
      <c r="X78" s="398"/>
      <c r="Y78" s="398"/>
      <c r="Z78" s="398"/>
      <c r="AA78" s="398"/>
      <c r="AB78" s="398"/>
      <c r="AC78" s="398"/>
      <c r="AD78" s="398"/>
      <c r="AE78" s="398"/>
      <c r="AF78" s="398"/>
      <c r="AG78" s="389">
        <f>'10.1 - Strojovna fontány ...'!J32</f>
        <v>0</v>
      </c>
      <c r="AH78" s="390"/>
      <c r="AI78" s="390"/>
      <c r="AJ78" s="390"/>
      <c r="AK78" s="390"/>
      <c r="AL78" s="390"/>
      <c r="AM78" s="390"/>
      <c r="AN78" s="389">
        <f t="shared" si="0"/>
        <v>0</v>
      </c>
      <c r="AO78" s="390"/>
      <c r="AP78" s="390"/>
      <c r="AQ78" s="100" t="s">
        <v>82</v>
      </c>
      <c r="AR78" s="55"/>
      <c r="AS78" s="101">
        <v>0</v>
      </c>
      <c r="AT78" s="102">
        <f t="shared" si="1"/>
        <v>0</v>
      </c>
      <c r="AU78" s="103">
        <f>'10.1 - Strojovna fontány ...'!P102</f>
        <v>0</v>
      </c>
      <c r="AV78" s="102">
        <f>'10.1 - Strojovna fontány ...'!J35</f>
        <v>0</v>
      </c>
      <c r="AW78" s="102">
        <f>'10.1 - Strojovna fontány ...'!J36</f>
        <v>0</v>
      </c>
      <c r="AX78" s="102">
        <f>'10.1 - Strojovna fontány ...'!J37</f>
        <v>0</v>
      </c>
      <c r="AY78" s="102">
        <f>'10.1 - Strojovna fontány ...'!J38</f>
        <v>0</v>
      </c>
      <c r="AZ78" s="102">
        <f>'10.1 - Strojovna fontány ...'!F35</f>
        <v>0</v>
      </c>
      <c r="BA78" s="102">
        <f>'10.1 - Strojovna fontány ...'!F36</f>
        <v>0</v>
      </c>
      <c r="BB78" s="102">
        <f>'10.1 - Strojovna fontány ...'!F37</f>
        <v>0</v>
      </c>
      <c r="BC78" s="102">
        <f>'10.1 - Strojovna fontány ...'!F38</f>
        <v>0</v>
      </c>
      <c r="BD78" s="104">
        <f>'10.1 - Strojovna fontány ...'!F39</f>
        <v>0</v>
      </c>
      <c r="BT78" s="105" t="s">
        <v>78</v>
      </c>
      <c r="BV78" s="105" t="s">
        <v>71</v>
      </c>
      <c r="BW78" s="105" t="s">
        <v>150</v>
      </c>
      <c r="BX78" s="105" t="s">
        <v>147</v>
      </c>
      <c r="CL78" s="105" t="s">
        <v>19</v>
      </c>
    </row>
    <row r="79" spans="1:91" s="4" customFormat="1" ht="16.5" customHeight="1">
      <c r="A79" s="98" t="s">
        <v>79</v>
      </c>
      <c r="B79" s="53"/>
      <c r="C79" s="99"/>
      <c r="D79" s="99"/>
      <c r="E79" s="398" t="s">
        <v>151</v>
      </c>
      <c r="F79" s="398"/>
      <c r="G79" s="398"/>
      <c r="H79" s="398"/>
      <c r="I79" s="398"/>
      <c r="J79" s="99"/>
      <c r="K79" s="398" t="s">
        <v>152</v>
      </c>
      <c r="L79" s="398"/>
      <c r="M79" s="398"/>
      <c r="N79" s="398"/>
      <c r="O79" s="398"/>
      <c r="P79" s="398"/>
      <c r="Q79" s="398"/>
      <c r="R79" s="398"/>
      <c r="S79" s="398"/>
      <c r="T79" s="398"/>
      <c r="U79" s="398"/>
      <c r="V79" s="398"/>
      <c r="W79" s="398"/>
      <c r="X79" s="398"/>
      <c r="Y79" s="398"/>
      <c r="Z79" s="398"/>
      <c r="AA79" s="398"/>
      <c r="AB79" s="398"/>
      <c r="AC79" s="398"/>
      <c r="AD79" s="398"/>
      <c r="AE79" s="398"/>
      <c r="AF79" s="398"/>
      <c r="AG79" s="389">
        <f>'10.2 - Strojovna fontány ...'!J32</f>
        <v>0</v>
      </c>
      <c r="AH79" s="390"/>
      <c r="AI79" s="390"/>
      <c r="AJ79" s="390"/>
      <c r="AK79" s="390"/>
      <c r="AL79" s="390"/>
      <c r="AM79" s="390"/>
      <c r="AN79" s="389">
        <f t="shared" si="0"/>
        <v>0</v>
      </c>
      <c r="AO79" s="390"/>
      <c r="AP79" s="390"/>
      <c r="AQ79" s="100" t="s">
        <v>82</v>
      </c>
      <c r="AR79" s="55"/>
      <c r="AS79" s="101">
        <v>0</v>
      </c>
      <c r="AT79" s="102">
        <f t="shared" si="1"/>
        <v>0</v>
      </c>
      <c r="AU79" s="103">
        <f>'10.2 - Strojovna fontány ...'!P92</f>
        <v>0</v>
      </c>
      <c r="AV79" s="102">
        <f>'10.2 - Strojovna fontány ...'!J35</f>
        <v>0</v>
      </c>
      <c r="AW79" s="102">
        <f>'10.2 - Strojovna fontány ...'!J36</f>
        <v>0</v>
      </c>
      <c r="AX79" s="102">
        <f>'10.2 - Strojovna fontány ...'!J37</f>
        <v>0</v>
      </c>
      <c r="AY79" s="102">
        <f>'10.2 - Strojovna fontány ...'!J38</f>
        <v>0</v>
      </c>
      <c r="AZ79" s="102">
        <f>'10.2 - Strojovna fontány ...'!F35</f>
        <v>0</v>
      </c>
      <c r="BA79" s="102">
        <f>'10.2 - Strojovna fontány ...'!F36</f>
        <v>0</v>
      </c>
      <c r="BB79" s="102">
        <f>'10.2 - Strojovna fontány ...'!F37</f>
        <v>0</v>
      </c>
      <c r="BC79" s="102">
        <f>'10.2 - Strojovna fontány ...'!F38</f>
        <v>0</v>
      </c>
      <c r="BD79" s="104">
        <f>'10.2 - Strojovna fontány ...'!F39</f>
        <v>0</v>
      </c>
      <c r="BT79" s="105" t="s">
        <v>78</v>
      </c>
      <c r="BV79" s="105" t="s">
        <v>71</v>
      </c>
      <c r="BW79" s="105" t="s">
        <v>153</v>
      </c>
      <c r="BX79" s="105" t="s">
        <v>147</v>
      </c>
      <c r="CL79" s="105" t="s">
        <v>19</v>
      </c>
    </row>
    <row r="80" spans="1:91" s="7" customFormat="1" ht="24.75" customHeight="1">
      <c r="A80" s="98" t="s">
        <v>79</v>
      </c>
      <c r="B80" s="88"/>
      <c r="C80" s="89"/>
      <c r="D80" s="397" t="s">
        <v>154</v>
      </c>
      <c r="E80" s="397"/>
      <c r="F80" s="397"/>
      <c r="G80" s="397"/>
      <c r="H80" s="397"/>
      <c r="I80" s="90"/>
      <c r="J80" s="397" t="s">
        <v>155</v>
      </c>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86">
        <f>'11 - SO11 - Sanace sklepe...'!J30</f>
        <v>0</v>
      </c>
      <c r="AH80" s="387"/>
      <c r="AI80" s="387"/>
      <c r="AJ80" s="387"/>
      <c r="AK80" s="387"/>
      <c r="AL80" s="387"/>
      <c r="AM80" s="387"/>
      <c r="AN80" s="386">
        <f t="shared" si="0"/>
        <v>0</v>
      </c>
      <c r="AO80" s="387"/>
      <c r="AP80" s="387"/>
      <c r="AQ80" s="91" t="s">
        <v>75</v>
      </c>
      <c r="AR80" s="92"/>
      <c r="AS80" s="93">
        <v>0</v>
      </c>
      <c r="AT80" s="94">
        <f t="shared" si="1"/>
        <v>0</v>
      </c>
      <c r="AU80" s="95">
        <f>'11 - SO11 - Sanace sklepe...'!P89</f>
        <v>0</v>
      </c>
      <c r="AV80" s="94">
        <f>'11 - SO11 - Sanace sklepe...'!J33</f>
        <v>0</v>
      </c>
      <c r="AW80" s="94">
        <f>'11 - SO11 - Sanace sklepe...'!J34</f>
        <v>0</v>
      </c>
      <c r="AX80" s="94">
        <f>'11 - SO11 - Sanace sklepe...'!J35</f>
        <v>0</v>
      </c>
      <c r="AY80" s="94">
        <f>'11 - SO11 - Sanace sklepe...'!J36</f>
        <v>0</v>
      </c>
      <c r="AZ80" s="94">
        <f>'11 - SO11 - Sanace sklepe...'!F33</f>
        <v>0</v>
      </c>
      <c r="BA80" s="94">
        <f>'11 - SO11 - Sanace sklepe...'!F34</f>
        <v>0</v>
      </c>
      <c r="BB80" s="94">
        <f>'11 - SO11 - Sanace sklepe...'!F35</f>
        <v>0</v>
      </c>
      <c r="BC80" s="94">
        <f>'11 - SO11 - Sanace sklepe...'!F36</f>
        <v>0</v>
      </c>
      <c r="BD80" s="96">
        <f>'11 - SO11 - Sanace sklepe...'!F37</f>
        <v>0</v>
      </c>
      <c r="BT80" s="97" t="s">
        <v>76</v>
      </c>
      <c r="BV80" s="97" t="s">
        <v>71</v>
      </c>
      <c r="BW80" s="97" t="s">
        <v>156</v>
      </c>
      <c r="BX80" s="97" t="s">
        <v>5</v>
      </c>
      <c r="CL80" s="97" t="s">
        <v>19</v>
      </c>
      <c r="CM80" s="97" t="s">
        <v>78</v>
      </c>
    </row>
    <row r="81" spans="1:91" s="7" customFormat="1" ht="24.75" customHeight="1">
      <c r="A81" s="98" t="s">
        <v>79</v>
      </c>
      <c r="B81" s="88"/>
      <c r="C81" s="89"/>
      <c r="D81" s="397" t="s">
        <v>157</v>
      </c>
      <c r="E81" s="397"/>
      <c r="F81" s="397"/>
      <c r="G81" s="397"/>
      <c r="H81" s="397"/>
      <c r="I81" s="90"/>
      <c r="J81" s="397" t="s">
        <v>158</v>
      </c>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86">
        <f>'201 - IO201 - Hospodaření...'!J30</f>
        <v>0</v>
      </c>
      <c r="AH81" s="387"/>
      <c r="AI81" s="387"/>
      <c r="AJ81" s="387"/>
      <c r="AK81" s="387"/>
      <c r="AL81" s="387"/>
      <c r="AM81" s="387"/>
      <c r="AN81" s="386">
        <f t="shared" si="0"/>
        <v>0</v>
      </c>
      <c r="AO81" s="387"/>
      <c r="AP81" s="387"/>
      <c r="AQ81" s="91" t="s">
        <v>75</v>
      </c>
      <c r="AR81" s="92"/>
      <c r="AS81" s="93">
        <v>0</v>
      </c>
      <c r="AT81" s="94">
        <f t="shared" si="1"/>
        <v>0</v>
      </c>
      <c r="AU81" s="95">
        <f>'201 - IO201 - Hospodaření...'!P86</f>
        <v>0</v>
      </c>
      <c r="AV81" s="94">
        <f>'201 - IO201 - Hospodaření...'!J33</f>
        <v>0</v>
      </c>
      <c r="AW81" s="94">
        <f>'201 - IO201 - Hospodaření...'!J34</f>
        <v>0</v>
      </c>
      <c r="AX81" s="94">
        <f>'201 - IO201 - Hospodaření...'!J35</f>
        <v>0</v>
      </c>
      <c r="AY81" s="94">
        <f>'201 - IO201 - Hospodaření...'!J36</f>
        <v>0</v>
      </c>
      <c r="AZ81" s="94">
        <f>'201 - IO201 - Hospodaření...'!F33</f>
        <v>0</v>
      </c>
      <c r="BA81" s="94">
        <f>'201 - IO201 - Hospodaření...'!F34</f>
        <v>0</v>
      </c>
      <c r="BB81" s="94">
        <f>'201 - IO201 - Hospodaření...'!F35</f>
        <v>0</v>
      </c>
      <c r="BC81" s="94">
        <f>'201 - IO201 - Hospodaření...'!F36</f>
        <v>0</v>
      </c>
      <c r="BD81" s="96">
        <f>'201 - IO201 - Hospodaření...'!F37</f>
        <v>0</v>
      </c>
      <c r="BT81" s="97" t="s">
        <v>76</v>
      </c>
      <c r="BV81" s="97" t="s">
        <v>71</v>
      </c>
      <c r="BW81" s="97" t="s">
        <v>159</v>
      </c>
      <c r="BX81" s="97" t="s">
        <v>5</v>
      </c>
      <c r="CL81" s="97" t="s">
        <v>19</v>
      </c>
      <c r="CM81" s="97" t="s">
        <v>78</v>
      </c>
    </row>
    <row r="82" spans="1:91" s="7" customFormat="1" ht="16.5" customHeight="1">
      <c r="A82" s="98" t="s">
        <v>79</v>
      </c>
      <c r="B82" s="88"/>
      <c r="C82" s="89"/>
      <c r="D82" s="397" t="s">
        <v>160</v>
      </c>
      <c r="E82" s="397"/>
      <c r="F82" s="397"/>
      <c r="G82" s="397"/>
      <c r="H82" s="397"/>
      <c r="I82" s="90"/>
      <c r="J82" s="397" t="s">
        <v>161</v>
      </c>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86">
        <f>'202 - IO202 - Centrální v...'!J30</f>
        <v>0</v>
      </c>
      <c r="AH82" s="387"/>
      <c r="AI82" s="387"/>
      <c r="AJ82" s="387"/>
      <c r="AK82" s="387"/>
      <c r="AL82" s="387"/>
      <c r="AM82" s="387"/>
      <c r="AN82" s="386">
        <f t="shared" si="0"/>
        <v>0</v>
      </c>
      <c r="AO82" s="387"/>
      <c r="AP82" s="387"/>
      <c r="AQ82" s="91" t="s">
        <v>75</v>
      </c>
      <c r="AR82" s="92"/>
      <c r="AS82" s="93">
        <v>0</v>
      </c>
      <c r="AT82" s="94">
        <f t="shared" si="1"/>
        <v>0</v>
      </c>
      <c r="AU82" s="95">
        <f>'202 - IO202 - Centrální v...'!P86</f>
        <v>0</v>
      </c>
      <c r="AV82" s="94">
        <f>'202 - IO202 - Centrální v...'!J33</f>
        <v>0</v>
      </c>
      <c r="AW82" s="94">
        <f>'202 - IO202 - Centrální v...'!J34</f>
        <v>0</v>
      </c>
      <c r="AX82" s="94">
        <f>'202 - IO202 - Centrální v...'!J35</f>
        <v>0</v>
      </c>
      <c r="AY82" s="94">
        <f>'202 - IO202 - Centrální v...'!J36</f>
        <v>0</v>
      </c>
      <c r="AZ82" s="94">
        <f>'202 - IO202 - Centrální v...'!F33</f>
        <v>0</v>
      </c>
      <c r="BA82" s="94">
        <f>'202 - IO202 - Centrální v...'!F34</f>
        <v>0</v>
      </c>
      <c r="BB82" s="94">
        <f>'202 - IO202 - Centrální v...'!F35</f>
        <v>0</v>
      </c>
      <c r="BC82" s="94">
        <f>'202 - IO202 - Centrální v...'!F36</f>
        <v>0</v>
      </c>
      <c r="BD82" s="96">
        <f>'202 - IO202 - Centrální v...'!F37</f>
        <v>0</v>
      </c>
      <c r="BT82" s="97" t="s">
        <v>76</v>
      </c>
      <c r="BV82" s="97" t="s">
        <v>71</v>
      </c>
      <c r="BW82" s="97" t="s">
        <v>162</v>
      </c>
      <c r="BX82" s="97" t="s">
        <v>5</v>
      </c>
      <c r="CL82" s="97" t="s">
        <v>19</v>
      </c>
      <c r="CM82" s="97" t="s">
        <v>78</v>
      </c>
    </row>
    <row r="83" spans="1:91" s="7" customFormat="1" ht="24.75" customHeight="1">
      <c r="B83" s="88"/>
      <c r="C83" s="89"/>
      <c r="D83" s="397" t="s">
        <v>163</v>
      </c>
      <c r="E83" s="397"/>
      <c r="F83" s="397"/>
      <c r="G83" s="397"/>
      <c r="H83" s="397"/>
      <c r="I83" s="90"/>
      <c r="J83" s="397" t="s">
        <v>164</v>
      </c>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88">
        <f>ROUND(SUM(AG84:AG85),2)</f>
        <v>0</v>
      </c>
      <c r="AH83" s="387"/>
      <c r="AI83" s="387"/>
      <c r="AJ83" s="387"/>
      <c r="AK83" s="387"/>
      <c r="AL83" s="387"/>
      <c r="AM83" s="387"/>
      <c r="AN83" s="386">
        <f t="shared" si="0"/>
        <v>0</v>
      </c>
      <c r="AO83" s="387"/>
      <c r="AP83" s="387"/>
      <c r="AQ83" s="91" t="s">
        <v>75</v>
      </c>
      <c r="AR83" s="92"/>
      <c r="AS83" s="93">
        <f>ROUND(SUM(AS84:AS85),2)</f>
        <v>0</v>
      </c>
      <c r="AT83" s="94">
        <f t="shared" si="1"/>
        <v>0</v>
      </c>
      <c r="AU83" s="95">
        <f>ROUND(SUM(AU84:AU85),5)</f>
        <v>0</v>
      </c>
      <c r="AV83" s="94">
        <f>ROUND(AZ83*L29,2)</f>
        <v>0</v>
      </c>
      <c r="AW83" s="94">
        <f>ROUND(BA83*L30,2)</f>
        <v>0</v>
      </c>
      <c r="AX83" s="94">
        <f>ROUND(BB83*L29,2)</f>
        <v>0</v>
      </c>
      <c r="AY83" s="94">
        <f>ROUND(BC83*L30,2)</f>
        <v>0</v>
      </c>
      <c r="AZ83" s="94">
        <f>ROUND(SUM(AZ84:AZ85),2)</f>
        <v>0</v>
      </c>
      <c r="BA83" s="94">
        <f>ROUND(SUM(BA84:BA85),2)</f>
        <v>0</v>
      </c>
      <c r="BB83" s="94">
        <f>ROUND(SUM(BB84:BB85),2)</f>
        <v>0</v>
      </c>
      <c r="BC83" s="94">
        <f>ROUND(SUM(BC84:BC85),2)</f>
        <v>0</v>
      </c>
      <c r="BD83" s="96">
        <f>ROUND(SUM(BD84:BD85),2)</f>
        <v>0</v>
      </c>
      <c r="BS83" s="97" t="s">
        <v>68</v>
      </c>
      <c r="BT83" s="97" t="s">
        <v>76</v>
      </c>
      <c r="BU83" s="97" t="s">
        <v>70</v>
      </c>
      <c r="BV83" s="97" t="s">
        <v>71</v>
      </c>
      <c r="BW83" s="97" t="s">
        <v>165</v>
      </c>
      <c r="BX83" s="97" t="s">
        <v>5</v>
      </c>
      <c r="CL83" s="97" t="s">
        <v>19</v>
      </c>
      <c r="CM83" s="97" t="s">
        <v>78</v>
      </c>
    </row>
    <row r="84" spans="1:91" s="4" customFormat="1" ht="16.5" customHeight="1">
      <c r="A84" s="98" t="s">
        <v>79</v>
      </c>
      <c r="B84" s="53"/>
      <c r="C84" s="99"/>
      <c r="D84" s="99"/>
      <c r="E84" s="398" t="s">
        <v>166</v>
      </c>
      <c r="F84" s="398"/>
      <c r="G84" s="398"/>
      <c r="H84" s="398"/>
      <c r="I84" s="398"/>
      <c r="J84" s="99"/>
      <c r="K84" s="398" t="s">
        <v>167</v>
      </c>
      <c r="L84" s="398"/>
      <c r="M84" s="398"/>
      <c r="N84" s="398"/>
      <c r="O84" s="398"/>
      <c r="P84" s="398"/>
      <c r="Q84" s="398"/>
      <c r="R84" s="398"/>
      <c r="S84" s="398"/>
      <c r="T84" s="398"/>
      <c r="U84" s="398"/>
      <c r="V84" s="398"/>
      <c r="W84" s="398"/>
      <c r="X84" s="398"/>
      <c r="Y84" s="398"/>
      <c r="Z84" s="398"/>
      <c r="AA84" s="398"/>
      <c r="AB84" s="398"/>
      <c r="AC84" s="398"/>
      <c r="AD84" s="398"/>
      <c r="AE84" s="398"/>
      <c r="AF84" s="398"/>
      <c r="AG84" s="389">
        <f>'203.1 - IO203.1 - Vnitřní...'!J32</f>
        <v>0</v>
      </c>
      <c r="AH84" s="390"/>
      <c r="AI84" s="390"/>
      <c r="AJ84" s="390"/>
      <c r="AK84" s="390"/>
      <c r="AL84" s="390"/>
      <c r="AM84" s="390"/>
      <c r="AN84" s="389">
        <f t="shared" si="0"/>
        <v>0</v>
      </c>
      <c r="AO84" s="390"/>
      <c r="AP84" s="390"/>
      <c r="AQ84" s="100" t="s">
        <v>82</v>
      </c>
      <c r="AR84" s="55"/>
      <c r="AS84" s="101">
        <v>0</v>
      </c>
      <c r="AT84" s="102">
        <f t="shared" si="1"/>
        <v>0</v>
      </c>
      <c r="AU84" s="103">
        <f>'203.1 - IO203.1 - Vnitřní...'!P94</f>
        <v>0</v>
      </c>
      <c r="AV84" s="102">
        <f>'203.1 - IO203.1 - Vnitřní...'!J35</f>
        <v>0</v>
      </c>
      <c r="AW84" s="102">
        <f>'203.1 - IO203.1 - Vnitřní...'!J36</f>
        <v>0</v>
      </c>
      <c r="AX84" s="102">
        <f>'203.1 - IO203.1 - Vnitřní...'!J37</f>
        <v>0</v>
      </c>
      <c r="AY84" s="102">
        <f>'203.1 - IO203.1 - Vnitřní...'!J38</f>
        <v>0</v>
      </c>
      <c r="AZ84" s="102">
        <f>'203.1 - IO203.1 - Vnitřní...'!F35</f>
        <v>0</v>
      </c>
      <c r="BA84" s="102">
        <f>'203.1 - IO203.1 - Vnitřní...'!F36</f>
        <v>0</v>
      </c>
      <c r="BB84" s="102">
        <f>'203.1 - IO203.1 - Vnitřní...'!F37</f>
        <v>0</v>
      </c>
      <c r="BC84" s="102">
        <f>'203.1 - IO203.1 - Vnitřní...'!F38</f>
        <v>0</v>
      </c>
      <c r="BD84" s="104">
        <f>'203.1 - IO203.1 - Vnitřní...'!F39</f>
        <v>0</v>
      </c>
      <c r="BT84" s="105" t="s">
        <v>78</v>
      </c>
      <c r="BV84" s="105" t="s">
        <v>71</v>
      </c>
      <c r="BW84" s="105" t="s">
        <v>168</v>
      </c>
      <c r="BX84" s="105" t="s">
        <v>165</v>
      </c>
      <c r="CL84" s="105" t="s">
        <v>19</v>
      </c>
    </row>
    <row r="85" spans="1:91" s="4" customFormat="1" ht="16.5" customHeight="1">
      <c r="A85" s="98" t="s">
        <v>79</v>
      </c>
      <c r="B85" s="53"/>
      <c r="C85" s="99"/>
      <c r="D85" s="99"/>
      <c r="E85" s="398" t="s">
        <v>169</v>
      </c>
      <c r="F85" s="398"/>
      <c r="G85" s="398"/>
      <c r="H85" s="398"/>
      <c r="I85" s="398"/>
      <c r="J85" s="99"/>
      <c r="K85" s="398" t="s">
        <v>170</v>
      </c>
      <c r="L85" s="398"/>
      <c r="M85" s="398"/>
      <c r="N85" s="398"/>
      <c r="O85" s="398"/>
      <c r="P85" s="398"/>
      <c r="Q85" s="398"/>
      <c r="R85" s="398"/>
      <c r="S85" s="398"/>
      <c r="T85" s="398"/>
      <c r="U85" s="398"/>
      <c r="V85" s="398"/>
      <c r="W85" s="398"/>
      <c r="X85" s="398"/>
      <c r="Y85" s="398"/>
      <c r="Z85" s="398"/>
      <c r="AA85" s="398"/>
      <c r="AB85" s="398"/>
      <c r="AC85" s="398"/>
      <c r="AD85" s="398"/>
      <c r="AE85" s="398"/>
      <c r="AF85" s="398"/>
      <c r="AG85" s="389">
        <f>'203.2 - IO203.2 - Vniřní ...'!J32</f>
        <v>0</v>
      </c>
      <c r="AH85" s="390"/>
      <c r="AI85" s="390"/>
      <c r="AJ85" s="390"/>
      <c r="AK85" s="390"/>
      <c r="AL85" s="390"/>
      <c r="AM85" s="390"/>
      <c r="AN85" s="389">
        <f t="shared" si="0"/>
        <v>0</v>
      </c>
      <c r="AO85" s="390"/>
      <c r="AP85" s="390"/>
      <c r="AQ85" s="100" t="s">
        <v>82</v>
      </c>
      <c r="AR85" s="55"/>
      <c r="AS85" s="101">
        <v>0</v>
      </c>
      <c r="AT85" s="102">
        <f t="shared" si="1"/>
        <v>0</v>
      </c>
      <c r="AU85" s="103">
        <f>'203.2 - IO203.2 - Vniřní ...'!P93</f>
        <v>0</v>
      </c>
      <c r="AV85" s="102">
        <f>'203.2 - IO203.2 - Vniřní ...'!J35</f>
        <v>0</v>
      </c>
      <c r="AW85" s="102">
        <f>'203.2 - IO203.2 - Vniřní ...'!J36</f>
        <v>0</v>
      </c>
      <c r="AX85" s="102">
        <f>'203.2 - IO203.2 - Vniřní ...'!J37</f>
        <v>0</v>
      </c>
      <c r="AY85" s="102">
        <f>'203.2 - IO203.2 - Vniřní ...'!J38</f>
        <v>0</v>
      </c>
      <c r="AZ85" s="102">
        <f>'203.2 - IO203.2 - Vniřní ...'!F35</f>
        <v>0</v>
      </c>
      <c r="BA85" s="102">
        <f>'203.2 - IO203.2 - Vniřní ...'!F36</f>
        <v>0</v>
      </c>
      <c r="BB85" s="102">
        <f>'203.2 - IO203.2 - Vniřní ...'!F37</f>
        <v>0</v>
      </c>
      <c r="BC85" s="102">
        <f>'203.2 - IO203.2 - Vniřní ...'!F38</f>
        <v>0</v>
      </c>
      <c r="BD85" s="104">
        <f>'203.2 - IO203.2 - Vniřní ...'!F39</f>
        <v>0</v>
      </c>
      <c r="BT85" s="105" t="s">
        <v>78</v>
      </c>
      <c r="BV85" s="105" t="s">
        <v>71</v>
      </c>
      <c r="BW85" s="105" t="s">
        <v>171</v>
      </c>
      <c r="BX85" s="105" t="s">
        <v>165</v>
      </c>
      <c r="CL85" s="105" t="s">
        <v>19</v>
      </c>
    </row>
    <row r="86" spans="1:91" s="7" customFormat="1" ht="16.5" customHeight="1">
      <c r="A86" s="98" t="s">
        <v>79</v>
      </c>
      <c r="B86" s="88"/>
      <c r="C86" s="89"/>
      <c r="D86" s="397" t="s">
        <v>172</v>
      </c>
      <c r="E86" s="397"/>
      <c r="F86" s="397"/>
      <c r="G86" s="397"/>
      <c r="H86" s="397"/>
      <c r="I86" s="90"/>
      <c r="J86" s="397" t="s">
        <v>173</v>
      </c>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86">
        <f>'204 - IO204 - Závlahový s...'!J30</f>
        <v>0</v>
      </c>
      <c r="AH86" s="387"/>
      <c r="AI86" s="387"/>
      <c r="AJ86" s="387"/>
      <c r="AK86" s="387"/>
      <c r="AL86" s="387"/>
      <c r="AM86" s="387"/>
      <c r="AN86" s="386">
        <f t="shared" si="0"/>
        <v>0</v>
      </c>
      <c r="AO86" s="387"/>
      <c r="AP86" s="387"/>
      <c r="AQ86" s="91" t="s">
        <v>75</v>
      </c>
      <c r="AR86" s="92"/>
      <c r="AS86" s="93">
        <v>0</v>
      </c>
      <c r="AT86" s="94">
        <f t="shared" si="1"/>
        <v>0</v>
      </c>
      <c r="AU86" s="95">
        <f>'204 - IO204 - Závlahový s...'!P89</f>
        <v>0</v>
      </c>
      <c r="AV86" s="94">
        <f>'204 - IO204 - Závlahový s...'!J33</f>
        <v>0</v>
      </c>
      <c r="AW86" s="94">
        <f>'204 - IO204 - Závlahový s...'!J34</f>
        <v>0</v>
      </c>
      <c r="AX86" s="94">
        <f>'204 - IO204 - Závlahový s...'!J35</f>
        <v>0</v>
      </c>
      <c r="AY86" s="94">
        <f>'204 - IO204 - Závlahový s...'!J36</f>
        <v>0</v>
      </c>
      <c r="AZ86" s="94">
        <f>'204 - IO204 - Závlahový s...'!F33</f>
        <v>0</v>
      </c>
      <c r="BA86" s="94">
        <f>'204 - IO204 - Závlahový s...'!F34</f>
        <v>0</v>
      </c>
      <c r="BB86" s="94">
        <f>'204 - IO204 - Závlahový s...'!F35</f>
        <v>0</v>
      </c>
      <c r="BC86" s="94">
        <f>'204 - IO204 - Závlahový s...'!F36</f>
        <v>0</v>
      </c>
      <c r="BD86" s="96">
        <f>'204 - IO204 - Závlahový s...'!F37</f>
        <v>0</v>
      </c>
      <c r="BT86" s="97" t="s">
        <v>76</v>
      </c>
      <c r="BV86" s="97" t="s">
        <v>71</v>
      </c>
      <c r="BW86" s="97" t="s">
        <v>174</v>
      </c>
      <c r="BX86" s="97" t="s">
        <v>5</v>
      </c>
      <c r="CL86" s="97" t="s">
        <v>19</v>
      </c>
      <c r="CM86" s="97" t="s">
        <v>78</v>
      </c>
    </row>
    <row r="87" spans="1:91" s="7" customFormat="1" ht="16.5" customHeight="1">
      <c r="A87" s="98" t="s">
        <v>79</v>
      </c>
      <c r="B87" s="88"/>
      <c r="C87" s="89"/>
      <c r="D87" s="397" t="s">
        <v>175</v>
      </c>
      <c r="E87" s="397"/>
      <c r="F87" s="397"/>
      <c r="G87" s="397"/>
      <c r="H87" s="397"/>
      <c r="I87" s="90"/>
      <c r="J87" s="397" t="s">
        <v>176</v>
      </c>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86">
        <f>'301 - IO301 - Optický kabel'!J30</f>
        <v>0</v>
      </c>
      <c r="AH87" s="387"/>
      <c r="AI87" s="387"/>
      <c r="AJ87" s="387"/>
      <c r="AK87" s="387"/>
      <c r="AL87" s="387"/>
      <c r="AM87" s="387"/>
      <c r="AN87" s="386">
        <f t="shared" si="0"/>
        <v>0</v>
      </c>
      <c r="AO87" s="387"/>
      <c r="AP87" s="387"/>
      <c r="AQ87" s="91" t="s">
        <v>75</v>
      </c>
      <c r="AR87" s="92"/>
      <c r="AS87" s="93">
        <v>0</v>
      </c>
      <c r="AT87" s="94">
        <f t="shared" si="1"/>
        <v>0</v>
      </c>
      <c r="AU87" s="95">
        <f>'301 - IO301 - Optický kabel'!P82</f>
        <v>0</v>
      </c>
      <c r="AV87" s="94">
        <f>'301 - IO301 - Optický kabel'!J33</f>
        <v>0</v>
      </c>
      <c r="AW87" s="94">
        <f>'301 - IO301 - Optický kabel'!J34</f>
        <v>0</v>
      </c>
      <c r="AX87" s="94">
        <f>'301 - IO301 - Optický kabel'!J35</f>
        <v>0</v>
      </c>
      <c r="AY87" s="94">
        <f>'301 - IO301 - Optický kabel'!J36</f>
        <v>0</v>
      </c>
      <c r="AZ87" s="94">
        <f>'301 - IO301 - Optický kabel'!F33</f>
        <v>0</v>
      </c>
      <c r="BA87" s="94">
        <f>'301 - IO301 - Optický kabel'!F34</f>
        <v>0</v>
      </c>
      <c r="BB87" s="94">
        <f>'301 - IO301 - Optický kabel'!F35</f>
        <v>0</v>
      </c>
      <c r="BC87" s="94">
        <f>'301 - IO301 - Optický kabel'!F36</f>
        <v>0</v>
      </c>
      <c r="BD87" s="96">
        <f>'301 - IO301 - Optický kabel'!F37</f>
        <v>0</v>
      </c>
      <c r="BT87" s="97" t="s">
        <v>76</v>
      </c>
      <c r="BV87" s="97" t="s">
        <v>71</v>
      </c>
      <c r="BW87" s="97" t="s">
        <v>177</v>
      </c>
      <c r="BX87" s="97" t="s">
        <v>5</v>
      </c>
      <c r="CL87" s="97" t="s">
        <v>19</v>
      </c>
      <c r="CM87" s="97" t="s">
        <v>78</v>
      </c>
    </row>
    <row r="88" spans="1:91" s="7" customFormat="1" ht="16.5" customHeight="1">
      <c r="A88" s="98" t="s">
        <v>79</v>
      </c>
      <c r="B88" s="88"/>
      <c r="C88" s="89"/>
      <c r="D88" s="397" t="s">
        <v>178</v>
      </c>
      <c r="E88" s="397"/>
      <c r="F88" s="397"/>
      <c r="G88" s="397"/>
      <c r="H88" s="397"/>
      <c r="I88" s="90"/>
      <c r="J88" s="397" t="s">
        <v>179</v>
      </c>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86">
        <f>'401 - IO401 - Elektroinst...'!J30</f>
        <v>0</v>
      </c>
      <c r="AH88" s="387"/>
      <c r="AI88" s="387"/>
      <c r="AJ88" s="387"/>
      <c r="AK88" s="387"/>
      <c r="AL88" s="387"/>
      <c r="AM88" s="387"/>
      <c r="AN88" s="386">
        <f t="shared" si="0"/>
        <v>0</v>
      </c>
      <c r="AO88" s="387"/>
      <c r="AP88" s="387"/>
      <c r="AQ88" s="91" t="s">
        <v>75</v>
      </c>
      <c r="AR88" s="92"/>
      <c r="AS88" s="93">
        <v>0</v>
      </c>
      <c r="AT88" s="94">
        <f t="shared" si="1"/>
        <v>0</v>
      </c>
      <c r="AU88" s="95">
        <f>'401 - IO401 - Elektroinst...'!P89</f>
        <v>0</v>
      </c>
      <c r="AV88" s="94">
        <f>'401 - IO401 - Elektroinst...'!J33</f>
        <v>0</v>
      </c>
      <c r="AW88" s="94">
        <f>'401 - IO401 - Elektroinst...'!J34</f>
        <v>0</v>
      </c>
      <c r="AX88" s="94">
        <f>'401 - IO401 - Elektroinst...'!J35</f>
        <v>0</v>
      </c>
      <c r="AY88" s="94">
        <f>'401 - IO401 - Elektroinst...'!J36</f>
        <v>0</v>
      </c>
      <c r="AZ88" s="94">
        <f>'401 - IO401 - Elektroinst...'!F33</f>
        <v>0</v>
      </c>
      <c r="BA88" s="94">
        <f>'401 - IO401 - Elektroinst...'!F34</f>
        <v>0</v>
      </c>
      <c r="BB88" s="94">
        <f>'401 - IO401 - Elektroinst...'!F35</f>
        <v>0</v>
      </c>
      <c r="BC88" s="94">
        <f>'401 - IO401 - Elektroinst...'!F36</f>
        <v>0</v>
      </c>
      <c r="BD88" s="96">
        <f>'401 - IO401 - Elektroinst...'!F37</f>
        <v>0</v>
      </c>
      <c r="BT88" s="97" t="s">
        <v>76</v>
      </c>
      <c r="BV88" s="97" t="s">
        <v>71</v>
      </c>
      <c r="BW88" s="97" t="s">
        <v>180</v>
      </c>
      <c r="BX88" s="97" t="s">
        <v>5</v>
      </c>
      <c r="CL88" s="97" t="s">
        <v>19</v>
      </c>
      <c r="CM88" s="97" t="s">
        <v>78</v>
      </c>
    </row>
    <row r="89" spans="1:91" s="7" customFormat="1" ht="16.5" customHeight="1">
      <c r="A89" s="98" t="s">
        <v>79</v>
      </c>
      <c r="B89" s="88"/>
      <c r="C89" s="89"/>
      <c r="D89" s="397" t="s">
        <v>181</v>
      </c>
      <c r="E89" s="397"/>
      <c r="F89" s="397"/>
      <c r="G89" s="397"/>
      <c r="H89" s="397"/>
      <c r="I89" s="90"/>
      <c r="J89" s="397" t="s">
        <v>182</v>
      </c>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86">
        <f>'402 - IO402 - Osvětlení VO'!J30</f>
        <v>0</v>
      </c>
      <c r="AH89" s="387"/>
      <c r="AI89" s="387"/>
      <c r="AJ89" s="387"/>
      <c r="AK89" s="387"/>
      <c r="AL89" s="387"/>
      <c r="AM89" s="387"/>
      <c r="AN89" s="386">
        <f t="shared" si="0"/>
        <v>0</v>
      </c>
      <c r="AO89" s="387"/>
      <c r="AP89" s="387"/>
      <c r="AQ89" s="91" t="s">
        <v>75</v>
      </c>
      <c r="AR89" s="92"/>
      <c r="AS89" s="93">
        <v>0</v>
      </c>
      <c r="AT89" s="94">
        <f t="shared" si="1"/>
        <v>0</v>
      </c>
      <c r="AU89" s="95">
        <f>'402 - IO402 - Osvětlení VO'!P89</f>
        <v>0</v>
      </c>
      <c r="AV89" s="94">
        <f>'402 - IO402 - Osvětlení VO'!J33</f>
        <v>0</v>
      </c>
      <c r="AW89" s="94">
        <f>'402 - IO402 - Osvětlení VO'!J34</f>
        <v>0</v>
      </c>
      <c r="AX89" s="94">
        <f>'402 - IO402 - Osvětlení VO'!J35</f>
        <v>0</v>
      </c>
      <c r="AY89" s="94">
        <f>'402 - IO402 - Osvětlení VO'!J36</f>
        <v>0</v>
      </c>
      <c r="AZ89" s="94">
        <f>'402 - IO402 - Osvětlení VO'!F33</f>
        <v>0</v>
      </c>
      <c r="BA89" s="94">
        <f>'402 - IO402 - Osvětlení VO'!F34</f>
        <v>0</v>
      </c>
      <c r="BB89" s="94">
        <f>'402 - IO402 - Osvětlení VO'!F35</f>
        <v>0</v>
      </c>
      <c r="BC89" s="94">
        <f>'402 - IO402 - Osvětlení VO'!F36</f>
        <v>0</v>
      </c>
      <c r="BD89" s="96">
        <f>'402 - IO402 - Osvětlení VO'!F37</f>
        <v>0</v>
      </c>
      <c r="BT89" s="97" t="s">
        <v>76</v>
      </c>
      <c r="BV89" s="97" t="s">
        <v>71</v>
      </c>
      <c r="BW89" s="97" t="s">
        <v>183</v>
      </c>
      <c r="BX89" s="97" t="s">
        <v>5</v>
      </c>
      <c r="CL89" s="97" t="s">
        <v>19</v>
      </c>
      <c r="CM89" s="97" t="s">
        <v>78</v>
      </c>
    </row>
    <row r="90" spans="1:91" s="7" customFormat="1" ht="16.5" customHeight="1">
      <c r="A90" s="98" t="s">
        <v>79</v>
      </c>
      <c r="B90" s="88"/>
      <c r="C90" s="89"/>
      <c r="D90" s="397" t="s">
        <v>184</v>
      </c>
      <c r="E90" s="397"/>
      <c r="F90" s="397"/>
      <c r="G90" s="397"/>
      <c r="H90" s="397"/>
      <c r="I90" s="90"/>
      <c r="J90" s="397" t="s">
        <v>185</v>
      </c>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86">
        <f>'403 - IO403 - Venkovní os...'!J30</f>
        <v>0</v>
      </c>
      <c r="AH90" s="387"/>
      <c r="AI90" s="387"/>
      <c r="AJ90" s="387"/>
      <c r="AK90" s="387"/>
      <c r="AL90" s="387"/>
      <c r="AM90" s="387"/>
      <c r="AN90" s="386">
        <f t="shared" si="0"/>
        <v>0</v>
      </c>
      <c r="AO90" s="387"/>
      <c r="AP90" s="387"/>
      <c r="AQ90" s="91" t="s">
        <v>75</v>
      </c>
      <c r="AR90" s="92"/>
      <c r="AS90" s="93">
        <v>0</v>
      </c>
      <c r="AT90" s="94">
        <f t="shared" si="1"/>
        <v>0</v>
      </c>
      <c r="AU90" s="95">
        <f>'403 - IO403 - Venkovní os...'!P88</f>
        <v>0</v>
      </c>
      <c r="AV90" s="94">
        <f>'403 - IO403 - Venkovní os...'!J33</f>
        <v>0</v>
      </c>
      <c r="AW90" s="94">
        <f>'403 - IO403 - Venkovní os...'!J34</f>
        <v>0</v>
      </c>
      <c r="AX90" s="94">
        <f>'403 - IO403 - Venkovní os...'!J35</f>
        <v>0</v>
      </c>
      <c r="AY90" s="94">
        <f>'403 - IO403 - Venkovní os...'!J36</f>
        <v>0</v>
      </c>
      <c r="AZ90" s="94">
        <f>'403 - IO403 - Venkovní os...'!F33</f>
        <v>0</v>
      </c>
      <c r="BA90" s="94">
        <f>'403 - IO403 - Venkovní os...'!F34</f>
        <v>0</v>
      </c>
      <c r="BB90" s="94">
        <f>'403 - IO403 - Venkovní os...'!F35</f>
        <v>0</v>
      </c>
      <c r="BC90" s="94">
        <f>'403 - IO403 - Venkovní os...'!F36</f>
        <v>0</v>
      </c>
      <c r="BD90" s="96">
        <f>'403 - IO403 - Venkovní os...'!F37</f>
        <v>0</v>
      </c>
      <c r="BT90" s="97" t="s">
        <v>76</v>
      </c>
      <c r="BV90" s="97" t="s">
        <v>71</v>
      </c>
      <c r="BW90" s="97" t="s">
        <v>186</v>
      </c>
      <c r="BX90" s="97" t="s">
        <v>5</v>
      </c>
      <c r="CL90" s="97" t="s">
        <v>19</v>
      </c>
      <c r="CM90" s="97" t="s">
        <v>78</v>
      </c>
    </row>
    <row r="91" spans="1:91" s="7" customFormat="1" ht="16.5" customHeight="1">
      <c r="A91" s="98" t="s">
        <v>79</v>
      </c>
      <c r="B91" s="88"/>
      <c r="C91" s="89"/>
      <c r="D91" s="397" t="s">
        <v>187</v>
      </c>
      <c r="E91" s="397"/>
      <c r="F91" s="397"/>
      <c r="G91" s="397"/>
      <c r="H91" s="397"/>
      <c r="I91" s="90"/>
      <c r="J91" s="397" t="s">
        <v>188</v>
      </c>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86">
        <f>'105 - IO501 - energosloupky'!J30</f>
        <v>0</v>
      </c>
      <c r="AH91" s="387"/>
      <c r="AI91" s="387"/>
      <c r="AJ91" s="387"/>
      <c r="AK91" s="387"/>
      <c r="AL91" s="387"/>
      <c r="AM91" s="387"/>
      <c r="AN91" s="386">
        <f t="shared" si="0"/>
        <v>0</v>
      </c>
      <c r="AO91" s="387"/>
      <c r="AP91" s="387"/>
      <c r="AQ91" s="91" t="s">
        <v>75</v>
      </c>
      <c r="AR91" s="92"/>
      <c r="AS91" s="93">
        <v>0</v>
      </c>
      <c r="AT91" s="94">
        <f t="shared" si="1"/>
        <v>0</v>
      </c>
      <c r="AU91" s="95">
        <f>'105 - IO501 - energosloupky'!P90</f>
        <v>0</v>
      </c>
      <c r="AV91" s="94">
        <f>'105 - IO501 - energosloupky'!J33</f>
        <v>0</v>
      </c>
      <c r="AW91" s="94">
        <f>'105 - IO501 - energosloupky'!J34</f>
        <v>0</v>
      </c>
      <c r="AX91" s="94">
        <f>'105 - IO501 - energosloupky'!J35</f>
        <v>0</v>
      </c>
      <c r="AY91" s="94">
        <f>'105 - IO501 - energosloupky'!J36</f>
        <v>0</v>
      </c>
      <c r="AZ91" s="94">
        <f>'105 - IO501 - energosloupky'!F33</f>
        <v>0</v>
      </c>
      <c r="BA91" s="94">
        <f>'105 - IO501 - energosloupky'!F34</f>
        <v>0</v>
      </c>
      <c r="BB91" s="94">
        <f>'105 - IO501 - energosloupky'!F35</f>
        <v>0</v>
      </c>
      <c r="BC91" s="94">
        <f>'105 - IO501 - energosloupky'!F36</f>
        <v>0</v>
      </c>
      <c r="BD91" s="96">
        <f>'105 - IO501 - energosloupky'!F37</f>
        <v>0</v>
      </c>
      <c r="BT91" s="97" t="s">
        <v>76</v>
      </c>
      <c r="BV91" s="97" t="s">
        <v>71</v>
      </c>
      <c r="BW91" s="97" t="s">
        <v>189</v>
      </c>
      <c r="BX91" s="97" t="s">
        <v>5</v>
      </c>
      <c r="CL91" s="97" t="s">
        <v>19</v>
      </c>
      <c r="CM91" s="97" t="s">
        <v>78</v>
      </c>
    </row>
    <row r="92" spans="1:91" s="7" customFormat="1" ht="24.75" customHeight="1">
      <c r="A92" s="98" t="s">
        <v>79</v>
      </c>
      <c r="B92" s="88"/>
      <c r="C92" s="89"/>
      <c r="D92" s="397" t="s">
        <v>190</v>
      </c>
      <c r="E92" s="397"/>
      <c r="F92" s="397"/>
      <c r="G92" s="397"/>
      <c r="H92" s="397"/>
      <c r="I92" s="90"/>
      <c r="J92" s="397" t="s">
        <v>191</v>
      </c>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86">
        <f>'106 - IO601 - Koordinace ...'!J30</f>
        <v>0</v>
      </c>
      <c r="AH92" s="387"/>
      <c r="AI92" s="387"/>
      <c r="AJ92" s="387"/>
      <c r="AK92" s="387"/>
      <c r="AL92" s="387"/>
      <c r="AM92" s="387"/>
      <c r="AN92" s="386">
        <f t="shared" si="0"/>
        <v>0</v>
      </c>
      <c r="AO92" s="387"/>
      <c r="AP92" s="387"/>
      <c r="AQ92" s="91" t="s">
        <v>75</v>
      </c>
      <c r="AR92" s="92"/>
      <c r="AS92" s="93">
        <v>0</v>
      </c>
      <c r="AT92" s="94">
        <f t="shared" si="1"/>
        <v>0</v>
      </c>
      <c r="AU92" s="95">
        <f>'106 - IO601 - Koordinace ...'!P84</f>
        <v>0</v>
      </c>
      <c r="AV92" s="94">
        <f>'106 - IO601 - Koordinace ...'!J33</f>
        <v>0</v>
      </c>
      <c r="AW92" s="94">
        <f>'106 - IO601 - Koordinace ...'!J34</f>
        <v>0</v>
      </c>
      <c r="AX92" s="94">
        <f>'106 - IO601 - Koordinace ...'!J35</f>
        <v>0</v>
      </c>
      <c r="AY92" s="94">
        <f>'106 - IO601 - Koordinace ...'!J36</f>
        <v>0</v>
      </c>
      <c r="AZ92" s="94">
        <f>'106 - IO601 - Koordinace ...'!F33</f>
        <v>0</v>
      </c>
      <c r="BA92" s="94">
        <f>'106 - IO601 - Koordinace ...'!F34</f>
        <v>0</v>
      </c>
      <c r="BB92" s="94">
        <f>'106 - IO601 - Koordinace ...'!F35</f>
        <v>0</v>
      </c>
      <c r="BC92" s="94">
        <f>'106 - IO601 - Koordinace ...'!F36</f>
        <v>0</v>
      </c>
      <c r="BD92" s="96">
        <f>'106 - IO601 - Koordinace ...'!F37</f>
        <v>0</v>
      </c>
      <c r="BT92" s="97" t="s">
        <v>76</v>
      </c>
      <c r="BV92" s="97" t="s">
        <v>71</v>
      </c>
      <c r="BW92" s="97" t="s">
        <v>192</v>
      </c>
      <c r="BX92" s="97" t="s">
        <v>5</v>
      </c>
      <c r="CL92" s="97" t="s">
        <v>19</v>
      </c>
      <c r="CM92" s="97" t="s">
        <v>78</v>
      </c>
    </row>
    <row r="93" spans="1:91" s="7" customFormat="1" ht="16.5" customHeight="1">
      <c r="A93" s="98" t="s">
        <v>79</v>
      </c>
      <c r="B93" s="88"/>
      <c r="C93" s="89"/>
      <c r="D93" s="397" t="s">
        <v>193</v>
      </c>
      <c r="E93" s="397"/>
      <c r="F93" s="397"/>
      <c r="G93" s="397"/>
      <c r="H93" s="397"/>
      <c r="I93" s="90"/>
      <c r="J93" s="397" t="s">
        <v>194</v>
      </c>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86">
        <f>'107 - IO701 - Přesun zákl...'!J30</f>
        <v>0</v>
      </c>
      <c r="AH93" s="387"/>
      <c r="AI93" s="387"/>
      <c r="AJ93" s="387"/>
      <c r="AK93" s="387"/>
      <c r="AL93" s="387"/>
      <c r="AM93" s="387"/>
      <c r="AN93" s="386">
        <f t="shared" si="0"/>
        <v>0</v>
      </c>
      <c r="AO93" s="387"/>
      <c r="AP93" s="387"/>
      <c r="AQ93" s="91" t="s">
        <v>75</v>
      </c>
      <c r="AR93" s="92"/>
      <c r="AS93" s="93">
        <v>0</v>
      </c>
      <c r="AT93" s="94">
        <f t="shared" si="1"/>
        <v>0</v>
      </c>
      <c r="AU93" s="95">
        <f>'107 - IO701 - Přesun zákl...'!P85</f>
        <v>0</v>
      </c>
      <c r="AV93" s="94">
        <f>'107 - IO701 - Přesun zákl...'!J33</f>
        <v>0</v>
      </c>
      <c r="AW93" s="94">
        <f>'107 - IO701 - Přesun zákl...'!J34</f>
        <v>0</v>
      </c>
      <c r="AX93" s="94">
        <f>'107 - IO701 - Přesun zákl...'!J35</f>
        <v>0</v>
      </c>
      <c r="AY93" s="94">
        <f>'107 - IO701 - Přesun zákl...'!J36</f>
        <v>0</v>
      </c>
      <c r="AZ93" s="94">
        <f>'107 - IO701 - Přesun zákl...'!F33</f>
        <v>0</v>
      </c>
      <c r="BA93" s="94">
        <f>'107 - IO701 - Přesun zákl...'!F34</f>
        <v>0</v>
      </c>
      <c r="BB93" s="94">
        <f>'107 - IO701 - Přesun zákl...'!F35</f>
        <v>0</v>
      </c>
      <c r="BC93" s="94">
        <f>'107 - IO701 - Přesun zákl...'!F36</f>
        <v>0</v>
      </c>
      <c r="BD93" s="96">
        <f>'107 - IO701 - Přesun zákl...'!F37</f>
        <v>0</v>
      </c>
      <c r="BT93" s="97" t="s">
        <v>76</v>
      </c>
      <c r="BV93" s="97" t="s">
        <v>71</v>
      </c>
      <c r="BW93" s="97" t="s">
        <v>195</v>
      </c>
      <c r="BX93" s="97" t="s">
        <v>5</v>
      </c>
      <c r="CL93" s="97" t="s">
        <v>19</v>
      </c>
      <c r="CM93" s="97" t="s">
        <v>78</v>
      </c>
    </row>
    <row r="94" spans="1:91" s="7" customFormat="1" ht="16.5" customHeight="1">
      <c r="A94" s="98" t="s">
        <v>79</v>
      </c>
      <c r="B94" s="88"/>
      <c r="C94" s="89"/>
      <c r="D94" s="397" t="s">
        <v>196</v>
      </c>
      <c r="E94" s="397"/>
      <c r="F94" s="397"/>
      <c r="G94" s="397"/>
      <c r="H94" s="397"/>
      <c r="I94" s="90"/>
      <c r="J94" s="397" t="s">
        <v>197</v>
      </c>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86">
        <f>'990 - Vedlejší rozpočtové...'!J30</f>
        <v>0</v>
      </c>
      <c r="AH94" s="387"/>
      <c r="AI94" s="387"/>
      <c r="AJ94" s="387"/>
      <c r="AK94" s="387"/>
      <c r="AL94" s="387"/>
      <c r="AM94" s="387"/>
      <c r="AN94" s="386">
        <f t="shared" si="0"/>
        <v>0</v>
      </c>
      <c r="AO94" s="387"/>
      <c r="AP94" s="387"/>
      <c r="AQ94" s="91" t="s">
        <v>75</v>
      </c>
      <c r="AR94" s="92"/>
      <c r="AS94" s="106">
        <v>0</v>
      </c>
      <c r="AT94" s="107">
        <f t="shared" si="1"/>
        <v>0</v>
      </c>
      <c r="AU94" s="108">
        <f>'990 - Vedlejší rozpočtové...'!P82</f>
        <v>0</v>
      </c>
      <c r="AV94" s="107">
        <f>'990 - Vedlejší rozpočtové...'!J33</f>
        <v>0</v>
      </c>
      <c r="AW94" s="107">
        <f>'990 - Vedlejší rozpočtové...'!J34</f>
        <v>0</v>
      </c>
      <c r="AX94" s="107">
        <f>'990 - Vedlejší rozpočtové...'!J35</f>
        <v>0</v>
      </c>
      <c r="AY94" s="107">
        <f>'990 - Vedlejší rozpočtové...'!J36</f>
        <v>0</v>
      </c>
      <c r="AZ94" s="107">
        <f>'990 - Vedlejší rozpočtové...'!F33</f>
        <v>0</v>
      </c>
      <c r="BA94" s="107">
        <f>'990 - Vedlejší rozpočtové...'!F34</f>
        <v>0</v>
      </c>
      <c r="BB94" s="107">
        <f>'990 - Vedlejší rozpočtové...'!F35</f>
        <v>0</v>
      </c>
      <c r="BC94" s="107">
        <f>'990 - Vedlejší rozpočtové...'!F36</f>
        <v>0</v>
      </c>
      <c r="BD94" s="109">
        <f>'990 - Vedlejší rozpočtové...'!F37</f>
        <v>0</v>
      </c>
      <c r="BT94" s="97" t="s">
        <v>76</v>
      </c>
      <c r="BV94" s="97" t="s">
        <v>71</v>
      </c>
      <c r="BW94" s="97" t="s">
        <v>198</v>
      </c>
      <c r="BX94" s="97" t="s">
        <v>5</v>
      </c>
      <c r="CL94" s="97" t="s">
        <v>19</v>
      </c>
      <c r="CM94" s="97" t="s">
        <v>78</v>
      </c>
    </row>
    <row r="95" spans="1:91" s="2" customFormat="1" ht="30" customHeight="1">
      <c r="A95" s="36"/>
      <c r="B95" s="37"/>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41"/>
      <c r="AS95" s="36"/>
      <c r="AT95" s="36"/>
      <c r="AU95" s="36"/>
      <c r="AV95" s="36"/>
      <c r="AW95" s="36"/>
      <c r="AX95" s="36"/>
      <c r="AY95" s="36"/>
      <c r="AZ95" s="36"/>
      <c r="BA95" s="36"/>
      <c r="BB95" s="36"/>
      <c r="BC95" s="36"/>
      <c r="BD95" s="36"/>
      <c r="BE95" s="36"/>
    </row>
    <row r="96" spans="1:91" s="2" customFormat="1" ht="6.95" customHeight="1">
      <c r="A96" s="36"/>
      <c r="B96" s="49"/>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41"/>
      <c r="AS96" s="36"/>
      <c r="AT96" s="36"/>
      <c r="AU96" s="36"/>
      <c r="AV96" s="36"/>
      <c r="AW96" s="36"/>
      <c r="AX96" s="36"/>
      <c r="AY96" s="36"/>
      <c r="AZ96" s="36"/>
      <c r="BA96" s="36"/>
      <c r="BB96" s="36"/>
      <c r="BC96" s="36"/>
      <c r="BD96" s="36"/>
      <c r="BE96" s="36"/>
    </row>
  </sheetData>
  <sheetProtection algorithmName="SHA-512" hashValue="OgG3oWeCR7SgV9TR3NImj6JkKONOTnnw/N27jPazJklZrJ+TC1nAZxfLzn/w4WGJcDsKsK7o6BcSla0fs84PFQ==" saltValue="D0g9V19LkZ6rf5uGFsVMfHK46DxpZe0VE0Vub6iAr7mwWc4EYkaIktM0txRqmDaIbE9WGus0W/SF3RQjvVGgfQ==" spinCount="100000" sheet="1" objects="1" scenarios="1" formatColumns="0" formatRows="0"/>
  <mergeCells count="198">
    <mergeCell ref="D94:H94"/>
    <mergeCell ref="J94:AF94"/>
    <mergeCell ref="D89:H89"/>
    <mergeCell ref="J89:AF89"/>
    <mergeCell ref="D90:H90"/>
    <mergeCell ref="J90:AF90"/>
    <mergeCell ref="D91:H91"/>
    <mergeCell ref="J91:AF91"/>
    <mergeCell ref="D92:H92"/>
    <mergeCell ref="J92:AF92"/>
    <mergeCell ref="D93:H93"/>
    <mergeCell ref="J93:AF93"/>
    <mergeCell ref="K84:AF84"/>
    <mergeCell ref="E84:I84"/>
    <mergeCell ref="E85:I85"/>
    <mergeCell ref="K85:AF85"/>
    <mergeCell ref="J86:AF86"/>
    <mergeCell ref="D86:H86"/>
    <mergeCell ref="J87:AF87"/>
    <mergeCell ref="D87:H87"/>
    <mergeCell ref="D88:H88"/>
    <mergeCell ref="J88:AF88"/>
    <mergeCell ref="E79:I79"/>
    <mergeCell ref="K79:AF79"/>
    <mergeCell ref="J80:AF80"/>
    <mergeCell ref="D80:H80"/>
    <mergeCell ref="J81:AF81"/>
    <mergeCell ref="D81:H81"/>
    <mergeCell ref="J82:AF82"/>
    <mergeCell ref="D82:H82"/>
    <mergeCell ref="D83:H83"/>
    <mergeCell ref="J83:AF83"/>
    <mergeCell ref="J74:AF74"/>
    <mergeCell ref="D74:H74"/>
    <mergeCell ref="J75:AF75"/>
    <mergeCell ref="D75:H75"/>
    <mergeCell ref="J76:AF76"/>
    <mergeCell ref="D76:H76"/>
    <mergeCell ref="D77:H77"/>
    <mergeCell ref="J77:AF77"/>
    <mergeCell ref="E78:I78"/>
    <mergeCell ref="K78:AF78"/>
    <mergeCell ref="L69:AF69"/>
    <mergeCell ref="F69:J69"/>
    <mergeCell ref="F70:J70"/>
    <mergeCell ref="L70:AF70"/>
    <mergeCell ref="L71:AF71"/>
    <mergeCell ref="F71:J71"/>
    <mergeCell ref="L72:AF72"/>
    <mergeCell ref="F72:J72"/>
    <mergeCell ref="K73:AF73"/>
    <mergeCell ref="E73:I73"/>
    <mergeCell ref="K64:AF64"/>
    <mergeCell ref="E64:I64"/>
    <mergeCell ref="K65:AF65"/>
    <mergeCell ref="E65:I65"/>
    <mergeCell ref="K66:AF66"/>
    <mergeCell ref="E66:I66"/>
    <mergeCell ref="K67:AF67"/>
    <mergeCell ref="E67:I67"/>
    <mergeCell ref="L68:AF68"/>
    <mergeCell ref="F68:J68"/>
    <mergeCell ref="K63:AF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AN93:AP93"/>
    <mergeCell ref="AG93:AM93"/>
    <mergeCell ref="AN94:AP94"/>
    <mergeCell ref="AG94:AM94"/>
    <mergeCell ref="L45:AO45"/>
    <mergeCell ref="C52:G52"/>
    <mergeCell ref="I52:AF52"/>
    <mergeCell ref="D55:H55"/>
    <mergeCell ref="J55:AF55"/>
    <mergeCell ref="K56:AF56"/>
    <mergeCell ref="E56:I56"/>
    <mergeCell ref="K57:AF57"/>
    <mergeCell ref="E57:I57"/>
    <mergeCell ref="D58:H58"/>
    <mergeCell ref="J58:AF58"/>
    <mergeCell ref="D59:H59"/>
    <mergeCell ref="J59:AF59"/>
    <mergeCell ref="D60:H60"/>
    <mergeCell ref="J60:AF60"/>
    <mergeCell ref="D61:H61"/>
    <mergeCell ref="J61:AF61"/>
    <mergeCell ref="D62:H62"/>
    <mergeCell ref="J62:AF62"/>
    <mergeCell ref="E63:I63"/>
    <mergeCell ref="AN88:AP88"/>
    <mergeCell ref="AG88:AM88"/>
    <mergeCell ref="AN89:AP89"/>
    <mergeCell ref="AG89:AM89"/>
    <mergeCell ref="AN90:AP90"/>
    <mergeCell ref="AG90:AM90"/>
    <mergeCell ref="AN91:AP91"/>
    <mergeCell ref="AG91:AM91"/>
    <mergeCell ref="AN92:AP92"/>
    <mergeCell ref="AG92:AM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G76:AM76"/>
    <mergeCell ref="AN76:AP76"/>
    <mergeCell ref="AN77:AP77"/>
    <mergeCell ref="AG77:AM77"/>
    <mergeCell ref="AN68:AP68"/>
    <mergeCell ref="AG68:AM68"/>
    <mergeCell ref="AN69:AP69"/>
    <mergeCell ref="AG69:AM69"/>
    <mergeCell ref="AN70:AP70"/>
    <mergeCell ref="AG70:AM70"/>
    <mergeCell ref="AG71:AM71"/>
    <mergeCell ref="AN71:AP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01.1 - SO01 - Demolice zp...'!C2" display="/"/>
    <hyperlink ref="A57" location="'01.2 - SO01 - Demolice fo...'!C2" display="/"/>
    <hyperlink ref="A58" location="'02 - SO02 - Terénní úprav...'!C2" display="/"/>
    <hyperlink ref="A59" location="'03 - SO03 - Komunikace a ...'!C2" display="/"/>
    <hyperlink ref="A60" location="'04 - SO04 - Polopropustné...'!C2" display="/"/>
    <hyperlink ref="A61" location="'05 - SO05 - Centrální plocha'!C2" display="/"/>
    <hyperlink ref="A63" location="'06.1 - SO06.1 - Stavební ...'!C2" display="/"/>
    <hyperlink ref="A64" location="'06.2 - SO06.2 - Ocelová k...'!C2" display="/"/>
    <hyperlink ref="A65" location="'06.3 - SO06.3 - Vodovod, ...'!C2" display="/"/>
    <hyperlink ref="A66" location="'06.4 - VZT'!C2" display="/"/>
    <hyperlink ref="A68" location="'06.5.1 - Svítidla'!C2" display="/"/>
    <hyperlink ref="A69" location="'06.5.2 - Silnoproud'!C2" display="/"/>
    <hyperlink ref="A70" location="'06.5.3 - Hromosvod'!C2" display="/"/>
    <hyperlink ref="A71" location="'06.5.4 - Rozváděče'!C2" display="/"/>
    <hyperlink ref="A72" location="'06.5.5 - Slaboproudy'!C2" display="/"/>
    <hyperlink ref="A73" location="'06.6 - Odlučovač tuků'!C2" display="/"/>
    <hyperlink ref="A74" location="'07 - SO07 - Mobiliář'!C2" display="/"/>
    <hyperlink ref="A75" location="'08 - SO08 - Dětské hřiště...'!C2" display="/"/>
    <hyperlink ref="A76" location="'09 - SO09 - Dětské hřiště...'!C2" display="/"/>
    <hyperlink ref="A78" location="'10.1 - Strojovna fontány ...'!C2" display="/"/>
    <hyperlink ref="A79" location="'10.2 - Strojovna fontány ...'!C2" display="/"/>
    <hyperlink ref="A80" location="'11 - SO11 - Sanace sklepe...'!C2" display="/"/>
    <hyperlink ref="A81" location="'201 - IO201 - Hospodaření...'!C2" display="/"/>
    <hyperlink ref="A82" location="'202 - IO202 - Centrální v...'!C2" display="/"/>
    <hyperlink ref="A84" location="'203.1 - IO203.1 - Vnitřní...'!C2" display="/"/>
    <hyperlink ref="A85" location="'203.2 - IO203.2 - Vniřní ...'!C2" display="/"/>
    <hyperlink ref="A86" location="'204 - IO204 - Závlahový s...'!C2" display="/"/>
    <hyperlink ref="A87" location="'301 - IO301 - Optický kabel'!C2" display="/"/>
    <hyperlink ref="A88" location="'401 - IO401 - Elektroinst...'!C2" display="/"/>
    <hyperlink ref="A89" location="'402 - IO402 - Osvětlení VO'!C2" display="/"/>
    <hyperlink ref="A90" location="'403 - IO403 - Venkovní os...'!C2" display="/"/>
    <hyperlink ref="A91" location="'105 - IO501 - energosloupky'!C2" display="/"/>
    <hyperlink ref="A92" location="'106 - IO601 - Koordinace ...'!C2" display="/"/>
    <hyperlink ref="A93" location="'107 - IO701 - Přesun zákl...'!C2" display="/"/>
    <hyperlink ref="A94" location="'990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83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201</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203</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ROUND(J93,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ROUND((SUM(BE93:BE297)),  2)</f>
        <v>0</v>
      </c>
      <c r="G35" s="36"/>
      <c r="H35" s="36"/>
      <c r="I35" s="126">
        <v>0.21</v>
      </c>
      <c r="J35" s="125">
        <f>ROUND(((SUM(BE93:BE297))*I35),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ROUND((SUM(BF93:BF297)),  2)</f>
        <v>0</v>
      </c>
      <c r="G36" s="36"/>
      <c r="H36" s="36"/>
      <c r="I36" s="126">
        <v>0.15</v>
      </c>
      <c r="J36" s="125">
        <f>ROUND(((SUM(BF93:BF297))*I36),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ROUND((SUM(BG93:BG297)),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ROUND((SUM(BH93:BH297)),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ROUND((SUM(BI93:BI297)),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201</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01.1 - SO01 - Demolice zpev.ploch, imobiliáře, atd.</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J93</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J94</f>
        <v>0</v>
      </c>
      <c r="K64" s="143"/>
      <c r="L64" s="147"/>
    </row>
    <row r="65" spans="1:31" s="10" customFormat="1" ht="19.899999999999999" customHeight="1">
      <c r="B65" s="148"/>
      <c r="C65" s="99"/>
      <c r="D65" s="149" t="s">
        <v>209</v>
      </c>
      <c r="E65" s="150"/>
      <c r="F65" s="150"/>
      <c r="G65" s="150"/>
      <c r="H65" s="150"/>
      <c r="I65" s="150"/>
      <c r="J65" s="151">
        <f>J95</f>
        <v>0</v>
      </c>
      <c r="K65" s="99"/>
      <c r="L65" s="152"/>
    </row>
    <row r="66" spans="1:31" s="10" customFormat="1" ht="19.899999999999999" customHeight="1">
      <c r="B66" s="148"/>
      <c r="C66" s="99"/>
      <c r="D66" s="149" t="s">
        <v>210</v>
      </c>
      <c r="E66" s="150"/>
      <c r="F66" s="150"/>
      <c r="G66" s="150"/>
      <c r="H66" s="150"/>
      <c r="I66" s="150"/>
      <c r="J66" s="151">
        <f>J97</f>
        <v>0</v>
      </c>
      <c r="K66" s="99"/>
      <c r="L66" s="152"/>
    </row>
    <row r="67" spans="1:31" s="10" customFormat="1" ht="19.899999999999999" customHeight="1">
      <c r="B67" s="148"/>
      <c r="C67" s="99"/>
      <c r="D67" s="149" t="s">
        <v>211</v>
      </c>
      <c r="E67" s="150"/>
      <c r="F67" s="150"/>
      <c r="G67" s="150"/>
      <c r="H67" s="150"/>
      <c r="I67" s="150"/>
      <c r="J67" s="151">
        <f>J224</f>
        <v>0</v>
      </c>
      <c r="K67" s="99"/>
      <c r="L67" s="152"/>
    </row>
    <row r="68" spans="1:31" s="10" customFormat="1" ht="19.899999999999999" customHeight="1">
      <c r="B68" s="148"/>
      <c r="C68" s="99"/>
      <c r="D68" s="149" t="s">
        <v>212</v>
      </c>
      <c r="E68" s="150"/>
      <c r="F68" s="150"/>
      <c r="G68" s="150"/>
      <c r="H68" s="150"/>
      <c r="I68" s="150"/>
      <c r="J68" s="151">
        <f>J229</f>
        <v>0</v>
      </c>
      <c r="K68" s="99"/>
      <c r="L68" s="152"/>
    </row>
    <row r="69" spans="1:31" s="10" customFormat="1" ht="19.899999999999999" customHeight="1">
      <c r="B69" s="148"/>
      <c r="C69" s="99"/>
      <c r="D69" s="149" t="s">
        <v>213</v>
      </c>
      <c r="E69" s="150"/>
      <c r="F69" s="150"/>
      <c r="G69" s="150"/>
      <c r="H69" s="150"/>
      <c r="I69" s="150"/>
      <c r="J69" s="151">
        <f>J270</f>
        <v>0</v>
      </c>
      <c r="K69" s="99"/>
      <c r="L69" s="152"/>
    </row>
    <row r="70" spans="1:31" s="9" customFormat="1" ht="24.95" customHeight="1">
      <c r="B70" s="142"/>
      <c r="C70" s="143"/>
      <c r="D70" s="144" t="s">
        <v>214</v>
      </c>
      <c r="E70" s="145"/>
      <c r="F70" s="145"/>
      <c r="G70" s="145"/>
      <c r="H70" s="145"/>
      <c r="I70" s="145"/>
      <c r="J70" s="146">
        <f>J292</f>
        <v>0</v>
      </c>
      <c r="K70" s="143"/>
      <c r="L70" s="147"/>
    </row>
    <row r="71" spans="1:31" s="10" customFormat="1" ht="19.899999999999999" customHeight="1">
      <c r="B71" s="148"/>
      <c r="C71" s="99"/>
      <c r="D71" s="149" t="s">
        <v>215</v>
      </c>
      <c r="E71" s="150"/>
      <c r="F71" s="150"/>
      <c r="G71" s="150"/>
      <c r="H71" s="150"/>
      <c r="I71" s="150"/>
      <c r="J71" s="151">
        <f>J293</f>
        <v>0</v>
      </c>
      <c r="K71" s="99"/>
      <c r="L71" s="152"/>
    </row>
    <row r="72" spans="1:31"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31" s="2" customFormat="1" ht="24.95" customHeight="1">
      <c r="A78" s="36"/>
      <c r="B78" s="37"/>
      <c r="C78" s="25" t="s">
        <v>216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418" t="str">
        <f>E7</f>
        <v>Park na Moravském náměstí v Brně</v>
      </c>
      <c r="F81" s="419"/>
      <c r="G81" s="419"/>
      <c r="H81" s="419"/>
      <c r="I81" s="38"/>
      <c r="J81" s="38"/>
      <c r="K81" s="38"/>
      <c r="L81" s="115"/>
      <c r="S81" s="36"/>
      <c r="T81" s="36"/>
      <c r="U81" s="36"/>
      <c r="V81" s="36"/>
      <c r="W81" s="36"/>
      <c r="X81" s="36"/>
      <c r="Y81" s="36"/>
      <c r="Z81" s="36"/>
      <c r="AA81" s="36"/>
      <c r="AB81" s="36"/>
      <c r="AC81" s="36"/>
      <c r="AD81" s="36"/>
      <c r="AE81" s="36"/>
    </row>
    <row r="82" spans="1:65" s="1" customFormat="1" ht="12" customHeight="1">
      <c r="B82" s="23"/>
      <c r="C82" s="31" t="s">
        <v>200</v>
      </c>
      <c r="D82" s="24"/>
      <c r="E82" s="24"/>
      <c r="F82" s="24"/>
      <c r="G82" s="24"/>
      <c r="H82" s="24"/>
      <c r="I82" s="24"/>
      <c r="J82" s="24"/>
      <c r="K82" s="24"/>
      <c r="L82" s="22"/>
    </row>
    <row r="83" spans="1:65" s="2" customFormat="1" ht="16.5" customHeight="1">
      <c r="A83" s="36"/>
      <c r="B83" s="37"/>
      <c r="C83" s="38"/>
      <c r="D83" s="38"/>
      <c r="E83" s="418" t="s">
        <v>201</v>
      </c>
      <c r="F83" s="420"/>
      <c r="G83" s="420"/>
      <c r="H83" s="420"/>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202</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2" t="str">
        <f>E11</f>
        <v>01.1 - SO01 - Demolice zpev.ploch, imobiliáře, atd.</v>
      </c>
      <c r="F85" s="420"/>
      <c r="G85" s="420"/>
      <c r="H85" s="420"/>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F14</f>
        <v xml:space="preserve"> </v>
      </c>
      <c r="G87" s="38"/>
      <c r="H87" s="38"/>
      <c r="I87" s="31" t="s">
        <v>23</v>
      </c>
      <c r="J87" s="61" t="str">
        <f>IF(J14="","",J14)</f>
        <v>28. 5. 2021</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E17</f>
        <v xml:space="preserve"> </v>
      </c>
      <c r="G89" s="38"/>
      <c r="H89" s="38"/>
      <c r="I89" s="31" t="s">
        <v>30</v>
      </c>
      <c r="J89" s="34" t="str">
        <f>E23</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IF(E20="","",E20)</f>
        <v>Vyplň údaj</v>
      </c>
      <c r="G90" s="38"/>
      <c r="H90" s="38"/>
      <c r="I90" s="31" t="s">
        <v>32</v>
      </c>
      <c r="J90" s="34" t="str">
        <f>E26</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217</v>
      </c>
      <c r="D92" s="156" t="s">
        <v>54</v>
      </c>
      <c r="E92" s="156" t="s">
        <v>50</v>
      </c>
      <c r="F92" s="156" t="s">
        <v>51</v>
      </c>
      <c r="G92" s="156" t="s">
        <v>218</v>
      </c>
      <c r="H92" s="156" t="s">
        <v>219</v>
      </c>
      <c r="I92" s="156" t="s">
        <v>220</v>
      </c>
      <c r="J92" s="156" t="s">
        <v>206</v>
      </c>
      <c r="K92" s="157" t="s">
        <v>221</v>
      </c>
      <c r="L92" s="158"/>
      <c r="M92" s="70" t="s">
        <v>19</v>
      </c>
      <c r="N92" s="71" t="s">
        <v>39</v>
      </c>
      <c r="O92" s="71" t="s">
        <v>222</v>
      </c>
      <c r="P92" s="71" t="s">
        <v>223</v>
      </c>
      <c r="Q92" s="71" t="s">
        <v>224</v>
      </c>
      <c r="R92" s="71" t="s">
        <v>225</v>
      </c>
      <c r="S92" s="71" t="s">
        <v>226</v>
      </c>
      <c r="T92" s="72" t="s">
        <v>227</v>
      </c>
      <c r="U92" s="153"/>
      <c r="V92" s="153"/>
      <c r="W92" s="153"/>
      <c r="X92" s="153"/>
      <c r="Y92" s="153"/>
      <c r="Z92" s="153"/>
      <c r="AA92" s="153"/>
      <c r="AB92" s="153"/>
      <c r="AC92" s="153"/>
      <c r="AD92" s="153"/>
      <c r="AE92" s="153"/>
    </row>
    <row r="93" spans="1:65" s="2" customFormat="1" ht="22.9" customHeight="1">
      <c r="A93" s="36"/>
      <c r="B93" s="37"/>
      <c r="C93" s="77" t="s">
        <v>228</v>
      </c>
      <c r="D93" s="38"/>
      <c r="E93" s="38"/>
      <c r="F93" s="38"/>
      <c r="G93" s="38"/>
      <c r="H93" s="38"/>
      <c r="I93" s="38"/>
      <c r="J93" s="159">
        <f>BK93</f>
        <v>0</v>
      </c>
      <c r="K93" s="38"/>
      <c r="L93" s="41"/>
      <c r="M93" s="73"/>
      <c r="N93" s="160"/>
      <c r="O93" s="74"/>
      <c r="P93" s="161">
        <f>P94+P292</f>
        <v>0</v>
      </c>
      <c r="Q93" s="74"/>
      <c r="R93" s="161">
        <f>R94+R292</f>
        <v>0</v>
      </c>
      <c r="S93" s="74"/>
      <c r="T93" s="162">
        <f>T94+T292</f>
        <v>2175.6706500000005</v>
      </c>
      <c r="U93" s="36"/>
      <c r="V93" s="36"/>
      <c r="W93" s="36"/>
      <c r="X93" s="36"/>
      <c r="Y93" s="36"/>
      <c r="Z93" s="36"/>
      <c r="AA93" s="36"/>
      <c r="AB93" s="36"/>
      <c r="AC93" s="36"/>
      <c r="AD93" s="36"/>
      <c r="AE93" s="36"/>
      <c r="AT93" s="19" t="s">
        <v>68</v>
      </c>
      <c r="AU93" s="19" t="s">
        <v>207</v>
      </c>
      <c r="BK93" s="163">
        <f>BK94+BK292</f>
        <v>0</v>
      </c>
    </row>
    <row r="94" spans="1:65" s="12" customFormat="1" ht="25.9" customHeight="1">
      <c r="B94" s="164"/>
      <c r="C94" s="165"/>
      <c r="D94" s="166" t="s">
        <v>68</v>
      </c>
      <c r="E94" s="167" t="s">
        <v>229</v>
      </c>
      <c r="F94" s="167" t="s">
        <v>230</v>
      </c>
      <c r="G94" s="165"/>
      <c r="H94" s="165"/>
      <c r="I94" s="168"/>
      <c r="J94" s="169">
        <f>BK94</f>
        <v>0</v>
      </c>
      <c r="K94" s="165"/>
      <c r="L94" s="170"/>
      <c r="M94" s="171"/>
      <c r="N94" s="172"/>
      <c r="O94" s="172"/>
      <c r="P94" s="173">
        <f>P95+P97+P224+P229+P270</f>
        <v>0</v>
      </c>
      <c r="Q94" s="172"/>
      <c r="R94" s="173">
        <f>R95+R97+R224+R229+R270</f>
        <v>0</v>
      </c>
      <c r="S94" s="172"/>
      <c r="T94" s="174">
        <f>T95+T97+T224+T229+T270</f>
        <v>2175.4981500000004</v>
      </c>
      <c r="AR94" s="175" t="s">
        <v>76</v>
      </c>
      <c r="AT94" s="176" t="s">
        <v>68</v>
      </c>
      <c r="AU94" s="176" t="s">
        <v>69</v>
      </c>
      <c r="AY94" s="175" t="s">
        <v>231</v>
      </c>
      <c r="BK94" s="177">
        <f>BK95+BK97+BK224+BK229+BK270</f>
        <v>0</v>
      </c>
    </row>
    <row r="95" spans="1:65" s="12" customFormat="1" ht="22.9" customHeight="1">
      <c r="B95" s="164"/>
      <c r="C95" s="165"/>
      <c r="D95" s="166" t="s">
        <v>68</v>
      </c>
      <c r="E95" s="178" t="s">
        <v>232</v>
      </c>
      <c r="F95" s="178" t="s">
        <v>233</v>
      </c>
      <c r="G95" s="165"/>
      <c r="H95" s="165"/>
      <c r="I95" s="168"/>
      <c r="J95" s="179">
        <f>BK95</f>
        <v>0</v>
      </c>
      <c r="K95" s="165"/>
      <c r="L95" s="170"/>
      <c r="M95" s="171"/>
      <c r="N95" s="172"/>
      <c r="O95" s="172"/>
      <c r="P95" s="173">
        <f>P96</f>
        <v>0</v>
      </c>
      <c r="Q95" s="172"/>
      <c r="R95" s="173">
        <f>R96</f>
        <v>0</v>
      </c>
      <c r="S95" s="172"/>
      <c r="T95" s="174">
        <f>T96</f>
        <v>0</v>
      </c>
      <c r="AR95" s="175" t="s">
        <v>76</v>
      </c>
      <c r="AT95" s="176" t="s">
        <v>68</v>
      </c>
      <c r="AU95" s="176" t="s">
        <v>76</v>
      </c>
      <c r="AY95" s="175" t="s">
        <v>231</v>
      </c>
      <c r="BK95" s="177">
        <f>BK96</f>
        <v>0</v>
      </c>
    </row>
    <row r="96" spans="1:65" s="2" customFormat="1" ht="24.2" customHeight="1">
      <c r="A96" s="36"/>
      <c r="B96" s="37"/>
      <c r="C96" s="180" t="s">
        <v>76</v>
      </c>
      <c r="D96" s="180" t="s">
        <v>234</v>
      </c>
      <c r="E96" s="181" t="s">
        <v>235</v>
      </c>
      <c r="F96" s="182" t="s">
        <v>236</v>
      </c>
      <c r="G96" s="183" t="s">
        <v>237</v>
      </c>
      <c r="H96" s="184">
        <v>14</v>
      </c>
      <c r="I96" s="185"/>
      <c r="J96" s="186">
        <f>ROUND(I96*H96,2)</f>
        <v>0</v>
      </c>
      <c r="K96" s="182" t="s">
        <v>19</v>
      </c>
      <c r="L96" s="41"/>
      <c r="M96" s="187" t="s">
        <v>19</v>
      </c>
      <c r="N96" s="188" t="s">
        <v>40</v>
      </c>
      <c r="O96" s="66"/>
      <c r="P96" s="189">
        <f>O96*H96</f>
        <v>0</v>
      </c>
      <c r="Q96" s="189">
        <v>0</v>
      </c>
      <c r="R96" s="189">
        <f>Q96*H96</f>
        <v>0</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239</v>
      </c>
    </row>
    <row r="97" spans="1:65" s="12" customFormat="1" ht="22.9" customHeight="1">
      <c r="B97" s="164"/>
      <c r="C97" s="165"/>
      <c r="D97" s="166" t="s">
        <v>68</v>
      </c>
      <c r="E97" s="178" t="s">
        <v>76</v>
      </c>
      <c r="F97" s="178" t="s">
        <v>240</v>
      </c>
      <c r="G97" s="165"/>
      <c r="H97" s="165"/>
      <c r="I97" s="168"/>
      <c r="J97" s="179">
        <f>BK97</f>
        <v>0</v>
      </c>
      <c r="K97" s="165"/>
      <c r="L97" s="170"/>
      <c r="M97" s="171"/>
      <c r="N97" s="172"/>
      <c r="O97" s="172"/>
      <c r="P97" s="173">
        <f>SUM(P98:P223)</f>
        <v>0</v>
      </c>
      <c r="Q97" s="172"/>
      <c r="R97" s="173">
        <f>SUM(R98:R223)</f>
        <v>0</v>
      </c>
      <c r="S97" s="172"/>
      <c r="T97" s="174">
        <f>SUM(T98:T223)</f>
        <v>2154.96315</v>
      </c>
      <c r="AR97" s="175" t="s">
        <v>76</v>
      </c>
      <c r="AT97" s="176" t="s">
        <v>68</v>
      </c>
      <c r="AU97" s="176" t="s">
        <v>76</v>
      </c>
      <c r="AY97" s="175" t="s">
        <v>231</v>
      </c>
      <c r="BK97" s="177">
        <f>SUM(BK98:BK223)</f>
        <v>0</v>
      </c>
    </row>
    <row r="98" spans="1:65" s="2" customFormat="1" ht="76.349999999999994" customHeight="1">
      <c r="A98" s="36"/>
      <c r="B98" s="37"/>
      <c r="C98" s="180" t="s">
        <v>78</v>
      </c>
      <c r="D98" s="180" t="s">
        <v>234</v>
      </c>
      <c r="E98" s="181" t="s">
        <v>241</v>
      </c>
      <c r="F98" s="182" t="s">
        <v>242</v>
      </c>
      <c r="G98" s="183" t="s">
        <v>243</v>
      </c>
      <c r="H98" s="184">
        <v>523</v>
      </c>
      <c r="I98" s="185"/>
      <c r="J98" s="186">
        <f>ROUND(I98*H98,2)</f>
        <v>0</v>
      </c>
      <c r="K98" s="182" t="s">
        <v>244</v>
      </c>
      <c r="L98" s="41"/>
      <c r="M98" s="187" t="s">
        <v>19</v>
      </c>
      <c r="N98" s="188" t="s">
        <v>40</v>
      </c>
      <c r="O98" s="66"/>
      <c r="P98" s="189">
        <f>O98*H98</f>
        <v>0</v>
      </c>
      <c r="Q98" s="189">
        <v>0</v>
      </c>
      <c r="R98" s="189">
        <f>Q98*H98</f>
        <v>0</v>
      </c>
      <c r="S98" s="189">
        <v>0.255</v>
      </c>
      <c r="T98" s="190">
        <f>S98*H98</f>
        <v>133.36500000000001</v>
      </c>
      <c r="U98" s="36"/>
      <c r="V98" s="36"/>
      <c r="W98" s="36"/>
      <c r="X98" s="36"/>
      <c r="Y98" s="36"/>
      <c r="Z98" s="36"/>
      <c r="AA98" s="36"/>
      <c r="AB98" s="36"/>
      <c r="AC98" s="36"/>
      <c r="AD98" s="36"/>
      <c r="AE98" s="36"/>
      <c r="AR98" s="191" t="s">
        <v>238</v>
      </c>
      <c r="AT98" s="191" t="s">
        <v>234</v>
      </c>
      <c r="AU98" s="191" t="s">
        <v>78</v>
      </c>
      <c r="AY98" s="19" t="s">
        <v>231</v>
      </c>
      <c r="BE98" s="192">
        <f>IF(N98="základní",J98,0)</f>
        <v>0</v>
      </c>
      <c r="BF98" s="192">
        <f>IF(N98="snížená",J98,0)</f>
        <v>0</v>
      </c>
      <c r="BG98" s="192">
        <f>IF(N98="zákl. přenesená",J98,0)</f>
        <v>0</v>
      </c>
      <c r="BH98" s="192">
        <f>IF(N98="sníž. přenesená",J98,0)</f>
        <v>0</v>
      </c>
      <c r="BI98" s="192">
        <f>IF(N98="nulová",J98,0)</f>
        <v>0</v>
      </c>
      <c r="BJ98" s="19" t="s">
        <v>76</v>
      </c>
      <c r="BK98" s="192">
        <f>ROUND(I98*H98,2)</f>
        <v>0</v>
      </c>
      <c r="BL98" s="19" t="s">
        <v>238</v>
      </c>
      <c r="BM98" s="191" t="s">
        <v>245</v>
      </c>
    </row>
    <row r="99" spans="1:65" s="2" customFormat="1" ht="175.5">
      <c r="A99" s="36"/>
      <c r="B99" s="37"/>
      <c r="C99" s="38"/>
      <c r="D99" s="193" t="s">
        <v>246</v>
      </c>
      <c r="E99" s="38"/>
      <c r="F99" s="194" t="s">
        <v>247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246</v>
      </c>
      <c r="AU99" s="19" t="s">
        <v>78</v>
      </c>
    </row>
    <row r="100" spans="1:65" s="13" customFormat="1" ht="11.25">
      <c r="B100" s="198"/>
      <c r="C100" s="199"/>
      <c r="D100" s="193" t="s">
        <v>248</v>
      </c>
      <c r="E100" s="200" t="s">
        <v>19</v>
      </c>
      <c r="F100" s="201" t="s">
        <v>249</v>
      </c>
      <c r="G100" s="199"/>
      <c r="H100" s="200" t="s">
        <v>19</v>
      </c>
      <c r="I100" s="202"/>
      <c r="J100" s="199"/>
      <c r="K100" s="199"/>
      <c r="L100" s="203"/>
      <c r="M100" s="204"/>
      <c r="N100" s="205"/>
      <c r="O100" s="205"/>
      <c r="P100" s="205"/>
      <c r="Q100" s="205"/>
      <c r="R100" s="205"/>
      <c r="S100" s="205"/>
      <c r="T100" s="206"/>
      <c r="AT100" s="207" t="s">
        <v>248</v>
      </c>
      <c r="AU100" s="207" t="s">
        <v>78</v>
      </c>
      <c r="AV100" s="13" t="s">
        <v>76</v>
      </c>
      <c r="AW100" s="13" t="s">
        <v>31</v>
      </c>
      <c r="AX100" s="13" t="s">
        <v>69</v>
      </c>
      <c r="AY100" s="207" t="s">
        <v>231</v>
      </c>
    </row>
    <row r="101" spans="1:65" s="13" customFormat="1" ht="11.25">
      <c r="B101" s="198"/>
      <c r="C101" s="199"/>
      <c r="D101" s="193" t="s">
        <v>248</v>
      </c>
      <c r="E101" s="200" t="s">
        <v>19</v>
      </c>
      <c r="F101" s="201" t="s">
        <v>250</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1:65" s="14" customFormat="1" ht="11.25">
      <c r="B102" s="208"/>
      <c r="C102" s="209"/>
      <c r="D102" s="193" t="s">
        <v>248</v>
      </c>
      <c r="E102" s="210" t="s">
        <v>19</v>
      </c>
      <c r="F102" s="211" t="s">
        <v>251</v>
      </c>
      <c r="G102" s="209"/>
      <c r="H102" s="212">
        <v>116.9</v>
      </c>
      <c r="I102" s="213"/>
      <c r="J102" s="209"/>
      <c r="K102" s="209"/>
      <c r="L102" s="214"/>
      <c r="M102" s="215"/>
      <c r="N102" s="216"/>
      <c r="O102" s="216"/>
      <c r="P102" s="216"/>
      <c r="Q102" s="216"/>
      <c r="R102" s="216"/>
      <c r="S102" s="216"/>
      <c r="T102" s="217"/>
      <c r="AT102" s="218" t="s">
        <v>248</v>
      </c>
      <c r="AU102" s="218" t="s">
        <v>78</v>
      </c>
      <c r="AV102" s="14" t="s">
        <v>78</v>
      </c>
      <c r="AW102" s="14" t="s">
        <v>31</v>
      </c>
      <c r="AX102" s="14" t="s">
        <v>69</v>
      </c>
      <c r="AY102" s="218" t="s">
        <v>231</v>
      </c>
    </row>
    <row r="103" spans="1:65" s="13" customFormat="1" ht="11.25">
      <c r="B103" s="198"/>
      <c r="C103" s="199"/>
      <c r="D103" s="193" t="s">
        <v>248</v>
      </c>
      <c r="E103" s="200" t="s">
        <v>19</v>
      </c>
      <c r="F103" s="201" t="s">
        <v>252</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1:65" s="14" customFormat="1" ht="11.25">
      <c r="B104" s="208"/>
      <c r="C104" s="209"/>
      <c r="D104" s="193" t="s">
        <v>248</v>
      </c>
      <c r="E104" s="210" t="s">
        <v>19</v>
      </c>
      <c r="F104" s="211" t="s">
        <v>253</v>
      </c>
      <c r="G104" s="209"/>
      <c r="H104" s="212">
        <v>345.6</v>
      </c>
      <c r="I104" s="213"/>
      <c r="J104" s="209"/>
      <c r="K104" s="209"/>
      <c r="L104" s="214"/>
      <c r="M104" s="215"/>
      <c r="N104" s="216"/>
      <c r="O104" s="216"/>
      <c r="P104" s="216"/>
      <c r="Q104" s="216"/>
      <c r="R104" s="216"/>
      <c r="S104" s="216"/>
      <c r="T104" s="217"/>
      <c r="AT104" s="218" t="s">
        <v>248</v>
      </c>
      <c r="AU104" s="218" t="s">
        <v>78</v>
      </c>
      <c r="AV104" s="14" t="s">
        <v>78</v>
      </c>
      <c r="AW104" s="14" t="s">
        <v>31</v>
      </c>
      <c r="AX104" s="14" t="s">
        <v>69</v>
      </c>
      <c r="AY104" s="218" t="s">
        <v>231</v>
      </c>
    </row>
    <row r="105" spans="1:65" s="13" customFormat="1" ht="11.25">
      <c r="B105" s="198"/>
      <c r="C105" s="199"/>
      <c r="D105" s="193" t="s">
        <v>248</v>
      </c>
      <c r="E105" s="200" t="s">
        <v>19</v>
      </c>
      <c r="F105" s="201" t="s">
        <v>254</v>
      </c>
      <c r="G105" s="199"/>
      <c r="H105" s="200" t="s">
        <v>19</v>
      </c>
      <c r="I105" s="202"/>
      <c r="J105" s="199"/>
      <c r="K105" s="199"/>
      <c r="L105" s="203"/>
      <c r="M105" s="204"/>
      <c r="N105" s="205"/>
      <c r="O105" s="205"/>
      <c r="P105" s="205"/>
      <c r="Q105" s="205"/>
      <c r="R105" s="205"/>
      <c r="S105" s="205"/>
      <c r="T105" s="206"/>
      <c r="AT105" s="207" t="s">
        <v>248</v>
      </c>
      <c r="AU105" s="207" t="s">
        <v>78</v>
      </c>
      <c r="AV105" s="13" t="s">
        <v>76</v>
      </c>
      <c r="AW105" s="13" t="s">
        <v>31</v>
      </c>
      <c r="AX105" s="13" t="s">
        <v>69</v>
      </c>
      <c r="AY105" s="207" t="s">
        <v>231</v>
      </c>
    </row>
    <row r="106" spans="1:65" s="14" customFormat="1" ht="11.25">
      <c r="B106" s="208"/>
      <c r="C106" s="209"/>
      <c r="D106" s="193" t="s">
        <v>248</v>
      </c>
      <c r="E106" s="210" t="s">
        <v>19</v>
      </c>
      <c r="F106" s="211" t="s">
        <v>255</v>
      </c>
      <c r="G106" s="209"/>
      <c r="H106" s="212">
        <v>5.7</v>
      </c>
      <c r="I106" s="213"/>
      <c r="J106" s="209"/>
      <c r="K106" s="209"/>
      <c r="L106" s="214"/>
      <c r="M106" s="215"/>
      <c r="N106" s="216"/>
      <c r="O106" s="216"/>
      <c r="P106" s="216"/>
      <c r="Q106" s="216"/>
      <c r="R106" s="216"/>
      <c r="S106" s="216"/>
      <c r="T106" s="217"/>
      <c r="AT106" s="218" t="s">
        <v>248</v>
      </c>
      <c r="AU106" s="218" t="s">
        <v>78</v>
      </c>
      <c r="AV106" s="14" t="s">
        <v>78</v>
      </c>
      <c r="AW106" s="14" t="s">
        <v>31</v>
      </c>
      <c r="AX106" s="14" t="s">
        <v>69</v>
      </c>
      <c r="AY106" s="218" t="s">
        <v>231</v>
      </c>
    </row>
    <row r="107" spans="1:65" s="13" customFormat="1" ht="11.25">
      <c r="B107" s="198"/>
      <c r="C107" s="199"/>
      <c r="D107" s="193" t="s">
        <v>248</v>
      </c>
      <c r="E107" s="200" t="s">
        <v>19</v>
      </c>
      <c r="F107" s="201" t="s">
        <v>256</v>
      </c>
      <c r="G107" s="199"/>
      <c r="H107" s="200" t="s">
        <v>19</v>
      </c>
      <c r="I107" s="202"/>
      <c r="J107" s="199"/>
      <c r="K107" s="199"/>
      <c r="L107" s="203"/>
      <c r="M107" s="204"/>
      <c r="N107" s="205"/>
      <c r="O107" s="205"/>
      <c r="P107" s="205"/>
      <c r="Q107" s="205"/>
      <c r="R107" s="205"/>
      <c r="S107" s="205"/>
      <c r="T107" s="206"/>
      <c r="AT107" s="207" t="s">
        <v>248</v>
      </c>
      <c r="AU107" s="207" t="s">
        <v>78</v>
      </c>
      <c r="AV107" s="13" t="s">
        <v>76</v>
      </c>
      <c r="AW107" s="13" t="s">
        <v>31</v>
      </c>
      <c r="AX107" s="13" t="s">
        <v>69</v>
      </c>
      <c r="AY107" s="207" t="s">
        <v>231</v>
      </c>
    </row>
    <row r="108" spans="1:65" s="14" customFormat="1" ht="11.25">
      <c r="B108" s="208"/>
      <c r="C108" s="209"/>
      <c r="D108" s="193" t="s">
        <v>248</v>
      </c>
      <c r="E108" s="210" t="s">
        <v>19</v>
      </c>
      <c r="F108" s="211" t="s">
        <v>257</v>
      </c>
      <c r="G108" s="209"/>
      <c r="H108" s="212">
        <v>28.1</v>
      </c>
      <c r="I108" s="213"/>
      <c r="J108" s="209"/>
      <c r="K108" s="209"/>
      <c r="L108" s="214"/>
      <c r="M108" s="215"/>
      <c r="N108" s="216"/>
      <c r="O108" s="216"/>
      <c r="P108" s="216"/>
      <c r="Q108" s="216"/>
      <c r="R108" s="216"/>
      <c r="S108" s="216"/>
      <c r="T108" s="217"/>
      <c r="AT108" s="218" t="s">
        <v>248</v>
      </c>
      <c r="AU108" s="218" t="s">
        <v>78</v>
      </c>
      <c r="AV108" s="14" t="s">
        <v>78</v>
      </c>
      <c r="AW108" s="14" t="s">
        <v>31</v>
      </c>
      <c r="AX108" s="14" t="s">
        <v>69</v>
      </c>
      <c r="AY108" s="218" t="s">
        <v>231</v>
      </c>
    </row>
    <row r="109" spans="1:65" s="13" customFormat="1" ht="11.25">
      <c r="B109" s="198"/>
      <c r="C109" s="199"/>
      <c r="D109" s="193" t="s">
        <v>248</v>
      </c>
      <c r="E109" s="200" t="s">
        <v>19</v>
      </c>
      <c r="F109" s="201" t="s">
        <v>258</v>
      </c>
      <c r="G109" s="199"/>
      <c r="H109" s="200" t="s">
        <v>19</v>
      </c>
      <c r="I109" s="202"/>
      <c r="J109" s="199"/>
      <c r="K109" s="199"/>
      <c r="L109" s="203"/>
      <c r="M109" s="204"/>
      <c r="N109" s="205"/>
      <c r="O109" s="205"/>
      <c r="P109" s="205"/>
      <c r="Q109" s="205"/>
      <c r="R109" s="205"/>
      <c r="S109" s="205"/>
      <c r="T109" s="206"/>
      <c r="AT109" s="207" t="s">
        <v>248</v>
      </c>
      <c r="AU109" s="207" t="s">
        <v>78</v>
      </c>
      <c r="AV109" s="13" t="s">
        <v>76</v>
      </c>
      <c r="AW109" s="13" t="s">
        <v>31</v>
      </c>
      <c r="AX109" s="13" t="s">
        <v>69</v>
      </c>
      <c r="AY109" s="207" t="s">
        <v>231</v>
      </c>
    </row>
    <row r="110" spans="1:65" s="14" customFormat="1" ht="11.25">
      <c r="B110" s="208"/>
      <c r="C110" s="209"/>
      <c r="D110" s="193" t="s">
        <v>248</v>
      </c>
      <c r="E110" s="210" t="s">
        <v>19</v>
      </c>
      <c r="F110" s="211" t="s">
        <v>259</v>
      </c>
      <c r="G110" s="209"/>
      <c r="H110" s="212">
        <v>26.7</v>
      </c>
      <c r="I110" s="213"/>
      <c r="J110" s="209"/>
      <c r="K110" s="209"/>
      <c r="L110" s="214"/>
      <c r="M110" s="215"/>
      <c r="N110" s="216"/>
      <c r="O110" s="216"/>
      <c r="P110" s="216"/>
      <c r="Q110" s="216"/>
      <c r="R110" s="216"/>
      <c r="S110" s="216"/>
      <c r="T110" s="217"/>
      <c r="AT110" s="218" t="s">
        <v>248</v>
      </c>
      <c r="AU110" s="218" t="s">
        <v>78</v>
      </c>
      <c r="AV110" s="14" t="s">
        <v>78</v>
      </c>
      <c r="AW110" s="14" t="s">
        <v>31</v>
      </c>
      <c r="AX110" s="14" t="s">
        <v>69</v>
      </c>
      <c r="AY110" s="218" t="s">
        <v>231</v>
      </c>
    </row>
    <row r="111" spans="1:65" s="15" customFormat="1" ht="11.25">
      <c r="B111" s="219"/>
      <c r="C111" s="220"/>
      <c r="D111" s="193" t="s">
        <v>248</v>
      </c>
      <c r="E111" s="221" t="s">
        <v>19</v>
      </c>
      <c r="F111" s="222" t="s">
        <v>260</v>
      </c>
      <c r="G111" s="220"/>
      <c r="H111" s="223">
        <v>523</v>
      </c>
      <c r="I111" s="224"/>
      <c r="J111" s="220"/>
      <c r="K111" s="220"/>
      <c r="L111" s="225"/>
      <c r="M111" s="226"/>
      <c r="N111" s="227"/>
      <c r="O111" s="227"/>
      <c r="P111" s="227"/>
      <c r="Q111" s="227"/>
      <c r="R111" s="227"/>
      <c r="S111" s="227"/>
      <c r="T111" s="228"/>
      <c r="AT111" s="229" t="s">
        <v>248</v>
      </c>
      <c r="AU111" s="229" t="s">
        <v>78</v>
      </c>
      <c r="AV111" s="15" t="s">
        <v>238</v>
      </c>
      <c r="AW111" s="15" t="s">
        <v>31</v>
      </c>
      <c r="AX111" s="15" t="s">
        <v>76</v>
      </c>
      <c r="AY111" s="229" t="s">
        <v>231</v>
      </c>
    </row>
    <row r="112" spans="1:65" s="2" customFormat="1" ht="62.65" customHeight="1">
      <c r="A112" s="36"/>
      <c r="B112" s="37"/>
      <c r="C112" s="180" t="s">
        <v>119</v>
      </c>
      <c r="D112" s="180" t="s">
        <v>234</v>
      </c>
      <c r="E112" s="181" t="s">
        <v>261</v>
      </c>
      <c r="F112" s="182" t="s">
        <v>262</v>
      </c>
      <c r="G112" s="183" t="s">
        <v>243</v>
      </c>
      <c r="H112" s="184">
        <v>19.600000000000001</v>
      </c>
      <c r="I112" s="185"/>
      <c r="J112" s="186">
        <f>ROUND(I112*H112,2)</f>
        <v>0</v>
      </c>
      <c r="K112" s="182" t="s">
        <v>244</v>
      </c>
      <c r="L112" s="41"/>
      <c r="M112" s="187" t="s">
        <v>19</v>
      </c>
      <c r="N112" s="188" t="s">
        <v>40</v>
      </c>
      <c r="O112" s="66"/>
      <c r="P112" s="189">
        <f>O112*H112</f>
        <v>0</v>
      </c>
      <c r="Q112" s="189">
        <v>0</v>
      </c>
      <c r="R112" s="189">
        <f>Q112*H112</f>
        <v>0</v>
      </c>
      <c r="S112" s="189">
        <v>0.26</v>
      </c>
      <c r="T112" s="190">
        <f>S112*H112</f>
        <v>5.096000000000001</v>
      </c>
      <c r="U112" s="36"/>
      <c r="V112" s="36"/>
      <c r="W112" s="36"/>
      <c r="X112" s="36"/>
      <c r="Y112" s="36"/>
      <c r="Z112" s="36"/>
      <c r="AA112" s="36"/>
      <c r="AB112" s="36"/>
      <c r="AC112" s="36"/>
      <c r="AD112" s="36"/>
      <c r="AE112" s="36"/>
      <c r="AR112" s="191" t="s">
        <v>238</v>
      </c>
      <c r="AT112" s="191" t="s">
        <v>234</v>
      </c>
      <c r="AU112" s="191" t="s">
        <v>78</v>
      </c>
      <c r="AY112" s="19" t="s">
        <v>231</v>
      </c>
      <c r="BE112" s="192">
        <f>IF(N112="základní",J112,0)</f>
        <v>0</v>
      </c>
      <c r="BF112" s="192">
        <f>IF(N112="snížená",J112,0)</f>
        <v>0</v>
      </c>
      <c r="BG112" s="192">
        <f>IF(N112="zákl. přenesená",J112,0)</f>
        <v>0</v>
      </c>
      <c r="BH112" s="192">
        <f>IF(N112="sníž. přenesená",J112,0)</f>
        <v>0</v>
      </c>
      <c r="BI112" s="192">
        <f>IF(N112="nulová",J112,0)</f>
        <v>0</v>
      </c>
      <c r="BJ112" s="19" t="s">
        <v>76</v>
      </c>
      <c r="BK112" s="192">
        <f>ROUND(I112*H112,2)</f>
        <v>0</v>
      </c>
      <c r="BL112" s="19" t="s">
        <v>238</v>
      </c>
      <c r="BM112" s="191" t="s">
        <v>263</v>
      </c>
    </row>
    <row r="113" spans="1:65" s="2" customFormat="1" ht="175.5">
      <c r="A113" s="36"/>
      <c r="B113" s="37"/>
      <c r="C113" s="38"/>
      <c r="D113" s="193" t="s">
        <v>246</v>
      </c>
      <c r="E113" s="38"/>
      <c r="F113" s="194" t="s">
        <v>247</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246</v>
      </c>
      <c r="AU113" s="19" t="s">
        <v>78</v>
      </c>
    </row>
    <row r="114" spans="1:65" s="13" customFormat="1" ht="11.25">
      <c r="B114" s="198"/>
      <c r="C114" s="199"/>
      <c r="D114" s="193" t="s">
        <v>248</v>
      </c>
      <c r="E114" s="200" t="s">
        <v>19</v>
      </c>
      <c r="F114" s="201" t="s">
        <v>264</v>
      </c>
      <c r="G114" s="199"/>
      <c r="H114" s="200" t="s">
        <v>19</v>
      </c>
      <c r="I114" s="202"/>
      <c r="J114" s="199"/>
      <c r="K114" s="199"/>
      <c r="L114" s="203"/>
      <c r="M114" s="204"/>
      <c r="N114" s="205"/>
      <c r="O114" s="205"/>
      <c r="P114" s="205"/>
      <c r="Q114" s="205"/>
      <c r="R114" s="205"/>
      <c r="S114" s="205"/>
      <c r="T114" s="206"/>
      <c r="AT114" s="207" t="s">
        <v>248</v>
      </c>
      <c r="AU114" s="207" t="s">
        <v>78</v>
      </c>
      <c r="AV114" s="13" t="s">
        <v>76</v>
      </c>
      <c r="AW114" s="13" t="s">
        <v>31</v>
      </c>
      <c r="AX114" s="13" t="s">
        <v>69</v>
      </c>
      <c r="AY114" s="207" t="s">
        <v>231</v>
      </c>
    </row>
    <row r="115" spans="1:65" s="14" customFormat="1" ht="11.25">
      <c r="B115" s="208"/>
      <c r="C115" s="209"/>
      <c r="D115" s="193" t="s">
        <v>248</v>
      </c>
      <c r="E115" s="210" t="s">
        <v>19</v>
      </c>
      <c r="F115" s="211" t="s">
        <v>265</v>
      </c>
      <c r="G115" s="209"/>
      <c r="H115" s="212">
        <v>19.600000000000001</v>
      </c>
      <c r="I115" s="213"/>
      <c r="J115" s="209"/>
      <c r="K115" s="209"/>
      <c r="L115" s="214"/>
      <c r="M115" s="215"/>
      <c r="N115" s="216"/>
      <c r="O115" s="216"/>
      <c r="P115" s="216"/>
      <c r="Q115" s="216"/>
      <c r="R115" s="216"/>
      <c r="S115" s="216"/>
      <c r="T115" s="217"/>
      <c r="AT115" s="218" t="s">
        <v>248</v>
      </c>
      <c r="AU115" s="218" t="s">
        <v>78</v>
      </c>
      <c r="AV115" s="14" t="s">
        <v>78</v>
      </c>
      <c r="AW115" s="14" t="s">
        <v>31</v>
      </c>
      <c r="AX115" s="14" t="s">
        <v>76</v>
      </c>
      <c r="AY115" s="218" t="s">
        <v>231</v>
      </c>
    </row>
    <row r="116" spans="1:65" s="2" customFormat="1" ht="66.75" customHeight="1">
      <c r="A116" s="36"/>
      <c r="B116" s="37"/>
      <c r="C116" s="180" t="s">
        <v>238</v>
      </c>
      <c r="D116" s="180" t="s">
        <v>234</v>
      </c>
      <c r="E116" s="181" t="s">
        <v>266</v>
      </c>
      <c r="F116" s="182" t="s">
        <v>267</v>
      </c>
      <c r="G116" s="183" t="s">
        <v>243</v>
      </c>
      <c r="H116" s="184">
        <v>19.600000000000001</v>
      </c>
      <c r="I116" s="185"/>
      <c r="J116" s="186">
        <f>ROUND(I116*H116,2)</f>
        <v>0</v>
      </c>
      <c r="K116" s="182" t="s">
        <v>244</v>
      </c>
      <c r="L116" s="41"/>
      <c r="M116" s="187" t="s">
        <v>19</v>
      </c>
      <c r="N116" s="188" t="s">
        <v>40</v>
      </c>
      <c r="O116" s="66"/>
      <c r="P116" s="189">
        <f>O116*H116</f>
        <v>0</v>
      </c>
      <c r="Q116" s="189">
        <v>0</v>
      </c>
      <c r="R116" s="189">
        <f>Q116*H116</f>
        <v>0</v>
      </c>
      <c r="S116" s="189">
        <v>0.26</v>
      </c>
      <c r="T116" s="190">
        <f>S116*H116</f>
        <v>5.096000000000001</v>
      </c>
      <c r="U116" s="36"/>
      <c r="V116" s="36"/>
      <c r="W116" s="36"/>
      <c r="X116" s="36"/>
      <c r="Y116" s="36"/>
      <c r="Z116" s="36"/>
      <c r="AA116" s="36"/>
      <c r="AB116" s="36"/>
      <c r="AC116" s="36"/>
      <c r="AD116" s="36"/>
      <c r="AE116" s="36"/>
      <c r="AR116" s="191" t="s">
        <v>238</v>
      </c>
      <c r="AT116" s="191" t="s">
        <v>234</v>
      </c>
      <c r="AU116" s="191" t="s">
        <v>78</v>
      </c>
      <c r="AY116" s="19" t="s">
        <v>231</v>
      </c>
      <c r="BE116" s="192">
        <f>IF(N116="základní",J116,0)</f>
        <v>0</v>
      </c>
      <c r="BF116" s="192">
        <f>IF(N116="snížená",J116,0)</f>
        <v>0</v>
      </c>
      <c r="BG116" s="192">
        <f>IF(N116="zákl. přenesená",J116,0)</f>
        <v>0</v>
      </c>
      <c r="BH116" s="192">
        <f>IF(N116="sníž. přenesená",J116,0)</f>
        <v>0</v>
      </c>
      <c r="BI116" s="192">
        <f>IF(N116="nulová",J116,0)</f>
        <v>0</v>
      </c>
      <c r="BJ116" s="19" t="s">
        <v>76</v>
      </c>
      <c r="BK116" s="192">
        <f>ROUND(I116*H116,2)</f>
        <v>0</v>
      </c>
      <c r="BL116" s="19" t="s">
        <v>238</v>
      </c>
      <c r="BM116" s="191" t="s">
        <v>268</v>
      </c>
    </row>
    <row r="117" spans="1:65" s="2" customFormat="1" ht="175.5">
      <c r="A117" s="36"/>
      <c r="B117" s="37"/>
      <c r="C117" s="38"/>
      <c r="D117" s="193" t="s">
        <v>246</v>
      </c>
      <c r="E117" s="38"/>
      <c r="F117" s="194" t="s">
        <v>247</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246</v>
      </c>
      <c r="AU117" s="19" t="s">
        <v>78</v>
      </c>
    </row>
    <row r="118" spans="1:65" s="13" customFormat="1" ht="11.25">
      <c r="B118" s="198"/>
      <c r="C118" s="199"/>
      <c r="D118" s="193" t="s">
        <v>248</v>
      </c>
      <c r="E118" s="200" t="s">
        <v>19</v>
      </c>
      <c r="F118" s="201" t="s">
        <v>249</v>
      </c>
      <c r="G118" s="199"/>
      <c r="H118" s="200" t="s">
        <v>19</v>
      </c>
      <c r="I118" s="202"/>
      <c r="J118" s="199"/>
      <c r="K118" s="199"/>
      <c r="L118" s="203"/>
      <c r="M118" s="204"/>
      <c r="N118" s="205"/>
      <c r="O118" s="205"/>
      <c r="P118" s="205"/>
      <c r="Q118" s="205"/>
      <c r="R118" s="205"/>
      <c r="S118" s="205"/>
      <c r="T118" s="206"/>
      <c r="AT118" s="207" t="s">
        <v>248</v>
      </c>
      <c r="AU118" s="207" t="s">
        <v>78</v>
      </c>
      <c r="AV118" s="13" t="s">
        <v>76</v>
      </c>
      <c r="AW118" s="13" t="s">
        <v>31</v>
      </c>
      <c r="AX118" s="13" t="s">
        <v>69</v>
      </c>
      <c r="AY118" s="207" t="s">
        <v>231</v>
      </c>
    </row>
    <row r="119" spans="1:65" s="13" customFormat="1" ht="11.25">
      <c r="B119" s="198"/>
      <c r="C119" s="199"/>
      <c r="D119" s="193" t="s">
        <v>248</v>
      </c>
      <c r="E119" s="200" t="s">
        <v>19</v>
      </c>
      <c r="F119" s="201" t="s">
        <v>264</v>
      </c>
      <c r="G119" s="199"/>
      <c r="H119" s="200" t="s">
        <v>19</v>
      </c>
      <c r="I119" s="202"/>
      <c r="J119" s="199"/>
      <c r="K119" s="199"/>
      <c r="L119" s="203"/>
      <c r="M119" s="204"/>
      <c r="N119" s="205"/>
      <c r="O119" s="205"/>
      <c r="P119" s="205"/>
      <c r="Q119" s="205"/>
      <c r="R119" s="205"/>
      <c r="S119" s="205"/>
      <c r="T119" s="206"/>
      <c r="AT119" s="207" t="s">
        <v>248</v>
      </c>
      <c r="AU119" s="207" t="s">
        <v>78</v>
      </c>
      <c r="AV119" s="13" t="s">
        <v>76</v>
      </c>
      <c r="AW119" s="13" t="s">
        <v>31</v>
      </c>
      <c r="AX119" s="13" t="s">
        <v>69</v>
      </c>
      <c r="AY119" s="207" t="s">
        <v>231</v>
      </c>
    </row>
    <row r="120" spans="1:65" s="14" customFormat="1" ht="11.25">
      <c r="B120" s="208"/>
      <c r="C120" s="209"/>
      <c r="D120" s="193" t="s">
        <v>248</v>
      </c>
      <c r="E120" s="210" t="s">
        <v>19</v>
      </c>
      <c r="F120" s="211" t="s">
        <v>265</v>
      </c>
      <c r="G120" s="209"/>
      <c r="H120" s="212">
        <v>19.600000000000001</v>
      </c>
      <c r="I120" s="213"/>
      <c r="J120" s="209"/>
      <c r="K120" s="209"/>
      <c r="L120" s="214"/>
      <c r="M120" s="215"/>
      <c r="N120" s="216"/>
      <c r="O120" s="216"/>
      <c r="P120" s="216"/>
      <c r="Q120" s="216"/>
      <c r="R120" s="216"/>
      <c r="S120" s="216"/>
      <c r="T120" s="217"/>
      <c r="AT120" s="218" t="s">
        <v>248</v>
      </c>
      <c r="AU120" s="218" t="s">
        <v>78</v>
      </c>
      <c r="AV120" s="14" t="s">
        <v>78</v>
      </c>
      <c r="AW120" s="14" t="s">
        <v>31</v>
      </c>
      <c r="AX120" s="14" t="s">
        <v>76</v>
      </c>
      <c r="AY120" s="218" t="s">
        <v>231</v>
      </c>
    </row>
    <row r="121" spans="1:65" s="2" customFormat="1" ht="78" customHeight="1">
      <c r="A121" s="36"/>
      <c r="B121" s="37"/>
      <c r="C121" s="180" t="s">
        <v>269</v>
      </c>
      <c r="D121" s="180" t="s">
        <v>234</v>
      </c>
      <c r="E121" s="181" t="s">
        <v>270</v>
      </c>
      <c r="F121" s="182" t="s">
        <v>271</v>
      </c>
      <c r="G121" s="183" t="s">
        <v>243</v>
      </c>
      <c r="H121" s="184">
        <v>442.8</v>
      </c>
      <c r="I121" s="185"/>
      <c r="J121" s="186">
        <f>ROUND(I121*H121,2)</f>
        <v>0</v>
      </c>
      <c r="K121" s="182" t="s">
        <v>244</v>
      </c>
      <c r="L121" s="41"/>
      <c r="M121" s="187" t="s">
        <v>19</v>
      </c>
      <c r="N121" s="188" t="s">
        <v>40</v>
      </c>
      <c r="O121" s="66"/>
      <c r="P121" s="189">
        <f>O121*H121</f>
        <v>0</v>
      </c>
      <c r="Q121" s="189">
        <v>0</v>
      </c>
      <c r="R121" s="189">
        <f>Q121*H121</f>
        <v>0</v>
      </c>
      <c r="S121" s="189">
        <v>0.255</v>
      </c>
      <c r="T121" s="190">
        <f>S121*H121</f>
        <v>112.914</v>
      </c>
      <c r="U121" s="36"/>
      <c r="V121" s="36"/>
      <c r="W121" s="36"/>
      <c r="X121" s="36"/>
      <c r="Y121" s="36"/>
      <c r="Z121" s="36"/>
      <c r="AA121" s="36"/>
      <c r="AB121" s="36"/>
      <c r="AC121" s="36"/>
      <c r="AD121" s="36"/>
      <c r="AE121" s="36"/>
      <c r="AR121" s="191" t="s">
        <v>238</v>
      </c>
      <c r="AT121" s="191" t="s">
        <v>234</v>
      </c>
      <c r="AU121" s="191" t="s">
        <v>78</v>
      </c>
      <c r="AY121" s="19" t="s">
        <v>231</v>
      </c>
      <c r="BE121" s="192">
        <f>IF(N121="základní",J121,0)</f>
        <v>0</v>
      </c>
      <c r="BF121" s="192">
        <f>IF(N121="snížená",J121,0)</f>
        <v>0</v>
      </c>
      <c r="BG121" s="192">
        <f>IF(N121="zákl. přenesená",J121,0)</f>
        <v>0</v>
      </c>
      <c r="BH121" s="192">
        <f>IF(N121="sníž. přenesená",J121,0)</f>
        <v>0</v>
      </c>
      <c r="BI121" s="192">
        <f>IF(N121="nulová",J121,0)</f>
        <v>0</v>
      </c>
      <c r="BJ121" s="19" t="s">
        <v>76</v>
      </c>
      <c r="BK121" s="192">
        <f>ROUND(I121*H121,2)</f>
        <v>0</v>
      </c>
      <c r="BL121" s="19" t="s">
        <v>238</v>
      </c>
      <c r="BM121" s="191" t="s">
        <v>272</v>
      </c>
    </row>
    <row r="122" spans="1:65" s="2" customFormat="1" ht="175.5">
      <c r="A122" s="36"/>
      <c r="B122" s="37"/>
      <c r="C122" s="38"/>
      <c r="D122" s="193" t="s">
        <v>246</v>
      </c>
      <c r="E122" s="38"/>
      <c r="F122" s="194" t="s">
        <v>247</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246</v>
      </c>
      <c r="AU122" s="19" t="s">
        <v>78</v>
      </c>
    </row>
    <row r="123" spans="1:65" s="13" customFormat="1" ht="11.25">
      <c r="B123" s="198"/>
      <c r="C123" s="199"/>
      <c r="D123" s="193" t="s">
        <v>248</v>
      </c>
      <c r="E123" s="200" t="s">
        <v>19</v>
      </c>
      <c r="F123" s="201" t="s">
        <v>249</v>
      </c>
      <c r="G123" s="199"/>
      <c r="H123" s="200" t="s">
        <v>19</v>
      </c>
      <c r="I123" s="202"/>
      <c r="J123" s="199"/>
      <c r="K123" s="199"/>
      <c r="L123" s="203"/>
      <c r="M123" s="204"/>
      <c r="N123" s="205"/>
      <c r="O123" s="205"/>
      <c r="P123" s="205"/>
      <c r="Q123" s="205"/>
      <c r="R123" s="205"/>
      <c r="S123" s="205"/>
      <c r="T123" s="206"/>
      <c r="AT123" s="207" t="s">
        <v>248</v>
      </c>
      <c r="AU123" s="207" t="s">
        <v>78</v>
      </c>
      <c r="AV123" s="13" t="s">
        <v>76</v>
      </c>
      <c r="AW123" s="13" t="s">
        <v>31</v>
      </c>
      <c r="AX123" s="13" t="s">
        <v>69</v>
      </c>
      <c r="AY123" s="207" t="s">
        <v>231</v>
      </c>
    </row>
    <row r="124" spans="1:65" s="13" customFormat="1" ht="11.25">
      <c r="B124" s="198"/>
      <c r="C124" s="199"/>
      <c r="D124" s="193" t="s">
        <v>248</v>
      </c>
      <c r="E124" s="200" t="s">
        <v>19</v>
      </c>
      <c r="F124" s="201" t="s">
        <v>250</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11.25">
      <c r="B125" s="208"/>
      <c r="C125" s="209"/>
      <c r="D125" s="193" t="s">
        <v>248</v>
      </c>
      <c r="E125" s="210" t="s">
        <v>19</v>
      </c>
      <c r="F125" s="211" t="s">
        <v>273</v>
      </c>
      <c r="G125" s="209"/>
      <c r="H125" s="212">
        <v>384.5</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3" customFormat="1" ht="11.25">
      <c r="B126" s="198"/>
      <c r="C126" s="199"/>
      <c r="D126" s="193" t="s">
        <v>248</v>
      </c>
      <c r="E126" s="200" t="s">
        <v>19</v>
      </c>
      <c r="F126" s="201" t="s">
        <v>256</v>
      </c>
      <c r="G126" s="199"/>
      <c r="H126" s="200" t="s">
        <v>19</v>
      </c>
      <c r="I126" s="202"/>
      <c r="J126" s="199"/>
      <c r="K126" s="199"/>
      <c r="L126" s="203"/>
      <c r="M126" s="204"/>
      <c r="N126" s="205"/>
      <c r="O126" s="205"/>
      <c r="P126" s="205"/>
      <c r="Q126" s="205"/>
      <c r="R126" s="205"/>
      <c r="S126" s="205"/>
      <c r="T126" s="206"/>
      <c r="AT126" s="207" t="s">
        <v>248</v>
      </c>
      <c r="AU126" s="207" t="s">
        <v>78</v>
      </c>
      <c r="AV126" s="13" t="s">
        <v>76</v>
      </c>
      <c r="AW126" s="13" t="s">
        <v>31</v>
      </c>
      <c r="AX126" s="13" t="s">
        <v>69</v>
      </c>
      <c r="AY126" s="207" t="s">
        <v>231</v>
      </c>
    </row>
    <row r="127" spans="1:65" s="14" customFormat="1" ht="11.25">
      <c r="B127" s="208"/>
      <c r="C127" s="209"/>
      <c r="D127" s="193" t="s">
        <v>248</v>
      </c>
      <c r="E127" s="210" t="s">
        <v>19</v>
      </c>
      <c r="F127" s="211" t="s">
        <v>274</v>
      </c>
      <c r="G127" s="209"/>
      <c r="H127" s="212">
        <v>58.3</v>
      </c>
      <c r="I127" s="213"/>
      <c r="J127" s="209"/>
      <c r="K127" s="209"/>
      <c r="L127" s="214"/>
      <c r="M127" s="215"/>
      <c r="N127" s="216"/>
      <c r="O127" s="216"/>
      <c r="P127" s="216"/>
      <c r="Q127" s="216"/>
      <c r="R127" s="216"/>
      <c r="S127" s="216"/>
      <c r="T127" s="217"/>
      <c r="AT127" s="218" t="s">
        <v>248</v>
      </c>
      <c r="AU127" s="218" t="s">
        <v>78</v>
      </c>
      <c r="AV127" s="14" t="s">
        <v>78</v>
      </c>
      <c r="AW127" s="14" t="s">
        <v>31</v>
      </c>
      <c r="AX127" s="14" t="s">
        <v>69</v>
      </c>
      <c r="AY127" s="218" t="s">
        <v>231</v>
      </c>
    </row>
    <row r="128" spans="1:65" s="15" customFormat="1" ht="11.25">
      <c r="B128" s="219"/>
      <c r="C128" s="220"/>
      <c r="D128" s="193" t="s">
        <v>248</v>
      </c>
      <c r="E128" s="221" t="s">
        <v>19</v>
      </c>
      <c r="F128" s="222" t="s">
        <v>260</v>
      </c>
      <c r="G128" s="220"/>
      <c r="H128" s="223">
        <v>442.8</v>
      </c>
      <c r="I128" s="224"/>
      <c r="J128" s="220"/>
      <c r="K128" s="220"/>
      <c r="L128" s="225"/>
      <c r="M128" s="226"/>
      <c r="N128" s="227"/>
      <c r="O128" s="227"/>
      <c r="P128" s="227"/>
      <c r="Q128" s="227"/>
      <c r="R128" s="227"/>
      <c r="S128" s="227"/>
      <c r="T128" s="228"/>
      <c r="AT128" s="229" t="s">
        <v>248</v>
      </c>
      <c r="AU128" s="229" t="s">
        <v>78</v>
      </c>
      <c r="AV128" s="15" t="s">
        <v>238</v>
      </c>
      <c r="AW128" s="15" t="s">
        <v>31</v>
      </c>
      <c r="AX128" s="15" t="s">
        <v>76</v>
      </c>
      <c r="AY128" s="229" t="s">
        <v>231</v>
      </c>
    </row>
    <row r="129" spans="1:65" s="2" customFormat="1" ht="62.65" customHeight="1">
      <c r="A129" s="36"/>
      <c r="B129" s="37"/>
      <c r="C129" s="180" t="s">
        <v>275</v>
      </c>
      <c r="D129" s="180" t="s">
        <v>234</v>
      </c>
      <c r="E129" s="181" t="s">
        <v>276</v>
      </c>
      <c r="F129" s="182" t="s">
        <v>277</v>
      </c>
      <c r="G129" s="183" t="s">
        <v>243</v>
      </c>
      <c r="H129" s="184">
        <v>34.9</v>
      </c>
      <c r="I129" s="185"/>
      <c r="J129" s="186">
        <f>ROUND(I129*H129,2)</f>
        <v>0</v>
      </c>
      <c r="K129" s="182" t="s">
        <v>244</v>
      </c>
      <c r="L129" s="41"/>
      <c r="M129" s="187" t="s">
        <v>19</v>
      </c>
      <c r="N129" s="188" t="s">
        <v>40</v>
      </c>
      <c r="O129" s="66"/>
      <c r="P129" s="189">
        <f>O129*H129</f>
        <v>0</v>
      </c>
      <c r="Q129" s="189">
        <v>0</v>
      </c>
      <c r="R129" s="189">
        <f>Q129*H129</f>
        <v>0</v>
      </c>
      <c r="S129" s="189">
        <v>0.29499999999999998</v>
      </c>
      <c r="T129" s="190">
        <f>S129*H129</f>
        <v>10.295499999999999</v>
      </c>
      <c r="U129" s="36"/>
      <c r="V129" s="36"/>
      <c r="W129" s="36"/>
      <c r="X129" s="36"/>
      <c r="Y129" s="36"/>
      <c r="Z129" s="36"/>
      <c r="AA129" s="36"/>
      <c r="AB129" s="36"/>
      <c r="AC129" s="36"/>
      <c r="AD129" s="36"/>
      <c r="AE129" s="36"/>
      <c r="AR129" s="191" t="s">
        <v>238</v>
      </c>
      <c r="AT129" s="191" t="s">
        <v>234</v>
      </c>
      <c r="AU129" s="191" t="s">
        <v>78</v>
      </c>
      <c r="AY129" s="19" t="s">
        <v>231</v>
      </c>
      <c r="BE129" s="192">
        <f>IF(N129="základní",J129,0)</f>
        <v>0</v>
      </c>
      <c r="BF129" s="192">
        <f>IF(N129="snížená",J129,0)</f>
        <v>0</v>
      </c>
      <c r="BG129" s="192">
        <f>IF(N129="zákl. přenesená",J129,0)</f>
        <v>0</v>
      </c>
      <c r="BH129" s="192">
        <f>IF(N129="sníž. přenesená",J129,0)</f>
        <v>0</v>
      </c>
      <c r="BI129" s="192">
        <f>IF(N129="nulová",J129,0)</f>
        <v>0</v>
      </c>
      <c r="BJ129" s="19" t="s">
        <v>76</v>
      </c>
      <c r="BK129" s="192">
        <f>ROUND(I129*H129,2)</f>
        <v>0</v>
      </c>
      <c r="BL129" s="19" t="s">
        <v>238</v>
      </c>
      <c r="BM129" s="191" t="s">
        <v>278</v>
      </c>
    </row>
    <row r="130" spans="1:65" s="2" customFormat="1" ht="175.5">
      <c r="A130" s="36"/>
      <c r="B130" s="37"/>
      <c r="C130" s="38"/>
      <c r="D130" s="193" t="s">
        <v>246</v>
      </c>
      <c r="E130" s="38"/>
      <c r="F130" s="194" t="s">
        <v>279</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246</v>
      </c>
      <c r="AU130" s="19" t="s">
        <v>78</v>
      </c>
    </row>
    <row r="131" spans="1:65" s="13" customFormat="1" ht="11.25">
      <c r="B131" s="198"/>
      <c r="C131" s="199"/>
      <c r="D131" s="193" t="s">
        <v>248</v>
      </c>
      <c r="E131" s="200" t="s">
        <v>19</v>
      </c>
      <c r="F131" s="201" t="s">
        <v>249</v>
      </c>
      <c r="G131" s="199"/>
      <c r="H131" s="200" t="s">
        <v>19</v>
      </c>
      <c r="I131" s="202"/>
      <c r="J131" s="199"/>
      <c r="K131" s="199"/>
      <c r="L131" s="203"/>
      <c r="M131" s="204"/>
      <c r="N131" s="205"/>
      <c r="O131" s="205"/>
      <c r="P131" s="205"/>
      <c r="Q131" s="205"/>
      <c r="R131" s="205"/>
      <c r="S131" s="205"/>
      <c r="T131" s="206"/>
      <c r="AT131" s="207" t="s">
        <v>248</v>
      </c>
      <c r="AU131" s="207" t="s">
        <v>78</v>
      </c>
      <c r="AV131" s="13" t="s">
        <v>76</v>
      </c>
      <c r="AW131" s="13" t="s">
        <v>31</v>
      </c>
      <c r="AX131" s="13" t="s">
        <v>69</v>
      </c>
      <c r="AY131" s="207" t="s">
        <v>231</v>
      </c>
    </row>
    <row r="132" spans="1:65" s="13" customFormat="1" ht="11.25">
      <c r="B132" s="198"/>
      <c r="C132" s="199"/>
      <c r="D132" s="193" t="s">
        <v>248</v>
      </c>
      <c r="E132" s="200" t="s">
        <v>19</v>
      </c>
      <c r="F132" s="201" t="s">
        <v>280</v>
      </c>
      <c r="G132" s="199"/>
      <c r="H132" s="200" t="s">
        <v>19</v>
      </c>
      <c r="I132" s="202"/>
      <c r="J132" s="199"/>
      <c r="K132" s="199"/>
      <c r="L132" s="203"/>
      <c r="M132" s="204"/>
      <c r="N132" s="205"/>
      <c r="O132" s="205"/>
      <c r="P132" s="205"/>
      <c r="Q132" s="205"/>
      <c r="R132" s="205"/>
      <c r="S132" s="205"/>
      <c r="T132" s="206"/>
      <c r="AT132" s="207" t="s">
        <v>248</v>
      </c>
      <c r="AU132" s="207" t="s">
        <v>78</v>
      </c>
      <c r="AV132" s="13" t="s">
        <v>76</v>
      </c>
      <c r="AW132" s="13" t="s">
        <v>31</v>
      </c>
      <c r="AX132" s="13" t="s">
        <v>69</v>
      </c>
      <c r="AY132" s="207" t="s">
        <v>231</v>
      </c>
    </row>
    <row r="133" spans="1:65" s="14" customFormat="1" ht="11.25">
      <c r="B133" s="208"/>
      <c r="C133" s="209"/>
      <c r="D133" s="193" t="s">
        <v>248</v>
      </c>
      <c r="E133" s="210" t="s">
        <v>19</v>
      </c>
      <c r="F133" s="211" t="s">
        <v>281</v>
      </c>
      <c r="G133" s="209"/>
      <c r="H133" s="212">
        <v>34.9</v>
      </c>
      <c r="I133" s="213"/>
      <c r="J133" s="209"/>
      <c r="K133" s="209"/>
      <c r="L133" s="214"/>
      <c r="M133" s="215"/>
      <c r="N133" s="216"/>
      <c r="O133" s="216"/>
      <c r="P133" s="216"/>
      <c r="Q133" s="216"/>
      <c r="R133" s="216"/>
      <c r="S133" s="216"/>
      <c r="T133" s="217"/>
      <c r="AT133" s="218" t="s">
        <v>248</v>
      </c>
      <c r="AU133" s="218" t="s">
        <v>78</v>
      </c>
      <c r="AV133" s="14" t="s">
        <v>78</v>
      </c>
      <c r="AW133" s="14" t="s">
        <v>31</v>
      </c>
      <c r="AX133" s="14" t="s">
        <v>76</v>
      </c>
      <c r="AY133" s="218" t="s">
        <v>231</v>
      </c>
    </row>
    <row r="134" spans="1:65" s="2" customFormat="1" ht="66.75" customHeight="1">
      <c r="A134" s="36"/>
      <c r="B134" s="37"/>
      <c r="C134" s="180" t="s">
        <v>282</v>
      </c>
      <c r="D134" s="180" t="s">
        <v>234</v>
      </c>
      <c r="E134" s="181" t="s">
        <v>283</v>
      </c>
      <c r="F134" s="182" t="s">
        <v>284</v>
      </c>
      <c r="G134" s="183" t="s">
        <v>243</v>
      </c>
      <c r="H134" s="184">
        <v>82.3</v>
      </c>
      <c r="I134" s="185"/>
      <c r="J134" s="186">
        <f>ROUND(I134*H134,2)</f>
        <v>0</v>
      </c>
      <c r="K134" s="182" t="s">
        <v>244</v>
      </c>
      <c r="L134" s="41"/>
      <c r="M134" s="187" t="s">
        <v>19</v>
      </c>
      <c r="N134" s="188" t="s">
        <v>40</v>
      </c>
      <c r="O134" s="66"/>
      <c r="P134" s="189">
        <f>O134*H134</f>
        <v>0</v>
      </c>
      <c r="Q134" s="189">
        <v>0</v>
      </c>
      <c r="R134" s="189">
        <f>Q134*H134</f>
        <v>0</v>
      </c>
      <c r="S134" s="189">
        <v>0.29499999999999998</v>
      </c>
      <c r="T134" s="190">
        <f>S134*H134</f>
        <v>24.278499999999998</v>
      </c>
      <c r="U134" s="36"/>
      <c r="V134" s="36"/>
      <c r="W134" s="36"/>
      <c r="X134" s="36"/>
      <c r="Y134" s="36"/>
      <c r="Z134" s="36"/>
      <c r="AA134" s="36"/>
      <c r="AB134" s="36"/>
      <c r="AC134" s="36"/>
      <c r="AD134" s="36"/>
      <c r="AE134" s="36"/>
      <c r="AR134" s="191" t="s">
        <v>238</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238</v>
      </c>
      <c r="BM134" s="191" t="s">
        <v>285</v>
      </c>
    </row>
    <row r="135" spans="1:65" s="2" customFormat="1" ht="175.5">
      <c r="A135" s="36"/>
      <c r="B135" s="37"/>
      <c r="C135" s="38"/>
      <c r="D135" s="193" t="s">
        <v>246</v>
      </c>
      <c r="E135" s="38"/>
      <c r="F135" s="194" t="s">
        <v>279</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246</v>
      </c>
      <c r="AU135" s="19" t="s">
        <v>78</v>
      </c>
    </row>
    <row r="136" spans="1:65" s="13" customFormat="1" ht="11.25">
      <c r="B136" s="198"/>
      <c r="C136" s="199"/>
      <c r="D136" s="193" t="s">
        <v>248</v>
      </c>
      <c r="E136" s="200" t="s">
        <v>19</v>
      </c>
      <c r="F136" s="201" t="s">
        <v>249</v>
      </c>
      <c r="G136" s="199"/>
      <c r="H136" s="200" t="s">
        <v>19</v>
      </c>
      <c r="I136" s="202"/>
      <c r="J136" s="199"/>
      <c r="K136" s="199"/>
      <c r="L136" s="203"/>
      <c r="M136" s="204"/>
      <c r="N136" s="205"/>
      <c r="O136" s="205"/>
      <c r="P136" s="205"/>
      <c r="Q136" s="205"/>
      <c r="R136" s="205"/>
      <c r="S136" s="205"/>
      <c r="T136" s="206"/>
      <c r="AT136" s="207" t="s">
        <v>248</v>
      </c>
      <c r="AU136" s="207" t="s">
        <v>78</v>
      </c>
      <c r="AV136" s="13" t="s">
        <v>76</v>
      </c>
      <c r="AW136" s="13" t="s">
        <v>31</v>
      </c>
      <c r="AX136" s="13" t="s">
        <v>69</v>
      </c>
      <c r="AY136" s="207" t="s">
        <v>231</v>
      </c>
    </row>
    <row r="137" spans="1:65" s="13" customFormat="1" ht="11.25">
      <c r="B137" s="198"/>
      <c r="C137" s="199"/>
      <c r="D137" s="193" t="s">
        <v>248</v>
      </c>
      <c r="E137" s="200" t="s">
        <v>19</v>
      </c>
      <c r="F137" s="201" t="s">
        <v>280</v>
      </c>
      <c r="G137" s="199"/>
      <c r="H137" s="200" t="s">
        <v>19</v>
      </c>
      <c r="I137" s="202"/>
      <c r="J137" s="199"/>
      <c r="K137" s="199"/>
      <c r="L137" s="203"/>
      <c r="M137" s="204"/>
      <c r="N137" s="205"/>
      <c r="O137" s="205"/>
      <c r="P137" s="205"/>
      <c r="Q137" s="205"/>
      <c r="R137" s="205"/>
      <c r="S137" s="205"/>
      <c r="T137" s="206"/>
      <c r="AT137" s="207" t="s">
        <v>248</v>
      </c>
      <c r="AU137" s="207" t="s">
        <v>78</v>
      </c>
      <c r="AV137" s="13" t="s">
        <v>76</v>
      </c>
      <c r="AW137" s="13" t="s">
        <v>31</v>
      </c>
      <c r="AX137" s="13" t="s">
        <v>69</v>
      </c>
      <c r="AY137" s="207" t="s">
        <v>231</v>
      </c>
    </row>
    <row r="138" spans="1:65" s="14" customFormat="1" ht="11.25">
      <c r="B138" s="208"/>
      <c r="C138" s="209"/>
      <c r="D138" s="193" t="s">
        <v>248</v>
      </c>
      <c r="E138" s="210" t="s">
        <v>19</v>
      </c>
      <c r="F138" s="211" t="s">
        <v>286</v>
      </c>
      <c r="G138" s="209"/>
      <c r="H138" s="212">
        <v>82.3</v>
      </c>
      <c r="I138" s="213"/>
      <c r="J138" s="209"/>
      <c r="K138" s="209"/>
      <c r="L138" s="214"/>
      <c r="M138" s="215"/>
      <c r="N138" s="216"/>
      <c r="O138" s="216"/>
      <c r="P138" s="216"/>
      <c r="Q138" s="216"/>
      <c r="R138" s="216"/>
      <c r="S138" s="216"/>
      <c r="T138" s="217"/>
      <c r="AT138" s="218" t="s">
        <v>248</v>
      </c>
      <c r="AU138" s="218" t="s">
        <v>78</v>
      </c>
      <c r="AV138" s="14" t="s">
        <v>78</v>
      </c>
      <c r="AW138" s="14" t="s">
        <v>31</v>
      </c>
      <c r="AX138" s="14" t="s">
        <v>69</v>
      </c>
      <c r="AY138" s="218" t="s">
        <v>231</v>
      </c>
    </row>
    <row r="139" spans="1:65" s="15" customFormat="1" ht="11.25">
      <c r="B139" s="219"/>
      <c r="C139" s="220"/>
      <c r="D139" s="193" t="s">
        <v>248</v>
      </c>
      <c r="E139" s="221" t="s">
        <v>19</v>
      </c>
      <c r="F139" s="222" t="s">
        <v>260</v>
      </c>
      <c r="G139" s="220"/>
      <c r="H139" s="223">
        <v>82.3</v>
      </c>
      <c r="I139" s="224"/>
      <c r="J139" s="220"/>
      <c r="K139" s="220"/>
      <c r="L139" s="225"/>
      <c r="M139" s="226"/>
      <c r="N139" s="227"/>
      <c r="O139" s="227"/>
      <c r="P139" s="227"/>
      <c r="Q139" s="227"/>
      <c r="R139" s="227"/>
      <c r="S139" s="227"/>
      <c r="T139" s="228"/>
      <c r="AT139" s="229" t="s">
        <v>248</v>
      </c>
      <c r="AU139" s="229" t="s">
        <v>78</v>
      </c>
      <c r="AV139" s="15" t="s">
        <v>238</v>
      </c>
      <c r="AW139" s="15" t="s">
        <v>31</v>
      </c>
      <c r="AX139" s="15" t="s">
        <v>76</v>
      </c>
      <c r="AY139" s="229" t="s">
        <v>231</v>
      </c>
    </row>
    <row r="140" spans="1:65" s="2" customFormat="1" ht="49.15" customHeight="1">
      <c r="A140" s="36"/>
      <c r="B140" s="37"/>
      <c r="C140" s="180" t="s">
        <v>287</v>
      </c>
      <c r="D140" s="180" t="s">
        <v>234</v>
      </c>
      <c r="E140" s="181" t="s">
        <v>288</v>
      </c>
      <c r="F140" s="182" t="s">
        <v>289</v>
      </c>
      <c r="G140" s="183" t="s">
        <v>243</v>
      </c>
      <c r="H140" s="184">
        <v>400</v>
      </c>
      <c r="I140" s="185"/>
      <c r="J140" s="186">
        <f>ROUND(I140*H140,2)</f>
        <v>0</v>
      </c>
      <c r="K140" s="182" t="s">
        <v>244</v>
      </c>
      <c r="L140" s="41"/>
      <c r="M140" s="187" t="s">
        <v>19</v>
      </c>
      <c r="N140" s="188" t="s">
        <v>40</v>
      </c>
      <c r="O140" s="66"/>
      <c r="P140" s="189">
        <f>O140*H140</f>
        <v>0</v>
      </c>
      <c r="Q140" s="189">
        <v>0</v>
      </c>
      <c r="R140" s="189">
        <f>Q140*H140</f>
        <v>0</v>
      </c>
      <c r="S140" s="189">
        <v>0.18</v>
      </c>
      <c r="T140" s="190">
        <f>S140*H140</f>
        <v>72</v>
      </c>
      <c r="U140" s="36"/>
      <c r="V140" s="36"/>
      <c r="W140" s="36"/>
      <c r="X140" s="36"/>
      <c r="Y140" s="36"/>
      <c r="Z140" s="36"/>
      <c r="AA140" s="36"/>
      <c r="AB140" s="36"/>
      <c r="AC140" s="36"/>
      <c r="AD140" s="36"/>
      <c r="AE140" s="36"/>
      <c r="AR140" s="191" t="s">
        <v>238</v>
      </c>
      <c r="AT140" s="191" t="s">
        <v>234</v>
      </c>
      <c r="AU140" s="191" t="s">
        <v>78</v>
      </c>
      <c r="AY140" s="19" t="s">
        <v>231</v>
      </c>
      <c r="BE140" s="192">
        <f>IF(N140="základní",J140,0)</f>
        <v>0</v>
      </c>
      <c r="BF140" s="192">
        <f>IF(N140="snížená",J140,0)</f>
        <v>0</v>
      </c>
      <c r="BG140" s="192">
        <f>IF(N140="zákl. přenesená",J140,0)</f>
        <v>0</v>
      </c>
      <c r="BH140" s="192">
        <f>IF(N140="sníž. přenesená",J140,0)</f>
        <v>0</v>
      </c>
      <c r="BI140" s="192">
        <f>IF(N140="nulová",J140,0)</f>
        <v>0</v>
      </c>
      <c r="BJ140" s="19" t="s">
        <v>76</v>
      </c>
      <c r="BK140" s="192">
        <f>ROUND(I140*H140,2)</f>
        <v>0</v>
      </c>
      <c r="BL140" s="19" t="s">
        <v>238</v>
      </c>
      <c r="BM140" s="191" t="s">
        <v>290</v>
      </c>
    </row>
    <row r="141" spans="1:65" s="2" customFormat="1" ht="302.25">
      <c r="A141" s="36"/>
      <c r="B141" s="37"/>
      <c r="C141" s="38"/>
      <c r="D141" s="193" t="s">
        <v>246</v>
      </c>
      <c r="E141" s="38"/>
      <c r="F141" s="194" t="s">
        <v>291</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246</v>
      </c>
      <c r="AU141" s="19" t="s">
        <v>78</v>
      </c>
    </row>
    <row r="142" spans="1:65" s="13" customFormat="1" ht="11.25">
      <c r="B142" s="198"/>
      <c r="C142" s="199"/>
      <c r="D142" s="193" t="s">
        <v>248</v>
      </c>
      <c r="E142" s="200" t="s">
        <v>19</v>
      </c>
      <c r="F142" s="201" t="s">
        <v>249</v>
      </c>
      <c r="G142" s="199"/>
      <c r="H142" s="200" t="s">
        <v>19</v>
      </c>
      <c r="I142" s="202"/>
      <c r="J142" s="199"/>
      <c r="K142" s="199"/>
      <c r="L142" s="203"/>
      <c r="M142" s="204"/>
      <c r="N142" s="205"/>
      <c r="O142" s="205"/>
      <c r="P142" s="205"/>
      <c r="Q142" s="205"/>
      <c r="R142" s="205"/>
      <c r="S142" s="205"/>
      <c r="T142" s="206"/>
      <c r="AT142" s="207" t="s">
        <v>248</v>
      </c>
      <c r="AU142" s="207" t="s">
        <v>78</v>
      </c>
      <c r="AV142" s="13" t="s">
        <v>76</v>
      </c>
      <c r="AW142" s="13" t="s">
        <v>31</v>
      </c>
      <c r="AX142" s="13" t="s">
        <v>69</v>
      </c>
      <c r="AY142" s="207" t="s">
        <v>231</v>
      </c>
    </row>
    <row r="143" spans="1:65" s="13" customFormat="1" ht="11.25">
      <c r="B143" s="198"/>
      <c r="C143" s="199"/>
      <c r="D143" s="193" t="s">
        <v>248</v>
      </c>
      <c r="E143" s="200" t="s">
        <v>19</v>
      </c>
      <c r="F143" s="201" t="s">
        <v>292</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293</v>
      </c>
      <c r="G144" s="209"/>
      <c r="H144" s="212">
        <v>400</v>
      </c>
      <c r="I144" s="213"/>
      <c r="J144" s="209"/>
      <c r="K144" s="209"/>
      <c r="L144" s="214"/>
      <c r="M144" s="215"/>
      <c r="N144" s="216"/>
      <c r="O144" s="216"/>
      <c r="P144" s="216"/>
      <c r="Q144" s="216"/>
      <c r="R144" s="216"/>
      <c r="S144" s="216"/>
      <c r="T144" s="217"/>
      <c r="AT144" s="218" t="s">
        <v>248</v>
      </c>
      <c r="AU144" s="218" t="s">
        <v>78</v>
      </c>
      <c r="AV144" s="14" t="s">
        <v>78</v>
      </c>
      <c r="AW144" s="14" t="s">
        <v>31</v>
      </c>
      <c r="AX144" s="14" t="s">
        <v>76</v>
      </c>
      <c r="AY144" s="218" t="s">
        <v>231</v>
      </c>
    </row>
    <row r="145" spans="1:65" s="2" customFormat="1" ht="55.5" customHeight="1">
      <c r="A145" s="36"/>
      <c r="B145" s="37"/>
      <c r="C145" s="180" t="s">
        <v>294</v>
      </c>
      <c r="D145" s="180" t="s">
        <v>234</v>
      </c>
      <c r="E145" s="181" t="s">
        <v>295</v>
      </c>
      <c r="F145" s="182" t="s">
        <v>296</v>
      </c>
      <c r="G145" s="183" t="s">
        <v>243</v>
      </c>
      <c r="H145" s="184">
        <v>571.79999999999995</v>
      </c>
      <c r="I145" s="185"/>
      <c r="J145" s="186">
        <f>ROUND(I145*H145,2)</f>
        <v>0</v>
      </c>
      <c r="K145" s="182" t="s">
        <v>244</v>
      </c>
      <c r="L145" s="41"/>
      <c r="M145" s="187" t="s">
        <v>19</v>
      </c>
      <c r="N145" s="188" t="s">
        <v>40</v>
      </c>
      <c r="O145" s="66"/>
      <c r="P145" s="189">
        <f>O145*H145</f>
        <v>0</v>
      </c>
      <c r="Q145" s="189">
        <v>0</v>
      </c>
      <c r="R145" s="189">
        <f>Q145*H145</f>
        <v>0</v>
      </c>
      <c r="S145" s="189">
        <v>0.3</v>
      </c>
      <c r="T145" s="190">
        <f>S145*H145</f>
        <v>171.54</v>
      </c>
      <c r="U145" s="36"/>
      <c r="V145" s="36"/>
      <c r="W145" s="36"/>
      <c r="X145" s="36"/>
      <c r="Y145" s="36"/>
      <c r="Z145" s="36"/>
      <c r="AA145" s="36"/>
      <c r="AB145" s="36"/>
      <c r="AC145" s="36"/>
      <c r="AD145" s="36"/>
      <c r="AE145" s="36"/>
      <c r="AR145" s="191" t="s">
        <v>238</v>
      </c>
      <c r="AT145" s="191" t="s">
        <v>234</v>
      </c>
      <c r="AU145" s="191" t="s">
        <v>78</v>
      </c>
      <c r="AY145" s="19" t="s">
        <v>231</v>
      </c>
      <c r="BE145" s="192">
        <f>IF(N145="základní",J145,0)</f>
        <v>0</v>
      </c>
      <c r="BF145" s="192">
        <f>IF(N145="snížená",J145,0)</f>
        <v>0</v>
      </c>
      <c r="BG145" s="192">
        <f>IF(N145="zákl. přenesená",J145,0)</f>
        <v>0</v>
      </c>
      <c r="BH145" s="192">
        <f>IF(N145="sníž. přenesená",J145,0)</f>
        <v>0</v>
      </c>
      <c r="BI145" s="192">
        <f>IF(N145="nulová",J145,0)</f>
        <v>0</v>
      </c>
      <c r="BJ145" s="19" t="s">
        <v>76</v>
      </c>
      <c r="BK145" s="192">
        <f>ROUND(I145*H145,2)</f>
        <v>0</v>
      </c>
      <c r="BL145" s="19" t="s">
        <v>238</v>
      </c>
      <c r="BM145" s="191" t="s">
        <v>297</v>
      </c>
    </row>
    <row r="146" spans="1:65" s="2" customFormat="1" ht="302.25">
      <c r="A146" s="36"/>
      <c r="B146" s="37"/>
      <c r="C146" s="38"/>
      <c r="D146" s="193" t="s">
        <v>246</v>
      </c>
      <c r="E146" s="38"/>
      <c r="F146" s="194" t="s">
        <v>291</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246</v>
      </c>
      <c r="AU146" s="19" t="s">
        <v>78</v>
      </c>
    </row>
    <row r="147" spans="1:65" s="13" customFormat="1" ht="11.25">
      <c r="B147" s="198"/>
      <c r="C147" s="199"/>
      <c r="D147" s="193" t="s">
        <v>248</v>
      </c>
      <c r="E147" s="200" t="s">
        <v>19</v>
      </c>
      <c r="F147" s="201" t="s">
        <v>249</v>
      </c>
      <c r="G147" s="199"/>
      <c r="H147" s="200" t="s">
        <v>19</v>
      </c>
      <c r="I147" s="202"/>
      <c r="J147" s="199"/>
      <c r="K147" s="199"/>
      <c r="L147" s="203"/>
      <c r="M147" s="204"/>
      <c r="N147" s="205"/>
      <c r="O147" s="205"/>
      <c r="P147" s="205"/>
      <c r="Q147" s="205"/>
      <c r="R147" s="205"/>
      <c r="S147" s="205"/>
      <c r="T147" s="206"/>
      <c r="AT147" s="207" t="s">
        <v>248</v>
      </c>
      <c r="AU147" s="207" t="s">
        <v>78</v>
      </c>
      <c r="AV147" s="13" t="s">
        <v>76</v>
      </c>
      <c r="AW147" s="13" t="s">
        <v>31</v>
      </c>
      <c r="AX147" s="13" t="s">
        <v>69</v>
      </c>
      <c r="AY147" s="207" t="s">
        <v>231</v>
      </c>
    </row>
    <row r="148" spans="1:65" s="13" customFormat="1" ht="11.25">
      <c r="B148" s="198"/>
      <c r="C148" s="199"/>
      <c r="D148" s="193" t="s">
        <v>248</v>
      </c>
      <c r="E148" s="200" t="s">
        <v>19</v>
      </c>
      <c r="F148" s="201" t="s">
        <v>298</v>
      </c>
      <c r="G148" s="199"/>
      <c r="H148" s="200" t="s">
        <v>19</v>
      </c>
      <c r="I148" s="202"/>
      <c r="J148" s="199"/>
      <c r="K148" s="199"/>
      <c r="L148" s="203"/>
      <c r="M148" s="204"/>
      <c r="N148" s="205"/>
      <c r="O148" s="205"/>
      <c r="P148" s="205"/>
      <c r="Q148" s="205"/>
      <c r="R148" s="205"/>
      <c r="S148" s="205"/>
      <c r="T148" s="206"/>
      <c r="AT148" s="207" t="s">
        <v>248</v>
      </c>
      <c r="AU148" s="207" t="s">
        <v>78</v>
      </c>
      <c r="AV148" s="13" t="s">
        <v>76</v>
      </c>
      <c r="AW148" s="13" t="s">
        <v>31</v>
      </c>
      <c r="AX148" s="13" t="s">
        <v>69</v>
      </c>
      <c r="AY148" s="207" t="s">
        <v>231</v>
      </c>
    </row>
    <row r="149" spans="1:65" s="13" customFormat="1" ht="11.25">
      <c r="B149" s="198"/>
      <c r="C149" s="199"/>
      <c r="D149" s="193" t="s">
        <v>248</v>
      </c>
      <c r="E149" s="200" t="s">
        <v>19</v>
      </c>
      <c r="F149" s="201" t="s">
        <v>280</v>
      </c>
      <c r="G149" s="199"/>
      <c r="H149" s="200" t="s">
        <v>19</v>
      </c>
      <c r="I149" s="202"/>
      <c r="J149" s="199"/>
      <c r="K149" s="199"/>
      <c r="L149" s="203"/>
      <c r="M149" s="204"/>
      <c r="N149" s="205"/>
      <c r="O149" s="205"/>
      <c r="P149" s="205"/>
      <c r="Q149" s="205"/>
      <c r="R149" s="205"/>
      <c r="S149" s="205"/>
      <c r="T149" s="206"/>
      <c r="AT149" s="207" t="s">
        <v>248</v>
      </c>
      <c r="AU149" s="207" t="s">
        <v>78</v>
      </c>
      <c r="AV149" s="13" t="s">
        <v>76</v>
      </c>
      <c r="AW149" s="13" t="s">
        <v>31</v>
      </c>
      <c r="AX149" s="13" t="s">
        <v>69</v>
      </c>
      <c r="AY149" s="207" t="s">
        <v>231</v>
      </c>
    </row>
    <row r="150" spans="1:65" s="14" customFormat="1" ht="11.25">
      <c r="B150" s="208"/>
      <c r="C150" s="209"/>
      <c r="D150" s="193" t="s">
        <v>248</v>
      </c>
      <c r="E150" s="210" t="s">
        <v>19</v>
      </c>
      <c r="F150" s="211" t="s">
        <v>281</v>
      </c>
      <c r="G150" s="209"/>
      <c r="H150" s="212">
        <v>34.9</v>
      </c>
      <c r="I150" s="213"/>
      <c r="J150" s="209"/>
      <c r="K150" s="209"/>
      <c r="L150" s="214"/>
      <c r="M150" s="215"/>
      <c r="N150" s="216"/>
      <c r="O150" s="216"/>
      <c r="P150" s="216"/>
      <c r="Q150" s="216"/>
      <c r="R150" s="216"/>
      <c r="S150" s="216"/>
      <c r="T150" s="217"/>
      <c r="AT150" s="218" t="s">
        <v>248</v>
      </c>
      <c r="AU150" s="218" t="s">
        <v>78</v>
      </c>
      <c r="AV150" s="14" t="s">
        <v>78</v>
      </c>
      <c r="AW150" s="14" t="s">
        <v>31</v>
      </c>
      <c r="AX150" s="14" t="s">
        <v>69</v>
      </c>
      <c r="AY150" s="218" t="s">
        <v>231</v>
      </c>
    </row>
    <row r="151" spans="1:65" s="13" customFormat="1" ht="11.25">
      <c r="B151" s="198"/>
      <c r="C151" s="199"/>
      <c r="D151" s="193" t="s">
        <v>248</v>
      </c>
      <c r="E151" s="200" t="s">
        <v>19</v>
      </c>
      <c r="F151" s="201" t="s">
        <v>299</v>
      </c>
      <c r="G151" s="199"/>
      <c r="H151" s="200" t="s">
        <v>19</v>
      </c>
      <c r="I151" s="202"/>
      <c r="J151" s="199"/>
      <c r="K151" s="199"/>
      <c r="L151" s="203"/>
      <c r="M151" s="204"/>
      <c r="N151" s="205"/>
      <c r="O151" s="205"/>
      <c r="P151" s="205"/>
      <c r="Q151" s="205"/>
      <c r="R151" s="205"/>
      <c r="S151" s="205"/>
      <c r="T151" s="206"/>
      <c r="AT151" s="207" t="s">
        <v>248</v>
      </c>
      <c r="AU151" s="207" t="s">
        <v>78</v>
      </c>
      <c r="AV151" s="13" t="s">
        <v>76</v>
      </c>
      <c r="AW151" s="13" t="s">
        <v>31</v>
      </c>
      <c r="AX151" s="13" t="s">
        <v>69</v>
      </c>
      <c r="AY151" s="207" t="s">
        <v>231</v>
      </c>
    </row>
    <row r="152" spans="1:65" s="13" customFormat="1" ht="11.25">
      <c r="B152" s="198"/>
      <c r="C152" s="199"/>
      <c r="D152" s="193" t="s">
        <v>248</v>
      </c>
      <c r="E152" s="200" t="s">
        <v>19</v>
      </c>
      <c r="F152" s="201" t="s">
        <v>250</v>
      </c>
      <c r="G152" s="199"/>
      <c r="H152" s="200" t="s">
        <v>19</v>
      </c>
      <c r="I152" s="202"/>
      <c r="J152" s="199"/>
      <c r="K152" s="199"/>
      <c r="L152" s="203"/>
      <c r="M152" s="204"/>
      <c r="N152" s="205"/>
      <c r="O152" s="205"/>
      <c r="P152" s="205"/>
      <c r="Q152" s="205"/>
      <c r="R152" s="205"/>
      <c r="S152" s="205"/>
      <c r="T152" s="206"/>
      <c r="AT152" s="207" t="s">
        <v>248</v>
      </c>
      <c r="AU152" s="207" t="s">
        <v>78</v>
      </c>
      <c r="AV152" s="13" t="s">
        <v>76</v>
      </c>
      <c r="AW152" s="13" t="s">
        <v>31</v>
      </c>
      <c r="AX152" s="13" t="s">
        <v>69</v>
      </c>
      <c r="AY152" s="207" t="s">
        <v>231</v>
      </c>
    </row>
    <row r="153" spans="1:65" s="14" customFormat="1" ht="11.25">
      <c r="B153" s="208"/>
      <c r="C153" s="209"/>
      <c r="D153" s="193" t="s">
        <v>248</v>
      </c>
      <c r="E153" s="210" t="s">
        <v>19</v>
      </c>
      <c r="F153" s="211" t="s">
        <v>251</v>
      </c>
      <c r="G153" s="209"/>
      <c r="H153" s="212">
        <v>116.9</v>
      </c>
      <c r="I153" s="213"/>
      <c r="J153" s="209"/>
      <c r="K153" s="209"/>
      <c r="L153" s="214"/>
      <c r="M153" s="215"/>
      <c r="N153" s="216"/>
      <c r="O153" s="216"/>
      <c r="P153" s="216"/>
      <c r="Q153" s="216"/>
      <c r="R153" s="216"/>
      <c r="S153" s="216"/>
      <c r="T153" s="217"/>
      <c r="AT153" s="218" t="s">
        <v>248</v>
      </c>
      <c r="AU153" s="218" t="s">
        <v>78</v>
      </c>
      <c r="AV153" s="14" t="s">
        <v>78</v>
      </c>
      <c r="AW153" s="14" t="s">
        <v>31</v>
      </c>
      <c r="AX153" s="14" t="s">
        <v>69</v>
      </c>
      <c r="AY153" s="218" t="s">
        <v>231</v>
      </c>
    </row>
    <row r="154" spans="1:65" s="13" customFormat="1" ht="11.25">
      <c r="B154" s="198"/>
      <c r="C154" s="199"/>
      <c r="D154" s="193" t="s">
        <v>248</v>
      </c>
      <c r="E154" s="200" t="s">
        <v>19</v>
      </c>
      <c r="F154" s="201" t="s">
        <v>300</v>
      </c>
      <c r="G154" s="199"/>
      <c r="H154" s="200" t="s">
        <v>19</v>
      </c>
      <c r="I154" s="202"/>
      <c r="J154" s="199"/>
      <c r="K154" s="199"/>
      <c r="L154" s="203"/>
      <c r="M154" s="204"/>
      <c r="N154" s="205"/>
      <c r="O154" s="205"/>
      <c r="P154" s="205"/>
      <c r="Q154" s="205"/>
      <c r="R154" s="205"/>
      <c r="S154" s="205"/>
      <c r="T154" s="206"/>
      <c r="AT154" s="207" t="s">
        <v>248</v>
      </c>
      <c r="AU154" s="207" t="s">
        <v>78</v>
      </c>
      <c r="AV154" s="13" t="s">
        <v>76</v>
      </c>
      <c r="AW154" s="13" t="s">
        <v>31</v>
      </c>
      <c r="AX154" s="13" t="s">
        <v>69</v>
      </c>
      <c r="AY154" s="207" t="s">
        <v>231</v>
      </c>
    </row>
    <row r="155" spans="1:65" s="14" customFormat="1" ht="11.25">
      <c r="B155" s="208"/>
      <c r="C155" s="209"/>
      <c r="D155" s="193" t="s">
        <v>248</v>
      </c>
      <c r="E155" s="210" t="s">
        <v>19</v>
      </c>
      <c r="F155" s="211" t="s">
        <v>257</v>
      </c>
      <c r="G155" s="209"/>
      <c r="H155" s="212">
        <v>28.1</v>
      </c>
      <c r="I155" s="213"/>
      <c r="J155" s="209"/>
      <c r="K155" s="209"/>
      <c r="L155" s="214"/>
      <c r="M155" s="215"/>
      <c r="N155" s="216"/>
      <c r="O155" s="216"/>
      <c r="P155" s="216"/>
      <c r="Q155" s="216"/>
      <c r="R155" s="216"/>
      <c r="S155" s="216"/>
      <c r="T155" s="217"/>
      <c r="AT155" s="218" t="s">
        <v>248</v>
      </c>
      <c r="AU155" s="218" t="s">
        <v>78</v>
      </c>
      <c r="AV155" s="14" t="s">
        <v>78</v>
      </c>
      <c r="AW155" s="14" t="s">
        <v>31</v>
      </c>
      <c r="AX155" s="14" t="s">
        <v>69</v>
      </c>
      <c r="AY155" s="218" t="s">
        <v>231</v>
      </c>
    </row>
    <row r="156" spans="1:65" s="13" customFormat="1" ht="11.25">
      <c r="B156" s="198"/>
      <c r="C156" s="199"/>
      <c r="D156" s="193" t="s">
        <v>248</v>
      </c>
      <c r="E156" s="200" t="s">
        <v>19</v>
      </c>
      <c r="F156" s="201" t="s">
        <v>301</v>
      </c>
      <c r="G156" s="199"/>
      <c r="H156" s="200" t="s">
        <v>19</v>
      </c>
      <c r="I156" s="202"/>
      <c r="J156" s="199"/>
      <c r="K156" s="199"/>
      <c r="L156" s="203"/>
      <c r="M156" s="204"/>
      <c r="N156" s="205"/>
      <c r="O156" s="205"/>
      <c r="P156" s="205"/>
      <c r="Q156" s="205"/>
      <c r="R156" s="205"/>
      <c r="S156" s="205"/>
      <c r="T156" s="206"/>
      <c r="AT156" s="207" t="s">
        <v>248</v>
      </c>
      <c r="AU156" s="207" t="s">
        <v>78</v>
      </c>
      <c r="AV156" s="13" t="s">
        <v>76</v>
      </c>
      <c r="AW156" s="13" t="s">
        <v>31</v>
      </c>
      <c r="AX156" s="13" t="s">
        <v>69</v>
      </c>
      <c r="AY156" s="207" t="s">
        <v>231</v>
      </c>
    </row>
    <row r="157" spans="1:65" s="14" customFormat="1" ht="11.25">
      <c r="B157" s="208"/>
      <c r="C157" s="209"/>
      <c r="D157" s="193" t="s">
        <v>248</v>
      </c>
      <c r="E157" s="210" t="s">
        <v>19</v>
      </c>
      <c r="F157" s="211" t="s">
        <v>259</v>
      </c>
      <c r="G157" s="209"/>
      <c r="H157" s="212">
        <v>26.7</v>
      </c>
      <c r="I157" s="213"/>
      <c r="J157" s="209"/>
      <c r="K157" s="209"/>
      <c r="L157" s="214"/>
      <c r="M157" s="215"/>
      <c r="N157" s="216"/>
      <c r="O157" s="216"/>
      <c r="P157" s="216"/>
      <c r="Q157" s="216"/>
      <c r="R157" s="216"/>
      <c r="S157" s="216"/>
      <c r="T157" s="217"/>
      <c r="AT157" s="218" t="s">
        <v>248</v>
      </c>
      <c r="AU157" s="218" t="s">
        <v>78</v>
      </c>
      <c r="AV157" s="14" t="s">
        <v>78</v>
      </c>
      <c r="AW157" s="14" t="s">
        <v>31</v>
      </c>
      <c r="AX157" s="14" t="s">
        <v>69</v>
      </c>
      <c r="AY157" s="218" t="s">
        <v>231</v>
      </c>
    </row>
    <row r="158" spans="1:65" s="13" customFormat="1" ht="11.25">
      <c r="B158" s="198"/>
      <c r="C158" s="199"/>
      <c r="D158" s="193" t="s">
        <v>248</v>
      </c>
      <c r="E158" s="200" t="s">
        <v>19</v>
      </c>
      <c r="F158" s="201" t="s">
        <v>252</v>
      </c>
      <c r="G158" s="199"/>
      <c r="H158" s="200" t="s">
        <v>19</v>
      </c>
      <c r="I158" s="202"/>
      <c r="J158" s="199"/>
      <c r="K158" s="199"/>
      <c r="L158" s="203"/>
      <c r="M158" s="204"/>
      <c r="N158" s="205"/>
      <c r="O158" s="205"/>
      <c r="P158" s="205"/>
      <c r="Q158" s="205"/>
      <c r="R158" s="205"/>
      <c r="S158" s="205"/>
      <c r="T158" s="206"/>
      <c r="AT158" s="207" t="s">
        <v>248</v>
      </c>
      <c r="AU158" s="207" t="s">
        <v>78</v>
      </c>
      <c r="AV158" s="13" t="s">
        <v>76</v>
      </c>
      <c r="AW158" s="13" t="s">
        <v>31</v>
      </c>
      <c r="AX158" s="13" t="s">
        <v>69</v>
      </c>
      <c r="AY158" s="207" t="s">
        <v>231</v>
      </c>
    </row>
    <row r="159" spans="1:65" s="14" customFormat="1" ht="11.25">
      <c r="B159" s="208"/>
      <c r="C159" s="209"/>
      <c r="D159" s="193" t="s">
        <v>248</v>
      </c>
      <c r="E159" s="210" t="s">
        <v>19</v>
      </c>
      <c r="F159" s="211" t="s">
        <v>253</v>
      </c>
      <c r="G159" s="209"/>
      <c r="H159" s="212">
        <v>345.6</v>
      </c>
      <c r="I159" s="213"/>
      <c r="J159" s="209"/>
      <c r="K159" s="209"/>
      <c r="L159" s="214"/>
      <c r="M159" s="215"/>
      <c r="N159" s="216"/>
      <c r="O159" s="216"/>
      <c r="P159" s="216"/>
      <c r="Q159" s="216"/>
      <c r="R159" s="216"/>
      <c r="S159" s="216"/>
      <c r="T159" s="217"/>
      <c r="AT159" s="218" t="s">
        <v>248</v>
      </c>
      <c r="AU159" s="218" t="s">
        <v>78</v>
      </c>
      <c r="AV159" s="14" t="s">
        <v>78</v>
      </c>
      <c r="AW159" s="14" t="s">
        <v>31</v>
      </c>
      <c r="AX159" s="14" t="s">
        <v>69</v>
      </c>
      <c r="AY159" s="218" t="s">
        <v>231</v>
      </c>
    </row>
    <row r="160" spans="1:65" s="13" customFormat="1" ht="11.25">
      <c r="B160" s="198"/>
      <c r="C160" s="199"/>
      <c r="D160" s="193" t="s">
        <v>248</v>
      </c>
      <c r="E160" s="200" t="s">
        <v>19</v>
      </c>
      <c r="F160" s="201" t="s">
        <v>264</v>
      </c>
      <c r="G160" s="199"/>
      <c r="H160" s="200" t="s">
        <v>19</v>
      </c>
      <c r="I160" s="202"/>
      <c r="J160" s="199"/>
      <c r="K160" s="199"/>
      <c r="L160" s="203"/>
      <c r="M160" s="204"/>
      <c r="N160" s="205"/>
      <c r="O160" s="205"/>
      <c r="P160" s="205"/>
      <c r="Q160" s="205"/>
      <c r="R160" s="205"/>
      <c r="S160" s="205"/>
      <c r="T160" s="206"/>
      <c r="AT160" s="207" t="s">
        <v>248</v>
      </c>
      <c r="AU160" s="207" t="s">
        <v>78</v>
      </c>
      <c r="AV160" s="13" t="s">
        <v>76</v>
      </c>
      <c r="AW160" s="13" t="s">
        <v>31</v>
      </c>
      <c r="AX160" s="13" t="s">
        <v>69</v>
      </c>
      <c r="AY160" s="207" t="s">
        <v>231</v>
      </c>
    </row>
    <row r="161" spans="1:65" s="14" customFormat="1" ht="11.25">
      <c r="B161" s="208"/>
      <c r="C161" s="209"/>
      <c r="D161" s="193" t="s">
        <v>248</v>
      </c>
      <c r="E161" s="210" t="s">
        <v>19</v>
      </c>
      <c r="F161" s="211" t="s">
        <v>265</v>
      </c>
      <c r="G161" s="209"/>
      <c r="H161" s="212">
        <v>19.600000000000001</v>
      </c>
      <c r="I161" s="213"/>
      <c r="J161" s="209"/>
      <c r="K161" s="209"/>
      <c r="L161" s="214"/>
      <c r="M161" s="215"/>
      <c r="N161" s="216"/>
      <c r="O161" s="216"/>
      <c r="P161" s="216"/>
      <c r="Q161" s="216"/>
      <c r="R161" s="216"/>
      <c r="S161" s="216"/>
      <c r="T161" s="217"/>
      <c r="AT161" s="218" t="s">
        <v>248</v>
      </c>
      <c r="AU161" s="218" t="s">
        <v>78</v>
      </c>
      <c r="AV161" s="14" t="s">
        <v>78</v>
      </c>
      <c r="AW161" s="14" t="s">
        <v>31</v>
      </c>
      <c r="AX161" s="14" t="s">
        <v>69</v>
      </c>
      <c r="AY161" s="218" t="s">
        <v>231</v>
      </c>
    </row>
    <row r="162" spans="1:65" s="15" customFormat="1" ht="11.25">
      <c r="B162" s="219"/>
      <c r="C162" s="220"/>
      <c r="D162" s="193" t="s">
        <v>248</v>
      </c>
      <c r="E162" s="221" t="s">
        <v>19</v>
      </c>
      <c r="F162" s="222" t="s">
        <v>260</v>
      </c>
      <c r="G162" s="220"/>
      <c r="H162" s="223">
        <v>571.80000000000007</v>
      </c>
      <c r="I162" s="224"/>
      <c r="J162" s="220"/>
      <c r="K162" s="220"/>
      <c r="L162" s="225"/>
      <c r="M162" s="226"/>
      <c r="N162" s="227"/>
      <c r="O162" s="227"/>
      <c r="P162" s="227"/>
      <c r="Q162" s="227"/>
      <c r="R162" s="227"/>
      <c r="S162" s="227"/>
      <c r="T162" s="228"/>
      <c r="AT162" s="229" t="s">
        <v>248</v>
      </c>
      <c r="AU162" s="229" t="s">
        <v>78</v>
      </c>
      <c r="AV162" s="15" t="s">
        <v>238</v>
      </c>
      <c r="AW162" s="15" t="s">
        <v>31</v>
      </c>
      <c r="AX162" s="15" t="s">
        <v>76</v>
      </c>
      <c r="AY162" s="229" t="s">
        <v>231</v>
      </c>
    </row>
    <row r="163" spans="1:65" s="2" customFormat="1" ht="55.5" customHeight="1">
      <c r="A163" s="36"/>
      <c r="B163" s="37"/>
      <c r="C163" s="180" t="s">
        <v>145</v>
      </c>
      <c r="D163" s="180" t="s">
        <v>234</v>
      </c>
      <c r="E163" s="181" t="s">
        <v>302</v>
      </c>
      <c r="F163" s="182" t="s">
        <v>303</v>
      </c>
      <c r="G163" s="183" t="s">
        <v>243</v>
      </c>
      <c r="H163" s="184">
        <v>34.9</v>
      </c>
      <c r="I163" s="185"/>
      <c r="J163" s="186">
        <f>ROUND(I163*H163,2)</f>
        <v>0</v>
      </c>
      <c r="K163" s="182" t="s">
        <v>244</v>
      </c>
      <c r="L163" s="41"/>
      <c r="M163" s="187" t="s">
        <v>19</v>
      </c>
      <c r="N163" s="188" t="s">
        <v>40</v>
      </c>
      <c r="O163" s="66"/>
      <c r="P163" s="189">
        <f>O163*H163</f>
        <v>0</v>
      </c>
      <c r="Q163" s="189">
        <v>0</v>
      </c>
      <c r="R163" s="189">
        <f>Q163*H163</f>
        <v>0</v>
      </c>
      <c r="S163" s="189">
        <v>0.32500000000000001</v>
      </c>
      <c r="T163" s="190">
        <f>S163*H163</f>
        <v>11.342499999999999</v>
      </c>
      <c r="U163" s="36"/>
      <c r="V163" s="36"/>
      <c r="W163" s="36"/>
      <c r="X163" s="36"/>
      <c r="Y163" s="36"/>
      <c r="Z163" s="36"/>
      <c r="AA163" s="36"/>
      <c r="AB163" s="36"/>
      <c r="AC163" s="36"/>
      <c r="AD163" s="36"/>
      <c r="AE163" s="36"/>
      <c r="AR163" s="191" t="s">
        <v>238</v>
      </c>
      <c r="AT163" s="191" t="s">
        <v>234</v>
      </c>
      <c r="AU163" s="191" t="s">
        <v>78</v>
      </c>
      <c r="AY163" s="19" t="s">
        <v>231</v>
      </c>
      <c r="BE163" s="192">
        <f>IF(N163="základní",J163,0)</f>
        <v>0</v>
      </c>
      <c r="BF163" s="192">
        <f>IF(N163="snížená",J163,0)</f>
        <v>0</v>
      </c>
      <c r="BG163" s="192">
        <f>IF(N163="zákl. přenesená",J163,0)</f>
        <v>0</v>
      </c>
      <c r="BH163" s="192">
        <f>IF(N163="sníž. přenesená",J163,0)</f>
        <v>0</v>
      </c>
      <c r="BI163" s="192">
        <f>IF(N163="nulová",J163,0)</f>
        <v>0</v>
      </c>
      <c r="BJ163" s="19" t="s">
        <v>76</v>
      </c>
      <c r="BK163" s="192">
        <f>ROUND(I163*H163,2)</f>
        <v>0</v>
      </c>
      <c r="BL163" s="19" t="s">
        <v>238</v>
      </c>
      <c r="BM163" s="191" t="s">
        <v>304</v>
      </c>
    </row>
    <row r="164" spans="1:65" s="2" customFormat="1" ht="302.25">
      <c r="A164" s="36"/>
      <c r="B164" s="37"/>
      <c r="C164" s="38"/>
      <c r="D164" s="193" t="s">
        <v>246</v>
      </c>
      <c r="E164" s="38"/>
      <c r="F164" s="194" t="s">
        <v>291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246</v>
      </c>
      <c r="AU164" s="19" t="s">
        <v>78</v>
      </c>
    </row>
    <row r="165" spans="1:65" s="13" customFormat="1" ht="11.25">
      <c r="B165" s="198"/>
      <c r="C165" s="199"/>
      <c r="D165" s="193" t="s">
        <v>248</v>
      </c>
      <c r="E165" s="200" t="s">
        <v>19</v>
      </c>
      <c r="F165" s="201" t="s">
        <v>249</v>
      </c>
      <c r="G165" s="199"/>
      <c r="H165" s="200" t="s">
        <v>19</v>
      </c>
      <c r="I165" s="202"/>
      <c r="J165" s="199"/>
      <c r="K165" s="199"/>
      <c r="L165" s="203"/>
      <c r="M165" s="204"/>
      <c r="N165" s="205"/>
      <c r="O165" s="205"/>
      <c r="P165" s="205"/>
      <c r="Q165" s="205"/>
      <c r="R165" s="205"/>
      <c r="S165" s="205"/>
      <c r="T165" s="206"/>
      <c r="AT165" s="207" t="s">
        <v>248</v>
      </c>
      <c r="AU165" s="207" t="s">
        <v>78</v>
      </c>
      <c r="AV165" s="13" t="s">
        <v>76</v>
      </c>
      <c r="AW165" s="13" t="s">
        <v>31</v>
      </c>
      <c r="AX165" s="13" t="s">
        <v>69</v>
      </c>
      <c r="AY165" s="207" t="s">
        <v>231</v>
      </c>
    </row>
    <row r="166" spans="1:65" s="13" customFormat="1" ht="11.25">
      <c r="B166" s="198"/>
      <c r="C166" s="199"/>
      <c r="D166" s="193" t="s">
        <v>248</v>
      </c>
      <c r="E166" s="200" t="s">
        <v>19</v>
      </c>
      <c r="F166" s="201" t="s">
        <v>305</v>
      </c>
      <c r="G166" s="199"/>
      <c r="H166" s="200" t="s">
        <v>19</v>
      </c>
      <c r="I166" s="202"/>
      <c r="J166" s="199"/>
      <c r="K166" s="199"/>
      <c r="L166" s="203"/>
      <c r="M166" s="204"/>
      <c r="N166" s="205"/>
      <c r="O166" s="205"/>
      <c r="P166" s="205"/>
      <c r="Q166" s="205"/>
      <c r="R166" s="205"/>
      <c r="S166" s="205"/>
      <c r="T166" s="206"/>
      <c r="AT166" s="207" t="s">
        <v>248</v>
      </c>
      <c r="AU166" s="207" t="s">
        <v>78</v>
      </c>
      <c r="AV166" s="13" t="s">
        <v>76</v>
      </c>
      <c r="AW166" s="13" t="s">
        <v>31</v>
      </c>
      <c r="AX166" s="13" t="s">
        <v>69</v>
      </c>
      <c r="AY166" s="207" t="s">
        <v>231</v>
      </c>
    </row>
    <row r="167" spans="1:65" s="13" customFormat="1" ht="11.25">
      <c r="B167" s="198"/>
      <c r="C167" s="199"/>
      <c r="D167" s="193" t="s">
        <v>248</v>
      </c>
      <c r="E167" s="200" t="s">
        <v>19</v>
      </c>
      <c r="F167" s="201" t="s">
        <v>280</v>
      </c>
      <c r="G167" s="199"/>
      <c r="H167" s="200" t="s">
        <v>19</v>
      </c>
      <c r="I167" s="202"/>
      <c r="J167" s="199"/>
      <c r="K167" s="199"/>
      <c r="L167" s="203"/>
      <c r="M167" s="204"/>
      <c r="N167" s="205"/>
      <c r="O167" s="205"/>
      <c r="P167" s="205"/>
      <c r="Q167" s="205"/>
      <c r="R167" s="205"/>
      <c r="S167" s="205"/>
      <c r="T167" s="206"/>
      <c r="AT167" s="207" t="s">
        <v>248</v>
      </c>
      <c r="AU167" s="207" t="s">
        <v>78</v>
      </c>
      <c r="AV167" s="13" t="s">
        <v>76</v>
      </c>
      <c r="AW167" s="13" t="s">
        <v>31</v>
      </c>
      <c r="AX167" s="13" t="s">
        <v>69</v>
      </c>
      <c r="AY167" s="207" t="s">
        <v>231</v>
      </c>
    </row>
    <row r="168" spans="1:65" s="14" customFormat="1" ht="11.25">
      <c r="B168" s="208"/>
      <c r="C168" s="209"/>
      <c r="D168" s="193" t="s">
        <v>248</v>
      </c>
      <c r="E168" s="210" t="s">
        <v>19</v>
      </c>
      <c r="F168" s="211" t="s">
        <v>281</v>
      </c>
      <c r="G168" s="209"/>
      <c r="H168" s="212">
        <v>34.9</v>
      </c>
      <c r="I168" s="213"/>
      <c r="J168" s="209"/>
      <c r="K168" s="209"/>
      <c r="L168" s="214"/>
      <c r="M168" s="215"/>
      <c r="N168" s="216"/>
      <c r="O168" s="216"/>
      <c r="P168" s="216"/>
      <c r="Q168" s="216"/>
      <c r="R168" s="216"/>
      <c r="S168" s="216"/>
      <c r="T168" s="217"/>
      <c r="AT168" s="218" t="s">
        <v>248</v>
      </c>
      <c r="AU168" s="218" t="s">
        <v>78</v>
      </c>
      <c r="AV168" s="14" t="s">
        <v>78</v>
      </c>
      <c r="AW168" s="14" t="s">
        <v>31</v>
      </c>
      <c r="AX168" s="14" t="s">
        <v>76</v>
      </c>
      <c r="AY168" s="218" t="s">
        <v>231</v>
      </c>
    </row>
    <row r="169" spans="1:65" s="2" customFormat="1" ht="49.15" customHeight="1">
      <c r="A169" s="36"/>
      <c r="B169" s="37"/>
      <c r="C169" s="180" t="s">
        <v>154</v>
      </c>
      <c r="D169" s="180" t="s">
        <v>234</v>
      </c>
      <c r="E169" s="181" t="s">
        <v>306</v>
      </c>
      <c r="F169" s="182" t="s">
        <v>307</v>
      </c>
      <c r="G169" s="183" t="s">
        <v>243</v>
      </c>
      <c r="H169" s="184">
        <v>400</v>
      </c>
      <c r="I169" s="185"/>
      <c r="J169" s="186">
        <f>ROUND(I169*H169,2)</f>
        <v>0</v>
      </c>
      <c r="K169" s="182" t="s">
        <v>244</v>
      </c>
      <c r="L169" s="41"/>
      <c r="M169" s="187" t="s">
        <v>19</v>
      </c>
      <c r="N169" s="188" t="s">
        <v>40</v>
      </c>
      <c r="O169" s="66"/>
      <c r="P169" s="189">
        <f>O169*H169</f>
        <v>0</v>
      </c>
      <c r="Q169" s="189">
        <v>0</v>
      </c>
      <c r="R169" s="189">
        <f>Q169*H169</f>
        <v>0</v>
      </c>
      <c r="S169" s="189">
        <v>9.8000000000000004E-2</v>
      </c>
      <c r="T169" s="190">
        <f>S169*H169</f>
        <v>39.200000000000003</v>
      </c>
      <c r="U169" s="36"/>
      <c r="V169" s="36"/>
      <c r="W169" s="36"/>
      <c r="X169" s="36"/>
      <c r="Y169" s="36"/>
      <c r="Z169" s="36"/>
      <c r="AA169" s="36"/>
      <c r="AB169" s="36"/>
      <c r="AC169" s="36"/>
      <c r="AD169" s="36"/>
      <c r="AE169" s="36"/>
      <c r="AR169" s="191" t="s">
        <v>238</v>
      </c>
      <c r="AT169" s="191" t="s">
        <v>234</v>
      </c>
      <c r="AU169" s="191" t="s">
        <v>78</v>
      </c>
      <c r="AY169" s="19" t="s">
        <v>231</v>
      </c>
      <c r="BE169" s="192">
        <f>IF(N169="základní",J169,0)</f>
        <v>0</v>
      </c>
      <c r="BF169" s="192">
        <f>IF(N169="snížená",J169,0)</f>
        <v>0</v>
      </c>
      <c r="BG169" s="192">
        <f>IF(N169="zákl. přenesená",J169,0)</f>
        <v>0</v>
      </c>
      <c r="BH169" s="192">
        <f>IF(N169="sníž. přenesená",J169,0)</f>
        <v>0</v>
      </c>
      <c r="BI169" s="192">
        <f>IF(N169="nulová",J169,0)</f>
        <v>0</v>
      </c>
      <c r="BJ169" s="19" t="s">
        <v>76</v>
      </c>
      <c r="BK169" s="192">
        <f>ROUND(I169*H169,2)</f>
        <v>0</v>
      </c>
      <c r="BL169" s="19" t="s">
        <v>238</v>
      </c>
      <c r="BM169" s="191" t="s">
        <v>308</v>
      </c>
    </row>
    <row r="170" spans="1:65" s="2" customFormat="1" ht="302.25">
      <c r="A170" s="36"/>
      <c r="B170" s="37"/>
      <c r="C170" s="38"/>
      <c r="D170" s="193" t="s">
        <v>246</v>
      </c>
      <c r="E170" s="38"/>
      <c r="F170" s="194" t="s">
        <v>291</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246</v>
      </c>
      <c r="AU170" s="19" t="s">
        <v>78</v>
      </c>
    </row>
    <row r="171" spans="1:65" s="13" customFormat="1" ht="11.25">
      <c r="B171" s="198"/>
      <c r="C171" s="199"/>
      <c r="D171" s="193" t="s">
        <v>248</v>
      </c>
      <c r="E171" s="200" t="s">
        <v>19</v>
      </c>
      <c r="F171" s="201" t="s">
        <v>249</v>
      </c>
      <c r="G171" s="199"/>
      <c r="H171" s="200" t="s">
        <v>19</v>
      </c>
      <c r="I171" s="202"/>
      <c r="J171" s="199"/>
      <c r="K171" s="199"/>
      <c r="L171" s="203"/>
      <c r="M171" s="204"/>
      <c r="N171" s="205"/>
      <c r="O171" s="205"/>
      <c r="P171" s="205"/>
      <c r="Q171" s="205"/>
      <c r="R171" s="205"/>
      <c r="S171" s="205"/>
      <c r="T171" s="206"/>
      <c r="AT171" s="207" t="s">
        <v>248</v>
      </c>
      <c r="AU171" s="207" t="s">
        <v>78</v>
      </c>
      <c r="AV171" s="13" t="s">
        <v>76</v>
      </c>
      <c r="AW171" s="13" t="s">
        <v>31</v>
      </c>
      <c r="AX171" s="13" t="s">
        <v>69</v>
      </c>
      <c r="AY171" s="207" t="s">
        <v>231</v>
      </c>
    </row>
    <row r="172" spans="1:65" s="13" customFormat="1" ht="11.25">
      <c r="B172" s="198"/>
      <c r="C172" s="199"/>
      <c r="D172" s="193" t="s">
        <v>248</v>
      </c>
      <c r="E172" s="200" t="s">
        <v>19</v>
      </c>
      <c r="F172" s="201" t="s">
        <v>309</v>
      </c>
      <c r="G172" s="199"/>
      <c r="H172" s="200" t="s">
        <v>19</v>
      </c>
      <c r="I172" s="202"/>
      <c r="J172" s="199"/>
      <c r="K172" s="199"/>
      <c r="L172" s="203"/>
      <c r="M172" s="204"/>
      <c r="N172" s="205"/>
      <c r="O172" s="205"/>
      <c r="P172" s="205"/>
      <c r="Q172" s="205"/>
      <c r="R172" s="205"/>
      <c r="S172" s="205"/>
      <c r="T172" s="206"/>
      <c r="AT172" s="207" t="s">
        <v>248</v>
      </c>
      <c r="AU172" s="207" t="s">
        <v>78</v>
      </c>
      <c r="AV172" s="13" t="s">
        <v>76</v>
      </c>
      <c r="AW172" s="13" t="s">
        <v>31</v>
      </c>
      <c r="AX172" s="13" t="s">
        <v>69</v>
      </c>
      <c r="AY172" s="207" t="s">
        <v>231</v>
      </c>
    </row>
    <row r="173" spans="1:65" s="13" customFormat="1" ht="11.25">
      <c r="B173" s="198"/>
      <c r="C173" s="199"/>
      <c r="D173" s="193" t="s">
        <v>248</v>
      </c>
      <c r="E173" s="200" t="s">
        <v>19</v>
      </c>
      <c r="F173" s="201" t="s">
        <v>310</v>
      </c>
      <c r="G173" s="199"/>
      <c r="H173" s="200" t="s">
        <v>19</v>
      </c>
      <c r="I173" s="202"/>
      <c r="J173" s="199"/>
      <c r="K173" s="199"/>
      <c r="L173" s="203"/>
      <c r="M173" s="204"/>
      <c r="N173" s="205"/>
      <c r="O173" s="205"/>
      <c r="P173" s="205"/>
      <c r="Q173" s="205"/>
      <c r="R173" s="205"/>
      <c r="S173" s="205"/>
      <c r="T173" s="206"/>
      <c r="AT173" s="207" t="s">
        <v>248</v>
      </c>
      <c r="AU173" s="207" t="s">
        <v>78</v>
      </c>
      <c r="AV173" s="13" t="s">
        <v>76</v>
      </c>
      <c r="AW173" s="13" t="s">
        <v>31</v>
      </c>
      <c r="AX173" s="13" t="s">
        <v>69</v>
      </c>
      <c r="AY173" s="207" t="s">
        <v>231</v>
      </c>
    </row>
    <row r="174" spans="1:65" s="14" customFormat="1" ht="11.25">
      <c r="B174" s="208"/>
      <c r="C174" s="209"/>
      <c r="D174" s="193" t="s">
        <v>248</v>
      </c>
      <c r="E174" s="210" t="s">
        <v>19</v>
      </c>
      <c r="F174" s="211" t="s">
        <v>293</v>
      </c>
      <c r="G174" s="209"/>
      <c r="H174" s="212">
        <v>400</v>
      </c>
      <c r="I174" s="213"/>
      <c r="J174" s="209"/>
      <c r="K174" s="209"/>
      <c r="L174" s="214"/>
      <c r="M174" s="215"/>
      <c r="N174" s="216"/>
      <c r="O174" s="216"/>
      <c r="P174" s="216"/>
      <c r="Q174" s="216"/>
      <c r="R174" s="216"/>
      <c r="S174" s="216"/>
      <c r="T174" s="217"/>
      <c r="AT174" s="218" t="s">
        <v>248</v>
      </c>
      <c r="AU174" s="218" t="s">
        <v>78</v>
      </c>
      <c r="AV174" s="14" t="s">
        <v>78</v>
      </c>
      <c r="AW174" s="14" t="s">
        <v>31</v>
      </c>
      <c r="AX174" s="14" t="s">
        <v>69</v>
      </c>
      <c r="AY174" s="218" t="s">
        <v>231</v>
      </c>
    </row>
    <row r="175" spans="1:65" s="15" customFormat="1" ht="11.25">
      <c r="B175" s="219"/>
      <c r="C175" s="220"/>
      <c r="D175" s="193" t="s">
        <v>248</v>
      </c>
      <c r="E175" s="221" t="s">
        <v>19</v>
      </c>
      <c r="F175" s="222" t="s">
        <v>260</v>
      </c>
      <c r="G175" s="220"/>
      <c r="H175" s="223">
        <v>400</v>
      </c>
      <c r="I175" s="224"/>
      <c r="J175" s="220"/>
      <c r="K175" s="220"/>
      <c r="L175" s="225"/>
      <c r="M175" s="226"/>
      <c r="N175" s="227"/>
      <c r="O175" s="227"/>
      <c r="P175" s="227"/>
      <c r="Q175" s="227"/>
      <c r="R175" s="227"/>
      <c r="S175" s="227"/>
      <c r="T175" s="228"/>
      <c r="AT175" s="229" t="s">
        <v>248</v>
      </c>
      <c r="AU175" s="229" t="s">
        <v>78</v>
      </c>
      <c r="AV175" s="15" t="s">
        <v>238</v>
      </c>
      <c r="AW175" s="15" t="s">
        <v>31</v>
      </c>
      <c r="AX175" s="15" t="s">
        <v>76</v>
      </c>
      <c r="AY175" s="229" t="s">
        <v>231</v>
      </c>
    </row>
    <row r="176" spans="1:65" s="2" customFormat="1" ht="49.15" customHeight="1">
      <c r="A176" s="36"/>
      <c r="B176" s="37"/>
      <c r="C176" s="180" t="s">
        <v>311</v>
      </c>
      <c r="D176" s="180" t="s">
        <v>234</v>
      </c>
      <c r="E176" s="181" t="s">
        <v>312</v>
      </c>
      <c r="F176" s="182" t="s">
        <v>313</v>
      </c>
      <c r="G176" s="183" t="s">
        <v>243</v>
      </c>
      <c r="H176" s="184">
        <v>400</v>
      </c>
      <c r="I176" s="185"/>
      <c r="J176" s="186">
        <f>ROUND(I176*H176,2)</f>
        <v>0</v>
      </c>
      <c r="K176" s="182" t="s">
        <v>244</v>
      </c>
      <c r="L176" s="41"/>
      <c r="M176" s="187" t="s">
        <v>19</v>
      </c>
      <c r="N176" s="188" t="s">
        <v>40</v>
      </c>
      <c r="O176" s="66"/>
      <c r="P176" s="189">
        <f>O176*H176</f>
        <v>0</v>
      </c>
      <c r="Q176" s="189">
        <v>0</v>
      </c>
      <c r="R176" s="189">
        <f>Q176*H176</f>
        <v>0</v>
      </c>
      <c r="S176" s="189">
        <v>0.22</v>
      </c>
      <c r="T176" s="190">
        <f>S176*H176</f>
        <v>88</v>
      </c>
      <c r="U176" s="36"/>
      <c r="V176" s="36"/>
      <c r="W176" s="36"/>
      <c r="X176" s="36"/>
      <c r="Y176" s="36"/>
      <c r="Z176" s="36"/>
      <c r="AA176" s="36"/>
      <c r="AB176" s="36"/>
      <c r="AC176" s="36"/>
      <c r="AD176" s="36"/>
      <c r="AE176" s="36"/>
      <c r="AR176" s="191" t="s">
        <v>238</v>
      </c>
      <c r="AT176" s="191" t="s">
        <v>234</v>
      </c>
      <c r="AU176" s="191" t="s">
        <v>78</v>
      </c>
      <c r="AY176" s="19" t="s">
        <v>231</v>
      </c>
      <c r="BE176" s="192">
        <f>IF(N176="základní",J176,0)</f>
        <v>0</v>
      </c>
      <c r="BF176" s="192">
        <f>IF(N176="snížená",J176,0)</f>
        <v>0</v>
      </c>
      <c r="BG176" s="192">
        <f>IF(N176="zákl. přenesená",J176,0)</f>
        <v>0</v>
      </c>
      <c r="BH176" s="192">
        <f>IF(N176="sníž. přenesená",J176,0)</f>
        <v>0</v>
      </c>
      <c r="BI176" s="192">
        <f>IF(N176="nulová",J176,0)</f>
        <v>0</v>
      </c>
      <c r="BJ176" s="19" t="s">
        <v>76</v>
      </c>
      <c r="BK176" s="192">
        <f>ROUND(I176*H176,2)</f>
        <v>0</v>
      </c>
      <c r="BL176" s="19" t="s">
        <v>238</v>
      </c>
      <c r="BM176" s="191" t="s">
        <v>314</v>
      </c>
    </row>
    <row r="177" spans="1:65" s="2" customFormat="1" ht="302.25">
      <c r="A177" s="36"/>
      <c r="B177" s="37"/>
      <c r="C177" s="38"/>
      <c r="D177" s="193" t="s">
        <v>246</v>
      </c>
      <c r="E177" s="38"/>
      <c r="F177" s="194" t="s">
        <v>291</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246</v>
      </c>
      <c r="AU177" s="19" t="s">
        <v>78</v>
      </c>
    </row>
    <row r="178" spans="1:65" s="13" customFormat="1" ht="11.25">
      <c r="B178" s="198"/>
      <c r="C178" s="199"/>
      <c r="D178" s="193" t="s">
        <v>248</v>
      </c>
      <c r="E178" s="200" t="s">
        <v>19</v>
      </c>
      <c r="F178" s="201" t="s">
        <v>249</v>
      </c>
      <c r="G178" s="199"/>
      <c r="H178" s="200" t="s">
        <v>19</v>
      </c>
      <c r="I178" s="202"/>
      <c r="J178" s="199"/>
      <c r="K178" s="199"/>
      <c r="L178" s="203"/>
      <c r="M178" s="204"/>
      <c r="N178" s="205"/>
      <c r="O178" s="205"/>
      <c r="P178" s="205"/>
      <c r="Q178" s="205"/>
      <c r="R178" s="205"/>
      <c r="S178" s="205"/>
      <c r="T178" s="206"/>
      <c r="AT178" s="207" t="s">
        <v>248</v>
      </c>
      <c r="AU178" s="207" t="s">
        <v>78</v>
      </c>
      <c r="AV178" s="13" t="s">
        <v>76</v>
      </c>
      <c r="AW178" s="13" t="s">
        <v>31</v>
      </c>
      <c r="AX178" s="13" t="s">
        <v>69</v>
      </c>
      <c r="AY178" s="207" t="s">
        <v>231</v>
      </c>
    </row>
    <row r="179" spans="1:65" s="13" customFormat="1" ht="11.25">
      <c r="B179" s="198"/>
      <c r="C179" s="199"/>
      <c r="D179" s="193" t="s">
        <v>248</v>
      </c>
      <c r="E179" s="200" t="s">
        <v>19</v>
      </c>
      <c r="F179" s="201" t="s">
        <v>309</v>
      </c>
      <c r="G179" s="199"/>
      <c r="H179" s="200" t="s">
        <v>19</v>
      </c>
      <c r="I179" s="202"/>
      <c r="J179" s="199"/>
      <c r="K179" s="199"/>
      <c r="L179" s="203"/>
      <c r="M179" s="204"/>
      <c r="N179" s="205"/>
      <c r="O179" s="205"/>
      <c r="P179" s="205"/>
      <c r="Q179" s="205"/>
      <c r="R179" s="205"/>
      <c r="S179" s="205"/>
      <c r="T179" s="206"/>
      <c r="AT179" s="207" t="s">
        <v>248</v>
      </c>
      <c r="AU179" s="207" t="s">
        <v>78</v>
      </c>
      <c r="AV179" s="13" t="s">
        <v>76</v>
      </c>
      <c r="AW179" s="13" t="s">
        <v>31</v>
      </c>
      <c r="AX179" s="13" t="s">
        <v>69</v>
      </c>
      <c r="AY179" s="207" t="s">
        <v>231</v>
      </c>
    </row>
    <row r="180" spans="1:65" s="13" customFormat="1" ht="11.25">
      <c r="B180" s="198"/>
      <c r="C180" s="199"/>
      <c r="D180" s="193" t="s">
        <v>248</v>
      </c>
      <c r="E180" s="200" t="s">
        <v>19</v>
      </c>
      <c r="F180" s="201" t="s">
        <v>315</v>
      </c>
      <c r="G180" s="199"/>
      <c r="H180" s="200" t="s">
        <v>19</v>
      </c>
      <c r="I180" s="202"/>
      <c r="J180" s="199"/>
      <c r="K180" s="199"/>
      <c r="L180" s="203"/>
      <c r="M180" s="204"/>
      <c r="N180" s="205"/>
      <c r="O180" s="205"/>
      <c r="P180" s="205"/>
      <c r="Q180" s="205"/>
      <c r="R180" s="205"/>
      <c r="S180" s="205"/>
      <c r="T180" s="206"/>
      <c r="AT180" s="207" t="s">
        <v>248</v>
      </c>
      <c r="AU180" s="207" t="s">
        <v>78</v>
      </c>
      <c r="AV180" s="13" t="s">
        <v>76</v>
      </c>
      <c r="AW180" s="13" t="s">
        <v>31</v>
      </c>
      <c r="AX180" s="13" t="s">
        <v>69</v>
      </c>
      <c r="AY180" s="207" t="s">
        <v>231</v>
      </c>
    </row>
    <row r="181" spans="1:65" s="14" customFormat="1" ht="11.25">
      <c r="B181" s="208"/>
      <c r="C181" s="209"/>
      <c r="D181" s="193" t="s">
        <v>248</v>
      </c>
      <c r="E181" s="210" t="s">
        <v>19</v>
      </c>
      <c r="F181" s="211" t="s">
        <v>293</v>
      </c>
      <c r="G181" s="209"/>
      <c r="H181" s="212">
        <v>400</v>
      </c>
      <c r="I181" s="213"/>
      <c r="J181" s="209"/>
      <c r="K181" s="209"/>
      <c r="L181" s="214"/>
      <c r="M181" s="215"/>
      <c r="N181" s="216"/>
      <c r="O181" s="216"/>
      <c r="P181" s="216"/>
      <c r="Q181" s="216"/>
      <c r="R181" s="216"/>
      <c r="S181" s="216"/>
      <c r="T181" s="217"/>
      <c r="AT181" s="218" t="s">
        <v>248</v>
      </c>
      <c r="AU181" s="218" t="s">
        <v>78</v>
      </c>
      <c r="AV181" s="14" t="s">
        <v>78</v>
      </c>
      <c r="AW181" s="14" t="s">
        <v>31</v>
      </c>
      <c r="AX181" s="14" t="s">
        <v>69</v>
      </c>
      <c r="AY181" s="218" t="s">
        <v>231</v>
      </c>
    </row>
    <row r="182" spans="1:65" s="15" customFormat="1" ht="11.25">
      <c r="B182" s="219"/>
      <c r="C182" s="220"/>
      <c r="D182" s="193" t="s">
        <v>248</v>
      </c>
      <c r="E182" s="221" t="s">
        <v>19</v>
      </c>
      <c r="F182" s="222" t="s">
        <v>260</v>
      </c>
      <c r="G182" s="220"/>
      <c r="H182" s="223">
        <v>400</v>
      </c>
      <c r="I182" s="224"/>
      <c r="J182" s="220"/>
      <c r="K182" s="220"/>
      <c r="L182" s="225"/>
      <c r="M182" s="226"/>
      <c r="N182" s="227"/>
      <c r="O182" s="227"/>
      <c r="P182" s="227"/>
      <c r="Q182" s="227"/>
      <c r="R182" s="227"/>
      <c r="S182" s="227"/>
      <c r="T182" s="228"/>
      <c r="AT182" s="229" t="s">
        <v>248</v>
      </c>
      <c r="AU182" s="229" t="s">
        <v>78</v>
      </c>
      <c r="AV182" s="15" t="s">
        <v>238</v>
      </c>
      <c r="AW182" s="15" t="s">
        <v>31</v>
      </c>
      <c r="AX182" s="15" t="s">
        <v>76</v>
      </c>
      <c r="AY182" s="229" t="s">
        <v>231</v>
      </c>
    </row>
    <row r="183" spans="1:65" s="2" customFormat="1" ht="55.5" customHeight="1">
      <c r="A183" s="36"/>
      <c r="B183" s="37"/>
      <c r="C183" s="180" t="s">
        <v>316</v>
      </c>
      <c r="D183" s="180" t="s">
        <v>234</v>
      </c>
      <c r="E183" s="181" t="s">
        <v>317</v>
      </c>
      <c r="F183" s="182" t="s">
        <v>318</v>
      </c>
      <c r="G183" s="183" t="s">
        <v>243</v>
      </c>
      <c r="H183" s="184">
        <v>2430</v>
      </c>
      <c r="I183" s="185"/>
      <c r="J183" s="186">
        <f>ROUND(I183*H183,2)</f>
        <v>0</v>
      </c>
      <c r="K183" s="182" t="s">
        <v>244</v>
      </c>
      <c r="L183" s="41"/>
      <c r="M183" s="187" t="s">
        <v>19</v>
      </c>
      <c r="N183" s="188" t="s">
        <v>40</v>
      </c>
      <c r="O183" s="66"/>
      <c r="P183" s="189">
        <f>O183*H183</f>
        <v>0</v>
      </c>
      <c r="Q183" s="189">
        <v>0</v>
      </c>
      <c r="R183" s="189">
        <f>Q183*H183</f>
        <v>0</v>
      </c>
      <c r="S183" s="189">
        <v>0.18</v>
      </c>
      <c r="T183" s="190">
        <f>S183*H183</f>
        <v>437.4</v>
      </c>
      <c r="U183" s="36"/>
      <c r="V183" s="36"/>
      <c r="W183" s="36"/>
      <c r="X183" s="36"/>
      <c r="Y183" s="36"/>
      <c r="Z183" s="36"/>
      <c r="AA183" s="36"/>
      <c r="AB183" s="36"/>
      <c r="AC183" s="36"/>
      <c r="AD183" s="36"/>
      <c r="AE183" s="36"/>
      <c r="AR183" s="191" t="s">
        <v>238</v>
      </c>
      <c r="AT183" s="191" t="s">
        <v>234</v>
      </c>
      <c r="AU183" s="191" t="s">
        <v>78</v>
      </c>
      <c r="AY183" s="19" t="s">
        <v>231</v>
      </c>
      <c r="BE183" s="192">
        <f>IF(N183="základní",J183,0)</f>
        <v>0</v>
      </c>
      <c r="BF183" s="192">
        <f>IF(N183="snížená",J183,0)</f>
        <v>0</v>
      </c>
      <c r="BG183" s="192">
        <f>IF(N183="zákl. přenesená",J183,0)</f>
        <v>0</v>
      </c>
      <c r="BH183" s="192">
        <f>IF(N183="sníž. přenesená",J183,0)</f>
        <v>0</v>
      </c>
      <c r="BI183" s="192">
        <f>IF(N183="nulová",J183,0)</f>
        <v>0</v>
      </c>
      <c r="BJ183" s="19" t="s">
        <v>76</v>
      </c>
      <c r="BK183" s="192">
        <f>ROUND(I183*H183,2)</f>
        <v>0</v>
      </c>
      <c r="BL183" s="19" t="s">
        <v>238</v>
      </c>
      <c r="BM183" s="191" t="s">
        <v>319</v>
      </c>
    </row>
    <row r="184" spans="1:65" s="2" customFormat="1" ht="302.25">
      <c r="A184" s="36"/>
      <c r="B184" s="37"/>
      <c r="C184" s="38"/>
      <c r="D184" s="193" t="s">
        <v>246</v>
      </c>
      <c r="E184" s="38"/>
      <c r="F184" s="194" t="s">
        <v>291</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246</v>
      </c>
      <c r="AU184" s="19" t="s">
        <v>78</v>
      </c>
    </row>
    <row r="185" spans="1:65" s="13" customFormat="1" ht="11.25">
      <c r="B185" s="198"/>
      <c r="C185" s="199"/>
      <c r="D185" s="193" t="s">
        <v>248</v>
      </c>
      <c r="E185" s="200" t="s">
        <v>19</v>
      </c>
      <c r="F185" s="201" t="s">
        <v>249</v>
      </c>
      <c r="G185" s="199"/>
      <c r="H185" s="200" t="s">
        <v>19</v>
      </c>
      <c r="I185" s="202"/>
      <c r="J185" s="199"/>
      <c r="K185" s="199"/>
      <c r="L185" s="203"/>
      <c r="M185" s="204"/>
      <c r="N185" s="205"/>
      <c r="O185" s="205"/>
      <c r="P185" s="205"/>
      <c r="Q185" s="205"/>
      <c r="R185" s="205"/>
      <c r="S185" s="205"/>
      <c r="T185" s="206"/>
      <c r="AT185" s="207" t="s">
        <v>248</v>
      </c>
      <c r="AU185" s="207" t="s">
        <v>78</v>
      </c>
      <c r="AV185" s="13" t="s">
        <v>76</v>
      </c>
      <c r="AW185" s="13" t="s">
        <v>31</v>
      </c>
      <c r="AX185" s="13" t="s">
        <v>69</v>
      </c>
      <c r="AY185" s="207" t="s">
        <v>231</v>
      </c>
    </row>
    <row r="186" spans="1:65" s="13" customFormat="1" ht="11.25">
      <c r="B186" s="198"/>
      <c r="C186" s="199"/>
      <c r="D186" s="193" t="s">
        <v>248</v>
      </c>
      <c r="E186" s="200" t="s">
        <v>19</v>
      </c>
      <c r="F186" s="201" t="s">
        <v>309</v>
      </c>
      <c r="G186" s="199"/>
      <c r="H186" s="200" t="s">
        <v>19</v>
      </c>
      <c r="I186" s="202"/>
      <c r="J186" s="199"/>
      <c r="K186" s="199"/>
      <c r="L186" s="203"/>
      <c r="M186" s="204"/>
      <c r="N186" s="205"/>
      <c r="O186" s="205"/>
      <c r="P186" s="205"/>
      <c r="Q186" s="205"/>
      <c r="R186" s="205"/>
      <c r="S186" s="205"/>
      <c r="T186" s="206"/>
      <c r="AT186" s="207" t="s">
        <v>248</v>
      </c>
      <c r="AU186" s="207" t="s">
        <v>78</v>
      </c>
      <c r="AV186" s="13" t="s">
        <v>76</v>
      </c>
      <c r="AW186" s="13" t="s">
        <v>31</v>
      </c>
      <c r="AX186" s="13" t="s">
        <v>69</v>
      </c>
      <c r="AY186" s="207" t="s">
        <v>231</v>
      </c>
    </row>
    <row r="187" spans="1:65" s="14" customFormat="1" ht="11.25">
      <c r="B187" s="208"/>
      <c r="C187" s="209"/>
      <c r="D187" s="193" t="s">
        <v>248</v>
      </c>
      <c r="E187" s="210" t="s">
        <v>19</v>
      </c>
      <c r="F187" s="211" t="s">
        <v>320</v>
      </c>
      <c r="G187" s="209"/>
      <c r="H187" s="212">
        <v>2430</v>
      </c>
      <c r="I187" s="213"/>
      <c r="J187" s="209"/>
      <c r="K187" s="209"/>
      <c r="L187" s="214"/>
      <c r="M187" s="215"/>
      <c r="N187" s="216"/>
      <c r="O187" s="216"/>
      <c r="P187" s="216"/>
      <c r="Q187" s="216"/>
      <c r="R187" s="216"/>
      <c r="S187" s="216"/>
      <c r="T187" s="217"/>
      <c r="AT187" s="218" t="s">
        <v>248</v>
      </c>
      <c r="AU187" s="218" t="s">
        <v>78</v>
      </c>
      <c r="AV187" s="14" t="s">
        <v>78</v>
      </c>
      <c r="AW187" s="14" t="s">
        <v>31</v>
      </c>
      <c r="AX187" s="14" t="s">
        <v>76</v>
      </c>
      <c r="AY187" s="218" t="s">
        <v>231</v>
      </c>
    </row>
    <row r="188" spans="1:65" s="2" customFormat="1" ht="62.65" customHeight="1">
      <c r="A188" s="36"/>
      <c r="B188" s="37"/>
      <c r="C188" s="180" t="s">
        <v>321</v>
      </c>
      <c r="D188" s="180" t="s">
        <v>234</v>
      </c>
      <c r="E188" s="181" t="s">
        <v>322</v>
      </c>
      <c r="F188" s="182" t="s">
        <v>323</v>
      </c>
      <c r="G188" s="183" t="s">
        <v>243</v>
      </c>
      <c r="H188" s="184">
        <v>525.1</v>
      </c>
      <c r="I188" s="185"/>
      <c r="J188" s="186">
        <f>ROUND(I188*H188,2)</f>
        <v>0</v>
      </c>
      <c r="K188" s="182" t="s">
        <v>244</v>
      </c>
      <c r="L188" s="41"/>
      <c r="M188" s="187" t="s">
        <v>19</v>
      </c>
      <c r="N188" s="188" t="s">
        <v>40</v>
      </c>
      <c r="O188" s="66"/>
      <c r="P188" s="189">
        <f>O188*H188</f>
        <v>0</v>
      </c>
      <c r="Q188" s="189">
        <v>0</v>
      </c>
      <c r="R188" s="189">
        <f>Q188*H188</f>
        <v>0</v>
      </c>
      <c r="S188" s="189">
        <v>0.3</v>
      </c>
      <c r="T188" s="190">
        <f>S188*H188</f>
        <v>157.53</v>
      </c>
      <c r="U188" s="36"/>
      <c r="V188" s="36"/>
      <c r="W188" s="36"/>
      <c r="X188" s="36"/>
      <c r="Y188" s="36"/>
      <c r="Z188" s="36"/>
      <c r="AA188" s="36"/>
      <c r="AB188" s="36"/>
      <c r="AC188" s="36"/>
      <c r="AD188" s="36"/>
      <c r="AE188" s="36"/>
      <c r="AR188" s="191" t="s">
        <v>238</v>
      </c>
      <c r="AT188" s="191" t="s">
        <v>234</v>
      </c>
      <c r="AU188" s="191" t="s">
        <v>78</v>
      </c>
      <c r="AY188" s="19" t="s">
        <v>231</v>
      </c>
      <c r="BE188" s="192">
        <f>IF(N188="základní",J188,0)</f>
        <v>0</v>
      </c>
      <c r="BF188" s="192">
        <f>IF(N188="snížená",J188,0)</f>
        <v>0</v>
      </c>
      <c r="BG188" s="192">
        <f>IF(N188="zákl. přenesená",J188,0)</f>
        <v>0</v>
      </c>
      <c r="BH188" s="192">
        <f>IF(N188="sníž. přenesená",J188,0)</f>
        <v>0</v>
      </c>
      <c r="BI188" s="192">
        <f>IF(N188="nulová",J188,0)</f>
        <v>0</v>
      </c>
      <c r="BJ188" s="19" t="s">
        <v>76</v>
      </c>
      <c r="BK188" s="192">
        <f>ROUND(I188*H188,2)</f>
        <v>0</v>
      </c>
      <c r="BL188" s="19" t="s">
        <v>238</v>
      </c>
      <c r="BM188" s="191" t="s">
        <v>324</v>
      </c>
    </row>
    <row r="189" spans="1:65" s="2" customFormat="1" ht="302.25">
      <c r="A189" s="36"/>
      <c r="B189" s="37"/>
      <c r="C189" s="38"/>
      <c r="D189" s="193" t="s">
        <v>246</v>
      </c>
      <c r="E189" s="38"/>
      <c r="F189" s="194" t="s">
        <v>291</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246</v>
      </c>
      <c r="AU189" s="19" t="s">
        <v>78</v>
      </c>
    </row>
    <row r="190" spans="1:65" s="13" customFormat="1" ht="11.25">
      <c r="B190" s="198"/>
      <c r="C190" s="199"/>
      <c r="D190" s="193" t="s">
        <v>248</v>
      </c>
      <c r="E190" s="200" t="s">
        <v>19</v>
      </c>
      <c r="F190" s="201" t="s">
        <v>249</v>
      </c>
      <c r="G190" s="199"/>
      <c r="H190" s="200" t="s">
        <v>19</v>
      </c>
      <c r="I190" s="202"/>
      <c r="J190" s="199"/>
      <c r="K190" s="199"/>
      <c r="L190" s="203"/>
      <c r="M190" s="204"/>
      <c r="N190" s="205"/>
      <c r="O190" s="205"/>
      <c r="P190" s="205"/>
      <c r="Q190" s="205"/>
      <c r="R190" s="205"/>
      <c r="S190" s="205"/>
      <c r="T190" s="206"/>
      <c r="AT190" s="207" t="s">
        <v>248</v>
      </c>
      <c r="AU190" s="207" t="s">
        <v>78</v>
      </c>
      <c r="AV190" s="13" t="s">
        <v>76</v>
      </c>
      <c r="AW190" s="13" t="s">
        <v>31</v>
      </c>
      <c r="AX190" s="13" t="s">
        <v>69</v>
      </c>
      <c r="AY190" s="207" t="s">
        <v>231</v>
      </c>
    </row>
    <row r="191" spans="1:65" s="13" customFormat="1" ht="11.25">
      <c r="B191" s="198"/>
      <c r="C191" s="199"/>
      <c r="D191" s="193" t="s">
        <v>248</v>
      </c>
      <c r="E191" s="200" t="s">
        <v>19</v>
      </c>
      <c r="F191" s="201" t="s">
        <v>298</v>
      </c>
      <c r="G191" s="199"/>
      <c r="H191" s="200" t="s">
        <v>19</v>
      </c>
      <c r="I191" s="202"/>
      <c r="J191" s="199"/>
      <c r="K191" s="199"/>
      <c r="L191" s="203"/>
      <c r="M191" s="204"/>
      <c r="N191" s="205"/>
      <c r="O191" s="205"/>
      <c r="P191" s="205"/>
      <c r="Q191" s="205"/>
      <c r="R191" s="205"/>
      <c r="S191" s="205"/>
      <c r="T191" s="206"/>
      <c r="AT191" s="207" t="s">
        <v>248</v>
      </c>
      <c r="AU191" s="207" t="s">
        <v>78</v>
      </c>
      <c r="AV191" s="13" t="s">
        <v>76</v>
      </c>
      <c r="AW191" s="13" t="s">
        <v>31</v>
      </c>
      <c r="AX191" s="13" t="s">
        <v>69</v>
      </c>
      <c r="AY191" s="207" t="s">
        <v>231</v>
      </c>
    </row>
    <row r="192" spans="1:65" s="13" customFormat="1" ht="11.25">
      <c r="B192" s="198"/>
      <c r="C192" s="199"/>
      <c r="D192" s="193" t="s">
        <v>248</v>
      </c>
      <c r="E192" s="200" t="s">
        <v>19</v>
      </c>
      <c r="F192" s="201" t="s">
        <v>280</v>
      </c>
      <c r="G192" s="199"/>
      <c r="H192" s="200" t="s">
        <v>19</v>
      </c>
      <c r="I192" s="202"/>
      <c r="J192" s="199"/>
      <c r="K192" s="199"/>
      <c r="L192" s="203"/>
      <c r="M192" s="204"/>
      <c r="N192" s="205"/>
      <c r="O192" s="205"/>
      <c r="P192" s="205"/>
      <c r="Q192" s="205"/>
      <c r="R192" s="205"/>
      <c r="S192" s="205"/>
      <c r="T192" s="206"/>
      <c r="AT192" s="207" t="s">
        <v>248</v>
      </c>
      <c r="AU192" s="207" t="s">
        <v>78</v>
      </c>
      <c r="AV192" s="13" t="s">
        <v>76</v>
      </c>
      <c r="AW192" s="13" t="s">
        <v>31</v>
      </c>
      <c r="AX192" s="13" t="s">
        <v>69</v>
      </c>
      <c r="AY192" s="207" t="s">
        <v>231</v>
      </c>
    </row>
    <row r="193" spans="1:65" s="14" customFormat="1" ht="11.25">
      <c r="B193" s="208"/>
      <c r="C193" s="209"/>
      <c r="D193" s="193" t="s">
        <v>248</v>
      </c>
      <c r="E193" s="210" t="s">
        <v>19</v>
      </c>
      <c r="F193" s="211" t="s">
        <v>286</v>
      </c>
      <c r="G193" s="209"/>
      <c r="H193" s="212">
        <v>82.3</v>
      </c>
      <c r="I193" s="213"/>
      <c r="J193" s="209"/>
      <c r="K193" s="209"/>
      <c r="L193" s="214"/>
      <c r="M193" s="215"/>
      <c r="N193" s="216"/>
      <c r="O193" s="216"/>
      <c r="P193" s="216"/>
      <c r="Q193" s="216"/>
      <c r="R193" s="216"/>
      <c r="S193" s="216"/>
      <c r="T193" s="217"/>
      <c r="AT193" s="218" t="s">
        <v>248</v>
      </c>
      <c r="AU193" s="218" t="s">
        <v>78</v>
      </c>
      <c r="AV193" s="14" t="s">
        <v>78</v>
      </c>
      <c r="AW193" s="14" t="s">
        <v>31</v>
      </c>
      <c r="AX193" s="14" t="s">
        <v>69</v>
      </c>
      <c r="AY193" s="218" t="s">
        <v>231</v>
      </c>
    </row>
    <row r="194" spans="1:65" s="13" customFormat="1" ht="11.25">
      <c r="B194" s="198"/>
      <c r="C194" s="199"/>
      <c r="D194" s="193" t="s">
        <v>248</v>
      </c>
      <c r="E194" s="200" t="s">
        <v>19</v>
      </c>
      <c r="F194" s="201" t="s">
        <v>325</v>
      </c>
      <c r="G194" s="199"/>
      <c r="H194" s="200" t="s">
        <v>19</v>
      </c>
      <c r="I194" s="202"/>
      <c r="J194" s="199"/>
      <c r="K194" s="199"/>
      <c r="L194" s="203"/>
      <c r="M194" s="204"/>
      <c r="N194" s="205"/>
      <c r="O194" s="205"/>
      <c r="P194" s="205"/>
      <c r="Q194" s="205"/>
      <c r="R194" s="205"/>
      <c r="S194" s="205"/>
      <c r="T194" s="206"/>
      <c r="AT194" s="207" t="s">
        <v>248</v>
      </c>
      <c r="AU194" s="207" t="s">
        <v>78</v>
      </c>
      <c r="AV194" s="13" t="s">
        <v>76</v>
      </c>
      <c r="AW194" s="13" t="s">
        <v>31</v>
      </c>
      <c r="AX194" s="13" t="s">
        <v>69</v>
      </c>
      <c r="AY194" s="207" t="s">
        <v>231</v>
      </c>
    </row>
    <row r="195" spans="1:65" s="13" customFormat="1" ht="11.25">
      <c r="B195" s="198"/>
      <c r="C195" s="199"/>
      <c r="D195" s="193" t="s">
        <v>248</v>
      </c>
      <c r="E195" s="200" t="s">
        <v>19</v>
      </c>
      <c r="F195" s="201" t="s">
        <v>250</v>
      </c>
      <c r="G195" s="199"/>
      <c r="H195" s="200" t="s">
        <v>19</v>
      </c>
      <c r="I195" s="202"/>
      <c r="J195" s="199"/>
      <c r="K195" s="199"/>
      <c r="L195" s="203"/>
      <c r="M195" s="204"/>
      <c r="N195" s="205"/>
      <c r="O195" s="205"/>
      <c r="P195" s="205"/>
      <c r="Q195" s="205"/>
      <c r="R195" s="205"/>
      <c r="S195" s="205"/>
      <c r="T195" s="206"/>
      <c r="AT195" s="207" t="s">
        <v>248</v>
      </c>
      <c r="AU195" s="207" t="s">
        <v>78</v>
      </c>
      <c r="AV195" s="13" t="s">
        <v>76</v>
      </c>
      <c r="AW195" s="13" t="s">
        <v>31</v>
      </c>
      <c r="AX195" s="13" t="s">
        <v>69</v>
      </c>
      <c r="AY195" s="207" t="s">
        <v>231</v>
      </c>
    </row>
    <row r="196" spans="1:65" s="14" customFormat="1" ht="11.25">
      <c r="B196" s="208"/>
      <c r="C196" s="209"/>
      <c r="D196" s="193" t="s">
        <v>248</v>
      </c>
      <c r="E196" s="210" t="s">
        <v>19</v>
      </c>
      <c r="F196" s="211" t="s">
        <v>273</v>
      </c>
      <c r="G196" s="209"/>
      <c r="H196" s="212">
        <v>384.5</v>
      </c>
      <c r="I196" s="213"/>
      <c r="J196" s="209"/>
      <c r="K196" s="209"/>
      <c r="L196" s="214"/>
      <c r="M196" s="215"/>
      <c r="N196" s="216"/>
      <c r="O196" s="216"/>
      <c r="P196" s="216"/>
      <c r="Q196" s="216"/>
      <c r="R196" s="216"/>
      <c r="S196" s="216"/>
      <c r="T196" s="217"/>
      <c r="AT196" s="218" t="s">
        <v>248</v>
      </c>
      <c r="AU196" s="218" t="s">
        <v>78</v>
      </c>
      <c r="AV196" s="14" t="s">
        <v>78</v>
      </c>
      <c r="AW196" s="14" t="s">
        <v>31</v>
      </c>
      <c r="AX196" s="14" t="s">
        <v>69</v>
      </c>
      <c r="AY196" s="218" t="s">
        <v>231</v>
      </c>
    </row>
    <row r="197" spans="1:65" s="13" customFormat="1" ht="11.25">
      <c r="B197" s="198"/>
      <c r="C197" s="199"/>
      <c r="D197" s="193" t="s">
        <v>248</v>
      </c>
      <c r="E197" s="200" t="s">
        <v>19</v>
      </c>
      <c r="F197" s="201" t="s">
        <v>256</v>
      </c>
      <c r="G197" s="199"/>
      <c r="H197" s="200" t="s">
        <v>19</v>
      </c>
      <c r="I197" s="202"/>
      <c r="J197" s="199"/>
      <c r="K197" s="199"/>
      <c r="L197" s="203"/>
      <c r="M197" s="204"/>
      <c r="N197" s="205"/>
      <c r="O197" s="205"/>
      <c r="P197" s="205"/>
      <c r="Q197" s="205"/>
      <c r="R197" s="205"/>
      <c r="S197" s="205"/>
      <c r="T197" s="206"/>
      <c r="AT197" s="207" t="s">
        <v>248</v>
      </c>
      <c r="AU197" s="207" t="s">
        <v>78</v>
      </c>
      <c r="AV197" s="13" t="s">
        <v>76</v>
      </c>
      <c r="AW197" s="13" t="s">
        <v>31</v>
      </c>
      <c r="AX197" s="13" t="s">
        <v>69</v>
      </c>
      <c r="AY197" s="207" t="s">
        <v>231</v>
      </c>
    </row>
    <row r="198" spans="1:65" s="14" customFormat="1" ht="11.25">
      <c r="B198" s="208"/>
      <c r="C198" s="209"/>
      <c r="D198" s="193" t="s">
        <v>248</v>
      </c>
      <c r="E198" s="210" t="s">
        <v>19</v>
      </c>
      <c r="F198" s="211" t="s">
        <v>274</v>
      </c>
      <c r="G198" s="209"/>
      <c r="H198" s="212">
        <v>58.3</v>
      </c>
      <c r="I198" s="213"/>
      <c r="J198" s="209"/>
      <c r="K198" s="209"/>
      <c r="L198" s="214"/>
      <c r="M198" s="215"/>
      <c r="N198" s="216"/>
      <c r="O198" s="216"/>
      <c r="P198" s="216"/>
      <c r="Q198" s="216"/>
      <c r="R198" s="216"/>
      <c r="S198" s="216"/>
      <c r="T198" s="217"/>
      <c r="AT198" s="218" t="s">
        <v>248</v>
      </c>
      <c r="AU198" s="218" t="s">
        <v>78</v>
      </c>
      <c r="AV198" s="14" t="s">
        <v>78</v>
      </c>
      <c r="AW198" s="14" t="s">
        <v>31</v>
      </c>
      <c r="AX198" s="14" t="s">
        <v>69</v>
      </c>
      <c r="AY198" s="218" t="s">
        <v>231</v>
      </c>
    </row>
    <row r="199" spans="1:65" s="15" customFormat="1" ht="11.25">
      <c r="B199" s="219"/>
      <c r="C199" s="220"/>
      <c r="D199" s="193" t="s">
        <v>248</v>
      </c>
      <c r="E199" s="221" t="s">
        <v>19</v>
      </c>
      <c r="F199" s="222" t="s">
        <v>260</v>
      </c>
      <c r="G199" s="220"/>
      <c r="H199" s="223">
        <v>525.1</v>
      </c>
      <c r="I199" s="224"/>
      <c r="J199" s="220"/>
      <c r="K199" s="220"/>
      <c r="L199" s="225"/>
      <c r="M199" s="226"/>
      <c r="N199" s="227"/>
      <c r="O199" s="227"/>
      <c r="P199" s="227"/>
      <c r="Q199" s="227"/>
      <c r="R199" s="227"/>
      <c r="S199" s="227"/>
      <c r="T199" s="228"/>
      <c r="AT199" s="229" t="s">
        <v>248</v>
      </c>
      <c r="AU199" s="229" t="s">
        <v>78</v>
      </c>
      <c r="AV199" s="15" t="s">
        <v>238</v>
      </c>
      <c r="AW199" s="15" t="s">
        <v>31</v>
      </c>
      <c r="AX199" s="15" t="s">
        <v>76</v>
      </c>
      <c r="AY199" s="229" t="s">
        <v>231</v>
      </c>
    </row>
    <row r="200" spans="1:65" s="2" customFormat="1" ht="62.65" customHeight="1">
      <c r="A200" s="36"/>
      <c r="B200" s="37"/>
      <c r="C200" s="180" t="s">
        <v>8</v>
      </c>
      <c r="D200" s="180" t="s">
        <v>234</v>
      </c>
      <c r="E200" s="181" t="s">
        <v>326</v>
      </c>
      <c r="F200" s="182" t="s">
        <v>327</v>
      </c>
      <c r="G200" s="183" t="s">
        <v>243</v>
      </c>
      <c r="H200" s="184">
        <v>82.3</v>
      </c>
      <c r="I200" s="185"/>
      <c r="J200" s="186">
        <f>ROUND(I200*H200,2)</f>
        <v>0</v>
      </c>
      <c r="K200" s="182" t="s">
        <v>244</v>
      </c>
      <c r="L200" s="41"/>
      <c r="M200" s="187" t="s">
        <v>19</v>
      </c>
      <c r="N200" s="188" t="s">
        <v>40</v>
      </c>
      <c r="O200" s="66"/>
      <c r="P200" s="189">
        <f>O200*H200</f>
        <v>0</v>
      </c>
      <c r="Q200" s="189">
        <v>0</v>
      </c>
      <c r="R200" s="189">
        <f>Q200*H200</f>
        <v>0</v>
      </c>
      <c r="S200" s="189">
        <v>0.32500000000000001</v>
      </c>
      <c r="T200" s="190">
        <f>S200*H200</f>
        <v>26.747499999999999</v>
      </c>
      <c r="U200" s="36"/>
      <c r="V200" s="36"/>
      <c r="W200" s="36"/>
      <c r="X200" s="36"/>
      <c r="Y200" s="36"/>
      <c r="Z200" s="36"/>
      <c r="AA200" s="36"/>
      <c r="AB200" s="36"/>
      <c r="AC200" s="36"/>
      <c r="AD200" s="36"/>
      <c r="AE200" s="36"/>
      <c r="AR200" s="191" t="s">
        <v>238</v>
      </c>
      <c r="AT200" s="191" t="s">
        <v>234</v>
      </c>
      <c r="AU200" s="191" t="s">
        <v>78</v>
      </c>
      <c r="AY200" s="19" t="s">
        <v>231</v>
      </c>
      <c r="BE200" s="192">
        <f>IF(N200="základní",J200,0)</f>
        <v>0</v>
      </c>
      <c r="BF200" s="192">
        <f>IF(N200="snížená",J200,0)</f>
        <v>0</v>
      </c>
      <c r="BG200" s="192">
        <f>IF(N200="zákl. přenesená",J200,0)</f>
        <v>0</v>
      </c>
      <c r="BH200" s="192">
        <f>IF(N200="sníž. přenesená",J200,0)</f>
        <v>0</v>
      </c>
      <c r="BI200" s="192">
        <f>IF(N200="nulová",J200,0)</f>
        <v>0</v>
      </c>
      <c r="BJ200" s="19" t="s">
        <v>76</v>
      </c>
      <c r="BK200" s="192">
        <f>ROUND(I200*H200,2)</f>
        <v>0</v>
      </c>
      <c r="BL200" s="19" t="s">
        <v>238</v>
      </c>
      <c r="BM200" s="191" t="s">
        <v>328</v>
      </c>
    </row>
    <row r="201" spans="1:65" s="2" customFormat="1" ht="302.25">
      <c r="A201" s="36"/>
      <c r="B201" s="37"/>
      <c r="C201" s="38"/>
      <c r="D201" s="193" t="s">
        <v>246</v>
      </c>
      <c r="E201" s="38"/>
      <c r="F201" s="194" t="s">
        <v>291</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246</v>
      </c>
      <c r="AU201" s="19" t="s">
        <v>78</v>
      </c>
    </row>
    <row r="202" spans="1:65" s="13" customFormat="1" ht="11.25">
      <c r="B202" s="198"/>
      <c r="C202" s="199"/>
      <c r="D202" s="193" t="s">
        <v>248</v>
      </c>
      <c r="E202" s="200" t="s">
        <v>19</v>
      </c>
      <c r="F202" s="201" t="s">
        <v>249</v>
      </c>
      <c r="G202" s="199"/>
      <c r="H202" s="200" t="s">
        <v>19</v>
      </c>
      <c r="I202" s="202"/>
      <c r="J202" s="199"/>
      <c r="K202" s="199"/>
      <c r="L202" s="203"/>
      <c r="M202" s="204"/>
      <c r="N202" s="205"/>
      <c r="O202" s="205"/>
      <c r="P202" s="205"/>
      <c r="Q202" s="205"/>
      <c r="R202" s="205"/>
      <c r="S202" s="205"/>
      <c r="T202" s="206"/>
      <c r="AT202" s="207" t="s">
        <v>248</v>
      </c>
      <c r="AU202" s="207" t="s">
        <v>78</v>
      </c>
      <c r="AV202" s="13" t="s">
        <v>76</v>
      </c>
      <c r="AW202" s="13" t="s">
        <v>31</v>
      </c>
      <c r="AX202" s="13" t="s">
        <v>69</v>
      </c>
      <c r="AY202" s="207" t="s">
        <v>231</v>
      </c>
    </row>
    <row r="203" spans="1:65" s="13" customFormat="1" ht="11.25">
      <c r="B203" s="198"/>
      <c r="C203" s="199"/>
      <c r="D203" s="193" t="s">
        <v>248</v>
      </c>
      <c r="E203" s="200" t="s">
        <v>19</v>
      </c>
      <c r="F203" s="201" t="s">
        <v>329</v>
      </c>
      <c r="G203" s="199"/>
      <c r="H203" s="200" t="s">
        <v>19</v>
      </c>
      <c r="I203" s="202"/>
      <c r="J203" s="199"/>
      <c r="K203" s="199"/>
      <c r="L203" s="203"/>
      <c r="M203" s="204"/>
      <c r="N203" s="205"/>
      <c r="O203" s="205"/>
      <c r="P203" s="205"/>
      <c r="Q203" s="205"/>
      <c r="R203" s="205"/>
      <c r="S203" s="205"/>
      <c r="T203" s="206"/>
      <c r="AT203" s="207" t="s">
        <v>248</v>
      </c>
      <c r="AU203" s="207" t="s">
        <v>78</v>
      </c>
      <c r="AV203" s="13" t="s">
        <v>76</v>
      </c>
      <c r="AW203" s="13" t="s">
        <v>31</v>
      </c>
      <c r="AX203" s="13" t="s">
        <v>69</v>
      </c>
      <c r="AY203" s="207" t="s">
        <v>231</v>
      </c>
    </row>
    <row r="204" spans="1:65" s="13" customFormat="1" ht="11.25">
      <c r="B204" s="198"/>
      <c r="C204" s="199"/>
      <c r="D204" s="193" t="s">
        <v>248</v>
      </c>
      <c r="E204" s="200" t="s">
        <v>19</v>
      </c>
      <c r="F204" s="201" t="s">
        <v>330</v>
      </c>
      <c r="G204" s="199"/>
      <c r="H204" s="200" t="s">
        <v>19</v>
      </c>
      <c r="I204" s="202"/>
      <c r="J204" s="199"/>
      <c r="K204" s="199"/>
      <c r="L204" s="203"/>
      <c r="M204" s="204"/>
      <c r="N204" s="205"/>
      <c r="O204" s="205"/>
      <c r="P204" s="205"/>
      <c r="Q204" s="205"/>
      <c r="R204" s="205"/>
      <c r="S204" s="205"/>
      <c r="T204" s="206"/>
      <c r="AT204" s="207" t="s">
        <v>248</v>
      </c>
      <c r="AU204" s="207" t="s">
        <v>78</v>
      </c>
      <c r="AV204" s="13" t="s">
        <v>76</v>
      </c>
      <c r="AW204" s="13" t="s">
        <v>31</v>
      </c>
      <c r="AX204" s="13" t="s">
        <v>69</v>
      </c>
      <c r="AY204" s="207" t="s">
        <v>231</v>
      </c>
    </row>
    <row r="205" spans="1:65" s="14" customFormat="1" ht="11.25">
      <c r="B205" s="208"/>
      <c r="C205" s="209"/>
      <c r="D205" s="193" t="s">
        <v>248</v>
      </c>
      <c r="E205" s="210" t="s">
        <v>19</v>
      </c>
      <c r="F205" s="211" t="s">
        <v>286</v>
      </c>
      <c r="G205" s="209"/>
      <c r="H205" s="212">
        <v>82.3</v>
      </c>
      <c r="I205" s="213"/>
      <c r="J205" s="209"/>
      <c r="K205" s="209"/>
      <c r="L205" s="214"/>
      <c r="M205" s="215"/>
      <c r="N205" s="216"/>
      <c r="O205" s="216"/>
      <c r="P205" s="216"/>
      <c r="Q205" s="216"/>
      <c r="R205" s="216"/>
      <c r="S205" s="216"/>
      <c r="T205" s="217"/>
      <c r="AT205" s="218" t="s">
        <v>248</v>
      </c>
      <c r="AU205" s="218" t="s">
        <v>78</v>
      </c>
      <c r="AV205" s="14" t="s">
        <v>78</v>
      </c>
      <c r="AW205" s="14" t="s">
        <v>31</v>
      </c>
      <c r="AX205" s="14" t="s">
        <v>76</v>
      </c>
      <c r="AY205" s="218" t="s">
        <v>231</v>
      </c>
    </row>
    <row r="206" spans="1:65" s="2" customFormat="1" ht="55.5" customHeight="1">
      <c r="A206" s="36"/>
      <c r="B206" s="37"/>
      <c r="C206" s="180" t="s">
        <v>331</v>
      </c>
      <c r="D206" s="180" t="s">
        <v>234</v>
      </c>
      <c r="E206" s="181" t="s">
        <v>332</v>
      </c>
      <c r="F206" s="182" t="s">
        <v>333</v>
      </c>
      <c r="G206" s="183" t="s">
        <v>243</v>
      </c>
      <c r="H206" s="184">
        <v>2430</v>
      </c>
      <c r="I206" s="185"/>
      <c r="J206" s="186">
        <f>ROUND(I206*H206,2)</f>
        <v>0</v>
      </c>
      <c r="K206" s="182" t="s">
        <v>244</v>
      </c>
      <c r="L206" s="41"/>
      <c r="M206" s="187" t="s">
        <v>19</v>
      </c>
      <c r="N206" s="188" t="s">
        <v>40</v>
      </c>
      <c r="O206" s="66"/>
      <c r="P206" s="189">
        <f>O206*H206</f>
        <v>0</v>
      </c>
      <c r="Q206" s="189">
        <v>0</v>
      </c>
      <c r="R206" s="189">
        <f>Q206*H206</f>
        <v>0</v>
      </c>
      <c r="S206" s="189">
        <v>9.8000000000000004E-2</v>
      </c>
      <c r="T206" s="190">
        <f>S206*H206</f>
        <v>238.14000000000001</v>
      </c>
      <c r="U206" s="36"/>
      <c r="V206" s="36"/>
      <c r="W206" s="36"/>
      <c r="X206" s="36"/>
      <c r="Y206" s="36"/>
      <c r="Z206" s="36"/>
      <c r="AA206" s="36"/>
      <c r="AB206" s="36"/>
      <c r="AC206" s="36"/>
      <c r="AD206" s="36"/>
      <c r="AE206" s="36"/>
      <c r="AR206" s="191" t="s">
        <v>238</v>
      </c>
      <c r="AT206" s="191" t="s">
        <v>234</v>
      </c>
      <c r="AU206" s="191" t="s">
        <v>78</v>
      </c>
      <c r="AY206" s="19" t="s">
        <v>231</v>
      </c>
      <c r="BE206" s="192">
        <f>IF(N206="základní",J206,0)</f>
        <v>0</v>
      </c>
      <c r="BF206" s="192">
        <f>IF(N206="snížená",J206,0)</f>
        <v>0</v>
      </c>
      <c r="BG206" s="192">
        <f>IF(N206="zákl. přenesená",J206,0)</f>
        <v>0</v>
      </c>
      <c r="BH206" s="192">
        <f>IF(N206="sníž. přenesená",J206,0)</f>
        <v>0</v>
      </c>
      <c r="BI206" s="192">
        <f>IF(N206="nulová",J206,0)</f>
        <v>0</v>
      </c>
      <c r="BJ206" s="19" t="s">
        <v>76</v>
      </c>
      <c r="BK206" s="192">
        <f>ROUND(I206*H206,2)</f>
        <v>0</v>
      </c>
      <c r="BL206" s="19" t="s">
        <v>238</v>
      </c>
      <c r="BM206" s="191" t="s">
        <v>334</v>
      </c>
    </row>
    <row r="207" spans="1:65" s="2" customFormat="1" ht="302.25">
      <c r="A207" s="36"/>
      <c r="B207" s="37"/>
      <c r="C207" s="38"/>
      <c r="D207" s="193" t="s">
        <v>246</v>
      </c>
      <c r="E207" s="38"/>
      <c r="F207" s="194" t="s">
        <v>291</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246</v>
      </c>
      <c r="AU207" s="19" t="s">
        <v>78</v>
      </c>
    </row>
    <row r="208" spans="1:65" s="13" customFormat="1" ht="11.25">
      <c r="B208" s="198"/>
      <c r="C208" s="199"/>
      <c r="D208" s="193" t="s">
        <v>248</v>
      </c>
      <c r="E208" s="200" t="s">
        <v>19</v>
      </c>
      <c r="F208" s="201" t="s">
        <v>249</v>
      </c>
      <c r="G208" s="199"/>
      <c r="H208" s="200" t="s">
        <v>19</v>
      </c>
      <c r="I208" s="202"/>
      <c r="J208" s="199"/>
      <c r="K208" s="199"/>
      <c r="L208" s="203"/>
      <c r="M208" s="204"/>
      <c r="N208" s="205"/>
      <c r="O208" s="205"/>
      <c r="P208" s="205"/>
      <c r="Q208" s="205"/>
      <c r="R208" s="205"/>
      <c r="S208" s="205"/>
      <c r="T208" s="206"/>
      <c r="AT208" s="207" t="s">
        <v>248</v>
      </c>
      <c r="AU208" s="207" t="s">
        <v>78</v>
      </c>
      <c r="AV208" s="13" t="s">
        <v>76</v>
      </c>
      <c r="AW208" s="13" t="s">
        <v>31</v>
      </c>
      <c r="AX208" s="13" t="s">
        <v>69</v>
      </c>
      <c r="AY208" s="207" t="s">
        <v>231</v>
      </c>
    </row>
    <row r="209" spans="1:65" s="13" customFormat="1" ht="11.25">
      <c r="B209" s="198"/>
      <c r="C209" s="199"/>
      <c r="D209" s="193" t="s">
        <v>248</v>
      </c>
      <c r="E209" s="200" t="s">
        <v>19</v>
      </c>
      <c r="F209" s="201" t="s">
        <v>309</v>
      </c>
      <c r="G209" s="199"/>
      <c r="H209" s="200" t="s">
        <v>19</v>
      </c>
      <c r="I209" s="202"/>
      <c r="J209" s="199"/>
      <c r="K209" s="199"/>
      <c r="L209" s="203"/>
      <c r="M209" s="204"/>
      <c r="N209" s="205"/>
      <c r="O209" s="205"/>
      <c r="P209" s="205"/>
      <c r="Q209" s="205"/>
      <c r="R209" s="205"/>
      <c r="S209" s="205"/>
      <c r="T209" s="206"/>
      <c r="AT209" s="207" t="s">
        <v>248</v>
      </c>
      <c r="AU209" s="207" t="s">
        <v>78</v>
      </c>
      <c r="AV209" s="13" t="s">
        <v>76</v>
      </c>
      <c r="AW209" s="13" t="s">
        <v>31</v>
      </c>
      <c r="AX209" s="13" t="s">
        <v>69</v>
      </c>
      <c r="AY209" s="207" t="s">
        <v>231</v>
      </c>
    </row>
    <row r="210" spans="1:65" s="13" customFormat="1" ht="11.25">
      <c r="B210" s="198"/>
      <c r="C210" s="199"/>
      <c r="D210" s="193" t="s">
        <v>248</v>
      </c>
      <c r="E210" s="200" t="s">
        <v>19</v>
      </c>
      <c r="F210" s="201" t="s">
        <v>310</v>
      </c>
      <c r="G210" s="199"/>
      <c r="H210" s="200" t="s">
        <v>19</v>
      </c>
      <c r="I210" s="202"/>
      <c r="J210" s="199"/>
      <c r="K210" s="199"/>
      <c r="L210" s="203"/>
      <c r="M210" s="204"/>
      <c r="N210" s="205"/>
      <c r="O210" s="205"/>
      <c r="P210" s="205"/>
      <c r="Q210" s="205"/>
      <c r="R210" s="205"/>
      <c r="S210" s="205"/>
      <c r="T210" s="206"/>
      <c r="AT210" s="207" t="s">
        <v>248</v>
      </c>
      <c r="AU210" s="207" t="s">
        <v>78</v>
      </c>
      <c r="AV210" s="13" t="s">
        <v>76</v>
      </c>
      <c r="AW210" s="13" t="s">
        <v>31</v>
      </c>
      <c r="AX210" s="13" t="s">
        <v>69</v>
      </c>
      <c r="AY210" s="207" t="s">
        <v>231</v>
      </c>
    </row>
    <row r="211" spans="1:65" s="14" customFormat="1" ht="11.25">
      <c r="B211" s="208"/>
      <c r="C211" s="209"/>
      <c r="D211" s="193" t="s">
        <v>248</v>
      </c>
      <c r="E211" s="210" t="s">
        <v>19</v>
      </c>
      <c r="F211" s="211" t="s">
        <v>320</v>
      </c>
      <c r="G211" s="209"/>
      <c r="H211" s="212">
        <v>2430</v>
      </c>
      <c r="I211" s="213"/>
      <c r="J211" s="209"/>
      <c r="K211" s="209"/>
      <c r="L211" s="214"/>
      <c r="M211" s="215"/>
      <c r="N211" s="216"/>
      <c r="O211" s="216"/>
      <c r="P211" s="216"/>
      <c r="Q211" s="216"/>
      <c r="R211" s="216"/>
      <c r="S211" s="216"/>
      <c r="T211" s="217"/>
      <c r="AT211" s="218" t="s">
        <v>248</v>
      </c>
      <c r="AU211" s="218" t="s">
        <v>78</v>
      </c>
      <c r="AV211" s="14" t="s">
        <v>78</v>
      </c>
      <c r="AW211" s="14" t="s">
        <v>31</v>
      </c>
      <c r="AX211" s="14" t="s">
        <v>69</v>
      </c>
      <c r="AY211" s="218" t="s">
        <v>231</v>
      </c>
    </row>
    <row r="212" spans="1:65" s="15" customFormat="1" ht="11.25">
      <c r="B212" s="219"/>
      <c r="C212" s="220"/>
      <c r="D212" s="193" t="s">
        <v>248</v>
      </c>
      <c r="E212" s="221" t="s">
        <v>19</v>
      </c>
      <c r="F212" s="222" t="s">
        <v>260</v>
      </c>
      <c r="G212" s="220"/>
      <c r="H212" s="223">
        <v>2430</v>
      </c>
      <c r="I212" s="224"/>
      <c r="J212" s="220"/>
      <c r="K212" s="220"/>
      <c r="L212" s="225"/>
      <c r="M212" s="226"/>
      <c r="N212" s="227"/>
      <c r="O212" s="227"/>
      <c r="P212" s="227"/>
      <c r="Q212" s="227"/>
      <c r="R212" s="227"/>
      <c r="S212" s="227"/>
      <c r="T212" s="228"/>
      <c r="AT212" s="229" t="s">
        <v>248</v>
      </c>
      <c r="AU212" s="229" t="s">
        <v>78</v>
      </c>
      <c r="AV212" s="15" t="s">
        <v>238</v>
      </c>
      <c r="AW212" s="15" t="s">
        <v>31</v>
      </c>
      <c r="AX212" s="15" t="s">
        <v>76</v>
      </c>
      <c r="AY212" s="229" t="s">
        <v>231</v>
      </c>
    </row>
    <row r="213" spans="1:65" s="2" customFormat="1" ht="55.5" customHeight="1">
      <c r="A213" s="36"/>
      <c r="B213" s="37"/>
      <c r="C213" s="180" t="s">
        <v>335</v>
      </c>
      <c r="D213" s="180" t="s">
        <v>234</v>
      </c>
      <c r="E213" s="181" t="s">
        <v>336</v>
      </c>
      <c r="F213" s="182" t="s">
        <v>337</v>
      </c>
      <c r="G213" s="183" t="s">
        <v>243</v>
      </c>
      <c r="H213" s="184">
        <v>2430</v>
      </c>
      <c r="I213" s="185"/>
      <c r="J213" s="186">
        <f>ROUND(I213*H213,2)</f>
        <v>0</v>
      </c>
      <c r="K213" s="182" t="s">
        <v>244</v>
      </c>
      <c r="L213" s="41"/>
      <c r="M213" s="187" t="s">
        <v>19</v>
      </c>
      <c r="N213" s="188" t="s">
        <v>40</v>
      </c>
      <c r="O213" s="66"/>
      <c r="P213" s="189">
        <f>O213*H213</f>
        <v>0</v>
      </c>
      <c r="Q213" s="189">
        <v>0</v>
      </c>
      <c r="R213" s="189">
        <f>Q213*H213</f>
        <v>0</v>
      </c>
      <c r="S213" s="189">
        <v>0.22</v>
      </c>
      <c r="T213" s="190">
        <f>S213*H213</f>
        <v>534.6</v>
      </c>
      <c r="U213" s="36"/>
      <c r="V213" s="36"/>
      <c r="W213" s="36"/>
      <c r="X213" s="36"/>
      <c r="Y213" s="36"/>
      <c r="Z213" s="36"/>
      <c r="AA213" s="36"/>
      <c r="AB213" s="36"/>
      <c r="AC213" s="36"/>
      <c r="AD213" s="36"/>
      <c r="AE213" s="36"/>
      <c r="AR213" s="191" t="s">
        <v>238</v>
      </c>
      <c r="AT213" s="191" t="s">
        <v>234</v>
      </c>
      <c r="AU213" s="191" t="s">
        <v>78</v>
      </c>
      <c r="AY213" s="19" t="s">
        <v>231</v>
      </c>
      <c r="BE213" s="192">
        <f>IF(N213="základní",J213,0)</f>
        <v>0</v>
      </c>
      <c r="BF213" s="192">
        <f>IF(N213="snížená",J213,0)</f>
        <v>0</v>
      </c>
      <c r="BG213" s="192">
        <f>IF(N213="zákl. přenesená",J213,0)</f>
        <v>0</v>
      </c>
      <c r="BH213" s="192">
        <f>IF(N213="sníž. přenesená",J213,0)</f>
        <v>0</v>
      </c>
      <c r="BI213" s="192">
        <f>IF(N213="nulová",J213,0)</f>
        <v>0</v>
      </c>
      <c r="BJ213" s="19" t="s">
        <v>76</v>
      </c>
      <c r="BK213" s="192">
        <f>ROUND(I213*H213,2)</f>
        <v>0</v>
      </c>
      <c r="BL213" s="19" t="s">
        <v>238</v>
      </c>
      <c r="BM213" s="191" t="s">
        <v>338</v>
      </c>
    </row>
    <row r="214" spans="1:65" s="2" customFormat="1" ht="302.25">
      <c r="A214" s="36"/>
      <c r="B214" s="37"/>
      <c r="C214" s="38"/>
      <c r="D214" s="193" t="s">
        <v>246</v>
      </c>
      <c r="E214" s="38"/>
      <c r="F214" s="194" t="s">
        <v>291</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246</v>
      </c>
      <c r="AU214" s="19" t="s">
        <v>78</v>
      </c>
    </row>
    <row r="215" spans="1:65" s="13" customFormat="1" ht="11.25">
      <c r="B215" s="198"/>
      <c r="C215" s="199"/>
      <c r="D215" s="193" t="s">
        <v>248</v>
      </c>
      <c r="E215" s="200" t="s">
        <v>19</v>
      </c>
      <c r="F215" s="201" t="s">
        <v>249</v>
      </c>
      <c r="G215" s="199"/>
      <c r="H215" s="200" t="s">
        <v>19</v>
      </c>
      <c r="I215" s="202"/>
      <c r="J215" s="199"/>
      <c r="K215" s="199"/>
      <c r="L215" s="203"/>
      <c r="M215" s="204"/>
      <c r="N215" s="205"/>
      <c r="O215" s="205"/>
      <c r="P215" s="205"/>
      <c r="Q215" s="205"/>
      <c r="R215" s="205"/>
      <c r="S215" s="205"/>
      <c r="T215" s="206"/>
      <c r="AT215" s="207" t="s">
        <v>248</v>
      </c>
      <c r="AU215" s="207" t="s">
        <v>78</v>
      </c>
      <c r="AV215" s="13" t="s">
        <v>76</v>
      </c>
      <c r="AW215" s="13" t="s">
        <v>31</v>
      </c>
      <c r="AX215" s="13" t="s">
        <v>69</v>
      </c>
      <c r="AY215" s="207" t="s">
        <v>231</v>
      </c>
    </row>
    <row r="216" spans="1:65" s="13" customFormat="1" ht="11.25">
      <c r="B216" s="198"/>
      <c r="C216" s="199"/>
      <c r="D216" s="193" t="s">
        <v>248</v>
      </c>
      <c r="E216" s="200" t="s">
        <v>19</v>
      </c>
      <c r="F216" s="201" t="s">
        <v>309</v>
      </c>
      <c r="G216" s="199"/>
      <c r="H216" s="200" t="s">
        <v>19</v>
      </c>
      <c r="I216" s="202"/>
      <c r="J216" s="199"/>
      <c r="K216" s="199"/>
      <c r="L216" s="203"/>
      <c r="M216" s="204"/>
      <c r="N216" s="205"/>
      <c r="O216" s="205"/>
      <c r="P216" s="205"/>
      <c r="Q216" s="205"/>
      <c r="R216" s="205"/>
      <c r="S216" s="205"/>
      <c r="T216" s="206"/>
      <c r="AT216" s="207" t="s">
        <v>248</v>
      </c>
      <c r="AU216" s="207" t="s">
        <v>78</v>
      </c>
      <c r="AV216" s="13" t="s">
        <v>76</v>
      </c>
      <c r="AW216" s="13" t="s">
        <v>31</v>
      </c>
      <c r="AX216" s="13" t="s">
        <v>69</v>
      </c>
      <c r="AY216" s="207" t="s">
        <v>231</v>
      </c>
    </row>
    <row r="217" spans="1:65" s="13" customFormat="1" ht="11.25">
      <c r="B217" s="198"/>
      <c r="C217" s="199"/>
      <c r="D217" s="193" t="s">
        <v>248</v>
      </c>
      <c r="E217" s="200" t="s">
        <v>19</v>
      </c>
      <c r="F217" s="201" t="s">
        <v>315</v>
      </c>
      <c r="G217" s="199"/>
      <c r="H217" s="200" t="s">
        <v>19</v>
      </c>
      <c r="I217" s="202"/>
      <c r="J217" s="199"/>
      <c r="K217" s="199"/>
      <c r="L217" s="203"/>
      <c r="M217" s="204"/>
      <c r="N217" s="205"/>
      <c r="O217" s="205"/>
      <c r="P217" s="205"/>
      <c r="Q217" s="205"/>
      <c r="R217" s="205"/>
      <c r="S217" s="205"/>
      <c r="T217" s="206"/>
      <c r="AT217" s="207" t="s">
        <v>248</v>
      </c>
      <c r="AU217" s="207" t="s">
        <v>78</v>
      </c>
      <c r="AV217" s="13" t="s">
        <v>76</v>
      </c>
      <c r="AW217" s="13" t="s">
        <v>31</v>
      </c>
      <c r="AX217" s="13" t="s">
        <v>69</v>
      </c>
      <c r="AY217" s="207" t="s">
        <v>231</v>
      </c>
    </row>
    <row r="218" spans="1:65" s="14" customFormat="1" ht="11.25">
      <c r="B218" s="208"/>
      <c r="C218" s="209"/>
      <c r="D218" s="193" t="s">
        <v>248</v>
      </c>
      <c r="E218" s="210" t="s">
        <v>19</v>
      </c>
      <c r="F218" s="211" t="s">
        <v>320</v>
      </c>
      <c r="G218" s="209"/>
      <c r="H218" s="212">
        <v>2430</v>
      </c>
      <c r="I218" s="213"/>
      <c r="J218" s="209"/>
      <c r="K218" s="209"/>
      <c r="L218" s="214"/>
      <c r="M218" s="215"/>
      <c r="N218" s="216"/>
      <c r="O218" s="216"/>
      <c r="P218" s="216"/>
      <c r="Q218" s="216"/>
      <c r="R218" s="216"/>
      <c r="S218" s="216"/>
      <c r="T218" s="217"/>
      <c r="AT218" s="218" t="s">
        <v>248</v>
      </c>
      <c r="AU218" s="218" t="s">
        <v>78</v>
      </c>
      <c r="AV218" s="14" t="s">
        <v>78</v>
      </c>
      <c r="AW218" s="14" t="s">
        <v>31</v>
      </c>
      <c r="AX218" s="14" t="s">
        <v>69</v>
      </c>
      <c r="AY218" s="218" t="s">
        <v>231</v>
      </c>
    </row>
    <row r="219" spans="1:65" s="15" customFormat="1" ht="11.25">
      <c r="B219" s="219"/>
      <c r="C219" s="220"/>
      <c r="D219" s="193" t="s">
        <v>248</v>
      </c>
      <c r="E219" s="221" t="s">
        <v>19</v>
      </c>
      <c r="F219" s="222" t="s">
        <v>260</v>
      </c>
      <c r="G219" s="220"/>
      <c r="H219" s="223">
        <v>2430</v>
      </c>
      <c r="I219" s="224"/>
      <c r="J219" s="220"/>
      <c r="K219" s="220"/>
      <c r="L219" s="225"/>
      <c r="M219" s="226"/>
      <c r="N219" s="227"/>
      <c r="O219" s="227"/>
      <c r="P219" s="227"/>
      <c r="Q219" s="227"/>
      <c r="R219" s="227"/>
      <c r="S219" s="227"/>
      <c r="T219" s="228"/>
      <c r="AT219" s="229" t="s">
        <v>248</v>
      </c>
      <c r="AU219" s="229" t="s">
        <v>78</v>
      </c>
      <c r="AV219" s="15" t="s">
        <v>238</v>
      </c>
      <c r="AW219" s="15" t="s">
        <v>31</v>
      </c>
      <c r="AX219" s="15" t="s">
        <v>76</v>
      </c>
      <c r="AY219" s="229" t="s">
        <v>231</v>
      </c>
    </row>
    <row r="220" spans="1:65" s="2" customFormat="1" ht="49.15" customHeight="1">
      <c r="A220" s="36"/>
      <c r="B220" s="37"/>
      <c r="C220" s="180" t="s">
        <v>339</v>
      </c>
      <c r="D220" s="180" t="s">
        <v>234</v>
      </c>
      <c r="E220" s="181" t="s">
        <v>340</v>
      </c>
      <c r="F220" s="182" t="s">
        <v>341</v>
      </c>
      <c r="G220" s="183" t="s">
        <v>342</v>
      </c>
      <c r="H220" s="184">
        <v>426.43</v>
      </c>
      <c r="I220" s="185"/>
      <c r="J220" s="186">
        <f>ROUND(I220*H220,2)</f>
        <v>0</v>
      </c>
      <c r="K220" s="182" t="s">
        <v>244</v>
      </c>
      <c r="L220" s="41"/>
      <c r="M220" s="187" t="s">
        <v>19</v>
      </c>
      <c r="N220" s="188" t="s">
        <v>40</v>
      </c>
      <c r="O220" s="66"/>
      <c r="P220" s="189">
        <f>O220*H220</f>
        <v>0</v>
      </c>
      <c r="Q220" s="189">
        <v>0</v>
      </c>
      <c r="R220" s="189">
        <f>Q220*H220</f>
        <v>0</v>
      </c>
      <c r="S220" s="189">
        <v>0.20499999999999999</v>
      </c>
      <c r="T220" s="190">
        <f>S220*H220</f>
        <v>87.418149999999997</v>
      </c>
      <c r="U220" s="36"/>
      <c r="V220" s="36"/>
      <c r="W220" s="36"/>
      <c r="X220" s="36"/>
      <c r="Y220" s="36"/>
      <c r="Z220" s="36"/>
      <c r="AA220" s="36"/>
      <c r="AB220" s="36"/>
      <c r="AC220" s="36"/>
      <c r="AD220" s="36"/>
      <c r="AE220" s="36"/>
      <c r="AR220" s="191" t="s">
        <v>238</v>
      </c>
      <c r="AT220" s="191" t="s">
        <v>234</v>
      </c>
      <c r="AU220" s="191" t="s">
        <v>78</v>
      </c>
      <c r="AY220" s="19" t="s">
        <v>231</v>
      </c>
      <c r="BE220" s="192">
        <f>IF(N220="základní",J220,0)</f>
        <v>0</v>
      </c>
      <c r="BF220" s="192">
        <f>IF(N220="snížená",J220,0)</f>
        <v>0</v>
      </c>
      <c r="BG220" s="192">
        <f>IF(N220="zákl. přenesená",J220,0)</f>
        <v>0</v>
      </c>
      <c r="BH220" s="192">
        <f>IF(N220="sníž. přenesená",J220,0)</f>
        <v>0</v>
      </c>
      <c r="BI220" s="192">
        <f>IF(N220="nulová",J220,0)</f>
        <v>0</v>
      </c>
      <c r="BJ220" s="19" t="s">
        <v>76</v>
      </c>
      <c r="BK220" s="192">
        <f>ROUND(I220*H220,2)</f>
        <v>0</v>
      </c>
      <c r="BL220" s="19" t="s">
        <v>238</v>
      </c>
      <c r="BM220" s="191" t="s">
        <v>343</v>
      </c>
    </row>
    <row r="221" spans="1:65" s="2" customFormat="1" ht="195">
      <c r="A221" s="36"/>
      <c r="B221" s="37"/>
      <c r="C221" s="38"/>
      <c r="D221" s="193" t="s">
        <v>246</v>
      </c>
      <c r="E221" s="38"/>
      <c r="F221" s="194" t="s">
        <v>344</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246</v>
      </c>
      <c r="AU221" s="19" t="s">
        <v>78</v>
      </c>
    </row>
    <row r="222" spans="1:65" s="13" customFormat="1" ht="11.25">
      <c r="B222" s="198"/>
      <c r="C222" s="199"/>
      <c r="D222" s="193" t="s">
        <v>248</v>
      </c>
      <c r="E222" s="200" t="s">
        <v>19</v>
      </c>
      <c r="F222" s="201" t="s">
        <v>249</v>
      </c>
      <c r="G222" s="199"/>
      <c r="H222" s="200" t="s">
        <v>19</v>
      </c>
      <c r="I222" s="202"/>
      <c r="J222" s="199"/>
      <c r="K222" s="199"/>
      <c r="L222" s="203"/>
      <c r="M222" s="204"/>
      <c r="N222" s="205"/>
      <c r="O222" s="205"/>
      <c r="P222" s="205"/>
      <c r="Q222" s="205"/>
      <c r="R222" s="205"/>
      <c r="S222" s="205"/>
      <c r="T222" s="206"/>
      <c r="AT222" s="207" t="s">
        <v>248</v>
      </c>
      <c r="AU222" s="207" t="s">
        <v>78</v>
      </c>
      <c r="AV222" s="13" t="s">
        <v>76</v>
      </c>
      <c r="AW222" s="13" t="s">
        <v>31</v>
      </c>
      <c r="AX222" s="13" t="s">
        <v>69</v>
      </c>
      <c r="AY222" s="207" t="s">
        <v>231</v>
      </c>
    </row>
    <row r="223" spans="1:65" s="14" customFormat="1" ht="11.25">
      <c r="B223" s="208"/>
      <c r="C223" s="209"/>
      <c r="D223" s="193" t="s">
        <v>248</v>
      </c>
      <c r="E223" s="210" t="s">
        <v>19</v>
      </c>
      <c r="F223" s="211" t="s">
        <v>345</v>
      </c>
      <c r="G223" s="209"/>
      <c r="H223" s="212">
        <v>426.43</v>
      </c>
      <c r="I223" s="213"/>
      <c r="J223" s="209"/>
      <c r="K223" s="209"/>
      <c r="L223" s="214"/>
      <c r="M223" s="215"/>
      <c r="N223" s="216"/>
      <c r="O223" s="216"/>
      <c r="P223" s="216"/>
      <c r="Q223" s="216"/>
      <c r="R223" s="216"/>
      <c r="S223" s="216"/>
      <c r="T223" s="217"/>
      <c r="AT223" s="218" t="s">
        <v>248</v>
      </c>
      <c r="AU223" s="218" t="s">
        <v>78</v>
      </c>
      <c r="AV223" s="14" t="s">
        <v>78</v>
      </c>
      <c r="AW223" s="14" t="s">
        <v>31</v>
      </c>
      <c r="AX223" s="14" t="s">
        <v>76</v>
      </c>
      <c r="AY223" s="218" t="s">
        <v>231</v>
      </c>
    </row>
    <row r="224" spans="1:65" s="12" customFormat="1" ht="22.9" customHeight="1">
      <c r="B224" s="164"/>
      <c r="C224" s="165"/>
      <c r="D224" s="166" t="s">
        <v>68</v>
      </c>
      <c r="E224" s="178" t="s">
        <v>287</v>
      </c>
      <c r="F224" s="178" t="s">
        <v>346</v>
      </c>
      <c r="G224" s="165"/>
      <c r="H224" s="165"/>
      <c r="I224" s="168"/>
      <c r="J224" s="179">
        <f>BK224</f>
        <v>0</v>
      </c>
      <c r="K224" s="165"/>
      <c r="L224" s="170"/>
      <c r="M224" s="171"/>
      <c r="N224" s="172"/>
      <c r="O224" s="172"/>
      <c r="P224" s="173">
        <f>SUM(P225:P228)</f>
        <v>0</v>
      </c>
      <c r="Q224" s="172"/>
      <c r="R224" s="173">
        <f>SUM(R225:R228)</f>
        <v>0</v>
      </c>
      <c r="S224" s="172"/>
      <c r="T224" s="174">
        <f>SUM(T225:T228)</f>
        <v>1.05</v>
      </c>
      <c r="AR224" s="175" t="s">
        <v>76</v>
      </c>
      <c r="AT224" s="176" t="s">
        <v>68</v>
      </c>
      <c r="AU224" s="176" t="s">
        <v>76</v>
      </c>
      <c r="AY224" s="175" t="s">
        <v>231</v>
      </c>
      <c r="BK224" s="177">
        <f>SUM(BK225:BK228)</f>
        <v>0</v>
      </c>
    </row>
    <row r="225" spans="1:65" s="2" customFormat="1" ht="24.2" customHeight="1">
      <c r="A225" s="36"/>
      <c r="B225" s="37"/>
      <c r="C225" s="180" t="s">
        <v>347</v>
      </c>
      <c r="D225" s="180" t="s">
        <v>234</v>
      </c>
      <c r="E225" s="181" t="s">
        <v>348</v>
      </c>
      <c r="F225" s="182" t="s">
        <v>349</v>
      </c>
      <c r="G225" s="183" t="s">
        <v>237</v>
      </c>
      <c r="H225" s="184">
        <v>21</v>
      </c>
      <c r="I225" s="185"/>
      <c r="J225" s="186">
        <f>ROUND(I225*H225,2)</f>
        <v>0</v>
      </c>
      <c r="K225" s="182" t="s">
        <v>244</v>
      </c>
      <c r="L225" s="41"/>
      <c r="M225" s="187" t="s">
        <v>19</v>
      </c>
      <c r="N225" s="188" t="s">
        <v>40</v>
      </c>
      <c r="O225" s="66"/>
      <c r="P225" s="189">
        <f>O225*H225</f>
        <v>0</v>
      </c>
      <c r="Q225" s="189">
        <v>0</v>
      </c>
      <c r="R225" s="189">
        <f>Q225*H225</f>
        <v>0</v>
      </c>
      <c r="S225" s="189">
        <v>0.05</v>
      </c>
      <c r="T225" s="190">
        <f>S225*H225</f>
        <v>1.05</v>
      </c>
      <c r="U225" s="36"/>
      <c r="V225" s="36"/>
      <c r="W225" s="36"/>
      <c r="X225" s="36"/>
      <c r="Y225" s="36"/>
      <c r="Z225" s="36"/>
      <c r="AA225" s="36"/>
      <c r="AB225" s="36"/>
      <c r="AC225" s="36"/>
      <c r="AD225" s="36"/>
      <c r="AE225" s="36"/>
      <c r="AR225" s="191" t="s">
        <v>238</v>
      </c>
      <c r="AT225" s="191" t="s">
        <v>234</v>
      </c>
      <c r="AU225" s="191" t="s">
        <v>78</v>
      </c>
      <c r="AY225" s="19" t="s">
        <v>231</v>
      </c>
      <c r="BE225" s="192">
        <f>IF(N225="základní",J225,0)</f>
        <v>0</v>
      </c>
      <c r="BF225" s="192">
        <f>IF(N225="snížená",J225,0)</f>
        <v>0</v>
      </c>
      <c r="BG225" s="192">
        <f>IF(N225="zákl. přenesená",J225,0)</f>
        <v>0</v>
      </c>
      <c r="BH225" s="192">
        <f>IF(N225="sníž. přenesená",J225,0)</f>
        <v>0</v>
      </c>
      <c r="BI225" s="192">
        <f>IF(N225="nulová",J225,0)</f>
        <v>0</v>
      </c>
      <c r="BJ225" s="19" t="s">
        <v>76</v>
      </c>
      <c r="BK225" s="192">
        <f>ROUND(I225*H225,2)</f>
        <v>0</v>
      </c>
      <c r="BL225" s="19" t="s">
        <v>238</v>
      </c>
      <c r="BM225" s="191" t="s">
        <v>350</v>
      </c>
    </row>
    <row r="226" spans="1:65" s="13" customFormat="1" ht="11.25">
      <c r="B226" s="198"/>
      <c r="C226" s="199"/>
      <c r="D226" s="193" t="s">
        <v>248</v>
      </c>
      <c r="E226" s="200" t="s">
        <v>19</v>
      </c>
      <c r="F226" s="201" t="s">
        <v>351</v>
      </c>
      <c r="G226" s="199"/>
      <c r="H226" s="200" t="s">
        <v>19</v>
      </c>
      <c r="I226" s="202"/>
      <c r="J226" s="199"/>
      <c r="K226" s="199"/>
      <c r="L226" s="203"/>
      <c r="M226" s="204"/>
      <c r="N226" s="205"/>
      <c r="O226" s="205"/>
      <c r="P226" s="205"/>
      <c r="Q226" s="205"/>
      <c r="R226" s="205"/>
      <c r="S226" s="205"/>
      <c r="T226" s="206"/>
      <c r="AT226" s="207" t="s">
        <v>248</v>
      </c>
      <c r="AU226" s="207" t="s">
        <v>78</v>
      </c>
      <c r="AV226" s="13" t="s">
        <v>76</v>
      </c>
      <c r="AW226" s="13" t="s">
        <v>31</v>
      </c>
      <c r="AX226" s="13" t="s">
        <v>69</v>
      </c>
      <c r="AY226" s="207" t="s">
        <v>231</v>
      </c>
    </row>
    <row r="227" spans="1:65" s="13" customFormat="1" ht="11.25">
      <c r="B227" s="198"/>
      <c r="C227" s="199"/>
      <c r="D227" s="193" t="s">
        <v>248</v>
      </c>
      <c r="E227" s="200" t="s">
        <v>19</v>
      </c>
      <c r="F227" s="201" t="s">
        <v>249</v>
      </c>
      <c r="G227" s="199"/>
      <c r="H227" s="200" t="s">
        <v>19</v>
      </c>
      <c r="I227" s="202"/>
      <c r="J227" s="199"/>
      <c r="K227" s="199"/>
      <c r="L227" s="203"/>
      <c r="M227" s="204"/>
      <c r="N227" s="205"/>
      <c r="O227" s="205"/>
      <c r="P227" s="205"/>
      <c r="Q227" s="205"/>
      <c r="R227" s="205"/>
      <c r="S227" s="205"/>
      <c r="T227" s="206"/>
      <c r="AT227" s="207" t="s">
        <v>248</v>
      </c>
      <c r="AU227" s="207" t="s">
        <v>78</v>
      </c>
      <c r="AV227" s="13" t="s">
        <v>76</v>
      </c>
      <c r="AW227" s="13" t="s">
        <v>31</v>
      </c>
      <c r="AX227" s="13" t="s">
        <v>69</v>
      </c>
      <c r="AY227" s="207" t="s">
        <v>231</v>
      </c>
    </row>
    <row r="228" spans="1:65" s="14" customFormat="1" ht="11.25">
      <c r="B228" s="208"/>
      <c r="C228" s="209"/>
      <c r="D228" s="193" t="s">
        <v>248</v>
      </c>
      <c r="E228" s="210" t="s">
        <v>19</v>
      </c>
      <c r="F228" s="211" t="s">
        <v>7</v>
      </c>
      <c r="G228" s="209"/>
      <c r="H228" s="212">
        <v>21</v>
      </c>
      <c r="I228" s="213"/>
      <c r="J228" s="209"/>
      <c r="K228" s="209"/>
      <c r="L228" s="214"/>
      <c r="M228" s="215"/>
      <c r="N228" s="216"/>
      <c r="O228" s="216"/>
      <c r="P228" s="216"/>
      <c r="Q228" s="216"/>
      <c r="R228" s="216"/>
      <c r="S228" s="216"/>
      <c r="T228" s="217"/>
      <c r="AT228" s="218" t="s">
        <v>248</v>
      </c>
      <c r="AU228" s="218" t="s">
        <v>78</v>
      </c>
      <c r="AV228" s="14" t="s">
        <v>78</v>
      </c>
      <c r="AW228" s="14" t="s">
        <v>31</v>
      </c>
      <c r="AX228" s="14" t="s">
        <v>76</v>
      </c>
      <c r="AY228" s="218" t="s">
        <v>231</v>
      </c>
    </row>
    <row r="229" spans="1:65" s="12" customFormat="1" ht="22.9" customHeight="1">
      <c r="B229" s="164"/>
      <c r="C229" s="165"/>
      <c r="D229" s="166" t="s">
        <v>68</v>
      </c>
      <c r="E229" s="178" t="s">
        <v>294</v>
      </c>
      <c r="F229" s="178" t="s">
        <v>352</v>
      </c>
      <c r="G229" s="165"/>
      <c r="H229" s="165"/>
      <c r="I229" s="168"/>
      <c r="J229" s="179">
        <f>BK229</f>
        <v>0</v>
      </c>
      <c r="K229" s="165"/>
      <c r="L229" s="170"/>
      <c r="M229" s="171"/>
      <c r="N229" s="172"/>
      <c r="O229" s="172"/>
      <c r="P229" s="173">
        <f>SUM(P230:P269)</f>
        <v>0</v>
      </c>
      <c r="Q229" s="172"/>
      <c r="R229" s="173">
        <f>SUM(R230:R269)</f>
        <v>0</v>
      </c>
      <c r="S229" s="172"/>
      <c r="T229" s="174">
        <f>SUM(T230:T269)</f>
        <v>19.484999999999999</v>
      </c>
      <c r="AR229" s="175" t="s">
        <v>76</v>
      </c>
      <c r="AT229" s="176" t="s">
        <v>68</v>
      </c>
      <c r="AU229" s="176" t="s">
        <v>76</v>
      </c>
      <c r="AY229" s="175" t="s">
        <v>231</v>
      </c>
      <c r="BK229" s="177">
        <f>SUM(BK230:BK269)</f>
        <v>0</v>
      </c>
    </row>
    <row r="230" spans="1:65" s="2" customFormat="1" ht="16.5" customHeight="1">
      <c r="A230" s="36"/>
      <c r="B230" s="37"/>
      <c r="C230" s="180" t="s">
        <v>353</v>
      </c>
      <c r="D230" s="180" t="s">
        <v>234</v>
      </c>
      <c r="E230" s="181" t="s">
        <v>354</v>
      </c>
      <c r="F230" s="182" t="s">
        <v>355</v>
      </c>
      <c r="G230" s="183" t="s">
        <v>356</v>
      </c>
      <c r="H230" s="184">
        <v>6.3570000000000002</v>
      </c>
      <c r="I230" s="185"/>
      <c r="J230" s="186">
        <f>ROUND(I230*H230,2)</f>
        <v>0</v>
      </c>
      <c r="K230" s="182" t="s">
        <v>244</v>
      </c>
      <c r="L230" s="41"/>
      <c r="M230" s="187" t="s">
        <v>19</v>
      </c>
      <c r="N230" s="188" t="s">
        <v>40</v>
      </c>
      <c r="O230" s="66"/>
      <c r="P230" s="189">
        <f>O230*H230</f>
        <v>0</v>
      </c>
      <c r="Q230" s="189">
        <v>0</v>
      </c>
      <c r="R230" s="189">
        <f>Q230*H230</f>
        <v>0</v>
      </c>
      <c r="S230" s="189">
        <v>2</v>
      </c>
      <c r="T230" s="190">
        <f>S230*H230</f>
        <v>12.714</v>
      </c>
      <c r="U230" s="36"/>
      <c r="V230" s="36"/>
      <c r="W230" s="36"/>
      <c r="X230" s="36"/>
      <c r="Y230" s="36"/>
      <c r="Z230" s="36"/>
      <c r="AA230" s="36"/>
      <c r="AB230" s="36"/>
      <c r="AC230" s="36"/>
      <c r="AD230" s="36"/>
      <c r="AE230" s="36"/>
      <c r="AR230" s="191" t="s">
        <v>238</v>
      </c>
      <c r="AT230" s="191" t="s">
        <v>234</v>
      </c>
      <c r="AU230" s="191" t="s">
        <v>78</v>
      </c>
      <c r="AY230" s="19" t="s">
        <v>231</v>
      </c>
      <c r="BE230" s="192">
        <f>IF(N230="základní",J230,0)</f>
        <v>0</v>
      </c>
      <c r="BF230" s="192">
        <f>IF(N230="snížená",J230,0)</f>
        <v>0</v>
      </c>
      <c r="BG230" s="192">
        <f>IF(N230="zákl. přenesená",J230,0)</f>
        <v>0</v>
      </c>
      <c r="BH230" s="192">
        <f>IF(N230="sníž. přenesená",J230,0)</f>
        <v>0</v>
      </c>
      <c r="BI230" s="192">
        <f>IF(N230="nulová",J230,0)</f>
        <v>0</v>
      </c>
      <c r="BJ230" s="19" t="s">
        <v>76</v>
      </c>
      <c r="BK230" s="192">
        <f>ROUND(I230*H230,2)</f>
        <v>0</v>
      </c>
      <c r="BL230" s="19" t="s">
        <v>238</v>
      </c>
      <c r="BM230" s="191" t="s">
        <v>357</v>
      </c>
    </row>
    <row r="231" spans="1:65" s="13" customFormat="1" ht="11.25">
      <c r="B231" s="198"/>
      <c r="C231" s="199"/>
      <c r="D231" s="193" t="s">
        <v>248</v>
      </c>
      <c r="E231" s="200" t="s">
        <v>19</v>
      </c>
      <c r="F231" s="201" t="s">
        <v>249</v>
      </c>
      <c r="G231" s="199"/>
      <c r="H231" s="200" t="s">
        <v>19</v>
      </c>
      <c r="I231" s="202"/>
      <c r="J231" s="199"/>
      <c r="K231" s="199"/>
      <c r="L231" s="203"/>
      <c r="M231" s="204"/>
      <c r="N231" s="205"/>
      <c r="O231" s="205"/>
      <c r="P231" s="205"/>
      <c r="Q231" s="205"/>
      <c r="R231" s="205"/>
      <c r="S231" s="205"/>
      <c r="T231" s="206"/>
      <c r="AT231" s="207" t="s">
        <v>248</v>
      </c>
      <c r="AU231" s="207" t="s">
        <v>78</v>
      </c>
      <c r="AV231" s="13" t="s">
        <v>76</v>
      </c>
      <c r="AW231" s="13" t="s">
        <v>31</v>
      </c>
      <c r="AX231" s="13" t="s">
        <v>69</v>
      </c>
      <c r="AY231" s="207" t="s">
        <v>231</v>
      </c>
    </row>
    <row r="232" spans="1:65" s="13" customFormat="1" ht="11.25">
      <c r="B232" s="198"/>
      <c r="C232" s="199"/>
      <c r="D232" s="193" t="s">
        <v>248</v>
      </c>
      <c r="E232" s="200" t="s">
        <v>19</v>
      </c>
      <c r="F232" s="201" t="s">
        <v>358</v>
      </c>
      <c r="G232" s="199"/>
      <c r="H232" s="200" t="s">
        <v>19</v>
      </c>
      <c r="I232" s="202"/>
      <c r="J232" s="199"/>
      <c r="K232" s="199"/>
      <c r="L232" s="203"/>
      <c r="M232" s="204"/>
      <c r="N232" s="205"/>
      <c r="O232" s="205"/>
      <c r="P232" s="205"/>
      <c r="Q232" s="205"/>
      <c r="R232" s="205"/>
      <c r="S232" s="205"/>
      <c r="T232" s="206"/>
      <c r="AT232" s="207" t="s">
        <v>248</v>
      </c>
      <c r="AU232" s="207" t="s">
        <v>78</v>
      </c>
      <c r="AV232" s="13" t="s">
        <v>76</v>
      </c>
      <c r="AW232" s="13" t="s">
        <v>31</v>
      </c>
      <c r="AX232" s="13" t="s">
        <v>69</v>
      </c>
      <c r="AY232" s="207" t="s">
        <v>231</v>
      </c>
    </row>
    <row r="233" spans="1:65" s="14" customFormat="1" ht="11.25">
      <c r="B233" s="208"/>
      <c r="C233" s="209"/>
      <c r="D233" s="193" t="s">
        <v>248</v>
      </c>
      <c r="E233" s="210" t="s">
        <v>19</v>
      </c>
      <c r="F233" s="211" t="s">
        <v>359</v>
      </c>
      <c r="G233" s="209"/>
      <c r="H233" s="212">
        <v>4.5999999999999996</v>
      </c>
      <c r="I233" s="213"/>
      <c r="J233" s="209"/>
      <c r="K233" s="209"/>
      <c r="L233" s="214"/>
      <c r="M233" s="215"/>
      <c r="N233" s="216"/>
      <c r="O233" s="216"/>
      <c r="P233" s="216"/>
      <c r="Q233" s="216"/>
      <c r="R233" s="216"/>
      <c r="S233" s="216"/>
      <c r="T233" s="217"/>
      <c r="AT233" s="218" t="s">
        <v>248</v>
      </c>
      <c r="AU233" s="218" t="s">
        <v>78</v>
      </c>
      <c r="AV233" s="14" t="s">
        <v>78</v>
      </c>
      <c r="AW233" s="14" t="s">
        <v>31</v>
      </c>
      <c r="AX233" s="14" t="s">
        <v>69</v>
      </c>
      <c r="AY233" s="218" t="s">
        <v>231</v>
      </c>
    </row>
    <row r="234" spans="1:65" s="13" customFormat="1" ht="11.25">
      <c r="B234" s="198"/>
      <c r="C234" s="199"/>
      <c r="D234" s="193" t="s">
        <v>248</v>
      </c>
      <c r="E234" s="200" t="s">
        <v>19</v>
      </c>
      <c r="F234" s="201" t="s">
        <v>360</v>
      </c>
      <c r="G234" s="199"/>
      <c r="H234" s="200" t="s">
        <v>19</v>
      </c>
      <c r="I234" s="202"/>
      <c r="J234" s="199"/>
      <c r="K234" s="199"/>
      <c r="L234" s="203"/>
      <c r="M234" s="204"/>
      <c r="N234" s="205"/>
      <c r="O234" s="205"/>
      <c r="P234" s="205"/>
      <c r="Q234" s="205"/>
      <c r="R234" s="205"/>
      <c r="S234" s="205"/>
      <c r="T234" s="206"/>
      <c r="AT234" s="207" t="s">
        <v>248</v>
      </c>
      <c r="AU234" s="207" t="s">
        <v>78</v>
      </c>
      <c r="AV234" s="13" t="s">
        <v>76</v>
      </c>
      <c r="AW234" s="13" t="s">
        <v>31</v>
      </c>
      <c r="AX234" s="13" t="s">
        <v>69</v>
      </c>
      <c r="AY234" s="207" t="s">
        <v>231</v>
      </c>
    </row>
    <row r="235" spans="1:65" s="14" customFormat="1" ht="11.25">
      <c r="B235" s="208"/>
      <c r="C235" s="209"/>
      <c r="D235" s="193" t="s">
        <v>248</v>
      </c>
      <c r="E235" s="210" t="s">
        <v>19</v>
      </c>
      <c r="F235" s="211" t="s">
        <v>361</v>
      </c>
      <c r="G235" s="209"/>
      <c r="H235" s="212">
        <v>0.49099999999999999</v>
      </c>
      <c r="I235" s="213"/>
      <c r="J235" s="209"/>
      <c r="K235" s="209"/>
      <c r="L235" s="214"/>
      <c r="M235" s="215"/>
      <c r="N235" s="216"/>
      <c r="O235" s="216"/>
      <c r="P235" s="216"/>
      <c r="Q235" s="216"/>
      <c r="R235" s="216"/>
      <c r="S235" s="216"/>
      <c r="T235" s="217"/>
      <c r="AT235" s="218" t="s">
        <v>248</v>
      </c>
      <c r="AU235" s="218" t="s">
        <v>78</v>
      </c>
      <c r="AV235" s="14" t="s">
        <v>78</v>
      </c>
      <c r="AW235" s="14" t="s">
        <v>31</v>
      </c>
      <c r="AX235" s="14" t="s">
        <v>69</v>
      </c>
      <c r="AY235" s="218" t="s">
        <v>231</v>
      </c>
    </row>
    <row r="236" spans="1:65" s="13" customFormat="1" ht="11.25">
      <c r="B236" s="198"/>
      <c r="C236" s="199"/>
      <c r="D236" s="193" t="s">
        <v>248</v>
      </c>
      <c r="E236" s="200" t="s">
        <v>19</v>
      </c>
      <c r="F236" s="201" t="s">
        <v>362</v>
      </c>
      <c r="G236" s="199"/>
      <c r="H236" s="200" t="s">
        <v>19</v>
      </c>
      <c r="I236" s="202"/>
      <c r="J236" s="199"/>
      <c r="K236" s="199"/>
      <c r="L236" s="203"/>
      <c r="M236" s="204"/>
      <c r="N236" s="205"/>
      <c r="O236" s="205"/>
      <c r="P236" s="205"/>
      <c r="Q236" s="205"/>
      <c r="R236" s="205"/>
      <c r="S236" s="205"/>
      <c r="T236" s="206"/>
      <c r="AT236" s="207" t="s">
        <v>248</v>
      </c>
      <c r="AU236" s="207" t="s">
        <v>78</v>
      </c>
      <c r="AV236" s="13" t="s">
        <v>76</v>
      </c>
      <c r="AW236" s="13" t="s">
        <v>31</v>
      </c>
      <c r="AX236" s="13" t="s">
        <v>69</v>
      </c>
      <c r="AY236" s="207" t="s">
        <v>231</v>
      </c>
    </row>
    <row r="237" spans="1:65" s="14" customFormat="1" ht="11.25">
      <c r="B237" s="208"/>
      <c r="C237" s="209"/>
      <c r="D237" s="193" t="s">
        <v>248</v>
      </c>
      <c r="E237" s="210" t="s">
        <v>19</v>
      </c>
      <c r="F237" s="211" t="s">
        <v>363</v>
      </c>
      <c r="G237" s="209"/>
      <c r="H237" s="212">
        <v>0.216</v>
      </c>
      <c r="I237" s="213"/>
      <c r="J237" s="209"/>
      <c r="K237" s="209"/>
      <c r="L237" s="214"/>
      <c r="M237" s="215"/>
      <c r="N237" s="216"/>
      <c r="O237" s="216"/>
      <c r="P237" s="216"/>
      <c r="Q237" s="216"/>
      <c r="R237" s="216"/>
      <c r="S237" s="216"/>
      <c r="T237" s="217"/>
      <c r="AT237" s="218" t="s">
        <v>248</v>
      </c>
      <c r="AU237" s="218" t="s">
        <v>78</v>
      </c>
      <c r="AV237" s="14" t="s">
        <v>78</v>
      </c>
      <c r="AW237" s="14" t="s">
        <v>31</v>
      </c>
      <c r="AX237" s="14" t="s">
        <v>69</v>
      </c>
      <c r="AY237" s="218" t="s">
        <v>231</v>
      </c>
    </row>
    <row r="238" spans="1:65" s="13" customFormat="1" ht="11.25">
      <c r="B238" s="198"/>
      <c r="C238" s="199"/>
      <c r="D238" s="193" t="s">
        <v>248</v>
      </c>
      <c r="E238" s="200" t="s">
        <v>19</v>
      </c>
      <c r="F238" s="201" t="s">
        <v>364</v>
      </c>
      <c r="G238" s="199"/>
      <c r="H238" s="200" t="s">
        <v>19</v>
      </c>
      <c r="I238" s="202"/>
      <c r="J238" s="199"/>
      <c r="K238" s="199"/>
      <c r="L238" s="203"/>
      <c r="M238" s="204"/>
      <c r="N238" s="205"/>
      <c r="O238" s="205"/>
      <c r="P238" s="205"/>
      <c r="Q238" s="205"/>
      <c r="R238" s="205"/>
      <c r="S238" s="205"/>
      <c r="T238" s="206"/>
      <c r="AT238" s="207" t="s">
        <v>248</v>
      </c>
      <c r="AU238" s="207" t="s">
        <v>78</v>
      </c>
      <c r="AV238" s="13" t="s">
        <v>76</v>
      </c>
      <c r="AW238" s="13" t="s">
        <v>31</v>
      </c>
      <c r="AX238" s="13" t="s">
        <v>69</v>
      </c>
      <c r="AY238" s="207" t="s">
        <v>231</v>
      </c>
    </row>
    <row r="239" spans="1:65" s="14" customFormat="1" ht="11.25">
      <c r="B239" s="208"/>
      <c r="C239" s="209"/>
      <c r="D239" s="193" t="s">
        <v>248</v>
      </c>
      <c r="E239" s="210" t="s">
        <v>19</v>
      </c>
      <c r="F239" s="211" t="s">
        <v>365</v>
      </c>
      <c r="G239" s="209"/>
      <c r="H239" s="212">
        <v>0.25</v>
      </c>
      <c r="I239" s="213"/>
      <c r="J239" s="209"/>
      <c r="K239" s="209"/>
      <c r="L239" s="214"/>
      <c r="M239" s="215"/>
      <c r="N239" s="216"/>
      <c r="O239" s="216"/>
      <c r="P239" s="216"/>
      <c r="Q239" s="216"/>
      <c r="R239" s="216"/>
      <c r="S239" s="216"/>
      <c r="T239" s="217"/>
      <c r="AT239" s="218" t="s">
        <v>248</v>
      </c>
      <c r="AU239" s="218" t="s">
        <v>78</v>
      </c>
      <c r="AV239" s="14" t="s">
        <v>78</v>
      </c>
      <c r="AW239" s="14" t="s">
        <v>31</v>
      </c>
      <c r="AX239" s="14" t="s">
        <v>69</v>
      </c>
      <c r="AY239" s="218" t="s">
        <v>231</v>
      </c>
    </row>
    <row r="240" spans="1:65" s="13" customFormat="1" ht="11.25">
      <c r="B240" s="198"/>
      <c r="C240" s="199"/>
      <c r="D240" s="193" t="s">
        <v>248</v>
      </c>
      <c r="E240" s="200" t="s">
        <v>19</v>
      </c>
      <c r="F240" s="201" t="s">
        <v>366</v>
      </c>
      <c r="G240" s="199"/>
      <c r="H240" s="200" t="s">
        <v>19</v>
      </c>
      <c r="I240" s="202"/>
      <c r="J240" s="199"/>
      <c r="K240" s="199"/>
      <c r="L240" s="203"/>
      <c r="M240" s="204"/>
      <c r="N240" s="205"/>
      <c r="O240" s="205"/>
      <c r="P240" s="205"/>
      <c r="Q240" s="205"/>
      <c r="R240" s="205"/>
      <c r="S240" s="205"/>
      <c r="T240" s="206"/>
      <c r="AT240" s="207" t="s">
        <v>248</v>
      </c>
      <c r="AU240" s="207" t="s">
        <v>78</v>
      </c>
      <c r="AV240" s="13" t="s">
        <v>76</v>
      </c>
      <c r="AW240" s="13" t="s">
        <v>31</v>
      </c>
      <c r="AX240" s="13" t="s">
        <v>69</v>
      </c>
      <c r="AY240" s="207" t="s">
        <v>231</v>
      </c>
    </row>
    <row r="241" spans="1:65" s="14" customFormat="1" ht="11.25">
      <c r="B241" s="208"/>
      <c r="C241" s="209"/>
      <c r="D241" s="193" t="s">
        <v>248</v>
      </c>
      <c r="E241" s="210" t="s">
        <v>19</v>
      </c>
      <c r="F241" s="211" t="s">
        <v>367</v>
      </c>
      <c r="G241" s="209"/>
      <c r="H241" s="212">
        <v>0.8</v>
      </c>
      <c r="I241" s="213"/>
      <c r="J241" s="209"/>
      <c r="K241" s="209"/>
      <c r="L241" s="214"/>
      <c r="M241" s="215"/>
      <c r="N241" s="216"/>
      <c r="O241" s="216"/>
      <c r="P241" s="216"/>
      <c r="Q241" s="216"/>
      <c r="R241" s="216"/>
      <c r="S241" s="216"/>
      <c r="T241" s="217"/>
      <c r="AT241" s="218" t="s">
        <v>248</v>
      </c>
      <c r="AU241" s="218" t="s">
        <v>78</v>
      </c>
      <c r="AV241" s="14" t="s">
        <v>78</v>
      </c>
      <c r="AW241" s="14" t="s">
        <v>31</v>
      </c>
      <c r="AX241" s="14" t="s">
        <v>69</v>
      </c>
      <c r="AY241" s="218" t="s">
        <v>231</v>
      </c>
    </row>
    <row r="242" spans="1:65" s="15" customFormat="1" ht="11.25">
      <c r="B242" s="219"/>
      <c r="C242" s="220"/>
      <c r="D242" s="193" t="s">
        <v>248</v>
      </c>
      <c r="E242" s="221" t="s">
        <v>19</v>
      </c>
      <c r="F242" s="222" t="s">
        <v>260</v>
      </c>
      <c r="G242" s="220"/>
      <c r="H242" s="223">
        <v>6.3569999999999993</v>
      </c>
      <c r="I242" s="224"/>
      <c r="J242" s="220"/>
      <c r="K242" s="220"/>
      <c r="L242" s="225"/>
      <c r="M242" s="226"/>
      <c r="N242" s="227"/>
      <c r="O242" s="227"/>
      <c r="P242" s="227"/>
      <c r="Q242" s="227"/>
      <c r="R242" s="227"/>
      <c r="S242" s="227"/>
      <c r="T242" s="228"/>
      <c r="AT242" s="229" t="s">
        <v>248</v>
      </c>
      <c r="AU242" s="229" t="s">
        <v>78</v>
      </c>
      <c r="AV242" s="15" t="s">
        <v>238</v>
      </c>
      <c r="AW242" s="15" t="s">
        <v>31</v>
      </c>
      <c r="AX242" s="15" t="s">
        <v>76</v>
      </c>
      <c r="AY242" s="229" t="s">
        <v>231</v>
      </c>
    </row>
    <row r="243" spans="1:65" s="2" customFormat="1" ht="24.2" customHeight="1">
      <c r="A243" s="36"/>
      <c r="B243" s="37"/>
      <c r="C243" s="180" t="s">
        <v>7</v>
      </c>
      <c r="D243" s="180" t="s">
        <v>234</v>
      </c>
      <c r="E243" s="181" t="s">
        <v>368</v>
      </c>
      <c r="F243" s="182" t="s">
        <v>369</v>
      </c>
      <c r="G243" s="183" t="s">
        <v>237</v>
      </c>
      <c r="H243" s="184">
        <v>52</v>
      </c>
      <c r="I243" s="185"/>
      <c r="J243" s="186">
        <f>ROUND(I243*H243,2)</f>
        <v>0</v>
      </c>
      <c r="K243" s="182" t="s">
        <v>244</v>
      </c>
      <c r="L243" s="41"/>
      <c r="M243" s="187" t="s">
        <v>19</v>
      </c>
      <c r="N243" s="188" t="s">
        <v>40</v>
      </c>
      <c r="O243" s="66"/>
      <c r="P243" s="189">
        <f>O243*H243</f>
        <v>0</v>
      </c>
      <c r="Q243" s="189">
        <v>0</v>
      </c>
      <c r="R243" s="189">
        <f>Q243*H243</f>
        <v>0</v>
      </c>
      <c r="S243" s="189">
        <v>7.4999999999999997E-2</v>
      </c>
      <c r="T243" s="190">
        <f>S243*H243</f>
        <v>3.9</v>
      </c>
      <c r="U243" s="36"/>
      <c r="V243" s="36"/>
      <c r="W243" s="36"/>
      <c r="X243" s="36"/>
      <c r="Y243" s="36"/>
      <c r="Z243" s="36"/>
      <c r="AA243" s="36"/>
      <c r="AB243" s="36"/>
      <c r="AC243" s="36"/>
      <c r="AD243" s="36"/>
      <c r="AE243" s="36"/>
      <c r="AR243" s="191" t="s">
        <v>238</v>
      </c>
      <c r="AT243" s="191" t="s">
        <v>234</v>
      </c>
      <c r="AU243" s="191" t="s">
        <v>78</v>
      </c>
      <c r="AY243" s="19" t="s">
        <v>231</v>
      </c>
      <c r="BE243" s="192">
        <f>IF(N243="základní",J243,0)</f>
        <v>0</v>
      </c>
      <c r="BF243" s="192">
        <f>IF(N243="snížená",J243,0)</f>
        <v>0</v>
      </c>
      <c r="BG243" s="192">
        <f>IF(N243="zákl. přenesená",J243,0)</f>
        <v>0</v>
      </c>
      <c r="BH243" s="192">
        <f>IF(N243="sníž. přenesená",J243,0)</f>
        <v>0</v>
      </c>
      <c r="BI243" s="192">
        <f>IF(N243="nulová",J243,0)</f>
        <v>0</v>
      </c>
      <c r="BJ243" s="19" t="s">
        <v>76</v>
      </c>
      <c r="BK243" s="192">
        <f>ROUND(I243*H243,2)</f>
        <v>0</v>
      </c>
      <c r="BL243" s="19" t="s">
        <v>238</v>
      </c>
      <c r="BM243" s="191" t="s">
        <v>370</v>
      </c>
    </row>
    <row r="244" spans="1:65" s="2" customFormat="1" ht="39">
      <c r="A244" s="36"/>
      <c r="B244" s="37"/>
      <c r="C244" s="38"/>
      <c r="D244" s="193" t="s">
        <v>246</v>
      </c>
      <c r="E244" s="38"/>
      <c r="F244" s="194" t="s">
        <v>371</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246</v>
      </c>
      <c r="AU244" s="19" t="s">
        <v>78</v>
      </c>
    </row>
    <row r="245" spans="1:65" s="13" customFormat="1" ht="11.25">
      <c r="B245" s="198"/>
      <c r="C245" s="199"/>
      <c r="D245" s="193" t="s">
        <v>248</v>
      </c>
      <c r="E245" s="200" t="s">
        <v>19</v>
      </c>
      <c r="F245" s="201" t="s">
        <v>249</v>
      </c>
      <c r="G245" s="199"/>
      <c r="H245" s="200" t="s">
        <v>19</v>
      </c>
      <c r="I245" s="202"/>
      <c r="J245" s="199"/>
      <c r="K245" s="199"/>
      <c r="L245" s="203"/>
      <c r="M245" s="204"/>
      <c r="N245" s="205"/>
      <c r="O245" s="205"/>
      <c r="P245" s="205"/>
      <c r="Q245" s="205"/>
      <c r="R245" s="205"/>
      <c r="S245" s="205"/>
      <c r="T245" s="206"/>
      <c r="AT245" s="207" t="s">
        <v>248</v>
      </c>
      <c r="AU245" s="207" t="s">
        <v>78</v>
      </c>
      <c r="AV245" s="13" t="s">
        <v>76</v>
      </c>
      <c r="AW245" s="13" t="s">
        <v>31</v>
      </c>
      <c r="AX245" s="13" t="s">
        <v>69</v>
      </c>
      <c r="AY245" s="207" t="s">
        <v>231</v>
      </c>
    </row>
    <row r="246" spans="1:65" s="14" customFormat="1" ht="11.25">
      <c r="B246" s="208"/>
      <c r="C246" s="209"/>
      <c r="D246" s="193" t="s">
        <v>248</v>
      </c>
      <c r="E246" s="210" t="s">
        <v>19</v>
      </c>
      <c r="F246" s="211" t="s">
        <v>372</v>
      </c>
      <c r="G246" s="209"/>
      <c r="H246" s="212">
        <v>52</v>
      </c>
      <c r="I246" s="213"/>
      <c r="J246" s="209"/>
      <c r="K246" s="209"/>
      <c r="L246" s="214"/>
      <c r="M246" s="215"/>
      <c r="N246" s="216"/>
      <c r="O246" s="216"/>
      <c r="P246" s="216"/>
      <c r="Q246" s="216"/>
      <c r="R246" s="216"/>
      <c r="S246" s="216"/>
      <c r="T246" s="217"/>
      <c r="AT246" s="218" t="s">
        <v>248</v>
      </c>
      <c r="AU246" s="218" t="s">
        <v>78</v>
      </c>
      <c r="AV246" s="14" t="s">
        <v>78</v>
      </c>
      <c r="AW246" s="14" t="s">
        <v>31</v>
      </c>
      <c r="AX246" s="14" t="s">
        <v>76</v>
      </c>
      <c r="AY246" s="218" t="s">
        <v>231</v>
      </c>
    </row>
    <row r="247" spans="1:65" s="2" customFormat="1" ht="16.5" customHeight="1">
      <c r="A247" s="36"/>
      <c r="B247" s="37"/>
      <c r="C247" s="180" t="s">
        <v>373</v>
      </c>
      <c r="D247" s="180" t="s">
        <v>234</v>
      </c>
      <c r="E247" s="181" t="s">
        <v>374</v>
      </c>
      <c r="F247" s="182" t="s">
        <v>375</v>
      </c>
      <c r="G247" s="183" t="s">
        <v>237</v>
      </c>
      <c r="H247" s="184">
        <v>33</v>
      </c>
      <c r="I247" s="185"/>
      <c r="J247" s="186">
        <f>ROUND(I247*H247,2)</f>
        <v>0</v>
      </c>
      <c r="K247" s="182" t="s">
        <v>244</v>
      </c>
      <c r="L247" s="41"/>
      <c r="M247" s="187" t="s">
        <v>19</v>
      </c>
      <c r="N247" s="188" t="s">
        <v>40</v>
      </c>
      <c r="O247" s="66"/>
      <c r="P247" s="189">
        <f>O247*H247</f>
        <v>0</v>
      </c>
      <c r="Q247" s="189">
        <v>0</v>
      </c>
      <c r="R247" s="189">
        <f>Q247*H247</f>
        <v>0</v>
      </c>
      <c r="S247" s="189">
        <v>8.6999999999999994E-2</v>
      </c>
      <c r="T247" s="190">
        <f>S247*H247</f>
        <v>2.871</v>
      </c>
      <c r="U247" s="36"/>
      <c r="V247" s="36"/>
      <c r="W247" s="36"/>
      <c r="X247" s="36"/>
      <c r="Y247" s="36"/>
      <c r="Z247" s="36"/>
      <c r="AA247" s="36"/>
      <c r="AB247" s="36"/>
      <c r="AC247" s="36"/>
      <c r="AD247" s="36"/>
      <c r="AE247" s="36"/>
      <c r="AR247" s="191" t="s">
        <v>238</v>
      </c>
      <c r="AT247" s="191" t="s">
        <v>234</v>
      </c>
      <c r="AU247" s="191" t="s">
        <v>78</v>
      </c>
      <c r="AY247" s="19" t="s">
        <v>231</v>
      </c>
      <c r="BE247" s="192">
        <f>IF(N247="základní",J247,0)</f>
        <v>0</v>
      </c>
      <c r="BF247" s="192">
        <f>IF(N247="snížená",J247,0)</f>
        <v>0</v>
      </c>
      <c r="BG247" s="192">
        <f>IF(N247="zákl. přenesená",J247,0)</f>
        <v>0</v>
      </c>
      <c r="BH247" s="192">
        <f>IF(N247="sníž. přenesená",J247,0)</f>
        <v>0</v>
      </c>
      <c r="BI247" s="192">
        <f>IF(N247="nulová",J247,0)</f>
        <v>0</v>
      </c>
      <c r="BJ247" s="19" t="s">
        <v>76</v>
      </c>
      <c r="BK247" s="192">
        <f>ROUND(I247*H247,2)</f>
        <v>0</v>
      </c>
      <c r="BL247" s="19" t="s">
        <v>238</v>
      </c>
      <c r="BM247" s="191" t="s">
        <v>376</v>
      </c>
    </row>
    <row r="248" spans="1:65" s="2" customFormat="1" ht="39">
      <c r="A248" s="36"/>
      <c r="B248" s="37"/>
      <c r="C248" s="38"/>
      <c r="D248" s="193" t="s">
        <v>246</v>
      </c>
      <c r="E248" s="38"/>
      <c r="F248" s="194" t="s">
        <v>371</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246</v>
      </c>
      <c r="AU248" s="19" t="s">
        <v>78</v>
      </c>
    </row>
    <row r="249" spans="1:65" s="13" customFormat="1" ht="11.25">
      <c r="B249" s="198"/>
      <c r="C249" s="199"/>
      <c r="D249" s="193" t="s">
        <v>248</v>
      </c>
      <c r="E249" s="200" t="s">
        <v>19</v>
      </c>
      <c r="F249" s="201" t="s">
        <v>249</v>
      </c>
      <c r="G249" s="199"/>
      <c r="H249" s="200" t="s">
        <v>19</v>
      </c>
      <c r="I249" s="202"/>
      <c r="J249" s="199"/>
      <c r="K249" s="199"/>
      <c r="L249" s="203"/>
      <c r="M249" s="204"/>
      <c r="N249" s="205"/>
      <c r="O249" s="205"/>
      <c r="P249" s="205"/>
      <c r="Q249" s="205"/>
      <c r="R249" s="205"/>
      <c r="S249" s="205"/>
      <c r="T249" s="206"/>
      <c r="AT249" s="207" t="s">
        <v>248</v>
      </c>
      <c r="AU249" s="207" t="s">
        <v>78</v>
      </c>
      <c r="AV249" s="13" t="s">
        <v>76</v>
      </c>
      <c r="AW249" s="13" t="s">
        <v>31</v>
      </c>
      <c r="AX249" s="13" t="s">
        <v>69</v>
      </c>
      <c r="AY249" s="207" t="s">
        <v>231</v>
      </c>
    </row>
    <row r="250" spans="1:65" s="13" customFormat="1" ht="11.25">
      <c r="B250" s="198"/>
      <c r="C250" s="199"/>
      <c r="D250" s="193" t="s">
        <v>248</v>
      </c>
      <c r="E250" s="200" t="s">
        <v>19</v>
      </c>
      <c r="F250" s="201" t="s">
        <v>377</v>
      </c>
      <c r="G250" s="199"/>
      <c r="H250" s="200" t="s">
        <v>19</v>
      </c>
      <c r="I250" s="202"/>
      <c r="J250" s="199"/>
      <c r="K250" s="199"/>
      <c r="L250" s="203"/>
      <c r="M250" s="204"/>
      <c r="N250" s="205"/>
      <c r="O250" s="205"/>
      <c r="P250" s="205"/>
      <c r="Q250" s="205"/>
      <c r="R250" s="205"/>
      <c r="S250" s="205"/>
      <c r="T250" s="206"/>
      <c r="AT250" s="207" t="s">
        <v>248</v>
      </c>
      <c r="AU250" s="207" t="s">
        <v>78</v>
      </c>
      <c r="AV250" s="13" t="s">
        <v>76</v>
      </c>
      <c r="AW250" s="13" t="s">
        <v>31</v>
      </c>
      <c r="AX250" s="13" t="s">
        <v>69</v>
      </c>
      <c r="AY250" s="207" t="s">
        <v>231</v>
      </c>
    </row>
    <row r="251" spans="1:65" s="14" customFormat="1" ht="11.25">
      <c r="B251" s="208"/>
      <c r="C251" s="209"/>
      <c r="D251" s="193" t="s">
        <v>248</v>
      </c>
      <c r="E251" s="210" t="s">
        <v>19</v>
      </c>
      <c r="F251" s="211" t="s">
        <v>378</v>
      </c>
      <c r="G251" s="209"/>
      <c r="H251" s="212">
        <v>25</v>
      </c>
      <c r="I251" s="213"/>
      <c r="J251" s="209"/>
      <c r="K251" s="209"/>
      <c r="L251" s="214"/>
      <c r="M251" s="215"/>
      <c r="N251" s="216"/>
      <c r="O251" s="216"/>
      <c r="P251" s="216"/>
      <c r="Q251" s="216"/>
      <c r="R251" s="216"/>
      <c r="S251" s="216"/>
      <c r="T251" s="217"/>
      <c r="AT251" s="218" t="s">
        <v>248</v>
      </c>
      <c r="AU251" s="218" t="s">
        <v>78</v>
      </c>
      <c r="AV251" s="14" t="s">
        <v>78</v>
      </c>
      <c r="AW251" s="14" t="s">
        <v>31</v>
      </c>
      <c r="AX251" s="14" t="s">
        <v>69</v>
      </c>
      <c r="AY251" s="218" t="s">
        <v>231</v>
      </c>
    </row>
    <row r="252" spans="1:65" s="13" customFormat="1" ht="11.25">
      <c r="B252" s="198"/>
      <c r="C252" s="199"/>
      <c r="D252" s="193" t="s">
        <v>248</v>
      </c>
      <c r="E252" s="200" t="s">
        <v>19</v>
      </c>
      <c r="F252" s="201" t="s">
        <v>379</v>
      </c>
      <c r="G252" s="199"/>
      <c r="H252" s="200" t="s">
        <v>19</v>
      </c>
      <c r="I252" s="202"/>
      <c r="J252" s="199"/>
      <c r="K252" s="199"/>
      <c r="L252" s="203"/>
      <c r="M252" s="204"/>
      <c r="N252" s="205"/>
      <c r="O252" s="205"/>
      <c r="P252" s="205"/>
      <c r="Q252" s="205"/>
      <c r="R252" s="205"/>
      <c r="S252" s="205"/>
      <c r="T252" s="206"/>
      <c r="AT252" s="207" t="s">
        <v>248</v>
      </c>
      <c r="AU252" s="207" t="s">
        <v>78</v>
      </c>
      <c r="AV252" s="13" t="s">
        <v>76</v>
      </c>
      <c r="AW252" s="13" t="s">
        <v>31</v>
      </c>
      <c r="AX252" s="13" t="s">
        <v>69</v>
      </c>
      <c r="AY252" s="207" t="s">
        <v>231</v>
      </c>
    </row>
    <row r="253" spans="1:65" s="14" customFormat="1" ht="11.25">
      <c r="B253" s="208"/>
      <c r="C253" s="209"/>
      <c r="D253" s="193" t="s">
        <v>248</v>
      </c>
      <c r="E253" s="210" t="s">
        <v>19</v>
      </c>
      <c r="F253" s="211" t="s">
        <v>287</v>
      </c>
      <c r="G253" s="209"/>
      <c r="H253" s="212">
        <v>8</v>
      </c>
      <c r="I253" s="213"/>
      <c r="J253" s="209"/>
      <c r="K253" s="209"/>
      <c r="L253" s="214"/>
      <c r="M253" s="215"/>
      <c r="N253" s="216"/>
      <c r="O253" s="216"/>
      <c r="P253" s="216"/>
      <c r="Q253" s="216"/>
      <c r="R253" s="216"/>
      <c r="S253" s="216"/>
      <c r="T253" s="217"/>
      <c r="AT253" s="218" t="s">
        <v>248</v>
      </c>
      <c r="AU253" s="218" t="s">
        <v>78</v>
      </c>
      <c r="AV253" s="14" t="s">
        <v>78</v>
      </c>
      <c r="AW253" s="14" t="s">
        <v>31</v>
      </c>
      <c r="AX253" s="14" t="s">
        <v>69</v>
      </c>
      <c r="AY253" s="218" t="s">
        <v>231</v>
      </c>
    </row>
    <row r="254" spans="1:65" s="15" customFormat="1" ht="11.25">
      <c r="B254" s="219"/>
      <c r="C254" s="220"/>
      <c r="D254" s="193" t="s">
        <v>248</v>
      </c>
      <c r="E254" s="221" t="s">
        <v>19</v>
      </c>
      <c r="F254" s="222" t="s">
        <v>260</v>
      </c>
      <c r="G254" s="220"/>
      <c r="H254" s="223">
        <v>33</v>
      </c>
      <c r="I254" s="224"/>
      <c r="J254" s="220"/>
      <c r="K254" s="220"/>
      <c r="L254" s="225"/>
      <c r="M254" s="226"/>
      <c r="N254" s="227"/>
      <c r="O254" s="227"/>
      <c r="P254" s="227"/>
      <c r="Q254" s="227"/>
      <c r="R254" s="227"/>
      <c r="S254" s="227"/>
      <c r="T254" s="228"/>
      <c r="AT254" s="229" t="s">
        <v>248</v>
      </c>
      <c r="AU254" s="229" t="s">
        <v>78</v>
      </c>
      <c r="AV254" s="15" t="s">
        <v>238</v>
      </c>
      <c r="AW254" s="15" t="s">
        <v>31</v>
      </c>
      <c r="AX254" s="15" t="s">
        <v>76</v>
      </c>
      <c r="AY254" s="229" t="s">
        <v>231</v>
      </c>
    </row>
    <row r="255" spans="1:65" s="2" customFormat="1" ht="33" customHeight="1">
      <c r="A255" s="36"/>
      <c r="B255" s="37"/>
      <c r="C255" s="180" t="s">
        <v>380</v>
      </c>
      <c r="D255" s="180" t="s">
        <v>234</v>
      </c>
      <c r="E255" s="181" t="s">
        <v>381</v>
      </c>
      <c r="F255" s="182" t="s">
        <v>382</v>
      </c>
      <c r="G255" s="183" t="s">
        <v>237</v>
      </c>
      <c r="H255" s="184">
        <v>5</v>
      </c>
      <c r="I255" s="185"/>
      <c r="J255" s="186">
        <f>ROUND(I255*H255,2)</f>
        <v>0</v>
      </c>
      <c r="K255" s="182" t="s">
        <v>19</v>
      </c>
      <c r="L255" s="41"/>
      <c r="M255" s="187" t="s">
        <v>19</v>
      </c>
      <c r="N255" s="188" t="s">
        <v>40</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238</v>
      </c>
      <c r="AT255" s="191" t="s">
        <v>234</v>
      </c>
      <c r="AU255" s="191" t="s">
        <v>78</v>
      </c>
      <c r="AY255" s="19" t="s">
        <v>231</v>
      </c>
      <c r="BE255" s="192">
        <f>IF(N255="základní",J255,0)</f>
        <v>0</v>
      </c>
      <c r="BF255" s="192">
        <f>IF(N255="snížená",J255,0)</f>
        <v>0</v>
      </c>
      <c r="BG255" s="192">
        <f>IF(N255="zákl. přenesená",J255,0)</f>
        <v>0</v>
      </c>
      <c r="BH255" s="192">
        <f>IF(N255="sníž. přenesená",J255,0)</f>
        <v>0</v>
      </c>
      <c r="BI255" s="192">
        <f>IF(N255="nulová",J255,0)</f>
        <v>0</v>
      </c>
      <c r="BJ255" s="19" t="s">
        <v>76</v>
      </c>
      <c r="BK255" s="192">
        <f>ROUND(I255*H255,2)</f>
        <v>0</v>
      </c>
      <c r="BL255" s="19" t="s">
        <v>238</v>
      </c>
      <c r="BM255" s="191" t="s">
        <v>383</v>
      </c>
    </row>
    <row r="256" spans="1:65" s="13" customFormat="1" ht="11.25">
      <c r="B256" s="198"/>
      <c r="C256" s="199"/>
      <c r="D256" s="193" t="s">
        <v>248</v>
      </c>
      <c r="E256" s="200" t="s">
        <v>19</v>
      </c>
      <c r="F256" s="201" t="s">
        <v>249</v>
      </c>
      <c r="G256" s="199"/>
      <c r="H256" s="200" t="s">
        <v>19</v>
      </c>
      <c r="I256" s="202"/>
      <c r="J256" s="199"/>
      <c r="K256" s="199"/>
      <c r="L256" s="203"/>
      <c r="M256" s="204"/>
      <c r="N256" s="205"/>
      <c r="O256" s="205"/>
      <c r="P256" s="205"/>
      <c r="Q256" s="205"/>
      <c r="R256" s="205"/>
      <c r="S256" s="205"/>
      <c r="T256" s="206"/>
      <c r="AT256" s="207" t="s">
        <v>248</v>
      </c>
      <c r="AU256" s="207" t="s">
        <v>78</v>
      </c>
      <c r="AV256" s="13" t="s">
        <v>76</v>
      </c>
      <c r="AW256" s="13" t="s">
        <v>31</v>
      </c>
      <c r="AX256" s="13" t="s">
        <v>69</v>
      </c>
      <c r="AY256" s="207" t="s">
        <v>231</v>
      </c>
    </row>
    <row r="257" spans="1:65" s="14" customFormat="1" ht="11.25">
      <c r="B257" s="208"/>
      <c r="C257" s="209"/>
      <c r="D257" s="193" t="s">
        <v>248</v>
      </c>
      <c r="E257" s="210" t="s">
        <v>19</v>
      </c>
      <c r="F257" s="211" t="s">
        <v>269</v>
      </c>
      <c r="G257" s="209"/>
      <c r="H257" s="212">
        <v>5</v>
      </c>
      <c r="I257" s="213"/>
      <c r="J257" s="209"/>
      <c r="K257" s="209"/>
      <c r="L257" s="214"/>
      <c r="M257" s="215"/>
      <c r="N257" s="216"/>
      <c r="O257" s="216"/>
      <c r="P257" s="216"/>
      <c r="Q257" s="216"/>
      <c r="R257" s="216"/>
      <c r="S257" s="216"/>
      <c r="T257" s="217"/>
      <c r="AT257" s="218" t="s">
        <v>248</v>
      </c>
      <c r="AU257" s="218" t="s">
        <v>78</v>
      </c>
      <c r="AV257" s="14" t="s">
        <v>78</v>
      </c>
      <c r="AW257" s="14" t="s">
        <v>31</v>
      </c>
      <c r="AX257" s="14" t="s">
        <v>76</v>
      </c>
      <c r="AY257" s="218" t="s">
        <v>231</v>
      </c>
    </row>
    <row r="258" spans="1:65" s="2" customFormat="1" ht="37.9" customHeight="1">
      <c r="A258" s="36"/>
      <c r="B258" s="37"/>
      <c r="C258" s="180" t="s">
        <v>384</v>
      </c>
      <c r="D258" s="180" t="s">
        <v>234</v>
      </c>
      <c r="E258" s="181" t="s">
        <v>385</v>
      </c>
      <c r="F258" s="182" t="s">
        <v>386</v>
      </c>
      <c r="G258" s="183" t="s">
        <v>237</v>
      </c>
      <c r="H258" s="184">
        <v>2</v>
      </c>
      <c r="I258" s="185"/>
      <c r="J258" s="186">
        <f>ROUND(I258*H258,2)</f>
        <v>0</v>
      </c>
      <c r="K258" s="182" t="s">
        <v>19</v>
      </c>
      <c r="L258" s="41"/>
      <c r="M258" s="187" t="s">
        <v>19</v>
      </c>
      <c r="N258" s="188" t="s">
        <v>40</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238</v>
      </c>
      <c r="AT258" s="191" t="s">
        <v>234</v>
      </c>
      <c r="AU258" s="191" t="s">
        <v>78</v>
      </c>
      <c r="AY258" s="19" t="s">
        <v>231</v>
      </c>
      <c r="BE258" s="192">
        <f>IF(N258="základní",J258,0)</f>
        <v>0</v>
      </c>
      <c r="BF258" s="192">
        <f>IF(N258="snížená",J258,0)</f>
        <v>0</v>
      </c>
      <c r="BG258" s="192">
        <f>IF(N258="zákl. přenesená",J258,0)</f>
        <v>0</v>
      </c>
      <c r="BH258" s="192">
        <f>IF(N258="sníž. přenesená",J258,0)</f>
        <v>0</v>
      </c>
      <c r="BI258" s="192">
        <f>IF(N258="nulová",J258,0)</f>
        <v>0</v>
      </c>
      <c r="BJ258" s="19" t="s">
        <v>76</v>
      </c>
      <c r="BK258" s="192">
        <f>ROUND(I258*H258,2)</f>
        <v>0</v>
      </c>
      <c r="BL258" s="19" t="s">
        <v>238</v>
      </c>
      <c r="BM258" s="191" t="s">
        <v>387</v>
      </c>
    </row>
    <row r="259" spans="1:65" s="13" customFormat="1" ht="11.25">
      <c r="B259" s="198"/>
      <c r="C259" s="199"/>
      <c r="D259" s="193" t="s">
        <v>248</v>
      </c>
      <c r="E259" s="200" t="s">
        <v>19</v>
      </c>
      <c r="F259" s="201" t="s">
        <v>249</v>
      </c>
      <c r="G259" s="199"/>
      <c r="H259" s="200" t="s">
        <v>19</v>
      </c>
      <c r="I259" s="202"/>
      <c r="J259" s="199"/>
      <c r="K259" s="199"/>
      <c r="L259" s="203"/>
      <c r="M259" s="204"/>
      <c r="N259" s="205"/>
      <c r="O259" s="205"/>
      <c r="P259" s="205"/>
      <c r="Q259" s="205"/>
      <c r="R259" s="205"/>
      <c r="S259" s="205"/>
      <c r="T259" s="206"/>
      <c r="AT259" s="207" t="s">
        <v>248</v>
      </c>
      <c r="AU259" s="207" t="s">
        <v>78</v>
      </c>
      <c r="AV259" s="13" t="s">
        <v>76</v>
      </c>
      <c r="AW259" s="13" t="s">
        <v>31</v>
      </c>
      <c r="AX259" s="13" t="s">
        <v>69</v>
      </c>
      <c r="AY259" s="207" t="s">
        <v>231</v>
      </c>
    </row>
    <row r="260" spans="1:65" s="14" customFormat="1" ht="11.25">
      <c r="B260" s="208"/>
      <c r="C260" s="209"/>
      <c r="D260" s="193" t="s">
        <v>248</v>
      </c>
      <c r="E260" s="210" t="s">
        <v>19</v>
      </c>
      <c r="F260" s="211" t="s">
        <v>78</v>
      </c>
      <c r="G260" s="209"/>
      <c r="H260" s="212">
        <v>2</v>
      </c>
      <c r="I260" s="213"/>
      <c r="J260" s="209"/>
      <c r="K260" s="209"/>
      <c r="L260" s="214"/>
      <c r="M260" s="215"/>
      <c r="N260" s="216"/>
      <c r="O260" s="216"/>
      <c r="P260" s="216"/>
      <c r="Q260" s="216"/>
      <c r="R260" s="216"/>
      <c r="S260" s="216"/>
      <c r="T260" s="217"/>
      <c r="AT260" s="218" t="s">
        <v>248</v>
      </c>
      <c r="AU260" s="218" t="s">
        <v>78</v>
      </c>
      <c r="AV260" s="14" t="s">
        <v>78</v>
      </c>
      <c r="AW260" s="14" t="s">
        <v>31</v>
      </c>
      <c r="AX260" s="14" t="s">
        <v>76</v>
      </c>
      <c r="AY260" s="218" t="s">
        <v>231</v>
      </c>
    </row>
    <row r="261" spans="1:65" s="2" customFormat="1" ht="37.9" customHeight="1">
      <c r="A261" s="36"/>
      <c r="B261" s="37"/>
      <c r="C261" s="180" t="s">
        <v>378</v>
      </c>
      <c r="D261" s="180" t="s">
        <v>234</v>
      </c>
      <c r="E261" s="181" t="s">
        <v>388</v>
      </c>
      <c r="F261" s="182" t="s">
        <v>389</v>
      </c>
      <c r="G261" s="183" t="s">
        <v>237</v>
      </c>
      <c r="H261" s="184">
        <v>3</v>
      </c>
      <c r="I261" s="185"/>
      <c r="J261" s="186">
        <f>ROUND(I261*H261,2)</f>
        <v>0</v>
      </c>
      <c r="K261" s="182" t="s">
        <v>19</v>
      </c>
      <c r="L261" s="41"/>
      <c r="M261" s="187" t="s">
        <v>19</v>
      </c>
      <c r="N261" s="188" t="s">
        <v>40</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238</v>
      </c>
      <c r="AT261" s="191" t="s">
        <v>234</v>
      </c>
      <c r="AU261" s="191" t="s">
        <v>78</v>
      </c>
      <c r="AY261" s="19" t="s">
        <v>231</v>
      </c>
      <c r="BE261" s="192">
        <f>IF(N261="základní",J261,0)</f>
        <v>0</v>
      </c>
      <c r="BF261" s="192">
        <f>IF(N261="snížená",J261,0)</f>
        <v>0</v>
      </c>
      <c r="BG261" s="192">
        <f>IF(N261="zákl. přenesená",J261,0)</f>
        <v>0</v>
      </c>
      <c r="BH261" s="192">
        <f>IF(N261="sníž. přenesená",J261,0)</f>
        <v>0</v>
      </c>
      <c r="BI261" s="192">
        <f>IF(N261="nulová",J261,0)</f>
        <v>0</v>
      </c>
      <c r="BJ261" s="19" t="s">
        <v>76</v>
      </c>
      <c r="BK261" s="192">
        <f>ROUND(I261*H261,2)</f>
        <v>0</v>
      </c>
      <c r="BL261" s="19" t="s">
        <v>238</v>
      </c>
      <c r="BM261" s="191" t="s">
        <v>390</v>
      </c>
    </row>
    <row r="262" spans="1:65" s="13" customFormat="1" ht="11.25">
      <c r="B262" s="198"/>
      <c r="C262" s="199"/>
      <c r="D262" s="193" t="s">
        <v>248</v>
      </c>
      <c r="E262" s="200" t="s">
        <v>19</v>
      </c>
      <c r="F262" s="201" t="s">
        <v>249</v>
      </c>
      <c r="G262" s="199"/>
      <c r="H262" s="200" t="s">
        <v>19</v>
      </c>
      <c r="I262" s="202"/>
      <c r="J262" s="199"/>
      <c r="K262" s="199"/>
      <c r="L262" s="203"/>
      <c r="M262" s="204"/>
      <c r="N262" s="205"/>
      <c r="O262" s="205"/>
      <c r="P262" s="205"/>
      <c r="Q262" s="205"/>
      <c r="R262" s="205"/>
      <c r="S262" s="205"/>
      <c r="T262" s="206"/>
      <c r="AT262" s="207" t="s">
        <v>248</v>
      </c>
      <c r="AU262" s="207" t="s">
        <v>78</v>
      </c>
      <c r="AV262" s="13" t="s">
        <v>76</v>
      </c>
      <c r="AW262" s="13" t="s">
        <v>31</v>
      </c>
      <c r="AX262" s="13" t="s">
        <v>69</v>
      </c>
      <c r="AY262" s="207" t="s">
        <v>231</v>
      </c>
    </row>
    <row r="263" spans="1:65" s="14" customFormat="1" ht="11.25">
      <c r="B263" s="208"/>
      <c r="C263" s="209"/>
      <c r="D263" s="193" t="s">
        <v>248</v>
      </c>
      <c r="E263" s="210" t="s">
        <v>19</v>
      </c>
      <c r="F263" s="211" t="s">
        <v>119</v>
      </c>
      <c r="G263" s="209"/>
      <c r="H263" s="212">
        <v>3</v>
      </c>
      <c r="I263" s="213"/>
      <c r="J263" s="209"/>
      <c r="K263" s="209"/>
      <c r="L263" s="214"/>
      <c r="M263" s="215"/>
      <c r="N263" s="216"/>
      <c r="O263" s="216"/>
      <c r="P263" s="216"/>
      <c r="Q263" s="216"/>
      <c r="R263" s="216"/>
      <c r="S263" s="216"/>
      <c r="T263" s="217"/>
      <c r="AT263" s="218" t="s">
        <v>248</v>
      </c>
      <c r="AU263" s="218" t="s">
        <v>78</v>
      </c>
      <c r="AV263" s="14" t="s">
        <v>78</v>
      </c>
      <c r="AW263" s="14" t="s">
        <v>31</v>
      </c>
      <c r="AX263" s="14" t="s">
        <v>76</v>
      </c>
      <c r="AY263" s="218" t="s">
        <v>231</v>
      </c>
    </row>
    <row r="264" spans="1:65" s="2" customFormat="1" ht="24.2" customHeight="1">
      <c r="A264" s="36"/>
      <c r="B264" s="37"/>
      <c r="C264" s="180" t="s">
        <v>391</v>
      </c>
      <c r="D264" s="180" t="s">
        <v>234</v>
      </c>
      <c r="E264" s="181" t="s">
        <v>392</v>
      </c>
      <c r="F264" s="182" t="s">
        <v>393</v>
      </c>
      <c r="G264" s="183" t="s">
        <v>237</v>
      </c>
      <c r="H264" s="184">
        <v>1</v>
      </c>
      <c r="I264" s="185"/>
      <c r="J264" s="186">
        <f>ROUND(I264*H264,2)</f>
        <v>0</v>
      </c>
      <c r="K264" s="182" t="s">
        <v>19</v>
      </c>
      <c r="L264" s="41"/>
      <c r="M264" s="187" t="s">
        <v>19</v>
      </c>
      <c r="N264" s="188" t="s">
        <v>40</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238</v>
      </c>
      <c r="AT264" s="191" t="s">
        <v>234</v>
      </c>
      <c r="AU264" s="191" t="s">
        <v>78</v>
      </c>
      <c r="AY264" s="19" t="s">
        <v>231</v>
      </c>
      <c r="BE264" s="192">
        <f>IF(N264="základní",J264,0)</f>
        <v>0</v>
      </c>
      <c r="BF264" s="192">
        <f>IF(N264="snížená",J264,0)</f>
        <v>0</v>
      </c>
      <c r="BG264" s="192">
        <f>IF(N264="zákl. přenesená",J264,0)</f>
        <v>0</v>
      </c>
      <c r="BH264" s="192">
        <f>IF(N264="sníž. přenesená",J264,0)</f>
        <v>0</v>
      </c>
      <c r="BI264" s="192">
        <f>IF(N264="nulová",J264,0)</f>
        <v>0</v>
      </c>
      <c r="BJ264" s="19" t="s">
        <v>76</v>
      </c>
      <c r="BK264" s="192">
        <f>ROUND(I264*H264,2)</f>
        <v>0</v>
      </c>
      <c r="BL264" s="19" t="s">
        <v>238</v>
      </c>
      <c r="BM264" s="191" t="s">
        <v>394</v>
      </c>
    </row>
    <row r="265" spans="1:65" s="13" customFormat="1" ht="11.25">
      <c r="B265" s="198"/>
      <c r="C265" s="199"/>
      <c r="D265" s="193" t="s">
        <v>248</v>
      </c>
      <c r="E265" s="200" t="s">
        <v>19</v>
      </c>
      <c r="F265" s="201" t="s">
        <v>249</v>
      </c>
      <c r="G265" s="199"/>
      <c r="H265" s="200" t="s">
        <v>19</v>
      </c>
      <c r="I265" s="202"/>
      <c r="J265" s="199"/>
      <c r="K265" s="199"/>
      <c r="L265" s="203"/>
      <c r="M265" s="204"/>
      <c r="N265" s="205"/>
      <c r="O265" s="205"/>
      <c r="P265" s="205"/>
      <c r="Q265" s="205"/>
      <c r="R265" s="205"/>
      <c r="S265" s="205"/>
      <c r="T265" s="206"/>
      <c r="AT265" s="207" t="s">
        <v>248</v>
      </c>
      <c r="AU265" s="207" t="s">
        <v>78</v>
      </c>
      <c r="AV265" s="13" t="s">
        <v>76</v>
      </c>
      <c r="AW265" s="13" t="s">
        <v>31</v>
      </c>
      <c r="AX265" s="13" t="s">
        <v>69</v>
      </c>
      <c r="AY265" s="207" t="s">
        <v>231</v>
      </c>
    </row>
    <row r="266" spans="1:65" s="14" customFormat="1" ht="11.25">
      <c r="B266" s="208"/>
      <c r="C266" s="209"/>
      <c r="D266" s="193" t="s">
        <v>248</v>
      </c>
      <c r="E266" s="210" t="s">
        <v>19</v>
      </c>
      <c r="F266" s="211" t="s">
        <v>76</v>
      </c>
      <c r="G266" s="209"/>
      <c r="H266" s="212">
        <v>1</v>
      </c>
      <c r="I266" s="213"/>
      <c r="J266" s="209"/>
      <c r="K266" s="209"/>
      <c r="L266" s="214"/>
      <c r="M266" s="215"/>
      <c r="N266" s="216"/>
      <c r="O266" s="216"/>
      <c r="P266" s="216"/>
      <c r="Q266" s="216"/>
      <c r="R266" s="216"/>
      <c r="S266" s="216"/>
      <c r="T266" s="217"/>
      <c r="AT266" s="218" t="s">
        <v>248</v>
      </c>
      <c r="AU266" s="218" t="s">
        <v>78</v>
      </c>
      <c r="AV266" s="14" t="s">
        <v>78</v>
      </c>
      <c r="AW266" s="14" t="s">
        <v>31</v>
      </c>
      <c r="AX266" s="14" t="s">
        <v>76</v>
      </c>
      <c r="AY266" s="218" t="s">
        <v>231</v>
      </c>
    </row>
    <row r="267" spans="1:65" s="2" customFormat="1" ht="44.25" customHeight="1">
      <c r="A267" s="36"/>
      <c r="B267" s="37"/>
      <c r="C267" s="180" t="s">
        <v>395</v>
      </c>
      <c r="D267" s="180" t="s">
        <v>234</v>
      </c>
      <c r="E267" s="181" t="s">
        <v>396</v>
      </c>
      <c r="F267" s="182" t="s">
        <v>397</v>
      </c>
      <c r="G267" s="183" t="s">
        <v>237</v>
      </c>
      <c r="H267" s="184">
        <v>2</v>
      </c>
      <c r="I267" s="185"/>
      <c r="J267" s="186">
        <f>ROUND(I267*H267,2)</f>
        <v>0</v>
      </c>
      <c r="K267" s="182" t="s">
        <v>19</v>
      </c>
      <c r="L267" s="41"/>
      <c r="M267" s="187" t="s">
        <v>19</v>
      </c>
      <c r="N267" s="188" t="s">
        <v>40</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238</v>
      </c>
      <c r="AT267" s="191" t="s">
        <v>234</v>
      </c>
      <c r="AU267" s="191" t="s">
        <v>78</v>
      </c>
      <c r="AY267" s="19" t="s">
        <v>231</v>
      </c>
      <c r="BE267" s="192">
        <f>IF(N267="základní",J267,0)</f>
        <v>0</v>
      </c>
      <c r="BF267" s="192">
        <f>IF(N267="snížená",J267,0)</f>
        <v>0</v>
      </c>
      <c r="BG267" s="192">
        <f>IF(N267="zákl. přenesená",J267,0)</f>
        <v>0</v>
      </c>
      <c r="BH267" s="192">
        <f>IF(N267="sníž. přenesená",J267,0)</f>
        <v>0</v>
      </c>
      <c r="BI267" s="192">
        <f>IF(N267="nulová",J267,0)</f>
        <v>0</v>
      </c>
      <c r="BJ267" s="19" t="s">
        <v>76</v>
      </c>
      <c r="BK267" s="192">
        <f>ROUND(I267*H267,2)</f>
        <v>0</v>
      </c>
      <c r="BL267" s="19" t="s">
        <v>238</v>
      </c>
      <c r="BM267" s="191" t="s">
        <v>398</v>
      </c>
    </row>
    <row r="268" spans="1:65" s="13" customFormat="1" ht="11.25">
      <c r="B268" s="198"/>
      <c r="C268" s="199"/>
      <c r="D268" s="193" t="s">
        <v>248</v>
      </c>
      <c r="E268" s="200" t="s">
        <v>19</v>
      </c>
      <c r="F268" s="201" t="s">
        <v>249</v>
      </c>
      <c r="G268" s="199"/>
      <c r="H268" s="200" t="s">
        <v>19</v>
      </c>
      <c r="I268" s="202"/>
      <c r="J268" s="199"/>
      <c r="K268" s="199"/>
      <c r="L268" s="203"/>
      <c r="M268" s="204"/>
      <c r="N268" s="205"/>
      <c r="O268" s="205"/>
      <c r="P268" s="205"/>
      <c r="Q268" s="205"/>
      <c r="R268" s="205"/>
      <c r="S268" s="205"/>
      <c r="T268" s="206"/>
      <c r="AT268" s="207" t="s">
        <v>248</v>
      </c>
      <c r="AU268" s="207" t="s">
        <v>78</v>
      </c>
      <c r="AV268" s="13" t="s">
        <v>76</v>
      </c>
      <c r="AW268" s="13" t="s">
        <v>31</v>
      </c>
      <c r="AX268" s="13" t="s">
        <v>69</v>
      </c>
      <c r="AY268" s="207" t="s">
        <v>231</v>
      </c>
    </row>
    <row r="269" spans="1:65" s="14" customFormat="1" ht="11.25">
      <c r="B269" s="208"/>
      <c r="C269" s="209"/>
      <c r="D269" s="193" t="s">
        <v>248</v>
      </c>
      <c r="E269" s="210" t="s">
        <v>19</v>
      </c>
      <c r="F269" s="211" t="s">
        <v>78</v>
      </c>
      <c r="G269" s="209"/>
      <c r="H269" s="212">
        <v>2</v>
      </c>
      <c r="I269" s="213"/>
      <c r="J269" s="209"/>
      <c r="K269" s="209"/>
      <c r="L269" s="214"/>
      <c r="M269" s="215"/>
      <c r="N269" s="216"/>
      <c r="O269" s="216"/>
      <c r="P269" s="216"/>
      <c r="Q269" s="216"/>
      <c r="R269" s="216"/>
      <c r="S269" s="216"/>
      <c r="T269" s="217"/>
      <c r="AT269" s="218" t="s">
        <v>248</v>
      </c>
      <c r="AU269" s="218" t="s">
        <v>78</v>
      </c>
      <c r="AV269" s="14" t="s">
        <v>78</v>
      </c>
      <c r="AW269" s="14" t="s">
        <v>31</v>
      </c>
      <c r="AX269" s="14" t="s">
        <v>76</v>
      </c>
      <c r="AY269" s="218" t="s">
        <v>231</v>
      </c>
    </row>
    <row r="270" spans="1:65" s="12" customFormat="1" ht="22.9" customHeight="1">
      <c r="B270" s="164"/>
      <c r="C270" s="165"/>
      <c r="D270" s="166" t="s">
        <v>68</v>
      </c>
      <c r="E270" s="178" t="s">
        <v>399</v>
      </c>
      <c r="F270" s="178" t="s">
        <v>400</v>
      </c>
      <c r="G270" s="165"/>
      <c r="H270" s="165"/>
      <c r="I270" s="168"/>
      <c r="J270" s="179">
        <f>BK270</f>
        <v>0</v>
      </c>
      <c r="K270" s="165"/>
      <c r="L270" s="170"/>
      <c r="M270" s="171"/>
      <c r="N270" s="172"/>
      <c r="O270" s="172"/>
      <c r="P270" s="173">
        <f>SUM(P271:P291)</f>
        <v>0</v>
      </c>
      <c r="Q270" s="172"/>
      <c r="R270" s="173">
        <f>SUM(R271:R291)</f>
        <v>0</v>
      </c>
      <c r="S270" s="172"/>
      <c r="T270" s="174">
        <f>SUM(T271:T291)</f>
        <v>0</v>
      </c>
      <c r="AR270" s="175" t="s">
        <v>76</v>
      </c>
      <c r="AT270" s="176" t="s">
        <v>68</v>
      </c>
      <c r="AU270" s="176" t="s">
        <v>76</v>
      </c>
      <c r="AY270" s="175" t="s">
        <v>231</v>
      </c>
      <c r="BK270" s="177">
        <f>SUM(BK271:BK291)</f>
        <v>0</v>
      </c>
    </row>
    <row r="271" spans="1:65" s="2" customFormat="1" ht="37.9" customHeight="1">
      <c r="A271" s="36"/>
      <c r="B271" s="37"/>
      <c r="C271" s="180" t="s">
        <v>401</v>
      </c>
      <c r="D271" s="180" t="s">
        <v>234</v>
      </c>
      <c r="E271" s="181" t="s">
        <v>402</v>
      </c>
      <c r="F271" s="182" t="s">
        <v>403</v>
      </c>
      <c r="G271" s="183" t="s">
        <v>404</v>
      </c>
      <c r="H271" s="184">
        <v>2175.6709999999998</v>
      </c>
      <c r="I271" s="185"/>
      <c r="J271" s="186">
        <f>ROUND(I271*H271,2)</f>
        <v>0</v>
      </c>
      <c r="K271" s="182" t="s">
        <v>244</v>
      </c>
      <c r="L271" s="41"/>
      <c r="M271" s="187" t="s">
        <v>19</v>
      </c>
      <c r="N271" s="188" t="s">
        <v>40</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238</v>
      </c>
      <c r="AT271" s="191" t="s">
        <v>234</v>
      </c>
      <c r="AU271" s="191" t="s">
        <v>78</v>
      </c>
      <c r="AY271" s="19" t="s">
        <v>231</v>
      </c>
      <c r="BE271" s="192">
        <f>IF(N271="základní",J271,0)</f>
        <v>0</v>
      </c>
      <c r="BF271" s="192">
        <f>IF(N271="snížená",J271,0)</f>
        <v>0</v>
      </c>
      <c r="BG271" s="192">
        <f>IF(N271="zákl. přenesená",J271,0)</f>
        <v>0</v>
      </c>
      <c r="BH271" s="192">
        <f>IF(N271="sníž. přenesená",J271,0)</f>
        <v>0</v>
      </c>
      <c r="BI271" s="192">
        <f>IF(N271="nulová",J271,0)</f>
        <v>0</v>
      </c>
      <c r="BJ271" s="19" t="s">
        <v>76</v>
      </c>
      <c r="BK271" s="192">
        <f>ROUND(I271*H271,2)</f>
        <v>0</v>
      </c>
      <c r="BL271" s="19" t="s">
        <v>238</v>
      </c>
      <c r="BM271" s="191" t="s">
        <v>405</v>
      </c>
    </row>
    <row r="272" spans="1:65" s="2" customFormat="1" ht="78">
      <c r="A272" s="36"/>
      <c r="B272" s="37"/>
      <c r="C272" s="38"/>
      <c r="D272" s="193" t="s">
        <v>246</v>
      </c>
      <c r="E272" s="38"/>
      <c r="F272" s="194" t="s">
        <v>406</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246</v>
      </c>
      <c r="AU272" s="19" t="s">
        <v>78</v>
      </c>
    </row>
    <row r="273" spans="1:65" s="2" customFormat="1" ht="49.15" customHeight="1">
      <c r="A273" s="36"/>
      <c r="B273" s="37"/>
      <c r="C273" s="180" t="s">
        <v>407</v>
      </c>
      <c r="D273" s="180" t="s">
        <v>234</v>
      </c>
      <c r="E273" s="181" t="s">
        <v>408</v>
      </c>
      <c r="F273" s="182" t="s">
        <v>409</v>
      </c>
      <c r="G273" s="183" t="s">
        <v>404</v>
      </c>
      <c r="H273" s="184">
        <v>30459.394</v>
      </c>
      <c r="I273" s="185"/>
      <c r="J273" s="186">
        <f>ROUND(I273*H273,2)</f>
        <v>0</v>
      </c>
      <c r="K273" s="182" t="s">
        <v>244</v>
      </c>
      <c r="L273" s="41"/>
      <c r="M273" s="187" t="s">
        <v>19</v>
      </c>
      <c r="N273" s="188" t="s">
        <v>40</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238</v>
      </c>
      <c r="AT273" s="191" t="s">
        <v>234</v>
      </c>
      <c r="AU273" s="191" t="s">
        <v>78</v>
      </c>
      <c r="AY273" s="19" t="s">
        <v>231</v>
      </c>
      <c r="BE273" s="192">
        <f>IF(N273="základní",J273,0)</f>
        <v>0</v>
      </c>
      <c r="BF273" s="192">
        <f>IF(N273="snížená",J273,0)</f>
        <v>0</v>
      </c>
      <c r="BG273" s="192">
        <f>IF(N273="zákl. přenesená",J273,0)</f>
        <v>0</v>
      </c>
      <c r="BH273" s="192">
        <f>IF(N273="sníž. přenesená",J273,0)</f>
        <v>0</v>
      </c>
      <c r="BI273" s="192">
        <f>IF(N273="nulová",J273,0)</f>
        <v>0</v>
      </c>
      <c r="BJ273" s="19" t="s">
        <v>76</v>
      </c>
      <c r="BK273" s="192">
        <f>ROUND(I273*H273,2)</f>
        <v>0</v>
      </c>
      <c r="BL273" s="19" t="s">
        <v>238</v>
      </c>
      <c r="BM273" s="191" t="s">
        <v>410</v>
      </c>
    </row>
    <row r="274" spans="1:65" s="2" customFormat="1" ht="78">
      <c r="A274" s="36"/>
      <c r="B274" s="37"/>
      <c r="C274" s="38"/>
      <c r="D274" s="193" t="s">
        <v>246</v>
      </c>
      <c r="E274" s="38"/>
      <c r="F274" s="194" t="s">
        <v>406</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246</v>
      </c>
      <c r="AU274" s="19" t="s">
        <v>78</v>
      </c>
    </row>
    <row r="275" spans="1:65" s="14" customFormat="1" ht="11.25">
      <c r="B275" s="208"/>
      <c r="C275" s="209"/>
      <c r="D275" s="193" t="s">
        <v>248</v>
      </c>
      <c r="E275" s="209"/>
      <c r="F275" s="211" t="s">
        <v>411</v>
      </c>
      <c r="G275" s="209"/>
      <c r="H275" s="212">
        <v>30459.394</v>
      </c>
      <c r="I275" s="213"/>
      <c r="J275" s="209"/>
      <c r="K275" s="209"/>
      <c r="L275" s="214"/>
      <c r="M275" s="215"/>
      <c r="N275" s="216"/>
      <c r="O275" s="216"/>
      <c r="P275" s="216"/>
      <c r="Q275" s="216"/>
      <c r="R275" s="216"/>
      <c r="S275" s="216"/>
      <c r="T275" s="217"/>
      <c r="AT275" s="218" t="s">
        <v>248</v>
      </c>
      <c r="AU275" s="218" t="s">
        <v>78</v>
      </c>
      <c r="AV275" s="14" t="s">
        <v>78</v>
      </c>
      <c r="AW275" s="14" t="s">
        <v>4</v>
      </c>
      <c r="AX275" s="14" t="s">
        <v>76</v>
      </c>
      <c r="AY275" s="218" t="s">
        <v>231</v>
      </c>
    </row>
    <row r="276" spans="1:65" s="2" customFormat="1" ht="24.2" customHeight="1">
      <c r="A276" s="36"/>
      <c r="B276" s="37"/>
      <c r="C276" s="180" t="s">
        <v>412</v>
      </c>
      <c r="D276" s="180" t="s">
        <v>234</v>
      </c>
      <c r="E276" s="181" t="s">
        <v>413</v>
      </c>
      <c r="F276" s="182" t="s">
        <v>414</v>
      </c>
      <c r="G276" s="183" t="s">
        <v>404</v>
      </c>
      <c r="H276" s="184">
        <v>2175.6709999999998</v>
      </c>
      <c r="I276" s="185"/>
      <c r="J276" s="186">
        <f>ROUND(I276*H276,2)</f>
        <v>0</v>
      </c>
      <c r="K276" s="182" t="s">
        <v>244</v>
      </c>
      <c r="L276" s="41"/>
      <c r="M276" s="187" t="s">
        <v>19</v>
      </c>
      <c r="N276" s="188" t="s">
        <v>40</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238</v>
      </c>
      <c r="AT276" s="191" t="s">
        <v>234</v>
      </c>
      <c r="AU276" s="191" t="s">
        <v>78</v>
      </c>
      <c r="AY276" s="19" t="s">
        <v>231</v>
      </c>
      <c r="BE276" s="192">
        <f>IF(N276="základní",J276,0)</f>
        <v>0</v>
      </c>
      <c r="BF276" s="192">
        <f>IF(N276="snížená",J276,0)</f>
        <v>0</v>
      </c>
      <c r="BG276" s="192">
        <f>IF(N276="zákl. přenesená",J276,0)</f>
        <v>0</v>
      </c>
      <c r="BH276" s="192">
        <f>IF(N276="sníž. přenesená",J276,0)</f>
        <v>0</v>
      </c>
      <c r="BI276" s="192">
        <f>IF(N276="nulová",J276,0)</f>
        <v>0</v>
      </c>
      <c r="BJ276" s="19" t="s">
        <v>76</v>
      </c>
      <c r="BK276" s="192">
        <f>ROUND(I276*H276,2)</f>
        <v>0</v>
      </c>
      <c r="BL276" s="19" t="s">
        <v>238</v>
      </c>
      <c r="BM276" s="191" t="s">
        <v>415</v>
      </c>
    </row>
    <row r="277" spans="1:65" s="2" customFormat="1" ht="48.75">
      <c r="A277" s="36"/>
      <c r="B277" s="37"/>
      <c r="C277" s="38"/>
      <c r="D277" s="193" t="s">
        <v>246</v>
      </c>
      <c r="E277" s="38"/>
      <c r="F277" s="194" t="s">
        <v>416</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246</v>
      </c>
      <c r="AU277" s="19" t="s">
        <v>78</v>
      </c>
    </row>
    <row r="278" spans="1:65" s="2" customFormat="1" ht="44.25" customHeight="1">
      <c r="A278" s="36"/>
      <c r="B278" s="37"/>
      <c r="C278" s="180" t="s">
        <v>417</v>
      </c>
      <c r="D278" s="180" t="s">
        <v>234</v>
      </c>
      <c r="E278" s="181" t="s">
        <v>418</v>
      </c>
      <c r="F278" s="182" t="s">
        <v>419</v>
      </c>
      <c r="G278" s="183" t="s">
        <v>404</v>
      </c>
      <c r="H278" s="184">
        <v>445.27100000000002</v>
      </c>
      <c r="I278" s="185"/>
      <c r="J278" s="186">
        <f>ROUND(I278*H278,2)</f>
        <v>0</v>
      </c>
      <c r="K278" s="182" t="s">
        <v>244</v>
      </c>
      <c r="L278" s="41"/>
      <c r="M278" s="187" t="s">
        <v>19</v>
      </c>
      <c r="N278" s="188" t="s">
        <v>40</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238</v>
      </c>
      <c r="AT278" s="191" t="s">
        <v>234</v>
      </c>
      <c r="AU278" s="191" t="s">
        <v>78</v>
      </c>
      <c r="AY278" s="19" t="s">
        <v>231</v>
      </c>
      <c r="BE278" s="192">
        <f>IF(N278="základní",J278,0)</f>
        <v>0</v>
      </c>
      <c r="BF278" s="192">
        <f>IF(N278="snížená",J278,0)</f>
        <v>0</v>
      </c>
      <c r="BG278" s="192">
        <f>IF(N278="zákl. přenesená",J278,0)</f>
        <v>0</v>
      </c>
      <c r="BH278" s="192">
        <f>IF(N278="sníž. přenesená",J278,0)</f>
        <v>0</v>
      </c>
      <c r="BI278" s="192">
        <f>IF(N278="nulová",J278,0)</f>
        <v>0</v>
      </c>
      <c r="BJ278" s="19" t="s">
        <v>76</v>
      </c>
      <c r="BK278" s="192">
        <f>ROUND(I278*H278,2)</f>
        <v>0</v>
      </c>
      <c r="BL278" s="19" t="s">
        <v>238</v>
      </c>
      <c r="BM278" s="191" t="s">
        <v>420</v>
      </c>
    </row>
    <row r="279" spans="1:65" s="2" customFormat="1" ht="107.25">
      <c r="A279" s="36"/>
      <c r="B279" s="37"/>
      <c r="C279" s="38"/>
      <c r="D279" s="193" t="s">
        <v>246</v>
      </c>
      <c r="E279" s="38"/>
      <c r="F279" s="194" t="s">
        <v>421</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246</v>
      </c>
      <c r="AU279" s="19" t="s">
        <v>78</v>
      </c>
    </row>
    <row r="280" spans="1:65" s="14" customFormat="1" ht="11.25">
      <c r="B280" s="208"/>
      <c r="C280" s="209"/>
      <c r="D280" s="193" t="s">
        <v>248</v>
      </c>
      <c r="E280" s="210" t="s">
        <v>19</v>
      </c>
      <c r="F280" s="211" t="s">
        <v>422</v>
      </c>
      <c r="G280" s="209"/>
      <c r="H280" s="212">
        <v>445.27100000000002</v>
      </c>
      <c r="I280" s="213"/>
      <c r="J280" s="209"/>
      <c r="K280" s="209"/>
      <c r="L280" s="214"/>
      <c r="M280" s="215"/>
      <c r="N280" s="216"/>
      <c r="O280" s="216"/>
      <c r="P280" s="216"/>
      <c r="Q280" s="216"/>
      <c r="R280" s="216"/>
      <c r="S280" s="216"/>
      <c r="T280" s="217"/>
      <c r="AT280" s="218" t="s">
        <v>248</v>
      </c>
      <c r="AU280" s="218" t="s">
        <v>78</v>
      </c>
      <c r="AV280" s="14" t="s">
        <v>78</v>
      </c>
      <c r="AW280" s="14" t="s">
        <v>31</v>
      </c>
      <c r="AX280" s="14" t="s">
        <v>76</v>
      </c>
      <c r="AY280" s="218" t="s">
        <v>231</v>
      </c>
    </row>
    <row r="281" spans="1:65" s="2" customFormat="1" ht="44.25" customHeight="1">
      <c r="A281" s="36"/>
      <c r="B281" s="37"/>
      <c r="C281" s="180" t="s">
        <v>423</v>
      </c>
      <c r="D281" s="180" t="s">
        <v>234</v>
      </c>
      <c r="E281" s="181" t="s">
        <v>424</v>
      </c>
      <c r="F281" s="182" t="s">
        <v>425</v>
      </c>
      <c r="G281" s="183" t="s">
        <v>404</v>
      </c>
      <c r="H281" s="184">
        <v>899.94</v>
      </c>
      <c r="I281" s="185"/>
      <c r="J281" s="186">
        <f>ROUND(I281*H281,2)</f>
        <v>0</v>
      </c>
      <c r="K281" s="182" t="s">
        <v>244</v>
      </c>
      <c r="L281" s="41"/>
      <c r="M281" s="187" t="s">
        <v>19</v>
      </c>
      <c r="N281" s="188" t="s">
        <v>40</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238</v>
      </c>
      <c r="AT281" s="191" t="s">
        <v>234</v>
      </c>
      <c r="AU281" s="191" t="s">
        <v>78</v>
      </c>
      <c r="AY281" s="19" t="s">
        <v>231</v>
      </c>
      <c r="BE281" s="192">
        <f>IF(N281="základní",J281,0)</f>
        <v>0</v>
      </c>
      <c r="BF281" s="192">
        <f>IF(N281="snížená",J281,0)</f>
        <v>0</v>
      </c>
      <c r="BG281" s="192">
        <f>IF(N281="zákl. přenesená",J281,0)</f>
        <v>0</v>
      </c>
      <c r="BH281" s="192">
        <f>IF(N281="sníž. přenesená",J281,0)</f>
        <v>0</v>
      </c>
      <c r="BI281" s="192">
        <f>IF(N281="nulová",J281,0)</f>
        <v>0</v>
      </c>
      <c r="BJ281" s="19" t="s">
        <v>76</v>
      </c>
      <c r="BK281" s="192">
        <f>ROUND(I281*H281,2)</f>
        <v>0</v>
      </c>
      <c r="BL281" s="19" t="s">
        <v>238</v>
      </c>
      <c r="BM281" s="191" t="s">
        <v>426</v>
      </c>
    </row>
    <row r="282" spans="1:65" s="2" customFormat="1" ht="107.25">
      <c r="A282" s="36"/>
      <c r="B282" s="37"/>
      <c r="C282" s="38"/>
      <c r="D282" s="193" t="s">
        <v>246</v>
      </c>
      <c r="E282" s="38"/>
      <c r="F282" s="194" t="s">
        <v>421</v>
      </c>
      <c r="G282" s="38"/>
      <c r="H282" s="38"/>
      <c r="I282" s="195"/>
      <c r="J282" s="38"/>
      <c r="K282" s="38"/>
      <c r="L282" s="41"/>
      <c r="M282" s="196"/>
      <c r="N282" s="197"/>
      <c r="O282" s="66"/>
      <c r="P282" s="66"/>
      <c r="Q282" s="66"/>
      <c r="R282" s="66"/>
      <c r="S282" s="66"/>
      <c r="T282" s="67"/>
      <c r="U282" s="36"/>
      <c r="V282" s="36"/>
      <c r="W282" s="36"/>
      <c r="X282" s="36"/>
      <c r="Y282" s="36"/>
      <c r="Z282" s="36"/>
      <c r="AA282" s="36"/>
      <c r="AB282" s="36"/>
      <c r="AC282" s="36"/>
      <c r="AD282" s="36"/>
      <c r="AE282" s="36"/>
      <c r="AT282" s="19" t="s">
        <v>246</v>
      </c>
      <c r="AU282" s="19" t="s">
        <v>78</v>
      </c>
    </row>
    <row r="283" spans="1:65" s="13" customFormat="1" ht="11.25">
      <c r="B283" s="198"/>
      <c r="C283" s="199"/>
      <c r="D283" s="193" t="s">
        <v>248</v>
      </c>
      <c r="E283" s="200" t="s">
        <v>19</v>
      </c>
      <c r="F283" s="201" t="s">
        <v>310</v>
      </c>
      <c r="G283" s="199"/>
      <c r="H283" s="200" t="s">
        <v>19</v>
      </c>
      <c r="I283" s="202"/>
      <c r="J283" s="199"/>
      <c r="K283" s="199"/>
      <c r="L283" s="203"/>
      <c r="M283" s="204"/>
      <c r="N283" s="205"/>
      <c r="O283" s="205"/>
      <c r="P283" s="205"/>
      <c r="Q283" s="205"/>
      <c r="R283" s="205"/>
      <c r="S283" s="205"/>
      <c r="T283" s="206"/>
      <c r="AT283" s="207" t="s">
        <v>248</v>
      </c>
      <c r="AU283" s="207" t="s">
        <v>78</v>
      </c>
      <c r="AV283" s="13" t="s">
        <v>76</v>
      </c>
      <c r="AW283" s="13" t="s">
        <v>31</v>
      </c>
      <c r="AX283" s="13" t="s">
        <v>69</v>
      </c>
      <c r="AY283" s="207" t="s">
        <v>231</v>
      </c>
    </row>
    <row r="284" spans="1:65" s="14" customFormat="1" ht="11.25">
      <c r="B284" s="208"/>
      <c r="C284" s="209"/>
      <c r="D284" s="193" t="s">
        <v>248</v>
      </c>
      <c r="E284" s="210" t="s">
        <v>19</v>
      </c>
      <c r="F284" s="211" t="s">
        <v>427</v>
      </c>
      <c r="G284" s="209"/>
      <c r="H284" s="212">
        <v>277.33999999999997</v>
      </c>
      <c r="I284" s="213"/>
      <c r="J284" s="209"/>
      <c r="K284" s="209"/>
      <c r="L284" s="214"/>
      <c r="M284" s="215"/>
      <c r="N284" s="216"/>
      <c r="O284" s="216"/>
      <c r="P284" s="216"/>
      <c r="Q284" s="216"/>
      <c r="R284" s="216"/>
      <c r="S284" s="216"/>
      <c r="T284" s="217"/>
      <c r="AT284" s="218" t="s">
        <v>248</v>
      </c>
      <c r="AU284" s="218" t="s">
        <v>78</v>
      </c>
      <c r="AV284" s="14" t="s">
        <v>78</v>
      </c>
      <c r="AW284" s="14" t="s">
        <v>31</v>
      </c>
      <c r="AX284" s="14" t="s">
        <v>69</v>
      </c>
      <c r="AY284" s="218" t="s">
        <v>231</v>
      </c>
    </row>
    <row r="285" spans="1:65" s="13" customFormat="1" ht="11.25">
      <c r="B285" s="198"/>
      <c r="C285" s="199"/>
      <c r="D285" s="193" t="s">
        <v>248</v>
      </c>
      <c r="E285" s="200" t="s">
        <v>19</v>
      </c>
      <c r="F285" s="201" t="s">
        <v>315</v>
      </c>
      <c r="G285" s="199"/>
      <c r="H285" s="200" t="s">
        <v>19</v>
      </c>
      <c r="I285" s="202"/>
      <c r="J285" s="199"/>
      <c r="K285" s="199"/>
      <c r="L285" s="203"/>
      <c r="M285" s="204"/>
      <c r="N285" s="205"/>
      <c r="O285" s="205"/>
      <c r="P285" s="205"/>
      <c r="Q285" s="205"/>
      <c r="R285" s="205"/>
      <c r="S285" s="205"/>
      <c r="T285" s="206"/>
      <c r="AT285" s="207" t="s">
        <v>248</v>
      </c>
      <c r="AU285" s="207" t="s">
        <v>78</v>
      </c>
      <c r="AV285" s="13" t="s">
        <v>76</v>
      </c>
      <c r="AW285" s="13" t="s">
        <v>31</v>
      </c>
      <c r="AX285" s="13" t="s">
        <v>69</v>
      </c>
      <c r="AY285" s="207" t="s">
        <v>231</v>
      </c>
    </row>
    <row r="286" spans="1:65" s="14" customFormat="1" ht="11.25">
      <c r="B286" s="208"/>
      <c r="C286" s="209"/>
      <c r="D286" s="193" t="s">
        <v>248</v>
      </c>
      <c r="E286" s="210" t="s">
        <v>19</v>
      </c>
      <c r="F286" s="211" t="s">
        <v>428</v>
      </c>
      <c r="G286" s="209"/>
      <c r="H286" s="212">
        <v>622.6</v>
      </c>
      <c r="I286" s="213"/>
      <c r="J286" s="209"/>
      <c r="K286" s="209"/>
      <c r="L286" s="214"/>
      <c r="M286" s="215"/>
      <c r="N286" s="216"/>
      <c r="O286" s="216"/>
      <c r="P286" s="216"/>
      <c r="Q286" s="216"/>
      <c r="R286" s="216"/>
      <c r="S286" s="216"/>
      <c r="T286" s="217"/>
      <c r="AT286" s="218" t="s">
        <v>248</v>
      </c>
      <c r="AU286" s="218" t="s">
        <v>78</v>
      </c>
      <c r="AV286" s="14" t="s">
        <v>78</v>
      </c>
      <c r="AW286" s="14" t="s">
        <v>31</v>
      </c>
      <c r="AX286" s="14" t="s">
        <v>69</v>
      </c>
      <c r="AY286" s="218" t="s">
        <v>231</v>
      </c>
    </row>
    <row r="287" spans="1:65" s="15" customFormat="1" ht="11.25">
      <c r="B287" s="219"/>
      <c r="C287" s="220"/>
      <c r="D287" s="193" t="s">
        <v>248</v>
      </c>
      <c r="E287" s="221" t="s">
        <v>19</v>
      </c>
      <c r="F287" s="222" t="s">
        <v>260</v>
      </c>
      <c r="G287" s="220"/>
      <c r="H287" s="223">
        <v>899.94</v>
      </c>
      <c r="I287" s="224"/>
      <c r="J287" s="220"/>
      <c r="K287" s="220"/>
      <c r="L287" s="225"/>
      <c r="M287" s="226"/>
      <c r="N287" s="227"/>
      <c r="O287" s="227"/>
      <c r="P287" s="227"/>
      <c r="Q287" s="227"/>
      <c r="R287" s="227"/>
      <c r="S287" s="227"/>
      <c r="T287" s="228"/>
      <c r="AT287" s="229" t="s">
        <v>248</v>
      </c>
      <c r="AU287" s="229" t="s">
        <v>78</v>
      </c>
      <c r="AV287" s="15" t="s">
        <v>238</v>
      </c>
      <c r="AW287" s="15" t="s">
        <v>31</v>
      </c>
      <c r="AX287" s="15" t="s">
        <v>76</v>
      </c>
      <c r="AY287" s="229" t="s">
        <v>231</v>
      </c>
    </row>
    <row r="288" spans="1:65" s="2" customFormat="1" ht="44.25" customHeight="1">
      <c r="A288" s="36"/>
      <c r="B288" s="37"/>
      <c r="C288" s="180" t="s">
        <v>429</v>
      </c>
      <c r="D288" s="180" t="s">
        <v>234</v>
      </c>
      <c r="E288" s="181" t="s">
        <v>430</v>
      </c>
      <c r="F288" s="182" t="s">
        <v>431</v>
      </c>
      <c r="G288" s="183" t="s">
        <v>404</v>
      </c>
      <c r="H288" s="184">
        <v>830.46</v>
      </c>
      <c r="I288" s="185"/>
      <c r="J288" s="186">
        <f>ROUND(I288*H288,2)</f>
        <v>0</v>
      </c>
      <c r="K288" s="182" t="s">
        <v>244</v>
      </c>
      <c r="L288" s="41"/>
      <c r="M288" s="187" t="s">
        <v>19</v>
      </c>
      <c r="N288" s="188" t="s">
        <v>40</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238</v>
      </c>
      <c r="AT288" s="191" t="s">
        <v>234</v>
      </c>
      <c r="AU288" s="191" t="s">
        <v>78</v>
      </c>
      <c r="AY288" s="19" t="s">
        <v>231</v>
      </c>
      <c r="BE288" s="192">
        <f>IF(N288="základní",J288,0)</f>
        <v>0</v>
      </c>
      <c r="BF288" s="192">
        <f>IF(N288="snížená",J288,0)</f>
        <v>0</v>
      </c>
      <c r="BG288" s="192">
        <f>IF(N288="zákl. přenesená",J288,0)</f>
        <v>0</v>
      </c>
      <c r="BH288" s="192">
        <f>IF(N288="sníž. přenesená",J288,0)</f>
        <v>0</v>
      </c>
      <c r="BI288" s="192">
        <f>IF(N288="nulová",J288,0)</f>
        <v>0</v>
      </c>
      <c r="BJ288" s="19" t="s">
        <v>76</v>
      </c>
      <c r="BK288" s="192">
        <f>ROUND(I288*H288,2)</f>
        <v>0</v>
      </c>
      <c r="BL288" s="19" t="s">
        <v>238</v>
      </c>
      <c r="BM288" s="191" t="s">
        <v>432</v>
      </c>
    </row>
    <row r="289" spans="1:65" s="2" customFormat="1" ht="107.25">
      <c r="A289" s="36"/>
      <c r="B289" s="37"/>
      <c r="C289" s="38"/>
      <c r="D289" s="193" t="s">
        <v>246</v>
      </c>
      <c r="E289" s="38"/>
      <c r="F289" s="194" t="s">
        <v>421</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246</v>
      </c>
      <c r="AU289" s="19" t="s">
        <v>78</v>
      </c>
    </row>
    <row r="290" spans="1:65" s="14" customFormat="1" ht="11.25">
      <c r="B290" s="208"/>
      <c r="C290" s="209"/>
      <c r="D290" s="193" t="s">
        <v>248</v>
      </c>
      <c r="E290" s="210" t="s">
        <v>19</v>
      </c>
      <c r="F290" s="211" t="s">
        <v>433</v>
      </c>
      <c r="G290" s="209"/>
      <c r="H290" s="212">
        <v>830.46</v>
      </c>
      <c r="I290" s="213"/>
      <c r="J290" s="209"/>
      <c r="K290" s="209"/>
      <c r="L290" s="214"/>
      <c r="M290" s="215"/>
      <c r="N290" s="216"/>
      <c r="O290" s="216"/>
      <c r="P290" s="216"/>
      <c r="Q290" s="216"/>
      <c r="R290" s="216"/>
      <c r="S290" s="216"/>
      <c r="T290" s="217"/>
      <c r="AT290" s="218" t="s">
        <v>248</v>
      </c>
      <c r="AU290" s="218" t="s">
        <v>78</v>
      </c>
      <c r="AV290" s="14" t="s">
        <v>78</v>
      </c>
      <c r="AW290" s="14" t="s">
        <v>31</v>
      </c>
      <c r="AX290" s="14" t="s">
        <v>76</v>
      </c>
      <c r="AY290" s="218" t="s">
        <v>231</v>
      </c>
    </row>
    <row r="291" spans="1:65" s="2" customFormat="1" ht="24.2" customHeight="1">
      <c r="A291" s="36"/>
      <c r="B291" s="37"/>
      <c r="C291" s="180" t="s">
        <v>434</v>
      </c>
      <c r="D291" s="180" t="s">
        <v>234</v>
      </c>
      <c r="E291" s="181" t="s">
        <v>435</v>
      </c>
      <c r="F291" s="182" t="s">
        <v>436</v>
      </c>
      <c r="G291" s="183" t="s">
        <v>237</v>
      </c>
      <c r="H291" s="184">
        <v>23</v>
      </c>
      <c r="I291" s="185"/>
      <c r="J291" s="186">
        <f>ROUND(I291*H291,2)</f>
        <v>0</v>
      </c>
      <c r="K291" s="182" t="s">
        <v>19</v>
      </c>
      <c r="L291" s="41"/>
      <c r="M291" s="187" t="s">
        <v>19</v>
      </c>
      <c r="N291" s="188" t="s">
        <v>40</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238</v>
      </c>
      <c r="AT291" s="191" t="s">
        <v>234</v>
      </c>
      <c r="AU291" s="191" t="s">
        <v>78</v>
      </c>
      <c r="AY291" s="19" t="s">
        <v>231</v>
      </c>
      <c r="BE291" s="192">
        <f>IF(N291="základní",J291,0)</f>
        <v>0</v>
      </c>
      <c r="BF291" s="192">
        <f>IF(N291="snížená",J291,0)</f>
        <v>0</v>
      </c>
      <c r="BG291" s="192">
        <f>IF(N291="zákl. přenesená",J291,0)</f>
        <v>0</v>
      </c>
      <c r="BH291" s="192">
        <f>IF(N291="sníž. přenesená",J291,0)</f>
        <v>0</v>
      </c>
      <c r="BI291" s="192">
        <f>IF(N291="nulová",J291,0)</f>
        <v>0</v>
      </c>
      <c r="BJ291" s="19" t="s">
        <v>76</v>
      </c>
      <c r="BK291" s="192">
        <f>ROUND(I291*H291,2)</f>
        <v>0</v>
      </c>
      <c r="BL291" s="19" t="s">
        <v>238</v>
      </c>
      <c r="BM291" s="191" t="s">
        <v>437</v>
      </c>
    </row>
    <row r="292" spans="1:65" s="12" customFormat="1" ht="25.9" customHeight="1">
      <c r="B292" s="164"/>
      <c r="C292" s="165"/>
      <c r="D292" s="166" t="s">
        <v>68</v>
      </c>
      <c r="E292" s="167" t="s">
        <v>438</v>
      </c>
      <c r="F292" s="167" t="s">
        <v>439</v>
      </c>
      <c r="G292" s="165"/>
      <c r="H292" s="165"/>
      <c r="I292" s="168"/>
      <c r="J292" s="169">
        <f>BK292</f>
        <v>0</v>
      </c>
      <c r="K292" s="165"/>
      <c r="L292" s="170"/>
      <c r="M292" s="171"/>
      <c r="N292" s="172"/>
      <c r="O292" s="172"/>
      <c r="P292" s="173">
        <f>P293</f>
        <v>0</v>
      </c>
      <c r="Q292" s="172"/>
      <c r="R292" s="173">
        <f>R293</f>
        <v>0</v>
      </c>
      <c r="S292" s="172"/>
      <c r="T292" s="174">
        <f>T293</f>
        <v>0.17249999999999999</v>
      </c>
      <c r="AR292" s="175" t="s">
        <v>78</v>
      </c>
      <c r="AT292" s="176" t="s">
        <v>68</v>
      </c>
      <c r="AU292" s="176" t="s">
        <v>69</v>
      </c>
      <c r="AY292" s="175" t="s">
        <v>231</v>
      </c>
      <c r="BK292" s="177">
        <f>BK293</f>
        <v>0</v>
      </c>
    </row>
    <row r="293" spans="1:65" s="12" customFormat="1" ht="22.9" customHeight="1">
      <c r="B293" s="164"/>
      <c r="C293" s="165"/>
      <c r="D293" s="166" t="s">
        <v>68</v>
      </c>
      <c r="E293" s="178" t="s">
        <v>440</v>
      </c>
      <c r="F293" s="178" t="s">
        <v>441</v>
      </c>
      <c r="G293" s="165"/>
      <c r="H293" s="165"/>
      <c r="I293" s="168"/>
      <c r="J293" s="179">
        <f>BK293</f>
        <v>0</v>
      </c>
      <c r="K293" s="165"/>
      <c r="L293" s="170"/>
      <c r="M293" s="171"/>
      <c r="N293" s="172"/>
      <c r="O293" s="172"/>
      <c r="P293" s="173">
        <f>SUM(P294:P297)</f>
        <v>0</v>
      </c>
      <c r="Q293" s="172"/>
      <c r="R293" s="173">
        <f>SUM(R294:R297)</f>
        <v>0</v>
      </c>
      <c r="S293" s="172"/>
      <c r="T293" s="174">
        <f>SUM(T294:T297)</f>
        <v>0.17249999999999999</v>
      </c>
      <c r="AR293" s="175" t="s">
        <v>78</v>
      </c>
      <c r="AT293" s="176" t="s">
        <v>68</v>
      </c>
      <c r="AU293" s="176" t="s">
        <v>76</v>
      </c>
      <c r="AY293" s="175" t="s">
        <v>231</v>
      </c>
      <c r="BK293" s="177">
        <f>SUM(BK294:BK297)</f>
        <v>0</v>
      </c>
    </row>
    <row r="294" spans="1:65" s="2" customFormat="1" ht="37.9" customHeight="1">
      <c r="A294" s="36"/>
      <c r="B294" s="37"/>
      <c r="C294" s="180" t="s">
        <v>442</v>
      </c>
      <c r="D294" s="180" t="s">
        <v>234</v>
      </c>
      <c r="E294" s="181" t="s">
        <v>443</v>
      </c>
      <c r="F294" s="182" t="s">
        <v>444</v>
      </c>
      <c r="G294" s="183" t="s">
        <v>237</v>
      </c>
      <c r="H294" s="184">
        <v>23</v>
      </c>
      <c r="I294" s="185"/>
      <c r="J294" s="186">
        <f>ROUND(I294*H294,2)</f>
        <v>0</v>
      </c>
      <c r="K294" s="182" t="s">
        <v>244</v>
      </c>
      <c r="L294" s="41"/>
      <c r="M294" s="187" t="s">
        <v>19</v>
      </c>
      <c r="N294" s="188" t="s">
        <v>40</v>
      </c>
      <c r="O294" s="66"/>
      <c r="P294" s="189">
        <f>O294*H294</f>
        <v>0</v>
      </c>
      <c r="Q294" s="189">
        <v>0</v>
      </c>
      <c r="R294" s="189">
        <f>Q294*H294</f>
        <v>0</v>
      </c>
      <c r="S294" s="189">
        <v>7.4999999999999997E-3</v>
      </c>
      <c r="T294" s="190">
        <f>S294*H294</f>
        <v>0.17249999999999999</v>
      </c>
      <c r="U294" s="36"/>
      <c r="V294" s="36"/>
      <c r="W294" s="36"/>
      <c r="X294" s="36"/>
      <c r="Y294" s="36"/>
      <c r="Z294" s="36"/>
      <c r="AA294" s="36"/>
      <c r="AB294" s="36"/>
      <c r="AC294" s="36"/>
      <c r="AD294" s="36"/>
      <c r="AE294" s="36"/>
      <c r="AR294" s="191" t="s">
        <v>331</v>
      </c>
      <c r="AT294" s="191" t="s">
        <v>234</v>
      </c>
      <c r="AU294" s="191" t="s">
        <v>78</v>
      </c>
      <c r="AY294" s="19" t="s">
        <v>231</v>
      </c>
      <c r="BE294" s="192">
        <f>IF(N294="základní",J294,0)</f>
        <v>0</v>
      </c>
      <c r="BF294" s="192">
        <f>IF(N294="snížená",J294,0)</f>
        <v>0</v>
      </c>
      <c r="BG294" s="192">
        <f>IF(N294="zákl. přenesená",J294,0)</f>
        <v>0</v>
      </c>
      <c r="BH294" s="192">
        <f>IF(N294="sníž. přenesená",J294,0)</f>
        <v>0</v>
      </c>
      <c r="BI294" s="192">
        <f>IF(N294="nulová",J294,0)</f>
        <v>0</v>
      </c>
      <c r="BJ294" s="19" t="s">
        <v>76</v>
      </c>
      <c r="BK294" s="192">
        <f>ROUND(I294*H294,2)</f>
        <v>0</v>
      </c>
      <c r="BL294" s="19" t="s">
        <v>331</v>
      </c>
      <c r="BM294" s="191" t="s">
        <v>445</v>
      </c>
    </row>
    <row r="295" spans="1:65" s="13" customFormat="1" ht="11.25">
      <c r="B295" s="198"/>
      <c r="C295" s="199"/>
      <c r="D295" s="193" t="s">
        <v>248</v>
      </c>
      <c r="E295" s="200" t="s">
        <v>19</v>
      </c>
      <c r="F295" s="201" t="s">
        <v>446</v>
      </c>
      <c r="G295" s="199"/>
      <c r="H295" s="200" t="s">
        <v>19</v>
      </c>
      <c r="I295" s="202"/>
      <c r="J295" s="199"/>
      <c r="K295" s="199"/>
      <c r="L295" s="203"/>
      <c r="M295" s="204"/>
      <c r="N295" s="205"/>
      <c r="O295" s="205"/>
      <c r="P295" s="205"/>
      <c r="Q295" s="205"/>
      <c r="R295" s="205"/>
      <c r="S295" s="205"/>
      <c r="T295" s="206"/>
      <c r="AT295" s="207" t="s">
        <v>248</v>
      </c>
      <c r="AU295" s="207" t="s">
        <v>78</v>
      </c>
      <c r="AV295" s="13" t="s">
        <v>76</v>
      </c>
      <c r="AW295" s="13" t="s">
        <v>31</v>
      </c>
      <c r="AX295" s="13" t="s">
        <v>69</v>
      </c>
      <c r="AY295" s="207" t="s">
        <v>231</v>
      </c>
    </row>
    <row r="296" spans="1:65" s="13" customFormat="1" ht="11.25">
      <c r="B296" s="198"/>
      <c r="C296" s="199"/>
      <c r="D296" s="193" t="s">
        <v>248</v>
      </c>
      <c r="E296" s="200" t="s">
        <v>19</v>
      </c>
      <c r="F296" s="201" t="s">
        <v>249</v>
      </c>
      <c r="G296" s="199"/>
      <c r="H296" s="200" t="s">
        <v>19</v>
      </c>
      <c r="I296" s="202"/>
      <c r="J296" s="199"/>
      <c r="K296" s="199"/>
      <c r="L296" s="203"/>
      <c r="M296" s="204"/>
      <c r="N296" s="205"/>
      <c r="O296" s="205"/>
      <c r="P296" s="205"/>
      <c r="Q296" s="205"/>
      <c r="R296" s="205"/>
      <c r="S296" s="205"/>
      <c r="T296" s="206"/>
      <c r="AT296" s="207" t="s">
        <v>248</v>
      </c>
      <c r="AU296" s="207" t="s">
        <v>78</v>
      </c>
      <c r="AV296" s="13" t="s">
        <v>76</v>
      </c>
      <c r="AW296" s="13" t="s">
        <v>31</v>
      </c>
      <c r="AX296" s="13" t="s">
        <v>69</v>
      </c>
      <c r="AY296" s="207" t="s">
        <v>231</v>
      </c>
    </row>
    <row r="297" spans="1:65" s="14" customFormat="1" ht="11.25">
      <c r="B297" s="208"/>
      <c r="C297" s="209"/>
      <c r="D297" s="193" t="s">
        <v>248</v>
      </c>
      <c r="E297" s="210" t="s">
        <v>19</v>
      </c>
      <c r="F297" s="211" t="s">
        <v>380</v>
      </c>
      <c r="G297" s="209"/>
      <c r="H297" s="212">
        <v>23</v>
      </c>
      <c r="I297" s="213"/>
      <c r="J297" s="209"/>
      <c r="K297" s="209"/>
      <c r="L297" s="214"/>
      <c r="M297" s="230"/>
      <c r="N297" s="231"/>
      <c r="O297" s="231"/>
      <c r="P297" s="231"/>
      <c r="Q297" s="231"/>
      <c r="R297" s="231"/>
      <c r="S297" s="231"/>
      <c r="T297" s="232"/>
      <c r="AT297" s="218" t="s">
        <v>248</v>
      </c>
      <c r="AU297" s="218" t="s">
        <v>78</v>
      </c>
      <c r="AV297" s="14" t="s">
        <v>78</v>
      </c>
      <c r="AW297" s="14" t="s">
        <v>31</v>
      </c>
      <c r="AX297" s="14" t="s">
        <v>76</v>
      </c>
      <c r="AY297" s="218" t="s">
        <v>231</v>
      </c>
    </row>
    <row r="298" spans="1:65" s="2" customFormat="1" ht="6.95" customHeight="1">
      <c r="A298" s="36"/>
      <c r="B298" s="49"/>
      <c r="C298" s="50"/>
      <c r="D298" s="50"/>
      <c r="E298" s="50"/>
      <c r="F298" s="50"/>
      <c r="G298" s="50"/>
      <c r="H298" s="50"/>
      <c r="I298" s="50"/>
      <c r="J298" s="50"/>
      <c r="K298" s="50"/>
      <c r="L298" s="41"/>
      <c r="M298" s="36"/>
      <c r="O298" s="36"/>
      <c r="P298" s="36"/>
      <c r="Q298" s="36"/>
      <c r="R298" s="36"/>
      <c r="S298" s="36"/>
      <c r="T298" s="36"/>
      <c r="U298" s="36"/>
      <c r="V298" s="36"/>
      <c r="W298" s="36"/>
      <c r="X298" s="36"/>
      <c r="Y298" s="36"/>
      <c r="Z298" s="36"/>
      <c r="AA298" s="36"/>
      <c r="AB298" s="36"/>
      <c r="AC298" s="36"/>
      <c r="AD298" s="36"/>
      <c r="AE298" s="36"/>
    </row>
  </sheetData>
  <sheetProtection algorithmName="SHA-512" hashValue="TIOYS9IZpU+KAzqHQP73uj81LMKU1/0lNIyoOehluRELM2pETyBZ5dIbxxvM0ztpP5fYcwm8MzVgwlzwtCDvfA==" saltValue="HV8rT3/CMPGkG6EI8CeeI3ttondtYY1jh0Qz/moqgCWIqKVu3JSdJwy8ClNTjEycqxa6Rzc7yHhEtuH/BGhrqQ==" spinCount="100000" sheet="1" objects="1" scenarios="1" formatColumns="0" formatRows="0" autoFilter="0"/>
  <autoFilter ref="C92:K297"/>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86</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201</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447</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ROUND((SUM(BE89:BE150)),  2)</f>
        <v>0</v>
      </c>
      <c r="G35" s="36"/>
      <c r="H35" s="36"/>
      <c r="I35" s="126">
        <v>0.21</v>
      </c>
      <c r="J35" s="125">
        <f>ROUND(((SUM(BE89:BE150))*I35),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ROUND((SUM(BF89:BF150)),  2)</f>
        <v>0</v>
      </c>
      <c r="G36" s="36"/>
      <c r="H36" s="36"/>
      <c r="I36" s="126">
        <v>0.15</v>
      </c>
      <c r="J36" s="125">
        <f>ROUND(((SUM(BF89:BF150))*I36),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ROUND((SUM(BG89:BG150)),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ROUND((SUM(BH89:BH150)),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ROUND((SUM(BI89:BI150)),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201</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01.2 - SO01 - Demolice fontány</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J90</f>
        <v>0</v>
      </c>
      <c r="K64" s="143"/>
      <c r="L64" s="147"/>
    </row>
    <row r="65" spans="1:31" s="10" customFormat="1" ht="19.899999999999999" customHeight="1">
      <c r="B65" s="148"/>
      <c r="C65" s="99"/>
      <c r="D65" s="149" t="s">
        <v>211</v>
      </c>
      <c r="E65" s="150"/>
      <c r="F65" s="150"/>
      <c r="G65" s="150"/>
      <c r="H65" s="150"/>
      <c r="I65" s="150"/>
      <c r="J65" s="151">
        <f>J91</f>
        <v>0</v>
      </c>
      <c r="K65" s="99"/>
      <c r="L65" s="152"/>
    </row>
    <row r="66" spans="1:31" s="10" customFormat="1" ht="19.899999999999999" customHeight="1">
      <c r="B66" s="148"/>
      <c r="C66" s="99"/>
      <c r="D66" s="149" t="s">
        <v>212</v>
      </c>
      <c r="E66" s="150"/>
      <c r="F66" s="150"/>
      <c r="G66" s="150"/>
      <c r="H66" s="150"/>
      <c r="I66" s="150"/>
      <c r="J66" s="151">
        <f>J95</f>
        <v>0</v>
      </c>
      <c r="K66" s="99"/>
      <c r="L66" s="152"/>
    </row>
    <row r="67" spans="1:31" s="10" customFormat="1" ht="19.899999999999999" customHeight="1">
      <c r="B67" s="148"/>
      <c r="C67" s="99"/>
      <c r="D67" s="149" t="s">
        <v>213</v>
      </c>
      <c r="E67" s="150"/>
      <c r="F67" s="150"/>
      <c r="G67" s="150"/>
      <c r="H67" s="150"/>
      <c r="I67" s="150"/>
      <c r="J67" s="151">
        <f>J128</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216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8" t="str">
        <f>E7</f>
        <v>Park na Moravském náměstí v Brně</v>
      </c>
      <c r="F77" s="419"/>
      <c r="G77" s="419"/>
      <c r="H77" s="419"/>
      <c r="I77" s="38"/>
      <c r="J77" s="38"/>
      <c r="K77" s="38"/>
      <c r="L77" s="115"/>
      <c r="S77" s="36"/>
      <c r="T77" s="36"/>
      <c r="U77" s="36"/>
      <c r="V77" s="36"/>
      <c r="W77" s="36"/>
      <c r="X77" s="36"/>
      <c r="Y77" s="36"/>
      <c r="Z77" s="36"/>
      <c r="AA77" s="36"/>
      <c r="AB77" s="36"/>
      <c r="AC77" s="36"/>
      <c r="AD77" s="36"/>
      <c r="AE77" s="36"/>
    </row>
    <row r="78" spans="1:31" s="1" customFormat="1" ht="12" customHeight="1">
      <c r="B78" s="23"/>
      <c r="C78" s="31" t="s">
        <v>200</v>
      </c>
      <c r="D78" s="24"/>
      <c r="E78" s="24"/>
      <c r="F78" s="24"/>
      <c r="G78" s="24"/>
      <c r="H78" s="24"/>
      <c r="I78" s="24"/>
      <c r="J78" s="24"/>
      <c r="K78" s="24"/>
      <c r="L78" s="22"/>
    </row>
    <row r="79" spans="1:31" s="2" customFormat="1" ht="16.5" customHeight="1">
      <c r="A79" s="36"/>
      <c r="B79" s="37"/>
      <c r="C79" s="38"/>
      <c r="D79" s="38"/>
      <c r="E79" s="418" t="s">
        <v>201</v>
      </c>
      <c r="F79" s="420"/>
      <c r="G79" s="420"/>
      <c r="H79" s="420"/>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202</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E11</f>
        <v>01.2 - SO01 - Demolice fontány</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 xml:space="preserve"> </v>
      </c>
      <c r="G83" s="38"/>
      <c r="H83" s="38"/>
      <c r="I83" s="31" t="s">
        <v>23</v>
      </c>
      <c r="J83" s="61" t="str">
        <f>IF(J14="","",J14)</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E17</f>
        <v xml:space="preserve"> </v>
      </c>
      <c r="G85" s="38"/>
      <c r="H85" s="38"/>
      <c r="I85" s="31" t="s">
        <v>30</v>
      </c>
      <c r="J85" s="34" t="str">
        <f>E23</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IF(E20="","",E20)</f>
        <v>Vyplň údaj</v>
      </c>
      <c r="G86" s="38"/>
      <c r="H86" s="38"/>
      <c r="I86" s="31" t="s">
        <v>32</v>
      </c>
      <c r="J86" s="34" t="str">
        <f>E26</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f>
        <v>0</v>
      </c>
      <c r="Q89" s="74"/>
      <c r="R89" s="161">
        <f>R90</f>
        <v>0</v>
      </c>
      <c r="S89" s="74"/>
      <c r="T89" s="162">
        <f>T90</f>
        <v>190.59289999999999</v>
      </c>
      <c r="U89" s="36"/>
      <c r="V89" s="36"/>
      <c r="W89" s="36"/>
      <c r="X89" s="36"/>
      <c r="Y89" s="36"/>
      <c r="Z89" s="36"/>
      <c r="AA89" s="36"/>
      <c r="AB89" s="36"/>
      <c r="AC89" s="36"/>
      <c r="AD89" s="36"/>
      <c r="AE89" s="36"/>
      <c r="AT89" s="19" t="s">
        <v>68</v>
      </c>
      <c r="AU89" s="19" t="s">
        <v>207</v>
      </c>
      <c r="BK89" s="163">
        <f>BK90</f>
        <v>0</v>
      </c>
    </row>
    <row r="90" spans="1:65" s="12" customFormat="1" ht="25.9" customHeight="1">
      <c r="B90" s="164"/>
      <c r="C90" s="165"/>
      <c r="D90" s="166" t="s">
        <v>68</v>
      </c>
      <c r="E90" s="167" t="s">
        <v>229</v>
      </c>
      <c r="F90" s="167" t="s">
        <v>230</v>
      </c>
      <c r="G90" s="165"/>
      <c r="H90" s="165"/>
      <c r="I90" s="168"/>
      <c r="J90" s="169">
        <f>BK90</f>
        <v>0</v>
      </c>
      <c r="K90" s="165"/>
      <c r="L90" s="170"/>
      <c r="M90" s="171"/>
      <c r="N90" s="172"/>
      <c r="O90" s="172"/>
      <c r="P90" s="173">
        <f>P91+P95+P128</f>
        <v>0</v>
      </c>
      <c r="Q90" s="172"/>
      <c r="R90" s="173">
        <f>R91+R95+R128</f>
        <v>0</v>
      </c>
      <c r="S90" s="172"/>
      <c r="T90" s="174">
        <f>T91+T95+T128</f>
        <v>190.59289999999999</v>
      </c>
      <c r="AR90" s="175" t="s">
        <v>76</v>
      </c>
      <c r="AT90" s="176" t="s">
        <v>68</v>
      </c>
      <c r="AU90" s="176" t="s">
        <v>69</v>
      </c>
      <c r="AY90" s="175" t="s">
        <v>231</v>
      </c>
      <c r="BK90" s="177">
        <f>BK91+BK95+BK128</f>
        <v>0</v>
      </c>
    </row>
    <row r="91" spans="1:65" s="12" customFormat="1" ht="22.9" customHeight="1">
      <c r="B91" s="164"/>
      <c r="C91" s="165"/>
      <c r="D91" s="166" t="s">
        <v>68</v>
      </c>
      <c r="E91" s="178" t="s">
        <v>287</v>
      </c>
      <c r="F91" s="178" t="s">
        <v>346</v>
      </c>
      <c r="G91" s="165"/>
      <c r="H91" s="165"/>
      <c r="I91" s="168"/>
      <c r="J91" s="179">
        <f>BK91</f>
        <v>0</v>
      </c>
      <c r="K91" s="165"/>
      <c r="L91" s="170"/>
      <c r="M91" s="171"/>
      <c r="N91" s="172"/>
      <c r="O91" s="172"/>
      <c r="P91" s="173">
        <f>SUM(P92:P94)</f>
        <v>0</v>
      </c>
      <c r="Q91" s="172"/>
      <c r="R91" s="173">
        <f>SUM(R92:R94)</f>
        <v>0</v>
      </c>
      <c r="S91" s="172"/>
      <c r="T91" s="174">
        <f>SUM(T92:T94)</f>
        <v>0.2</v>
      </c>
      <c r="AR91" s="175" t="s">
        <v>76</v>
      </c>
      <c r="AT91" s="176" t="s">
        <v>68</v>
      </c>
      <c r="AU91" s="176" t="s">
        <v>76</v>
      </c>
      <c r="AY91" s="175" t="s">
        <v>231</v>
      </c>
      <c r="BK91" s="177">
        <f>SUM(BK92:BK94)</f>
        <v>0</v>
      </c>
    </row>
    <row r="92" spans="1:65" s="2" customFormat="1" ht="24.2" customHeight="1">
      <c r="A92" s="36"/>
      <c r="B92" s="37"/>
      <c r="C92" s="180" t="s">
        <v>76</v>
      </c>
      <c r="D92" s="180" t="s">
        <v>234</v>
      </c>
      <c r="E92" s="181" t="s">
        <v>448</v>
      </c>
      <c r="F92" s="182" t="s">
        <v>449</v>
      </c>
      <c r="G92" s="183" t="s">
        <v>237</v>
      </c>
      <c r="H92" s="184">
        <v>1</v>
      </c>
      <c r="I92" s="185"/>
      <c r="J92" s="186">
        <f>ROUND(I92*H92,2)</f>
        <v>0</v>
      </c>
      <c r="K92" s="182" t="s">
        <v>244</v>
      </c>
      <c r="L92" s="41"/>
      <c r="M92" s="187" t="s">
        <v>19</v>
      </c>
      <c r="N92" s="188" t="s">
        <v>40</v>
      </c>
      <c r="O92" s="66"/>
      <c r="P92" s="189">
        <f>O92*H92</f>
        <v>0</v>
      </c>
      <c r="Q92" s="189">
        <v>0</v>
      </c>
      <c r="R92" s="189">
        <f>Q92*H92</f>
        <v>0</v>
      </c>
      <c r="S92" s="189">
        <v>0.2</v>
      </c>
      <c r="T92" s="190">
        <f>S92*H92</f>
        <v>0.2</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450</v>
      </c>
    </row>
    <row r="93" spans="1:65" s="13" customFormat="1" ht="11.25">
      <c r="B93" s="198"/>
      <c r="C93" s="199"/>
      <c r="D93" s="193" t="s">
        <v>248</v>
      </c>
      <c r="E93" s="200" t="s">
        <v>19</v>
      </c>
      <c r="F93" s="201" t="s">
        <v>451</v>
      </c>
      <c r="G93" s="199"/>
      <c r="H93" s="200" t="s">
        <v>19</v>
      </c>
      <c r="I93" s="202"/>
      <c r="J93" s="199"/>
      <c r="K93" s="199"/>
      <c r="L93" s="203"/>
      <c r="M93" s="204"/>
      <c r="N93" s="205"/>
      <c r="O93" s="205"/>
      <c r="P93" s="205"/>
      <c r="Q93" s="205"/>
      <c r="R93" s="205"/>
      <c r="S93" s="205"/>
      <c r="T93" s="206"/>
      <c r="AT93" s="207" t="s">
        <v>248</v>
      </c>
      <c r="AU93" s="207" t="s">
        <v>78</v>
      </c>
      <c r="AV93" s="13" t="s">
        <v>76</v>
      </c>
      <c r="AW93" s="13" t="s">
        <v>31</v>
      </c>
      <c r="AX93" s="13" t="s">
        <v>69</v>
      </c>
      <c r="AY93" s="207" t="s">
        <v>231</v>
      </c>
    </row>
    <row r="94" spans="1:65" s="14" customFormat="1" ht="11.25">
      <c r="B94" s="208"/>
      <c r="C94" s="209"/>
      <c r="D94" s="193" t="s">
        <v>248</v>
      </c>
      <c r="E94" s="210" t="s">
        <v>19</v>
      </c>
      <c r="F94" s="211" t="s">
        <v>76</v>
      </c>
      <c r="G94" s="209"/>
      <c r="H94" s="212">
        <v>1</v>
      </c>
      <c r="I94" s="213"/>
      <c r="J94" s="209"/>
      <c r="K94" s="209"/>
      <c r="L94" s="214"/>
      <c r="M94" s="215"/>
      <c r="N94" s="216"/>
      <c r="O94" s="216"/>
      <c r="P94" s="216"/>
      <c r="Q94" s="216"/>
      <c r="R94" s="216"/>
      <c r="S94" s="216"/>
      <c r="T94" s="217"/>
      <c r="AT94" s="218" t="s">
        <v>248</v>
      </c>
      <c r="AU94" s="218" t="s">
        <v>78</v>
      </c>
      <c r="AV94" s="14" t="s">
        <v>78</v>
      </c>
      <c r="AW94" s="14" t="s">
        <v>31</v>
      </c>
      <c r="AX94" s="14" t="s">
        <v>76</v>
      </c>
      <c r="AY94" s="218" t="s">
        <v>231</v>
      </c>
    </row>
    <row r="95" spans="1:65" s="12" customFormat="1" ht="22.9" customHeight="1">
      <c r="B95" s="164"/>
      <c r="C95" s="165"/>
      <c r="D95" s="166" t="s">
        <v>68</v>
      </c>
      <c r="E95" s="178" t="s">
        <v>294</v>
      </c>
      <c r="F95" s="178" t="s">
        <v>352</v>
      </c>
      <c r="G95" s="165"/>
      <c r="H95" s="165"/>
      <c r="I95" s="168"/>
      <c r="J95" s="179">
        <f>BK95</f>
        <v>0</v>
      </c>
      <c r="K95" s="165"/>
      <c r="L95" s="170"/>
      <c r="M95" s="171"/>
      <c r="N95" s="172"/>
      <c r="O95" s="172"/>
      <c r="P95" s="173">
        <f>SUM(P96:P127)</f>
        <v>0</v>
      </c>
      <c r="Q95" s="172"/>
      <c r="R95" s="173">
        <f>SUM(R96:R127)</f>
        <v>0</v>
      </c>
      <c r="S95" s="172"/>
      <c r="T95" s="174">
        <f>SUM(T96:T127)</f>
        <v>190.3929</v>
      </c>
      <c r="AR95" s="175" t="s">
        <v>76</v>
      </c>
      <c r="AT95" s="176" t="s">
        <v>68</v>
      </c>
      <c r="AU95" s="176" t="s">
        <v>76</v>
      </c>
      <c r="AY95" s="175" t="s">
        <v>231</v>
      </c>
      <c r="BK95" s="177">
        <f>SUM(BK96:BK127)</f>
        <v>0</v>
      </c>
    </row>
    <row r="96" spans="1:65" s="2" customFormat="1" ht="16.5" customHeight="1">
      <c r="A96" s="36"/>
      <c r="B96" s="37"/>
      <c r="C96" s="180" t="s">
        <v>78</v>
      </c>
      <c r="D96" s="180" t="s">
        <v>234</v>
      </c>
      <c r="E96" s="181" t="s">
        <v>354</v>
      </c>
      <c r="F96" s="182" t="s">
        <v>355</v>
      </c>
      <c r="G96" s="183" t="s">
        <v>356</v>
      </c>
      <c r="H96" s="184">
        <v>23.469000000000001</v>
      </c>
      <c r="I96" s="185"/>
      <c r="J96" s="186">
        <f>ROUND(I96*H96,2)</f>
        <v>0</v>
      </c>
      <c r="K96" s="182" t="s">
        <v>244</v>
      </c>
      <c r="L96" s="41"/>
      <c r="M96" s="187" t="s">
        <v>19</v>
      </c>
      <c r="N96" s="188" t="s">
        <v>40</v>
      </c>
      <c r="O96" s="66"/>
      <c r="P96" s="189">
        <f>O96*H96</f>
        <v>0</v>
      </c>
      <c r="Q96" s="189">
        <v>0</v>
      </c>
      <c r="R96" s="189">
        <f>Q96*H96</f>
        <v>0</v>
      </c>
      <c r="S96" s="189">
        <v>2</v>
      </c>
      <c r="T96" s="190">
        <f>S96*H96</f>
        <v>46.938000000000002</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452</v>
      </c>
    </row>
    <row r="97" spans="1:65" s="13" customFormat="1" ht="11.25">
      <c r="B97" s="198"/>
      <c r="C97" s="199"/>
      <c r="D97" s="193" t="s">
        <v>248</v>
      </c>
      <c r="E97" s="200" t="s">
        <v>19</v>
      </c>
      <c r="F97" s="201" t="s">
        <v>451</v>
      </c>
      <c r="G97" s="199"/>
      <c r="H97" s="200" t="s">
        <v>19</v>
      </c>
      <c r="I97" s="202"/>
      <c r="J97" s="199"/>
      <c r="K97" s="199"/>
      <c r="L97" s="203"/>
      <c r="M97" s="204"/>
      <c r="N97" s="205"/>
      <c r="O97" s="205"/>
      <c r="P97" s="205"/>
      <c r="Q97" s="205"/>
      <c r="R97" s="205"/>
      <c r="S97" s="205"/>
      <c r="T97" s="206"/>
      <c r="AT97" s="207" t="s">
        <v>248</v>
      </c>
      <c r="AU97" s="207" t="s">
        <v>78</v>
      </c>
      <c r="AV97" s="13" t="s">
        <v>76</v>
      </c>
      <c r="AW97" s="13" t="s">
        <v>31</v>
      </c>
      <c r="AX97" s="13" t="s">
        <v>69</v>
      </c>
      <c r="AY97" s="207" t="s">
        <v>231</v>
      </c>
    </row>
    <row r="98" spans="1:65" s="14" customFormat="1" ht="22.5">
      <c r="B98" s="208"/>
      <c r="C98" s="209"/>
      <c r="D98" s="193" t="s">
        <v>248</v>
      </c>
      <c r="E98" s="210" t="s">
        <v>19</v>
      </c>
      <c r="F98" s="211" t="s">
        <v>453</v>
      </c>
      <c r="G98" s="209"/>
      <c r="H98" s="212">
        <v>23.469000000000001</v>
      </c>
      <c r="I98" s="213"/>
      <c r="J98" s="209"/>
      <c r="K98" s="209"/>
      <c r="L98" s="214"/>
      <c r="M98" s="215"/>
      <c r="N98" s="216"/>
      <c r="O98" s="216"/>
      <c r="P98" s="216"/>
      <c r="Q98" s="216"/>
      <c r="R98" s="216"/>
      <c r="S98" s="216"/>
      <c r="T98" s="217"/>
      <c r="AT98" s="218" t="s">
        <v>248</v>
      </c>
      <c r="AU98" s="218" t="s">
        <v>78</v>
      </c>
      <c r="AV98" s="14" t="s">
        <v>78</v>
      </c>
      <c r="AW98" s="14" t="s">
        <v>31</v>
      </c>
      <c r="AX98" s="14" t="s">
        <v>76</v>
      </c>
      <c r="AY98" s="218" t="s">
        <v>231</v>
      </c>
    </row>
    <row r="99" spans="1:65" s="2" customFormat="1" ht="16.5" customHeight="1">
      <c r="A99" s="36"/>
      <c r="B99" s="37"/>
      <c r="C99" s="180" t="s">
        <v>119</v>
      </c>
      <c r="D99" s="180" t="s">
        <v>234</v>
      </c>
      <c r="E99" s="181" t="s">
        <v>454</v>
      </c>
      <c r="F99" s="182" t="s">
        <v>455</v>
      </c>
      <c r="G99" s="183" t="s">
        <v>356</v>
      </c>
      <c r="H99" s="184">
        <v>24.422000000000001</v>
      </c>
      <c r="I99" s="185"/>
      <c r="J99" s="186">
        <f>ROUND(I99*H99,2)</f>
        <v>0</v>
      </c>
      <c r="K99" s="182" t="s">
        <v>244</v>
      </c>
      <c r="L99" s="41"/>
      <c r="M99" s="187" t="s">
        <v>19</v>
      </c>
      <c r="N99" s="188" t="s">
        <v>40</v>
      </c>
      <c r="O99" s="66"/>
      <c r="P99" s="189">
        <f>O99*H99</f>
        <v>0</v>
      </c>
      <c r="Q99" s="189">
        <v>0</v>
      </c>
      <c r="R99" s="189">
        <f>Q99*H99</f>
        <v>0</v>
      </c>
      <c r="S99" s="189">
        <v>2.4</v>
      </c>
      <c r="T99" s="190">
        <f>S99*H99</f>
        <v>58.6128</v>
      </c>
      <c r="U99" s="36"/>
      <c r="V99" s="36"/>
      <c r="W99" s="36"/>
      <c r="X99" s="36"/>
      <c r="Y99" s="36"/>
      <c r="Z99" s="36"/>
      <c r="AA99" s="36"/>
      <c r="AB99" s="36"/>
      <c r="AC99" s="36"/>
      <c r="AD99" s="36"/>
      <c r="AE99" s="36"/>
      <c r="AR99" s="191" t="s">
        <v>238</v>
      </c>
      <c r="AT99" s="191" t="s">
        <v>234</v>
      </c>
      <c r="AU99" s="191" t="s">
        <v>78</v>
      </c>
      <c r="AY99" s="19" t="s">
        <v>231</v>
      </c>
      <c r="BE99" s="192">
        <f>IF(N99="základní",J99,0)</f>
        <v>0</v>
      </c>
      <c r="BF99" s="192">
        <f>IF(N99="snížená",J99,0)</f>
        <v>0</v>
      </c>
      <c r="BG99" s="192">
        <f>IF(N99="zákl. přenesená",J99,0)</f>
        <v>0</v>
      </c>
      <c r="BH99" s="192">
        <f>IF(N99="sníž. přenesená",J99,0)</f>
        <v>0</v>
      </c>
      <c r="BI99" s="192">
        <f>IF(N99="nulová",J99,0)</f>
        <v>0</v>
      </c>
      <c r="BJ99" s="19" t="s">
        <v>76</v>
      </c>
      <c r="BK99" s="192">
        <f>ROUND(I99*H99,2)</f>
        <v>0</v>
      </c>
      <c r="BL99" s="19" t="s">
        <v>238</v>
      </c>
      <c r="BM99" s="191" t="s">
        <v>456</v>
      </c>
    </row>
    <row r="100" spans="1:65" s="13" customFormat="1" ht="11.25">
      <c r="B100" s="198"/>
      <c r="C100" s="199"/>
      <c r="D100" s="193" t="s">
        <v>248</v>
      </c>
      <c r="E100" s="200" t="s">
        <v>19</v>
      </c>
      <c r="F100" s="201" t="s">
        <v>451</v>
      </c>
      <c r="G100" s="199"/>
      <c r="H100" s="200" t="s">
        <v>19</v>
      </c>
      <c r="I100" s="202"/>
      <c r="J100" s="199"/>
      <c r="K100" s="199"/>
      <c r="L100" s="203"/>
      <c r="M100" s="204"/>
      <c r="N100" s="205"/>
      <c r="O100" s="205"/>
      <c r="P100" s="205"/>
      <c r="Q100" s="205"/>
      <c r="R100" s="205"/>
      <c r="S100" s="205"/>
      <c r="T100" s="206"/>
      <c r="AT100" s="207" t="s">
        <v>248</v>
      </c>
      <c r="AU100" s="207" t="s">
        <v>78</v>
      </c>
      <c r="AV100" s="13" t="s">
        <v>76</v>
      </c>
      <c r="AW100" s="13" t="s">
        <v>31</v>
      </c>
      <c r="AX100" s="13" t="s">
        <v>69</v>
      </c>
      <c r="AY100" s="207" t="s">
        <v>231</v>
      </c>
    </row>
    <row r="101" spans="1:65" s="13" customFormat="1" ht="11.25">
      <c r="B101" s="198"/>
      <c r="C101" s="199"/>
      <c r="D101" s="193" t="s">
        <v>248</v>
      </c>
      <c r="E101" s="200" t="s">
        <v>19</v>
      </c>
      <c r="F101" s="201" t="s">
        <v>457</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1:65" s="14" customFormat="1" ht="11.25">
      <c r="B102" s="208"/>
      <c r="C102" s="209"/>
      <c r="D102" s="193" t="s">
        <v>248</v>
      </c>
      <c r="E102" s="210" t="s">
        <v>19</v>
      </c>
      <c r="F102" s="211" t="s">
        <v>458</v>
      </c>
      <c r="G102" s="209"/>
      <c r="H102" s="212">
        <v>23.01</v>
      </c>
      <c r="I102" s="213"/>
      <c r="J102" s="209"/>
      <c r="K102" s="209"/>
      <c r="L102" s="214"/>
      <c r="M102" s="215"/>
      <c r="N102" s="216"/>
      <c r="O102" s="216"/>
      <c r="P102" s="216"/>
      <c r="Q102" s="216"/>
      <c r="R102" s="216"/>
      <c r="S102" s="216"/>
      <c r="T102" s="217"/>
      <c r="AT102" s="218" t="s">
        <v>248</v>
      </c>
      <c r="AU102" s="218" t="s">
        <v>78</v>
      </c>
      <c r="AV102" s="14" t="s">
        <v>78</v>
      </c>
      <c r="AW102" s="14" t="s">
        <v>31</v>
      </c>
      <c r="AX102" s="14" t="s">
        <v>69</v>
      </c>
      <c r="AY102" s="218" t="s">
        <v>231</v>
      </c>
    </row>
    <row r="103" spans="1:65" s="13" customFormat="1" ht="11.25">
      <c r="B103" s="198"/>
      <c r="C103" s="199"/>
      <c r="D103" s="193" t="s">
        <v>248</v>
      </c>
      <c r="E103" s="200" t="s">
        <v>19</v>
      </c>
      <c r="F103" s="201" t="s">
        <v>459</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1:65" s="14" customFormat="1" ht="11.25">
      <c r="B104" s="208"/>
      <c r="C104" s="209"/>
      <c r="D104" s="193" t="s">
        <v>248</v>
      </c>
      <c r="E104" s="210" t="s">
        <v>19</v>
      </c>
      <c r="F104" s="211" t="s">
        <v>460</v>
      </c>
      <c r="G104" s="209"/>
      <c r="H104" s="212">
        <v>1.4119999999999999</v>
      </c>
      <c r="I104" s="213"/>
      <c r="J104" s="209"/>
      <c r="K104" s="209"/>
      <c r="L104" s="214"/>
      <c r="M104" s="215"/>
      <c r="N104" s="216"/>
      <c r="O104" s="216"/>
      <c r="P104" s="216"/>
      <c r="Q104" s="216"/>
      <c r="R104" s="216"/>
      <c r="S104" s="216"/>
      <c r="T104" s="217"/>
      <c r="AT104" s="218" t="s">
        <v>248</v>
      </c>
      <c r="AU104" s="218" t="s">
        <v>78</v>
      </c>
      <c r="AV104" s="14" t="s">
        <v>78</v>
      </c>
      <c r="AW104" s="14" t="s">
        <v>31</v>
      </c>
      <c r="AX104" s="14" t="s">
        <v>69</v>
      </c>
      <c r="AY104" s="218" t="s">
        <v>231</v>
      </c>
    </row>
    <row r="105" spans="1:65" s="15" customFormat="1" ht="11.25">
      <c r="B105" s="219"/>
      <c r="C105" s="220"/>
      <c r="D105" s="193" t="s">
        <v>248</v>
      </c>
      <c r="E105" s="221" t="s">
        <v>19</v>
      </c>
      <c r="F105" s="222" t="s">
        <v>260</v>
      </c>
      <c r="G105" s="220"/>
      <c r="H105" s="223">
        <v>24.422000000000001</v>
      </c>
      <c r="I105" s="224"/>
      <c r="J105" s="220"/>
      <c r="K105" s="220"/>
      <c r="L105" s="225"/>
      <c r="M105" s="226"/>
      <c r="N105" s="227"/>
      <c r="O105" s="227"/>
      <c r="P105" s="227"/>
      <c r="Q105" s="227"/>
      <c r="R105" s="227"/>
      <c r="S105" s="227"/>
      <c r="T105" s="228"/>
      <c r="AT105" s="229" t="s">
        <v>248</v>
      </c>
      <c r="AU105" s="229" t="s">
        <v>78</v>
      </c>
      <c r="AV105" s="15" t="s">
        <v>238</v>
      </c>
      <c r="AW105" s="15" t="s">
        <v>31</v>
      </c>
      <c r="AX105" s="15" t="s">
        <v>76</v>
      </c>
      <c r="AY105" s="229" t="s">
        <v>231</v>
      </c>
    </row>
    <row r="106" spans="1:65" s="2" customFormat="1" ht="24.2" customHeight="1">
      <c r="A106" s="36"/>
      <c r="B106" s="37"/>
      <c r="C106" s="180" t="s">
        <v>238</v>
      </c>
      <c r="D106" s="180" t="s">
        <v>234</v>
      </c>
      <c r="E106" s="181" t="s">
        <v>461</v>
      </c>
      <c r="F106" s="182" t="s">
        <v>462</v>
      </c>
      <c r="G106" s="183" t="s">
        <v>356</v>
      </c>
      <c r="H106" s="184">
        <v>16.742999999999999</v>
      </c>
      <c r="I106" s="185"/>
      <c r="J106" s="186">
        <f>ROUND(I106*H106,2)</f>
        <v>0</v>
      </c>
      <c r="K106" s="182" t="s">
        <v>244</v>
      </c>
      <c r="L106" s="41"/>
      <c r="M106" s="187" t="s">
        <v>19</v>
      </c>
      <c r="N106" s="188" t="s">
        <v>40</v>
      </c>
      <c r="O106" s="66"/>
      <c r="P106" s="189">
        <f>O106*H106</f>
        <v>0</v>
      </c>
      <c r="Q106" s="189">
        <v>0</v>
      </c>
      <c r="R106" s="189">
        <f>Q106*H106</f>
        <v>0</v>
      </c>
      <c r="S106" s="189">
        <v>2.4</v>
      </c>
      <c r="T106" s="190">
        <f>S106*H106</f>
        <v>40.183199999999992</v>
      </c>
      <c r="U106" s="36"/>
      <c r="V106" s="36"/>
      <c r="W106" s="36"/>
      <c r="X106" s="36"/>
      <c r="Y106" s="36"/>
      <c r="Z106" s="36"/>
      <c r="AA106" s="36"/>
      <c r="AB106" s="36"/>
      <c r="AC106" s="36"/>
      <c r="AD106" s="36"/>
      <c r="AE106" s="36"/>
      <c r="AR106" s="191" t="s">
        <v>238</v>
      </c>
      <c r="AT106" s="191" t="s">
        <v>234</v>
      </c>
      <c r="AU106" s="191" t="s">
        <v>78</v>
      </c>
      <c r="AY106" s="19" t="s">
        <v>231</v>
      </c>
      <c r="BE106" s="192">
        <f>IF(N106="základní",J106,0)</f>
        <v>0</v>
      </c>
      <c r="BF106" s="192">
        <f>IF(N106="snížená",J106,0)</f>
        <v>0</v>
      </c>
      <c r="BG106" s="192">
        <f>IF(N106="zákl. přenesená",J106,0)</f>
        <v>0</v>
      </c>
      <c r="BH106" s="192">
        <f>IF(N106="sníž. přenesená",J106,0)</f>
        <v>0</v>
      </c>
      <c r="BI106" s="192">
        <f>IF(N106="nulová",J106,0)</f>
        <v>0</v>
      </c>
      <c r="BJ106" s="19" t="s">
        <v>76</v>
      </c>
      <c r="BK106" s="192">
        <f>ROUND(I106*H106,2)</f>
        <v>0</v>
      </c>
      <c r="BL106" s="19" t="s">
        <v>238</v>
      </c>
      <c r="BM106" s="191" t="s">
        <v>463</v>
      </c>
    </row>
    <row r="107" spans="1:65" s="2" customFormat="1" ht="39">
      <c r="A107" s="36"/>
      <c r="B107" s="37"/>
      <c r="C107" s="38"/>
      <c r="D107" s="193" t="s">
        <v>246</v>
      </c>
      <c r="E107" s="38"/>
      <c r="F107" s="194" t="s">
        <v>464</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246</v>
      </c>
      <c r="AU107" s="19" t="s">
        <v>78</v>
      </c>
    </row>
    <row r="108" spans="1:65" s="13" customFormat="1" ht="11.25">
      <c r="B108" s="198"/>
      <c r="C108" s="199"/>
      <c r="D108" s="193" t="s">
        <v>248</v>
      </c>
      <c r="E108" s="200" t="s">
        <v>19</v>
      </c>
      <c r="F108" s="201" t="s">
        <v>451</v>
      </c>
      <c r="G108" s="199"/>
      <c r="H108" s="200" t="s">
        <v>19</v>
      </c>
      <c r="I108" s="202"/>
      <c r="J108" s="199"/>
      <c r="K108" s="199"/>
      <c r="L108" s="203"/>
      <c r="M108" s="204"/>
      <c r="N108" s="205"/>
      <c r="O108" s="205"/>
      <c r="P108" s="205"/>
      <c r="Q108" s="205"/>
      <c r="R108" s="205"/>
      <c r="S108" s="205"/>
      <c r="T108" s="206"/>
      <c r="AT108" s="207" t="s">
        <v>248</v>
      </c>
      <c r="AU108" s="207" t="s">
        <v>78</v>
      </c>
      <c r="AV108" s="13" t="s">
        <v>76</v>
      </c>
      <c r="AW108" s="13" t="s">
        <v>31</v>
      </c>
      <c r="AX108" s="13" t="s">
        <v>69</v>
      </c>
      <c r="AY108" s="207" t="s">
        <v>231</v>
      </c>
    </row>
    <row r="109" spans="1:65" s="13" customFormat="1" ht="11.25">
      <c r="B109" s="198"/>
      <c r="C109" s="199"/>
      <c r="D109" s="193" t="s">
        <v>248</v>
      </c>
      <c r="E109" s="200" t="s">
        <v>19</v>
      </c>
      <c r="F109" s="201" t="s">
        <v>465</v>
      </c>
      <c r="G109" s="199"/>
      <c r="H109" s="200" t="s">
        <v>19</v>
      </c>
      <c r="I109" s="202"/>
      <c r="J109" s="199"/>
      <c r="K109" s="199"/>
      <c r="L109" s="203"/>
      <c r="M109" s="204"/>
      <c r="N109" s="205"/>
      <c r="O109" s="205"/>
      <c r="P109" s="205"/>
      <c r="Q109" s="205"/>
      <c r="R109" s="205"/>
      <c r="S109" s="205"/>
      <c r="T109" s="206"/>
      <c r="AT109" s="207" t="s">
        <v>248</v>
      </c>
      <c r="AU109" s="207" t="s">
        <v>78</v>
      </c>
      <c r="AV109" s="13" t="s">
        <v>76</v>
      </c>
      <c r="AW109" s="13" t="s">
        <v>31</v>
      </c>
      <c r="AX109" s="13" t="s">
        <v>69</v>
      </c>
      <c r="AY109" s="207" t="s">
        <v>231</v>
      </c>
    </row>
    <row r="110" spans="1:65" s="14" customFormat="1" ht="22.5">
      <c r="B110" s="208"/>
      <c r="C110" s="209"/>
      <c r="D110" s="193" t="s">
        <v>248</v>
      </c>
      <c r="E110" s="210" t="s">
        <v>19</v>
      </c>
      <c r="F110" s="211" t="s">
        <v>466</v>
      </c>
      <c r="G110" s="209"/>
      <c r="H110" s="212">
        <v>6.4560000000000004</v>
      </c>
      <c r="I110" s="213"/>
      <c r="J110" s="209"/>
      <c r="K110" s="209"/>
      <c r="L110" s="214"/>
      <c r="M110" s="215"/>
      <c r="N110" s="216"/>
      <c r="O110" s="216"/>
      <c r="P110" s="216"/>
      <c r="Q110" s="216"/>
      <c r="R110" s="216"/>
      <c r="S110" s="216"/>
      <c r="T110" s="217"/>
      <c r="AT110" s="218" t="s">
        <v>248</v>
      </c>
      <c r="AU110" s="218" t="s">
        <v>78</v>
      </c>
      <c r="AV110" s="14" t="s">
        <v>78</v>
      </c>
      <c r="AW110" s="14" t="s">
        <v>31</v>
      </c>
      <c r="AX110" s="14" t="s">
        <v>69</v>
      </c>
      <c r="AY110" s="218" t="s">
        <v>231</v>
      </c>
    </row>
    <row r="111" spans="1:65" s="13" customFormat="1" ht="11.25">
      <c r="B111" s="198"/>
      <c r="C111" s="199"/>
      <c r="D111" s="193" t="s">
        <v>248</v>
      </c>
      <c r="E111" s="200" t="s">
        <v>19</v>
      </c>
      <c r="F111" s="201" t="s">
        <v>467</v>
      </c>
      <c r="G111" s="199"/>
      <c r="H111" s="200" t="s">
        <v>19</v>
      </c>
      <c r="I111" s="202"/>
      <c r="J111" s="199"/>
      <c r="K111" s="199"/>
      <c r="L111" s="203"/>
      <c r="M111" s="204"/>
      <c r="N111" s="205"/>
      <c r="O111" s="205"/>
      <c r="P111" s="205"/>
      <c r="Q111" s="205"/>
      <c r="R111" s="205"/>
      <c r="S111" s="205"/>
      <c r="T111" s="206"/>
      <c r="AT111" s="207" t="s">
        <v>248</v>
      </c>
      <c r="AU111" s="207" t="s">
        <v>78</v>
      </c>
      <c r="AV111" s="13" t="s">
        <v>76</v>
      </c>
      <c r="AW111" s="13" t="s">
        <v>31</v>
      </c>
      <c r="AX111" s="13" t="s">
        <v>69</v>
      </c>
      <c r="AY111" s="207" t="s">
        <v>231</v>
      </c>
    </row>
    <row r="112" spans="1:65" s="14" customFormat="1" ht="22.5">
      <c r="B112" s="208"/>
      <c r="C112" s="209"/>
      <c r="D112" s="193" t="s">
        <v>248</v>
      </c>
      <c r="E112" s="210" t="s">
        <v>19</v>
      </c>
      <c r="F112" s="211" t="s">
        <v>468</v>
      </c>
      <c r="G112" s="209"/>
      <c r="H112" s="212">
        <v>9.6649999999999991</v>
      </c>
      <c r="I112" s="213"/>
      <c r="J112" s="209"/>
      <c r="K112" s="209"/>
      <c r="L112" s="214"/>
      <c r="M112" s="215"/>
      <c r="N112" s="216"/>
      <c r="O112" s="216"/>
      <c r="P112" s="216"/>
      <c r="Q112" s="216"/>
      <c r="R112" s="216"/>
      <c r="S112" s="216"/>
      <c r="T112" s="217"/>
      <c r="AT112" s="218" t="s">
        <v>248</v>
      </c>
      <c r="AU112" s="218" t="s">
        <v>78</v>
      </c>
      <c r="AV112" s="14" t="s">
        <v>78</v>
      </c>
      <c r="AW112" s="14" t="s">
        <v>31</v>
      </c>
      <c r="AX112" s="14" t="s">
        <v>69</v>
      </c>
      <c r="AY112" s="218" t="s">
        <v>231</v>
      </c>
    </row>
    <row r="113" spans="1:65" s="13" customFormat="1" ht="11.25">
      <c r="B113" s="198"/>
      <c r="C113" s="199"/>
      <c r="D113" s="193" t="s">
        <v>248</v>
      </c>
      <c r="E113" s="200" t="s">
        <v>19</v>
      </c>
      <c r="F113" s="201" t="s">
        <v>469</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4" customFormat="1" ht="11.25">
      <c r="B114" s="208"/>
      <c r="C114" s="209"/>
      <c r="D114" s="193" t="s">
        <v>248</v>
      </c>
      <c r="E114" s="210" t="s">
        <v>19</v>
      </c>
      <c r="F114" s="211" t="s">
        <v>470</v>
      </c>
      <c r="G114" s="209"/>
      <c r="H114" s="212">
        <v>0.245</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3" customFormat="1" ht="11.25">
      <c r="B115" s="198"/>
      <c r="C115" s="199"/>
      <c r="D115" s="193" t="s">
        <v>248</v>
      </c>
      <c r="E115" s="200" t="s">
        <v>19</v>
      </c>
      <c r="F115" s="201" t="s">
        <v>471</v>
      </c>
      <c r="G115" s="199"/>
      <c r="H115" s="200" t="s">
        <v>19</v>
      </c>
      <c r="I115" s="202"/>
      <c r="J115" s="199"/>
      <c r="K115" s="199"/>
      <c r="L115" s="203"/>
      <c r="M115" s="204"/>
      <c r="N115" s="205"/>
      <c r="O115" s="205"/>
      <c r="P115" s="205"/>
      <c r="Q115" s="205"/>
      <c r="R115" s="205"/>
      <c r="S115" s="205"/>
      <c r="T115" s="206"/>
      <c r="AT115" s="207" t="s">
        <v>248</v>
      </c>
      <c r="AU115" s="207" t="s">
        <v>78</v>
      </c>
      <c r="AV115" s="13" t="s">
        <v>76</v>
      </c>
      <c r="AW115" s="13" t="s">
        <v>31</v>
      </c>
      <c r="AX115" s="13" t="s">
        <v>69</v>
      </c>
      <c r="AY115" s="207" t="s">
        <v>231</v>
      </c>
    </row>
    <row r="116" spans="1:65" s="14" customFormat="1" ht="11.25">
      <c r="B116" s="208"/>
      <c r="C116" s="209"/>
      <c r="D116" s="193" t="s">
        <v>248</v>
      </c>
      <c r="E116" s="210" t="s">
        <v>19</v>
      </c>
      <c r="F116" s="211" t="s">
        <v>472</v>
      </c>
      <c r="G116" s="209"/>
      <c r="H116" s="212">
        <v>0.377</v>
      </c>
      <c r="I116" s="213"/>
      <c r="J116" s="209"/>
      <c r="K116" s="209"/>
      <c r="L116" s="214"/>
      <c r="M116" s="215"/>
      <c r="N116" s="216"/>
      <c r="O116" s="216"/>
      <c r="P116" s="216"/>
      <c r="Q116" s="216"/>
      <c r="R116" s="216"/>
      <c r="S116" s="216"/>
      <c r="T116" s="217"/>
      <c r="AT116" s="218" t="s">
        <v>248</v>
      </c>
      <c r="AU116" s="218" t="s">
        <v>78</v>
      </c>
      <c r="AV116" s="14" t="s">
        <v>78</v>
      </c>
      <c r="AW116" s="14" t="s">
        <v>31</v>
      </c>
      <c r="AX116" s="14" t="s">
        <v>69</v>
      </c>
      <c r="AY116" s="218" t="s">
        <v>231</v>
      </c>
    </row>
    <row r="117" spans="1:65" s="15" customFormat="1" ht="11.25">
      <c r="B117" s="219"/>
      <c r="C117" s="220"/>
      <c r="D117" s="193" t="s">
        <v>248</v>
      </c>
      <c r="E117" s="221" t="s">
        <v>19</v>
      </c>
      <c r="F117" s="222" t="s">
        <v>260</v>
      </c>
      <c r="G117" s="220"/>
      <c r="H117" s="223">
        <v>16.742999999999999</v>
      </c>
      <c r="I117" s="224"/>
      <c r="J117" s="220"/>
      <c r="K117" s="220"/>
      <c r="L117" s="225"/>
      <c r="M117" s="226"/>
      <c r="N117" s="227"/>
      <c r="O117" s="227"/>
      <c r="P117" s="227"/>
      <c r="Q117" s="227"/>
      <c r="R117" s="227"/>
      <c r="S117" s="227"/>
      <c r="T117" s="228"/>
      <c r="AT117" s="229" t="s">
        <v>248</v>
      </c>
      <c r="AU117" s="229" t="s">
        <v>78</v>
      </c>
      <c r="AV117" s="15" t="s">
        <v>238</v>
      </c>
      <c r="AW117" s="15" t="s">
        <v>31</v>
      </c>
      <c r="AX117" s="15" t="s">
        <v>76</v>
      </c>
      <c r="AY117" s="229" t="s">
        <v>231</v>
      </c>
    </row>
    <row r="118" spans="1:65" s="2" customFormat="1" ht="33" customHeight="1">
      <c r="A118" s="36"/>
      <c r="B118" s="37"/>
      <c r="C118" s="180" t="s">
        <v>269</v>
      </c>
      <c r="D118" s="180" t="s">
        <v>234</v>
      </c>
      <c r="E118" s="181" t="s">
        <v>473</v>
      </c>
      <c r="F118" s="182" t="s">
        <v>474</v>
      </c>
      <c r="G118" s="183" t="s">
        <v>356</v>
      </c>
      <c r="H118" s="184">
        <v>30.68</v>
      </c>
      <c r="I118" s="185"/>
      <c r="J118" s="186">
        <f>ROUND(I118*H118,2)</f>
        <v>0</v>
      </c>
      <c r="K118" s="182" t="s">
        <v>244</v>
      </c>
      <c r="L118" s="41"/>
      <c r="M118" s="187" t="s">
        <v>19</v>
      </c>
      <c r="N118" s="188" t="s">
        <v>40</v>
      </c>
      <c r="O118" s="66"/>
      <c r="P118" s="189">
        <f>O118*H118</f>
        <v>0</v>
      </c>
      <c r="Q118" s="189">
        <v>0</v>
      </c>
      <c r="R118" s="189">
        <f>Q118*H118</f>
        <v>0</v>
      </c>
      <c r="S118" s="189">
        <v>1.4</v>
      </c>
      <c r="T118" s="190">
        <f>S118*H118</f>
        <v>42.951999999999998</v>
      </c>
      <c r="U118" s="36"/>
      <c r="V118" s="36"/>
      <c r="W118" s="36"/>
      <c r="X118" s="36"/>
      <c r="Y118" s="36"/>
      <c r="Z118" s="36"/>
      <c r="AA118" s="36"/>
      <c r="AB118" s="36"/>
      <c r="AC118" s="36"/>
      <c r="AD118" s="36"/>
      <c r="AE118" s="36"/>
      <c r="AR118" s="191" t="s">
        <v>238</v>
      </c>
      <c r="AT118" s="191" t="s">
        <v>234</v>
      </c>
      <c r="AU118" s="191" t="s">
        <v>78</v>
      </c>
      <c r="AY118" s="19" t="s">
        <v>231</v>
      </c>
      <c r="BE118" s="192">
        <f>IF(N118="základní",J118,0)</f>
        <v>0</v>
      </c>
      <c r="BF118" s="192">
        <f>IF(N118="snížená",J118,0)</f>
        <v>0</v>
      </c>
      <c r="BG118" s="192">
        <f>IF(N118="zákl. přenesená",J118,0)</f>
        <v>0</v>
      </c>
      <c r="BH118" s="192">
        <f>IF(N118="sníž. přenesená",J118,0)</f>
        <v>0</v>
      </c>
      <c r="BI118" s="192">
        <f>IF(N118="nulová",J118,0)</f>
        <v>0</v>
      </c>
      <c r="BJ118" s="19" t="s">
        <v>76</v>
      </c>
      <c r="BK118" s="192">
        <f>ROUND(I118*H118,2)</f>
        <v>0</v>
      </c>
      <c r="BL118" s="19" t="s">
        <v>238</v>
      </c>
      <c r="BM118" s="191" t="s">
        <v>475</v>
      </c>
    </row>
    <row r="119" spans="1:65" s="13" customFormat="1" ht="11.25">
      <c r="B119" s="198"/>
      <c r="C119" s="199"/>
      <c r="D119" s="193" t="s">
        <v>248</v>
      </c>
      <c r="E119" s="200" t="s">
        <v>19</v>
      </c>
      <c r="F119" s="201" t="s">
        <v>451</v>
      </c>
      <c r="G119" s="199"/>
      <c r="H119" s="200" t="s">
        <v>19</v>
      </c>
      <c r="I119" s="202"/>
      <c r="J119" s="199"/>
      <c r="K119" s="199"/>
      <c r="L119" s="203"/>
      <c r="M119" s="204"/>
      <c r="N119" s="205"/>
      <c r="O119" s="205"/>
      <c r="P119" s="205"/>
      <c r="Q119" s="205"/>
      <c r="R119" s="205"/>
      <c r="S119" s="205"/>
      <c r="T119" s="206"/>
      <c r="AT119" s="207" t="s">
        <v>248</v>
      </c>
      <c r="AU119" s="207" t="s">
        <v>78</v>
      </c>
      <c r="AV119" s="13" t="s">
        <v>76</v>
      </c>
      <c r="AW119" s="13" t="s">
        <v>31</v>
      </c>
      <c r="AX119" s="13" t="s">
        <v>69</v>
      </c>
      <c r="AY119" s="207" t="s">
        <v>231</v>
      </c>
    </row>
    <row r="120" spans="1:65" s="13" customFormat="1" ht="11.25">
      <c r="B120" s="198"/>
      <c r="C120" s="199"/>
      <c r="D120" s="193" t="s">
        <v>248</v>
      </c>
      <c r="E120" s="200" t="s">
        <v>19</v>
      </c>
      <c r="F120" s="201" t="s">
        <v>476</v>
      </c>
      <c r="G120" s="199"/>
      <c r="H120" s="200" t="s">
        <v>19</v>
      </c>
      <c r="I120" s="202"/>
      <c r="J120" s="199"/>
      <c r="K120" s="199"/>
      <c r="L120" s="203"/>
      <c r="M120" s="204"/>
      <c r="N120" s="205"/>
      <c r="O120" s="205"/>
      <c r="P120" s="205"/>
      <c r="Q120" s="205"/>
      <c r="R120" s="205"/>
      <c r="S120" s="205"/>
      <c r="T120" s="206"/>
      <c r="AT120" s="207" t="s">
        <v>248</v>
      </c>
      <c r="AU120" s="207" t="s">
        <v>78</v>
      </c>
      <c r="AV120" s="13" t="s">
        <v>76</v>
      </c>
      <c r="AW120" s="13" t="s">
        <v>31</v>
      </c>
      <c r="AX120" s="13" t="s">
        <v>69</v>
      </c>
      <c r="AY120" s="207" t="s">
        <v>231</v>
      </c>
    </row>
    <row r="121" spans="1:65" s="14" customFormat="1" ht="11.25">
      <c r="B121" s="208"/>
      <c r="C121" s="209"/>
      <c r="D121" s="193" t="s">
        <v>248</v>
      </c>
      <c r="E121" s="210" t="s">
        <v>19</v>
      </c>
      <c r="F121" s="211" t="s">
        <v>477</v>
      </c>
      <c r="G121" s="209"/>
      <c r="H121" s="212">
        <v>30.68</v>
      </c>
      <c r="I121" s="213"/>
      <c r="J121" s="209"/>
      <c r="K121" s="209"/>
      <c r="L121" s="214"/>
      <c r="M121" s="215"/>
      <c r="N121" s="216"/>
      <c r="O121" s="216"/>
      <c r="P121" s="216"/>
      <c r="Q121" s="216"/>
      <c r="R121" s="216"/>
      <c r="S121" s="216"/>
      <c r="T121" s="217"/>
      <c r="AT121" s="218" t="s">
        <v>248</v>
      </c>
      <c r="AU121" s="218" t="s">
        <v>78</v>
      </c>
      <c r="AV121" s="14" t="s">
        <v>78</v>
      </c>
      <c r="AW121" s="14" t="s">
        <v>31</v>
      </c>
      <c r="AX121" s="14" t="s">
        <v>76</v>
      </c>
      <c r="AY121" s="218" t="s">
        <v>231</v>
      </c>
    </row>
    <row r="122" spans="1:65" s="2" customFormat="1" ht="24.2" customHeight="1">
      <c r="A122" s="36"/>
      <c r="B122" s="37"/>
      <c r="C122" s="180" t="s">
        <v>275</v>
      </c>
      <c r="D122" s="180" t="s">
        <v>234</v>
      </c>
      <c r="E122" s="181" t="s">
        <v>478</v>
      </c>
      <c r="F122" s="182" t="s">
        <v>479</v>
      </c>
      <c r="G122" s="183" t="s">
        <v>243</v>
      </c>
      <c r="H122" s="184">
        <v>10.1</v>
      </c>
      <c r="I122" s="185"/>
      <c r="J122" s="186">
        <f>ROUND(I122*H122,2)</f>
        <v>0</v>
      </c>
      <c r="K122" s="182" t="s">
        <v>244</v>
      </c>
      <c r="L122" s="41"/>
      <c r="M122" s="187" t="s">
        <v>19</v>
      </c>
      <c r="N122" s="188" t="s">
        <v>40</v>
      </c>
      <c r="O122" s="66"/>
      <c r="P122" s="189">
        <f>O122*H122</f>
        <v>0</v>
      </c>
      <c r="Q122" s="189">
        <v>0</v>
      </c>
      <c r="R122" s="189">
        <f>Q122*H122</f>
        <v>0</v>
      </c>
      <c r="S122" s="189">
        <v>0.16900000000000001</v>
      </c>
      <c r="T122" s="190">
        <f>S122*H122</f>
        <v>1.7069000000000001</v>
      </c>
      <c r="U122" s="36"/>
      <c r="V122" s="36"/>
      <c r="W122" s="36"/>
      <c r="X122" s="36"/>
      <c r="Y122" s="36"/>
      <c r="Z122" s="36"/>
      <c r="AA122" s="36"/>
      <c r="AB122" s="36"/>
      <c r="AC122" s="36"/>
      <c r="AD122" s="36"/>
      <c r="AE122" s="36"/>
      <c r="AR122" s="191" t="s">
        <v>238</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480</v>
      </c>
    </row>
    <row r="123" spans="1:65" s="2" customFormat="1" ht="29.25">
      <c r="A123" s="36"/>
      <c r="B123" s="37"/>
      <c r="C123" s="38"/>
      <c r="D123" s="193" t="s">
        <v>246</v>
      </c>
      <c r="E123" s="38"/>
      <c r="F123" s="194" t="s">
        <v>481</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246</v>
      </c>
      <c r="AU123" s="19" t="s">
        <v>78</v>
      </c>
    </row>
    <row r="124" spans="1:65" s="13" customFormat="1" ht="11.25">
      <c r="B124" s="198"/>
      <c r="C124" s="199"/>
      <c r="D124" s="193" t="s">
        <v>248</v>
      </c>
      <c r="E124" s="200" t="s">
        <v>19</v>
      </c>
      <c r="F124" s="201" t="s">
        <v>451</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11.25">
      <c r="B125" s="208"/>
      <c r="C125" s="209"/>
      <c r="D125" s="193" t="s">
        <v>248</v>
      </c>
      <c r="E125" s="210" t="s">
        <v>19</v>
      </c>
      <c r="F125" s="211" t="s">
        <v>482</v>
      </c>
      <c r="G125" s="209"/>
      <c r="H125" s="212">
        <v>10.1</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5" customFormat="1" ht="11.25">
      <c r="B126" s="219"/>
      <c r="C126" s="220"/>
      <c r="D126" s="193" t="s">
        <v>248</v>
      </c>
      <c r="E126" s="221" t="s">
        <v>19</v>
      </c>
      <c r="F126" s="222" t="s">
        <v>260</v>
      </c>
      <c r="G126" s="220"/>
      <c r="H126" s="223">
        <v>10.1</v>
      </c>
      <c r="I126" s="224"/>
      <c r="J126" s="220"/>
      <c r="K126" s="220"/>
      <c r="L126" s="225"/>
      <c r="M126" s="226"/>
      <c r="N126" s="227"/>
      <c r="O126" s="227"/>
      <c r="P126" s="227"/>
      <c r="Q126" s="227"/>
      <c r="R126" s="227"/>
      <c r="S126" s="227"/>
      <c r="T126" s="228"/>
      <c r="AT126" s="229" t="s">
        <v>248</v>
      </c>
      <c r="AU126" s="229" t="s">
        <v>78</v>
      </c>
      <c r="AV126" s="15" t="s">
        <v>238</v>
      </c>
      <c r="AW126" s="15" t="s">
        <v>31</v>
      </c>
      <c r="AX126" s="15" t="s">
        <v>76</v>
      </c>
      <c r="AY126" s="229" t="s">
        <v>231</v>
      </c>
    </row>
    <row r="127" spans="1:65" s="2" customFormat="1" ht="24.2" customHeight="1">
      <c r="A127" s="36"/>
      <c r="B127" s="37"/>
      <c r="C127" s="180" t="s">
        <v>282</v>
      </c>
      <c r="D127" s="180" t="s">
        <v>234</v>
      </c>
      <c r="E127" s="181" t="s">
        <v>483</v>
      </c>
      <c r="F127" s="182" t="s">
        <v>484</v>
      </c>
      <c r="G127" s="183" t="s">
        <v>237</v>
      </c>
      <c r="H127" s="184">
        <v>1</v>
      </c>
      <c r="I127" s="185"/>
      <c r="J127" s="186">
        <f>ROUND(I127*H127,2)</f>
        <v>0</v>
      </c>
      <c r="K127" s="182" t="s">
        <v>19</v>
      </c>
      <c r="L127" s="41"/>
      <c r="M127" s="187" t="s">
        <v>19</v>
      </c>
      <c r="N127" s="188" t="s">
        <v>40</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485</v>
      </c>
    </row>
    <row r="128" spans="1:65" s="12" customFormat="1" ht="22.9" customHeight="1">
      <c r="B128" s="164"/>
      <c r="C128" s="165"/>
      <c r="D128" s="166" t="s">
        <v>68</v>
      </c>
      <c r="E128" s="178" t="s">
        <v>399</v>
      </c>
      <c r="F128" s="178" t="s">
        <v>400</v>
      </c>
      <c r="G128" s="165"/>
      <c r="H128" s="165"/>
      <c r="I128" s="168"/>
      <c r="J128" s="179">
        <f>BK128</f>
        <v>0</v>
      </c>
      <c r="K128" s="165"/>
      <c r="L128" s="170"/>
      <c r="M128" s="171"/>
      <c r="N128" s="172"/>
      <c r="O128" s="172"/>
      <c r="P128" s="173">
        <f>SUM(P129:P150)</f>
        <v>0</v>
      </c>
      <c r="Q128" s="172"/>
      <c r="R128" s="173">
        <f>SUM(R129:R150)</f>
        <v>0</v>
      </c>
      <c r="S128" s="172"/>
      <c r="T128" s="174">
        <f>SUM(T129:T150)</f>
        <v>0</v>
      </c>
      <c r="AR128" s="175" t="s">
        <v>76</v>
      </c>
      <c r="AT128" s="176" t="s">
        <v>68</v>
      </c>
      <c r="AU128" s="176" t="s">
        <v>76</v>
      </c>
      <c r="AY128" s="175" t="s">
        <v>231</v>
      </c>
      <c r="BK128" s="177">
        <f>SUM(BK129:BK150)</f>
        <v>0</v>
      </c>
    </row>
    <row r="129" spans="1:65" s="2" customFormat="1" ht="37.9" customHeight="1">
      <c r="A129" s="36"/>
      <c r="B129" s="37"/>
      <c r="C129" s="180" t="s">
        <v>287</v>
      </c>
      <c r="D129" s="180" t="s">
        <v>234</v>
      </c>
      <c r="E129" s="181" t="s">
        <v>402</v>
      </c>
      <c r="F129" s="182" t="s">
        <v>403</v>
      </c>
      <c r="G129" s="183" t="s">
        <v>404</v>
      </c>
      <c r="H129" s="184">
        <v>190.59299999999999</v>
      </c>
      <c r="I129" s="185"/>
      <c r="J129" s="186">
        <f>ROUND(I129*H129,2)</f>
        <v>0</v>
      </c>
      <c r="K129" s="182" t="s">
        <v>244</v>
      </c>
      <c r="L129" s="41"/>
      <c r="M129" s="187" t="s">
        <v>19</v>
      </c>
      <c r="N129" s="188" t="s">
        <v>40</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238</v>
      </c>
      <c r="AT129" s="191" t="s">
        <v>234</v>
      </c>
      <c r="AU129" s="191" t="s">
        <v>78</v>
      </c>
      <c r="AY129" s="19" t="s">
        <v>231</v>
      </c>
      <c r="BE129" s="192">
        <f>IF(N129="základní",J129,0)</f>
        <v>0</v>
      </c>
      <c r="BF129" s="192">
        <f>IF(N129="snížená",J129,0)</f>
        <v>0</v>
      </c>
      <c r="BG129" s="192">
        <f>IF(N129="zákl. přenesená",J129,0)</f>
        <v>0</v>
      </c>
      <c r="BH129" s="192">
        <f>IF(N129="sníž. přenesená",J129,0)</f>
        <v>0</v>
      </c>
      <c r="BI129" s="192">
        <f>IF(N129="nulová",J129,0)</f>
        <v>0</v>
      </c>
      <c r="BJ129" s="19" t="s">
        <v>76</v>
      </c>
      <c r="BK129" s="192">
        <f>ROUND(I129*H129,2)</f>
        <v>0</v>
      </c>
      <c r="BL129" s="19" t="s">
        <v>238</v>
      </c>
      <c r="BM129" s="191" t="s">
        <v>486</v>
      </c>
    </row>
    <row r="130" spans="1:65" s="2" customFormat="1" ht="78">
      <c r="A130" s="36"/>
      <c r="B130" s="37"/>
      <c r="C130" s="38"/>
      <c r="D130" s="193" t="s">
        <v>246</v>
      </c>
      <c r="E130" s="38"/>
      <c r="F130" s="194" t="s">
        <v>406</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246</v>
      </c>
      <c r="AU130" s="19" t="s">
        <v>78</v>
      </c>
    </row>
    <row r="131" spans="1:65" s="2" customFormat="1" ht="49.15" customHeight="1">
      <c r="A131" s="36"/>
      <c r="B131" s="37"/>
      <c r="C131" s="180" t="s">
        <v>294</v>
      </c>
      <c r="D131" s="180" t="s">
        <v>234</v>
      </c>
      <c r="E131" s="181" t="s">
        <v>408</v>
      </c>
      <c r="F131" s="182" t="s">
        <v>409</v>
      </c>
      <c r="G131" s="183" t="s">
        <v>404</v>
      </c>
      <c r="H131" s="184">
        <v>2668.3020000000001</v>
      </c>
      <c r="I131" s="185"/>
      <c r="J131" s="186">
        <f>ROUND(I131*H131,2)</f>
        <v>0</v>
      </c>
      <c r="K131" s="182" t="s">
        <v>244</v>
      </c>
      <c r="L131" s="41"/>
      <c r="M131" s="187" t="s">
        <v>19</v>
      </c>
      <c r="N131" s="188" t="s">
        <v>40</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238</v>
      </c>
      <c r="AT131" s="191" t="s">
        <v>234</v>
      </c>
      <c r="AU131" s="191" t="s">
        <v>78</v>
      </c>
      <c r="AY131" s="19" t="s">
        <v>231</v>
      </c>
      <c r="BE131" s="192">
        <f>IF(N131="základní",J131,0)</f>
        <v>0</v>
      </c>
      <c r="BF131" s="192">
        <f>IF(N131="snížená",J131,0)</f>
        <v>0</v>
      </c>
      <c r="BG131" s="192">
        <f>IF(N131="zákl. přenesená",J131,0)</f>
        <v>0</v>
      </c>
      <c r="BH131" s="192">
        <f>IF(N131="sníž. přenesená",J131,0)</f>
        <v>0</v>
      </c>
      <c r="BI131" s="192">
        <f>IF(N131="nulová",J131,0)</f>
        <v>0</v>
      </c>
      <c r="BJ131" s="19" t="s">
        <v>76</v>
      </c>
      <c r="BK131" s="192">
        <f>ROUND(I131*H131,2)</f>
        <v>0</v>
      </c>
      <c r="BL131" s="19" t="s">
        <v>238</v>
      </c>
      <c r="BM131" s="191" t="s">
        <v>487</v>
      </c>
    </row>
    <row r="132" spans="1:65" s="2" customFormat="1" ht="78">
      <c r="A132" s="36"/>
      <c r="B132" s="37"/>
      <c r="C132" s="38"/>
      <c r="D132" s="193" t="s">
        <v>246</v>
      </c>
      <c r="E132" s="38"/>
      <c r="F132" s="194" t="s">
        <v>406</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246</v>
      </c>
      <c r="AU132" s="19" t="s">
        <v>78</v>
      </c>
    </row>
    <row r="133" spans="1:65" s="14" customFormat="1" ht="11.25">
      <c r="B133" s="208"/>
      <c r="C133" s="209"/>
      <c r="D133" s="193" t="s">
        <v>248</v>
      </c>
      <c r="E133" s="209"/>
      <c r="F133" s="211" t="s">
        <v>488</v>
      </c>
      <c r="G133" s="209"/>
      <c r="H133" s="212">
        <v>2668.3020000000001</v>
      </c>
      <c r="I133" s="213"/>
      <c r="J133" s="209"/>
      <c r="K133" s="209"/>
      <c r="L133" s="214"/>
      <c r="M133" s="215"/>
      <c r="N133" s="216"/>
      <c r="O133" s="216"/>
      <c r="P133" s="216"/>
      <c r="Q133" s="216"/>
      <c r="R133" s="216"/>
      <c r="S133" s="216"/>
      <c r="T133" s="217"/>
      <c r="AT133" s="218" t="s">
        <v>248</v>
      </c>
      <c r="AU133" s="218" t="s">
        <v>78</v>
      </c>
      <c r="AV133" s="14" t="s">
        <v>78</v>
      </c>
      <c r="AW133" s="14" t="s">
        <v>4</v>
      </c>
      <c r="AX133" s="14" t="s">
        <v>76</v>
      </c>
      <c r="AY133" s="218" t="s">
        <v>231</v>
      </c>
    </row>
    <row r="134" spans="1:65" s="2" customFormat="1" ht="24.2" customHeight="1">
      <c r="A134" s="36"/>
      <c r="B134" s="37"/>
      <c r="C134" s="180" t="s">
        <v>145</v>
      </c>
      <c r="D134" s="180" t="s">
        <v>234</v>
      </c>
      <c r="E134" s="181" t="s">
        <v>413</v>
      </c>
      <c r="F134" s="182" t="s">
        <v>414</v>
      </c>
      <c r="G134" s="183" t="s">
        <v>404</v>
      </c>
      <c r="H134" s="184">
        <v>190.59299999999999</v>
      </c>
      <c r="I134" s="185"/>
      <c r="J134" s="186">
        <f>ROUND(I134*H134,2)</f>
        <v>0</v>
      </c>
      <c r="K134" s="182" t="s">
        <v>244</v>
      </c>
      <c r="L134" s="41"/>
      <c r="M134" s="187" t="s">
        <v>19</v>
      </c>
      <c r="N134" s="188" t="s">
        <v>40</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238</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238</v>
      </c>
      <c r="BM134" s="191" t="s">
        <v>489</v>
      </c>
    </row>
    <row r="135" spans="1:65" s="2" customFormat="1" ht="48.75">
      <c r="A135" s="36"/>
      <c r="B135" s="37"/>
      <c r="C135" s="38"/>
      <c r="D135" s="193" t="s">
        <v>246</v>
      </c>
      <c r="E135" s="38"/>
      <c r="F135" s="194" t="s">
        <v>416</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246</v>
      </c>
      <c r="AU135" s="19" t="s">
        <v>78</v>
      </c>
    </row>
    <row r="136" spans="1:65" s="2" customFormat="1" ht="44.25" customHeight="1">
      <c r="A136" s="36"/>
      <c r="B136" s="37"/>
      <c r="C136" s="180" t="s">
        <v>154</v>
      </c>
      <c r="D136" s="180" t="s">
        <v>234</v>
      </c>
      <c r="E136" s="181" t="s">
        <v>418</v>
      </c>
      <c r="F136" s="182" t="s">
        <v>419</v>
      </c>
      <c r="G136" s="183" t="s">
        <v>404</v>
      </c>
      <c r="H136" s="184">
        <v>48.645000000000003</v>
      </c>
      <c r="I136" s="185"/>
      <c r="J136" s="186">
        <f>ROUND(I136*H136,2)</f>
        <v>0</v>
      </c>
      <c r="K136" s="182" t="s">
        <v>244</v>
      </c>
      <c r="L136" s="41"/>
      <c r="M136" s="187" t="s">
        <v>19</v>
      </c>
      <c r="N136" s="188" t="s">
        <v>40</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238</v>
      </c>
      <c r="AT136" s="191" t="s">
        <v>234</v>
      </c>
      <c r="AU136" s="191" t="s">
        <v>78</v>
      </c>
      <c r="AY136" s="19" t="s">
        <v>231</v>
      </c>
      <c r="BE136" s="192">
        <f>IF(N136="základní",J136,0)</f>
        <v>0</v>
      </c>
      <c r="BF136" s="192">
        <f>IF(N136="snížená",J136,0)</f>
        <v>0</v>
      </c>
      <c r="BG136" s="192">
        <f>IF(N136="zákl. přenesená",J136,0)</f>
        <v>0</v>
      </c>
      <c r="BH136" s="192">
        <f>IF(N136="sníž. přenesená",J136,0)</f>
        <v>0</v>
      </c>
      <c r="BI136" s="192">
        <f>IF(N136="nulová",J136,0)</f>
        <v>0</v>
      </c>
      <c r="BJ136" s="19" t="s">
        <v>76</v>
      </c>
      <c r="BK136" s="192">
        <f>ROUND(I136*H136,2)</f>
        <v>0</v>
      </c>
      <c r="BL136" s="19" t="s">
        <v>238</v>
      </c>
      <c r="BM136" s="191" t="s">
        <v>490</v>
      </c>
    </row>
    <row r="137" spans="1:65" s="2" customFormat="1" ht="107.25">
      <c r="A137" s="36"/>
      <c r="B137" s="37"/>
      <c r="C137" s="38"/>
      <c r="D137" s="193" t="s">
        <v>246</v>
      </c>
      <c r="E137" s="38"/>
      <c r="F137" s="194" t="s">
        <v>421</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246</v>
      </c>
      <c r="AU137" s="19" t="s">
        <v>78</v>
      </c>
    </row>
    <row r="138" spans="1:65" s="13" customFormat="1" ht="11.25">
      <c r="B138" s="198"/>
      <c r="C138" s="199"/>
      <c r="D138" s="193" t="s">
        <v>248</v>
      </c>
      <c r="E138" s="200" t="s">
        <v>19</v>
      </c>
      <c r="F138" s="201" t="s">
        <v>491</v>
      </c>
      <c r="G138" s="199"/>
      <c r="H138" s="200" t="s">
        <v>19</v>
      </c>
      <c r="I138" s="202"/>
      <c r="J138" s="199"/>
      <c r="K138" s="199"/>
      <c r="L138" s="203"/>
      <c r="M138" s="204"/>
      <c r="N138" s="205"/>
      <c r="O138" s="205"/>
      <c r="P138" s="205"/>
      <c r="Q138" s="205"/>
      <c r="R138" s="205"/>
      <c r="S138" s="205"/>
      <c r="T138" s="206"/>
      <c r="AT138" s="207" t="s">
        <v>248</v>
      </c>
      <c r="AU138" s="207" t="s">
        <v>78</v>
      </c>
      <c r="AV138" s="13" t="s">
        <v>76</v>
      </c>
      <c r="AW138" s="13" t="s">
        <v>31</v>
      </c>
      <c r="AX138" s="13" t="s">
        <v>69</v>
      </c>
      <c r="AY138" s="207" t="s">
        <v>231</v>
      </c>
    </row>
    <row r="139" spans="1:65" s="13" customFormat="1" ht="11.25">
      <c r="B139" s="198"/>
      <c r="C139" s="199"/>
      <c r="D139" s="193" t="s">
        <v>248</v>
      </c>
      <c r="E139" s="200" t="s">
        <v>19</v>
      </c>
      <c r="F139" s="201" t="s">
        <v>492</v>
      </c>
      <c r="G139" s="199"/>
      <c r="H139" s="200" t="s">
        <v>19</v>
      </c>
      <c r="I139" s="202"/>
      <c r="J139" s="199"/>
      <c r="K139" s="199"/>
      <c r="L139" s="203"/>
      <c r="M139" s="204"/>
      <c r="N139" s="205"/>
      <c r="O139" s="205"/>
      <c r="P139" s="205"/>
      <c r="Q139" s="205"/>
      <c r="R139" s="205"/>
      <c r="S139" s="205"/>
      <c r="T139" s="206"/>
      <c r="AT139" s="207" t="s">
        <v>248</v>
      </c>
      <c r="AU139" s="207" t="s">
        <v>78</v>
      </c>
      <c r="AV139" s="13" t="s">
        <v>76</v>
      </c>
      <c r="AW139" s="13" t="s">
        <v>31</v>
      </c>
      <c r="AX139" s="13" t="s">
        <v>69</v>
      </c>
      <c r="AY139" s="207" t="s">
        <v>231</v>
      </c>
    </row>
    <row r="140" spans="1:65" s="14" customFormat="1" ht="11.25">
      <c r="B140" s="208"/>
      <c r="C140" s="209"/>
      <c r="D140" s="193" t="s">
        <v>248</v>
      </c>
      <c r="E140" s="210" t="s">
        <v>19</v>
      </c>
      <c r="F140" s="211" t="s">
        <v>493</v>
      </c>
      <c r="G140" s="209"/>
      <c r="H140" s="212">
        <v>46.938000000000002</v>
      </c>
      <c r="I140" s="213"/>
      <c r="J140" s="209"/>
      <c r="K140" s="209"/>
      <c r="L140" s="214"/>
      <c r="M140" s="215"/>
      <c r="N140" s="216"/>
      <c r="O140" s="216"/>
      <c r="P140" s="216"/>
      <c r="Q140" s="216"/>
      <c r="R140" s="216"/>
      <c r="S140" s="216"/>
      <c r="T140" s="217"/>
      <c r="AT140" s="218" t="s">
        <v>248</v>
      </c>
      <c r="AU140" s="218" t="s">
        <v>78</v>
      </c>
      <c r="AV140" s="14" t="s">
        <v>78</v>
      </c>
      <c r="AW140" s="14" t="s">
        <v>31</v>
      </c>
      <c r="AX140" s="14" t="s">
        <v>69</v>
      </c>
      <c r="AY140" s="218" t="s">
        <v>231</v>
      </c>
    </row>
    <row r="141" spans="1:65" s="13" customFormat="1" ht="11.25">
      <c r="B141" s="198"/>
      <c r="C141" s="199"/>
      <c r="D141" s="193" t="s">
        <v>248</v>
      </c>
      <c r="E141" s="200" t="s">
        <v>19</v>
      </c>
      <c r="F141" s="201" t="s">
        <v>494</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495</v>
      </c>
      <c r="G142" s="209"/>
      <c r="H142" s="212">
        <v>1.7070000000000001</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5" customFormat="1" ht="11.25">
      <c r="B143" s="219"/>
      <c r="C143" s="220"/>
      <c r="D143" s="193" t="s">
        <v>248</v>
      </c>
      <c r="E143" s="221" t="s">
        <v>19</v>
      </c>
      <c r="F143" s="222" t="s">
        <v>260</v>
      </c>
      <c r="G143" s="220"/>
      <c r="H143" s="223">
        <v>48.645000000000003</v>
      </c>
      <c r="I143" s="224"/>
      <c r="J143" s="220"/>
      <c r="K143" s="220"/>
      <c r="L143" s="225"/>
      <c r="M143" s="226"/>
      <c r="N143" s="227"/>
      <c r="O143" s="227"/>
      <c r="P143" s="227"/>
      <c r="Q143" s="227"/>
      <c r="R143" s="227"/>
      <c r="S143" s="227"/>
      <c r="T143" s="228"/>
      <c r="AT143" s="229" t="s">
        <v>248</v>
      </c>
      <c r="AU143" s="229" t="s">
        <v>78</v>
      </c>
      <c r="AV143" s="15" t="s">
        <v>238</v>
      </c>
      <c r="AW143" s="15" t="s">
        <v>31</v>
      </c>
      <c r="AX143" s="15" t="s">
        <v>76</v>
      </c>
      <c r="AY143" s="229" t="s">
        <v>231</v>
      </c>
    </row>
    <row r="144" spans="1:65" s="2" customFormat="1" ht="44.25" customHeight="1">
      <c r="A144" s="36"/>
      <c r="B144" s="37"/>
      <c r="C144" s="180" t="s">
        <v>311</v>
      </c>
      <c r="D144" s="180" t="s">
        <v>234</v>
      </c>
      <c r="E144" s="181" t="s">
        <v>496</v>
      </c>
      <c r="F144" s="182" t="s">
        <v>497</v>
      </c>
      <c r="G144" s="183" t="s">
        <v>404</v>
      </c>
      <c r="H144" s="184">
        <v>98.995999999999995</v>
      </c>
      <c r="I144" s="185"/>
      <c r="J144" s="186">
        <f>ROUND(I144*H144,2)</f>
        <v>0</v>
      </c>
      <c r="K144" s="182" t="s">
        <v>244</v>
      </c>
      <c r="L144" s="41"/>
      <c r="M144" s="187" t="s">
        <v>19</v>
      </c>
      <c r="N144" s="188" t="s">
        <v>40</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238</v>
      </c>
      <c r="AT144" s="191" t="s">
        <v>234</v>
      </c>
      <c r="AU144" s="191" t="s">
        <v>78</v>
      </c>
      <c r="AY144" s="19" t="s">
        <v>231</v>
      </c>
      <c r="BE144" s="192">
        <f>IF(N144="základní",J144,0)</f>
        <v>0</v>
      </c>
      <c r="BF144" s="192">
        <f>IF(N144="snížená",J144,0)</f>
        <v>0</v>
      </c>
      <c r="BG144" s="192">
        <f>IF(N144="zákl. přenesená",J144,0)</f>
        <v>0</v>
      </c>
      <c r="BH144" s="192">
        <f>IF(N144="sníž. přenesená",J144,0)</f>
        <v>0</v>
      </c>
      <c r="BI144" s="192">
        <f>IF(N144="nulová",J144,0)</f>
        <v>0</v>
      </c>
      <c r="BJ144" s="19" t="s">
        <v>76</v>
      </c>
      <c r="BK144" s="192">
        <f>ROUND(I144*H144,2)</f>
        <v>0</v>
      </c>
      <c r="BL144" s="19" t="s">
        <v>238</v>
      </c>
      <c r="BM144" s="191" t="s">
        <v>498</v>
      </c>
    </row>
    <row r="145" spans="1:65" s="2" customFormat="1" ht="107.25">
      <c r="A145" s="36"/>
      <c r="B145" s="37"/>
      <c r="C145" s="38"/>
      <c r="D145" s="193" t="s">
        <v>246</v>
      </c>
      <c r="E145" s="38"/>
      <c r="F145" s="194" t="s">
        <v>421</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246</v>
      </c>
      <c r="AU145" s="19" t="s">
        <v>78</v>
      </c>
    </row>
    <row r="146" spans="1:65" s="14" customFormat="1" ht="11.25">
      <c r="B146" s="208"/>
      <c r="C146" s="209"/>
      <c r="D146" s="193" t="s">
        <v>248</v>
      </c>
      <c r="E146" s="210" t="s">
        <v>19</v>
      </c>
      <c r="F146" s="211" t="s">
        <v>499</v>
      </c>
      <c r="G146" s="209"/>
      <c r="H146" s="212">
        <v>98.995999999999995</v>
      </c>
      <c r="I146" s="213"/>
      <c r="J146" s="209"/>
      <c r="K146" s="209"/>
      <c r="L146" s="214"/>
      <c r="M146" s="215"/>
      <c r="N146" s="216"/>
      <c r="O146" s="216"/>
      <c r="P146" s="216"/>
      <c r="Q146" s="216"/>
      <c r="R146" s="216"/>
      <c r="S146" s="216"/>
      <c r="T146" s="217"/>
      <c r="AT146" s="218" t="s">
        <v>248</v>
      </c>
      <c r="AU146" s="218" t="s">
        <v>78</v>
      </c>
      <c r="AV146" s="14" t="s">
        <v>78</v>
      </c>
      <c r="AW146" s="14" t="s">
        <v>31</v>
      </c>
      <c r="AX146" s="14" t="s">
        <v>76</v>
      </c>
      <c r="AY146" s="218" t="s">
        <v>231</v>
      </c>
    </row>
    <row r="147" spans="1:65" s="2" customFormat="1" ht="44.25" customHeight="1">
      <c r="A147" s="36"/>
      <c r="B147" s="37"/>
      <c r="C147" s="180" t="s">
        <v>316</v>
      </c>
      <c r="D147" s="180" t="s">
        <v>234</v>
      </c>
      <c r="E147" s="181" t="s">
        <v>430</v>
      </c>
      <c r="F147" s="182" t="s">
        <v>431</v>
      </c>
      <c r="G147" s="183" t="s">
        <v>404</v>
      </c>
      <c r="H147" s="184">
        <v>42.951999999999998</v>
      </c>
      <c r="I147" s="185"/>
      <c r="J147" s="186">
        <f>ROUND(I147*H147,2)</f>
        <v>0</v>
      </c>
      <c r="K147" s="182" t="s">
        <v>244</v>
      </c>
      <c r="L147" s="41"/>
      <c r="M147" s="187" t="s">
        <v>19</v>
      </c>
      <c r="N147" s="188" t="s">
        <v>40</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238</v>
      </c>
      <c r="AT147" s="191" t="s">
        <v>234</v>
      </c>
      <c r="AU147" s="191" t="s">
        <v>78</v>
      </c>
      <c r="AY147" s="19" t="s">
        <v>231</v>
      </c>
      <c r="BE147" s="192">
        <f>IF(N147="základní",J147,0)</f>
        <v>0</v>
      </c>
      <c r="BF147" s="192">
        <f>IF(N147="snížená",J147,0)</f>
        <v>0</v>
      </c>
      <c r="BG147" s="192">
        <f>IF(N147="zákl. přenesená",J147,0)</f>
        <v>0</v>
      </c>
      <c r="BH147" s="192">
        <f>IF(N147="sníž. přenesená",J147,0)</f>
        <v>0</v>
      </c>
      <c r="BI147" s="192">
        <f>IF(N147="nulová",J147,0)</f>
        <v>0</v>
      </c>
      <c r="BJ147" s="19" t="s">
        <v>76</v>
      </c>
      <c r="BK147" s="192">
        <f>ROUND(I147*H147,2)</f>
        <v>0</v>
      </c>
      <c r="BL147" s="19" t="s">
        <v>238</v>
      </c>
      <c r="BM147" s="191" t="s">
        <v>500</v>
      </c>
    </row>
    <row r="148" spans="1:65" s="2" customFormat="1" ht="107.25">
      <c r="A148" s="36"/>
      <c r="B148" s="37"/>
      <c r="C148" s="38"/>
      <c r="D148" s="193" t="s">
        <v>246</v>
      </c>
      <c r="E148" s="38"/>
      <c r="F148" s="194" t="s">
        <v>421</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246</v>
      </c>
      <c r="AU148" s="19" t="s">
        <v>78</v>
      </c>
    </row>
    <row r="149" spans="1:65" s="13" customFormat="1" ht="11.25">
      <c r="B149" s="198"/>
      <c r="C149" s="199"/>
      <c r="D149" s="193" t="s">
        <v>248</v>
      </c>
      <c r="E149" s="200" t="s">
        <v>19</v>
      </c>
      <c r="F149" s="201" t="s">
        <v>501</v>
      </c>
      <c r="G149" s="199"/>
      <c r="H149" s="200" t="s">
        <v>19</v>
      </c>
      <c r="I149" s="202"/>
      <c r="J149" s="199"/>
      <c r="K149" s="199"/>
      <c r="L149" s="203"/>
      <c r="M149" s="204"/>
      <c r="N149" s="205"/>
      <c r="O149" s="205"/>
      <c r="P149" s="205"/>
      <c r="Q149" s="205"/>
      <c r="R149" s="205"/>
      <c r="S149" s="205"/>
      <c r="T149" s="206"/>
      <c r="AT149" s="207" t="s">
        <v>248</v>
      </c>
      <c r="AU149" s="207" t="s">
        <v>78</v>
      </c>
      <c r="AV149" s="13" t="s">
        <v>76</v>
      </c>
      <c r="AW149" s="13" t="s">
        <v>31</v>
      </c>
      <c r="AX149" s="13" t="s">
        <v>69</v>
      </c>
      <c r="AY149" s="207" t="s">
        <v>231</v>
      </c>
    </row>
    <row r="150" spans="1:65" s="14" customFormat="1" ht="11.25">
      <c r="B150" s="208"/>
      <c r="C150" s="209"/>
      <c r="D150" s="193" t="s">
        <v>248</v>
      </c>
      <c r="E150" s="210" t="s">
        <v>19</v>
      </c>
      <c r="F150" s="211" t="s">
        <v>502</v>
      </c>
      <c r="G150" s="209"/>
      <c r="H150" s="212">
        <v>42.951999999999998</v>
      </c>
      <c r="I150" s="213"/>
      <c r="J150" s="209"/>
      <c r="K150" s="209"/>
      <c r="L150" s="214"/>
      <c r="M150" s="230"/>
      <c r="N150" s="231"/>
      <c r="O150" s="231"/>
      <c r="P150" s="231"/>
      <c r="Q150" s="231"/>
      <c r="R150" s="231"/>
      <c r="S150" s="231"/>
      <c r="T150" s="232"/>
      <c r="AT150" s="218" t="s">
        <v>248</v>
      </c>
      <c r="AU150" s="218" t="s">
        <v>78</v>
      </c>
      <c r="AV150" s="14" t="s">
        <v>78</v>
      </c>
      <c r="AW150" s="14" t="s">
        <v>31</v>
      </c>
      <c r="AX150" s="14" t="s">
        <v>76</v>
      </c>
      <c r="AY150" s="218" t="s">
        <v>231</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3KOzY5cIb4rh2BnvfEC5yZWsGa9VPp07ibXuO2so0kFa9EcDpGXrNGtTSz+IY5e9JSKVVyR4lL1tcHPU7aqPkg==" saltValue="2BLcam/GWB2ZD9UZFomeYLaneOSGyHmFCjwVjjCiYD9FP8F9pz4WDmSXAaMcZpZoi91MXiQe3qDyC70nOO8xIw==" spinCount="100000" sheet="1" objects="1" scenarios="1" formatColumns="0" formatRows="0" autoFilter="0"/>
  <autoFilter ref="C88:K15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89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503</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ROUND((SUM(BE81:BE148)),  2)</f>
        <v>0</v>
      </c>
      <c r="G33" s="36"/>
      <c r="H33" s="36"/>
      <c r="I33" s="126">
        <v>0.21</v>
      </c>
      <c r="J33" s="125">
        <f>ROUND(((SUM(BE81:BE148))*I33),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ROUND((SUM(BF81:BF148)),  2)</f>
        <v>0</v>
      </c>
      <c r="G34" s="36"/>
      <c r="H34" s="36"/>
      <c r="I34" s="126">
        <v>0.15</v>
      </c>
      <c r="J34" s="125">
        <f>ROUND(((SUM(BF81:BF148))*I34),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ROUND((SUM(BG81:BG148)),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ROUND((SUM(BH81:BH148)),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ROUND((SUM(BI81:BI148)),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02 - SO02 - Terénní úpravy, Příprava stavby</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J82</f>
        <v>0</v>
      </c>
      <c r="K60" s="143"/>
      <c r="L60" s="147"/>
    </row>
    <row r="61" spans="1:47" s="10" customFormat="1" ht="19.899999999999999" customHeight="1">
      <c r="B61" s="148"/>
      <c r="C61" s="99"/>
      <c r="D61" s="149" t="s">
        <v>210</v>
      </c>
      <c r="E61" s="150"/>
      <c r="F61" s="150"/>
      <c r="G61" s="150"/>
      <c r="H61" s="150"/>
      <c r="I61" s="150"/>
      <c r="J61" s="151">
        <f>J83</f>
        <v>0</v>
      </c>
      <c r="K61" s="99"/>
      <c r="L61" s="152"/>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216</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6.5" customHeight="1">
      <c r="A71" s="36"/>
      <c r="B71" s="37"/>
      <c r="C71" s="38"/>
      <c r="D71" s="38"/>
      <c r="E71" s="418" t="str">
        <f>E7</f>
        <v>Park na Moravském náměstí v Brně</v>
      </c>
      <c r="F71" s="419"/>
      <c r="G71" s="419"/>
      <c r="H71" s="419"/>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2" t="str">
        <f>E9</f>
        <v>02 - SO02 - Terénní úpravy, Příprava stavby</v>
      </c>
      <c r="F73" s="420"/>
      <c r="G73" s="420"/>
      <c r="H73" s="420"/>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28. 5. 2021</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 xml:space="preserve"> </v>
      </c>
      <c r="G77" s="38"/>
      <c r="H77" s="38"/>
      <c r="I77" s="31" t="s">
        <v>30</v>
      </c>
      <c r="J77" s="34" t="str">
        <f>E21</f>
        <v xml:space="preserve"> </v>
      </c>
      <c r="K77" s="38"/>
      <c r="L77" s="115"/>
      <c r="S77" s="36"/>
      <c r="T77" s="36"/>
      <c r="U77" s="36"/>
      <c r="V77" s="36"/>
      <c r="W77" s="36"/>
      <c r="X77" s="36"/>
      <c r="Y77" s="36"/>
      <c r="Z77" s="36"/>
      <c r="AA77" s="36"/>
      <c r="AB77" s="36"/>
      <c r="AC77" s="36"/>
      <c r="AD77" s="36"/>
      <c r="AE77" s="36"/>
    </row>
    <row r="78" spans="1:31" s="2" customFormat="1" ht="15.2" customHeight="1">
      <c r="A78" s="36"/>
      <c r="B78" s="37"/>
      <c r="C78" s="31" t="s">
        <v>28</v>
      </c>
      <c r="D78" s="38"/>
      <c r="E78" s="38"/>
      <c r="F78" s="29" t="str">
        <f>IF(E18="","",E18)</f>
        <v>Vyplň údaj</v>
      </c>
      <c r="G78" s="38"/>
      <c r="H78" s="38"/>
      <c r="I78" s="31" t="s">
        <v>32</v>
      </c>
      <c r="J78" s="34" t="str">
        <f>E24</f>
        <v xml:space="preserve"> </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217</v>
      </c>
      <c r="D80" s="156" t="s">
        <v>54</v>
      </c>
      <c r="E80" s="156" t="s">
        <v>50</v>
      </c>
      <c r="F80" s="156" t="s">
        <v>51</v>
      </c>
      <c r="G80" s="156" t="s">
        <v>218</v>
      </c>
      <c r="H80" s="156" t="s">
        <v>219</v>
      </c>
      <c r="I80" s="156" t="s">
        <v>220</v>
      </c>
      <c r="J80" s="156" t="s">
        <v>206</v>
      </c>
      <c r="K80" s="157" t="s">
        <v>221</v>
      </c>
      <c r="L80" s="158"/>
      <c r="M80" s="70" t="s">
        <v>19</v>
      </c>
      <c r="N80" s="71" t="s">
        <v>39</v>
      </c>
      <c r="O80" s="71" t="s">
        <v>222</v>
      </c>
      <c r="P80" s="71" t="s">
        <v>223</v>
      </c>
      <c r="Q80" s="71" t="s">
        <v>224</v>
      </c>
      <c r="R80" s="71" t="s">
        <v>225</v>
      </c>
      <c r="S80" s="71" t="s">
        <v>226</v>
      </c>
      <c r="T80" s="72" t="s">
        <v>227</v>
      </c>
      <c r="U80" s="153"/>
      <c r="V80" s="153"/>
      <c r="W80" s="153"/>
      <c r="X80" s="153"/>
      <c r="Y80" s="153"/>
      <c r="Z80" s="153"/>
      <c r="AA80" s="153"/>
      <c r="AB80" s="153"/>
      <c r="AC80" s="153"/>
      <c r="AD80" s="153"/>
      <c r="AE80" s="153"/>
    </row>
    <row r="81" spans="1:65" s="2" customFormat="1" ht="22.9" customHeight="1">
      <c r="A81" s="36"/>
      <c r="B81" s="37"/>
      <c r="C81" s="77" t="s">
        <v>228</v>
      </c>
      <c r="D81" s="38"/>
      <c r="E81" s="38"/>
      <c r="F81" s="38"/>
      <c r="G81" s="38"/>
      <c r="H81" s="38"/>
      <c r="I81" s="38"/>
      <c r="J81" s="159">
        <f>BK81</f>
        <v>0</v>
      </c>
      <c r="K81" s="38"/>
      <c r="L81" s="41"/>
      <c r="M81" s="73"/>
      <c r="N81" s="160"/>
      <c r="O81" s="74"/>
      <c r="P81" s="161">
        <f>P82</f>
        <v>0</v>
      </c>
      <c r="Q81" s="74"/>
      <c r="R81" s="161">
        <f>R82</f>
        <v>0</v>
      </c>
      <c r="S81" s="74"/>
      <c r="T81" s="162">
        <f>T82</f>
        <v>0</v>
      </c>
      <c r="U81" s="36"/>
      <c r="V81" s="36"/>
      <c r="W81" s="36"/>
      <c r="X81" s="36"/>
      <c r="Y81" s="36"/>
      <c r="Z81" s="36"/>
      <c r="AA81" s="36"/>
      <c r="AB81" s="36"/>
      <c r="AC81" s="36"/>
      <c r="AD81" s="36"/>
      <c r="AE81" s="36"/>
      <c r="AT81" s="19" t="s">
        <v>68</v>
      </c>
      <c r="AU81" s="19" t="s">
        <v>207</v>
      </c>
      <c r="BK81" s="163">
        <f>BK82</f>
        <v>0</v>
      </c>
    </row>
    <row r="82" spans="1:65" s="12" customFormat="1" ht="25.9" customHeight="1">
      <c r="B82" s="164"/>
      <c r="C82" s="165"/>
      <c r="D82" s="166" t="s">
        <v>68</v>
      </c>
      <c r="E82" s="167" t="s">
        <v>229</v>
      </c>
      <c r="F82" s="167" t="s">
        <v>230</v>
      </c>
      <c r="G82" s="165"/>
      <c r="H82" s="165"/>
      <c r="I82" s="168"/>
      <c r="J82" s="169">
        <f>BK82</f>
        <v>0</v>
      </c>
      <c r="K82" s="165"/>
      <c r="L82" s="170"/>
      <c r="M82" s="171"/>
      <c r="N82" s="172"/>
      <c r="O82" s="172"/>
      <c r="P82" s="173">
        <f>P83</f>
        <v>0</v>
      </c>
      <c r="Q82" s="172"/>
      <c r="R82" s="173">
        <f>R83</f>
        <v>0</v>
      </c>
      <c r="S82" s="172"/>
      <c r="T82" s="174">
        <f>T83</f>
        <v>0</v>
      </c>
      <c r="AR82" s="175" t="s">
        <v>76</v>
      </c>
      <c r="AT82" s="176" t="s">
        <v>68</v>
      </c>
      <c r="AU82" s="176" t="s">
        <v>69</v>
      </c>
      <c r="AY82" s="175" t="s">
        <v>231</v>
      </c>
      <c r="BK82" s="177">
        <f>BK83</f>
        <v>0</v>
      </c>
    </row>
    <row r="83" spans="1:65" s="12" customFormat="1" ht="22.9" customHeight="1">
      <c r="B83" s="164"/>
      <c r="C83" s="165"/>
      <c r="D83" s="166" t="s">
        <v>68</v>
      </c>
      <c r="E83" s="178" t="s">
        <v>76</v>
      </c>
      <c r="F83" s="178" t="s">
        <v>240</v>
      </c>
      <c r="G83" s="165"/>
      <c r="H83" s="165"/>
      <c r="I83" s="168"/>
      <c r="J83" s="179">
        <f>BK83</f>
        <v>0</v>
      </c>
      <c r="K83" s="165"/>
      <c r="L83" s="170"/>
      <c r="M83" s="171"/>
      <c r="N83" s="172"/>
      <c r="O83" s="172"/>
      <c r="P83" s="173">
        <f>SUM(P84:P148)</f>
        <v>0</v>
      </c>
      <c r="Q83" s="172"/>
      <c r="R83" s="173">
        <f>SUM(R84:R148)</f>
        <v>0</v>
      </c>
      <c r="S83" s="172"/>
      <c r="T83" s="174">
        <f>SUM(T84:T148)</f>
        <v>0</v>
      </c>
      <c r="AR83" s="175" t="s">
        <v>76</v>
      </c>
      <c r="AT83" s="176" t="s">
        <v>68</v>
      </c>
      <c r="AU83" s="176" t="s">
        <v>76</v>
      </c>
      <c r="AY83" s="175" t="s">
        <v>231</v>
      </c>
      <c r="BK83" s="177">
        <f>SUM(BK84:BK148)</f>
        <v>0</v>
      </c>
    </row>
    <row r="84" spans="1:65" s="2" customFormat="1" ht="16.5" customHeight="1">
      <c r="A84" s="36"/>
      <c r="B84" s="37"/>
      <c r="C84" s="180" t="s">
        <v>76</v>
      </c>
      <c r="D84" s="180" t="s">
        <v>234</v>
      </c>
      <c r="E84" s="181" t="s">
        <v>504</v>
      </c>
      <c r="F84" s="182" t="s">
        <v>505</v>
      </c>
      <c r="G84" s="183" t="s">
        <v>243</v>
      </c>
      <c r="H84" s="184">
        <v>5241</v>
      </c>
      <c r="I84" s="185"/>
      <c r="J84" s="186">
        <f>ROUND(I84*H84,2)</f>
        <v>0</v>
      </c>
      <c r="K84" s="182" t="s">
        <v>244</v>
      </c>
      <c r="L84" s="41"/>
      <c r="M84" s="187" t="s">
        <v>19</v>
      </c>
      <c r="N84" s="188" t="s">
        <v>40</v>
      </c>
      <c r="O84" s="66"/>
      <c r="P84" s="189">
        <f>O84*H84</f>
        <v>0</v>
      </c>
      <c r="Q84" s="189">
        <v>0</v>
      </c>
      <c r="R84" s="189">
        <f>Q84*H84</f>
        <v>0</v>
      </c>
      <c r="S84" s="189">
        <v>0</v>
      </c>
      <c r="T84" s="190">
        <f>S84*H84</f>
        <v>0</v>
      </c>
      <c r="U84" s="36"/>
      <c r="V84" s="36"/>
      <c r="W84" s="36"/>
      <c r="X84" s="36"/>
      <c r="Y84" s="36"/>
      <c r="Z84" s="36"/>
      <c r="AA84" s="36"/>
      <c r="AB84" s="36"/>
      <c r="AC84" s="36"/>
      <c r="AD84" s="36"/>
      <c r="AE84" s="36"/>
      <c r="AR84" s="191" t="s">
        <v>238</v>
      </c>
      <c r="AT84" s="191" t="s">
        <v>234</v>
      </c>
      <c r="AU84" s="191" t="s">
        <v>78</v>
      </c>
      <c r="AY84" s="19" t="s">
        <v>231</v>
      </c>
      <c r="BE84" s="192">
        <f>IF(N84="základní",J84,0)</f>
        <v>0</v>
      </c>
      <c r="BF84" s="192">
        <f>IF(N84="snížená",J84,0)</f>
        <v>0</v>
      </c>
      <c r="BG84" s="192">
        <f>IF(N84="zákl. přenesená",J84,0)</f>
        <v>0</v>
      </c>
      <c r="BH84" s="192">
        <f>IF(N84="sníž. přenesená",J84,0)</f>
        <v>0</v>
      </c>
      <c r="BI84" s="192">
        <f>IF(N84="nulová",J84,0)</f>
        <v>0</v>
      </c>
      <c r="BJ84" s="19" t="s">
        <v>76</v>
      </c>
      <c r="BK84" s="192">
        <f>ROUND(I84*H84,2)</f>
        <v>0</v>
      </c>
      <c r="BL84" s="19" t="s">
        <v>238</v>
      </c>
      <c r="BM84" s="191" t="s">
        <v>506</v>
      </c>
    </row>
    <row r="85" spans="1:65" s="2" customFormat="1" ht="146.25">
      <c r="A85" s="36"/>
      <c r="B85" s="37"/>
      <c r="C85" s="38"/>
      <c r="D85" s="193" t="s">
        <v>246</v>
      </c>
      <c r="E85" s="38"/>
      <c r="F85" s="194" t="s">
        <v>507</v>
      </c>
      <c r="G85" s="38"/>
      <c r="H85" s="38"/>
      <c r="I85" s="195"/>
      <c r="J85" s="38"/>
      <c r="K85" s="38"/>
      <c r="L85" s="41"/>
      <c r="M85" s="196"/>
      <c r="N85" s="197"/>
      <c r="O85" s="66"/>
      <c r="P85" s="66"/>
      <c r="Q85" s="66"/>
      <c r="R85" s="66"/>
      <c r="S85" s="66"/>
      <c r="T85" s="67"/>
      <c r="U85" s="36"/>
      <c r="V85" s="36"/>
      <c r="W85" s="36"/>
      <c r="X85" s="36"/>
      <c r="Y85" s="36"/>
      <c r="Z85" s="36"/>
      <c r="AA85" s="36"/>
      <c r="AB85" s="36"/>
      <c r="AC85" s="36"/>
      <c r="AD85" s="36"/>
      <c r="AE85" s="36"/>
      <c r="AT85" s="19" t="s">
        <v>246</v>
      </c>
      <c r="AU85" s="19" t="s">
        <v>78</v>
      </c>
    </row>
    <row r="86" spans="1:65" s="13" customFormat="1" ht="11.25">
      <c r="B86" s="198"/>
      <c r="C86" s="199"/>
      <c r="D86" s="193" t="s">
        <v>248</v>
      </c>
      <c r="E86" s="200" t="s">
        <v>19</v>
      </c>
      <c r="F86" s="201" t="s">
        <v>508</v>
      </c>
      <c r="G86" s="199"/>
      <c r="H86" s="200" t="s">
        <v>19</v>
      </c>
      <c r="I86" s="202"/>
      <c r="J86" s="199"/>
      <c r="K86" s="199"/>
      <c r="L86" s="203"/>
      <c r="M86" s="204"/>
      <c r="N86" s="205"/>
      <c r="O86" s="205"/>
      <c r="P86" s="205"/>
      <c r="Q86" s="205"/>
      <c r="R86" s="205"/>
      <c r="S86" s="205"/>
      <c r="T86" s="206"/>
      <c r="AT86" s="207" t="s">
        <v>248</v>
      </c>
      <c r="AU86" s="207" t="s">
        <v>78</v>
      </c>
      <c r="AV86" s="13" t="s">
        <v>76</v>
      </c>
      <c r="AW86" s="13" t="s">
        <v>31</v>
      </c>
      <c r="AX86" s="13" t="s">
        <v>69</v>
      </c>
      <c r="AY86" s="207" t="s">
        <v>231</v>
      </c>
    </row>
    <row r="87" spans="1:65" s="14" customFormat="1" ht="11.25">
      <c r="B87" s="208"/>
      <c r="C87" s="209"/>
      <c r="D87" s="193" t="s">
        <v>248</v>
      </c>
      <c r="E87" s="210" t="s">
        <v>19</v>
      </c>
      <c r="F87" s="211" t="s">
        <v>509</v>
      </c>
      <c r="G87" s="209"/>
      <c r="H87" s="212">
        <v>5241</v>
      </c>
      <c r="I87" s="213"/>
      <c r="J87" s="209"/>
      <c r="K87" s="209"/>
      <c r="L87" s="214"/>
      <c r="M87" s="215"/>
      <c r="N87" s="216"/>
      <c r="O87" s="216"/>
      <c r="P87" s="216"/>
      <c r="Q87" s="216"/>
      <c r="R87" s="216"/>
      <c r="S87" s="216"/>
      <c r="T87" s="217"/>
      <c r="AT87" s="218" t="s">
        <v>248</v>
      </c>
      <c r="AU87" s="218" t="s">
        <v>78</v>
      </c>
      <c r="AV87" s="14" t="s">
        <v>78</v>
      </c>
      <c r="AW87" s="14" t="s">
        <v>31</v>
      </c>
      <c r="AX87" s="14" t="s">
        <v>76</v>
      </c>
      <c r="AY87" s="218" t="s">
        <v>231</v>
      </c>
    </row>
    <row r="88" spans="1:65" s="2" customFormat="1" ht="24.2" customHeight="1">
      <c r="A88" s="36"/>
      <c r="B88" s="37"/>
      <c r="C88" s="180" t="s">
        <v>78</v>
      </c>
      <c r="D88" s="180" t="s">
        <v>234</v>
      </c>
      <c r="E88" s="181" t="s">
        <v>510</v>
      </c>
      <c r="F88" s="182" t="s">
        <v>511</v>
      </c>
      <c r="G88" s="183" t="s">
        <v>243</v>
      </c>
      <c r="H88" s="184">
        <v>5241</v>
      </c>
      <c r="I88" s="185"/>
      <c r="J88" s="186">
        <f>ROUND(I88*H88,2)</f>
        <v>0</v>
      </c>
      <c r="K88" s="182" t="s">
        <v>244</v>
      </c>
      <c r="L88" s="41"/>
      <c r="M88" s="187" t="s">
        <v>19</v>
      </c>
      <c r="N88" s="188" t="s">
        <v>40</v>
      </c>
      <c r="O88" s="66"/>
      <c r="P88" s="189">
        <f>O88*H88</f>
        <v>0</v>
      </c>
      <c r="Q88" s="189">
        <v>0</v>
      </c>
      <c r="R88" s="189">
        <f>Q88*H88</f>
        <v>0</v>
      </c>
      <c r="S88" s="189">
        <v>0</v>
      </c>
      <c r="T88" s="190">
        <f>S88*H88</f>
        <v>0</v>
      </c>
      <c r="U88" s="36"/>
      <c r="V88" s="36"/>
      <c r="W88" s="36"/>
      <c r="X88" s="36"/>
      <c r="Y88" s="36"/>
      <c r="Z88" s="36"/>
      <c r="AA88" s="36"/>
      <c r="AB88" s="36"/>
      <c r="AC88" s="36"/>
      <c r="AD88" s="36"/>
      <c r="AE88" s="36"/>
      <c r="AR88" s="191" t="s">
        <v>238</v>
      </c>
      <c r="AT88" s="191" t="s">
        <v>234</v>
      </c>
      <c r="AU88" s="191" t="s">
        <v>78</v>
      </c>
      <c r="AY88" s="19" t="s">
        <v>231</v>
      </c>
      <c r="BE88" s="192">
        <f>IF(N88="základní",J88,0)</f>
        <v>0</v>
      </c>
      <c r="BF88" s="192">
        <f>IF(N88="snížená",J88,0)</f>
        <v>0</v>
      </c>
      <c r="BG88" s="192">
        <f>IF(N88="zákl. přenesená",J88,0)</f>
        <v>0</v>
      </c>
      <c r="BH88" s="192">
        <f>IF(N88="sníž. přenesená",J88,0)</f>
        <v>0</v>
      </c>
      <c r="BI88" s="192">
        <f>IF(N88="nulová",J88,0)</f>
        <v>0</v>
      </c>
      <c r="BJ88" s="19" t="s">
        <v>76</v>
      </c>
      <c r="BK88" s="192">
        <f>ROUND(I88*H88,2)</f>
        <v>0</v>
      </c>
      <c r="BL88" s="19" t="s">
        <v>238</v>
      </c>
      <c r="BM88" s="191" t="s">
        <v>512</v>
      </c>
    </row>
    <row r="89" spans="1:65" s="2" customFormat="1" ht="87.75">
      <c r="A89" s="36"/>
      <c r="B89" s="37"/>
      <c r="C89" s="38"/>
      <c r="D89" s="193" t="s">
        <v>246</v>
      </c>
      <c r="E89" s="38"/>
      <c r="F89" s="194" t="s">
        <v>513</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246</v>
      </c>
      <c r="AU89" s="19" t="s">
        <v>78</v>
      </c>
    </row>
    <row r="90" spans="1:65" s="13" customFormat="1" ht="11.25">
      <c r="B90" s="198"/>
      <c r="C90" s="199"/>
      <c r="D90" s="193" t="s">
        <v>248</v>
      </c>
      <c r="E90" s="200" t="s">
        <v>19</v>
      </c>
      <c r="F90" s="201" t="s">
        <v>514</v>
      </c>
      <c r="G90" s="199"/>
      <c r="H90" s="200" t="s">
        <v>19</v>
      </c>
      <c r="I90" s="202"/>
      <c r="J90" s="199"/>
      <c r="K90" s="199"/>
      <c r="L90" s="203"/>
      <c r="M90" s="204"/>
      <c r="N90" s="205"/>
      <c r="O90" s="205"/>
      <c r="P90" s="205"/>
      <c r="Q90" s="205"/>
      <c r="R90" s="205"/>
      <c r="S90" s="205"/>
      <c r="T90" s="206"/>
      <c r="AT90" s="207" t="s">
        <v>248</v>
      </c>
      <c r="AU90" s="207" t="s">
        <v>78</v>
      </c>
      <c r="AV90" s="13" t="s">
        <v>76</v>
      </c>
      <c r="AW90" s="13" t="s">
        <v>31</v>
      </c>
      <c r="AX90" s="13" t="s">
        <v>69</v>
      </c>
      <c r="AY90" s="207" t="s">
        <v>231</v>
      </c>
    </row>
    <row r="91" spans="1:65" s="14" customFormat="1" ht="11.25">
      <c r="B91" s="208"/>
      <c r="C91" s="209"/>
      <c r="D91" s="193" t="s">
        <v>248</v>
      </c>
      <c r="E91" s="210" t="s">
        <v>19</v>
      </c>
      <c r="F91" s="211" t="s">
        <v>509</v>
      </c>
      <c r="G91" s="209"/>
      <c r="H91" s="212">
        <v>5241</v>
      </c>
      <c r="I91" s="213"/>
      <c r="J91" s="209"/>
      <c r="K91" s="209"/>
      <c r="L91" s="214"/>
      <c r="M91" s="215"/>
      <c r="N91" s="216"/>
      <c r="O91" s="216"/>
      <c r="P91" s="216"/>
      <c r="Q91" s="216"/>
      <c r="R91" s="216"/>
      <c r="S91" s="216"/>
      <c r="T91" s="217"/>
      <c r="AT91" s="218" t="s">
        <v>248</v>
      </c>
      <c r="AU91" s="218" t="s">
        <v>78</v>
      </c>
      <c r="AV91" s="14" t="s">
        <v>78</v>
      </c>
      <c r="AW91" s="14" t="s">
        <v>31</v>
      </c>
      <c r="AX91" s="14" t="s">
        <v>76</v>
      </c>
      <c r="AY91" s="218" t="s">
        <v>231</v>
      </c>
    </row>
    <row r="92" spans="1:65" s="2" customFormat="1" ht="33" customHeight="1">
      <c r="A92" s="36"/>
      <c r="B92" s="37"/>
      <c r="C92" s="180" t="s">
        <v>119</v>
      </c>
      <c r="D92" s="180" t="s">
        <v>234</v>
      </c>
      <c r="E92" s="181" t="s">
        <v>515</v>
      </c>
      <c r="F92" s="182" t="s">
        <v>516</v>
      </c>
      <c r="G92" s="183" t="s">
        <v>356</v>
      </c>
      <c r="H92" s="184">
        <v>226.1</v>
      </c>
      <c r="I92" s="185"/>
      <c r="J92" s="186">
        <f>ROUND(I92*H92,2)</f>
        <v>0</v>
      </c>
      <c r="K92" s="182" t="s">
        <v>244</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517</v>
      </c>
    </row>
    <row r="93" spans="1:65" s="2" customFormat="1" ht="48.75">
      <c r="A93" s="36"/>
      <c r="B93" s="37"/>
      <c r="C93" s="38"/>
      <c r="D93" s="193" t="s">
        <v>246</v>
      </c>
      <c r="E93" s="38"/>
      <c r="F93" s="194" t="s">
        <v>518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246</v>
      </c>
      <c r="AU93" s="19" t="s">
        <v>78</v>
      </c>
    </row>
    <row r="94" spans="1:65" s="13" customFormat="1" ht="11.25">
      <c r="B94" s="198"/>
      <c r="C94" s="199"/>
      <c r="D94" s="193" t="s">
        <v>248</v>
      </c>
      <c r="E94" s="200" t="s">
        <v>19</v>
      </c>
      <c r="F94" s="201" t="s">
        <v>519</v>
      </c>
      <c r="G94" s="199"/>
      <c r="H94" s="200" t="s">
        <v>19</v>
      </c>
      <c r="I94" s="202"/>
      <c r="J94" s="199"/>
      <c r="K94" s="199"/>
      <c r="L94" s="203"/>
      <c r="M94" s="204"/>
      <c r="N94" s="205"/>
      <c r="O94" s="205"/>
      <c r="P94" s="205"/>
      <c r="Q94" s="205"/>
      <c r="R94" s="205"/>
      <c r="S94" s="205"/>
      <c r="T94" s="206"/>
      <c r="AT94" s="207" t="s">
        <v>248</v>
      </c>
      <c r="AU94" s="207" t="s">
        <v>78</v>
      </c>
      <c r="AV94" s="13" t="s">
        <v>76</v>
      </c>
      <c r="AW94" s="13" t="s">
        <v>31</v>
      </c>
      <c r="AX94" s="13" t="s">
        <v>69</v>
      </c>
      <c r="AY94" s="207" t="s">
        <v>231</v>
      </c>
    </row>
    <row r="95" spans="1:65" s="14" customFormat="1" ht="11.25">
      <c r="B95" s="208"/>
      <c r="C95" s="209"/>
      <c r="D95" s="193" t="s">
        <v>248</v>
      </c>
      <c r="E95" s="210" t="s">
        <v>19</v>
      </c>
      <c r="F95" s="211" t="s">
        <v>520</v>
      </c>
      <c r="G95" s="209"/>
      <c r="H95" s="212">
        <v>226.1</v>
      </c>
      <c r="I95" s="213"/>
      <c r="J95" s="209"/>
      <c r="K95" s="209"/>
      <c r="L95" s="214"/>
      <c r="M95" s="215"/>
      <c r="N95" s="216"/>
      <c r="O95" s="216"/>
      <c r="P95" s="216"/>
      <c r="Q95" s="216"/>
      <c r="R95" s="216"/>
      <c r="S95" s="216"/>
      <c r="T95" s="217"/>
      <c r="AT95" s="218" t="s">
        <v>248</v>
      </c>
      <c r="AU95" s="218" t="s">
        <v>78</v>
      </c>
      <c r="AV95" s="14" t="s">
        <v>78</v>
      </c>
      <c r="AW95" s="14" t="s">
        <v>31</v>
      </c>
      <c r="AX95" s="14" t="s">
        <v>76</v>
      </c>
      <c r="AY95" s="218" t="s">
        <v>231</v>
      </c>
    </row>
    <row r="96" spans="1:65" s="2" customFormat="1" ht="33" customHeight="1">
      <c r="A96" s="36"/>
      <c r="B96" s="37"/>
      <c r="C96" s="180" t="s">
        <v>238</v>
      </c>
      <c r="D96" s="180" t="s">
        <v>234</v>
      </c>
      <c r="E96" s="181" t="s">
        <v>521</v>
      </c>
      <c r="F96" s="182" t="s">
        <v>522</v>
      </c>
      <c r="G96" s="183" t="s">
        <v>356</v>
      </c>
      <c r="H96" s="184">
        <v>2326.41</v>
      </c>
      <c r="I96" s="185"/>
      <c r="J96" s="186">
        <f>ROUND(I96*H96,2)</f>
        <v>0</v>
      </c>
      <c r="K96" s="182" t="s">
        <v>244</v>
      </c>
      <c r="L96" s="41"/>
      <c r="M96" s="187" t="s">
        <v>19</v>
      </c>
      <c r="N96" s="188" t="s">
        <v>40</v>
      </c>
      <c r="O96" s="66"/>
      <c r="P96" s="189">
        <f>O96*H96</f>
        <v>0</v>
      </c>
      <c r="Q96" s="189">
        <v>0</v>
      </c>
      <c r="R96" s="189">
        <f>Q96*H96</f>
        <v>0</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523</v>
      </c>
    </row>
    <row r="97" spans="1:65" s="2" customFormat="1" ht="39">
      <c r="A97" s="36"/>
      <c r="B97" s="37"/>
      <c r="C97" s="38"/>
      <c r="D97" s="193" t="s">
        <v>246</v>
      </c>
      <c r="E97" s="38"/>
      <c r="F97" s="194" t="s">
        <v>524</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246</v>
      </c>
      <c r="AU97" s="19" t="s">
        <v>78</v>
      </c>
    </row>
    <row r="98" spans="1:65" s="13" customFormat="1" ht="11.25">
      <c r="B98" s="198"/>
      <c r="C98" s="199"/>
      <c r="D98" s="193" t="s">
        <v>248</v>
      </c>
      <c r="E98" s="200" t="s">
        <v>19</v>
      </c>
      <c r="F98" s="201" t="s">
        <v>525</v>
      </c>
      <c r="G98" s="199"/>
      <c r="H98" s="200" t="s">
        <v>19</v>
      </c>
      <c r="I98" s="202"/>
      <c r="J98" s="199"/>
      <c r="K98" s="199"/>
      <c r="L98" s="203"/>
      <c r="M98" s="204"/>
      <c r="N98" s="205"/>
      <c r="O98" s="205"/>
      <c r="P98" s="205"/>
      <c r="Q98" s="205"/>
      <c r="R98" s="205"/>
      <c r="S98" s="205"/>
      <c r="T98" s="206"/>
      <c r="AT98" s="207" t="s">
        <v>248</v>
      </c>
      <c r="AU98" s="207" t="s">
        <v>78</v>
      </c>
      <c r="AV98" s="13" t="s">
        <v>76</v>
      </c>
      <c r="AW98" s="13" t="s">
        <v>31</v>
      </c>
      <c r="AX98" s="13" t="s">
        <v>69</v>
      </c>
      <c r="AY98" s="207" t="s">
        <v>231</v>
      </c>
    </row>
    <row r="99" spans="1:65" s="14" customFormat="1" ht="22.5">
      <c r="B99" s="208"/>
      <c r="C99" s="209"/>
      <c r="D99" s="193" t="s">
        <v>248</v>
      </c>
      <c r="E99" s="210" t="s">
        <v>19</v>
      </c>
      <c r="F99" s="211" t="s">
        <v>526</v>
      </c>
      <c r="G99" s="209"/>
      <c r="H99" s="212">
        <v>2326.41</v>
      </c>
      <c r="I99" s="213"/>
      <c r="J99" s="209"/>
      <c r="K99" s="209"/>
      <c r="L99" s="214"/>
      <c r="M99" s="215"/>
      <c r="N99" s="216"/>
      <c r="O99" s="216"/>
      <c r="P99" s="216"/>
      <c r="Q99" s="216"/>
      <c r="R99" s="216"/>
      <c r="S99" s="216"/>
      <c r="T99" s="217"/>
      <c r="AT99" s="218" t="s">
        <v>248</v>
      </c>
      <c r="AU99" s="218" t="s">
        <v>78</v>
      </c>
      <c r="AV99" s="14" t="s">
        <v>78</v>
      </c>
      <c r="AW99" s="14" t="s">
        <v>31</v>
      </c>
      <c r="AX99" s="14" t="s">
        <v>69</v>
      </c>
      <c r="AY99" s="218" t="s">
        <v>231</v>
      </c>
    </row>
    <row r="100" spans="1:65" s="15" customFormat="1" ht="11.25">
      <c r="B100" s="219"/>
      <c r="C100" s="220"/>
      <c r="D100" s="193" t="s">
        <v>248</v>
      </c>
      <c r="E100" s="221" t="s">
        <v>19</v>
      </c>
      <c r="F100" s="222" t="s">
        <v>260</v>
      </c>
      <c r="G100" s="220"/>
      <c r="H100" s="223">
        <v>2326.41</v>
      </c>
      <c r="I100" s="224"/>
      <c r="J100" s="220"/>
      <c r="K100" s="220"/>
      <c r="L100" s="225"/>
      <c r="M100" s="226"/>
      <c r="N100" s="227"/>
      <c r="O100" s="227"/>
      <c r="P100" s="227"/>
      <c r="Q100" s="227"/>
      <c r="R100" s="227"/>
      <c r="S100" s="227"/>
      <c r="T100" s="228"/>
      <c r="AT100" s="229" t="s">
        <v>248</v>
      </c>
      <c r="AU100" s="229" t="s">
        <v>78</v>
      </c>
      <c r="AV100" s="15" t="s">
        <v>238</v>
      </c>
      <c r="AW100" s="15" t="s">
        <v>31</v>
      </c>
      <c r="AX100" s="15" t="s">
        <v>76</v>
      </c>
      <c r="AY100" s="229" t="s">
        <v>231</v>
      </c>
    </row>
    <row r="101" spans="1:65" s="2" customFormat="1" ht="62.65" customHeight="1">
      <c r="A101" s="36"/>
      <c r="B101" s="37"/>
      <c r="C101" s="180" t="s">
        <v>269</v>
      </c>
      <c r="D101" s="180" t="s">
        <v>234</v>
      </c>
      <c r="E101" s="181" t="s">
        <v>527</v>
      </c>
      <c r="F101" s="182" t="s">
        <v>528</v>
      </c>
      <c r="G101" s="183" t="s">
        <v>356</v>
      </c>
      <c r="H101" s="184">
        <v>1994.3</v>
      </c>
      <c r="I101" s="185"/>
      <c r="J101" s="186">
        <f>ROUND(I101*H101,2)</f>
        <v>0</v>
      </c>
      <c r="K101" s="182" t="s">
        <v>244</v>
      </c>
      <c r="L101" s="41"/>
      <c r="M101" s="187" t="s">
        <v>19</v>
      </c>
      <c r="N101" s="188" t="s">
        <v>40</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238</v>
      </c>
      <c r="AT101" s="191" t="s">
        <v>234</v>
      </c>
      <c r="AU101" s="191" t="s">
        <v>78</v>
      </c>
      <c r="AY101" s="19" t="s">
        <v>231</v>
      </c>
      <c r="BE101" s="192">
        <f>IF(N101="základní",J101,0)</f>
        <v>0</v>
      </c>
      <c r="BF101" s="192">
        <f>IF(N101="snížená",J101,0)</f>
        <v>0</v>
      </c>
      <c r="BG101" s="192">
        <f>IF(N101="zákl. přenesená",J101,0)</f>
        <v>0</v>
      </c>
      <c r="BH101" s="192">
        <f>IF(N101="sníž. přenesená",J101,0)</f>
        <v>0</v>
      </c>
      <c r="BI101" s="192">
        <f>IF(N101="nulová",J101,0)</f>
        <v>0</v>
      </c>
      <c r="BJ101" s="19" t="s">
        <v>76</v>
      </c>
      <c r="BK101" s="192">
        <f>ROUND(I101*H101,2)</f>
        <v>0</v>
      </c>
      <c r="BL101" s="19" t="s">
        <v>238</v>
      </c>
      <c r="BM101" s="191" t="s">
        <v>529</v>
      </c>
    </row>
    <row r="102" spans="1:65" s="2" customFormat="1" ht="78">
      <c r="A102" s="36"/>
      <c r="B102" s="37"/>
      <c r="C102" s="38"/>
      <c r="D102" s="193" t="s">
        <v>246</v>
      </c>
      <c r="E102" s="38"/>
      <c r="F102" s="194" t="s">
        <v>530</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246</v>
      </c>
      <c r="AU102" s="19" t="s">
        <v>78</v>
      </c>
    </row>
    <row r="103" spans="1:65" s="13" customFormat="1" ht="11.25">
      <c r="B103" s="198"/>
      <c r="C103" s="199"/>
      <c r="D103" s="193" t="s">
        <v>248</v>
      </c>
      <c r="E103" s="200" t="s">
        <v>19</v>
      </c>
      <c r="F103" s="201" t="s">
        <v>531</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1:65" s="13" customFormat="1" ht="11.25">
      <c r="B104" s="198"/>
      <c r="C104" s="199"/>
      <c r="D104" s="193" t="s">
        <v>248</v>
      </c>
      <c r="E104" s="200" t="s">
        <v>19</v>
      </c>
      <c r="F104" s="201" t="s">
        <v>532</v>
      </c>
      <c r="G104" s="199"/>
      <c r="H104" s="200" t="s">
        <v>19</v>
      </c>
      <c r="I104" s="202"/>
      <c r="J104" s="199"/>
      <c r="K104" s="199"/>
      <c r="L104" s="203"/>
      <c r="M104" s="204"/>
      <c r="N104" s="205"/>
      <c r="O104" s="205"/>
      <c r="P104" s="205"/>
      <c r="Q104" s="205"/>
      <c r="R104" s="205"/>
      <c r="S104" s="205"/>
      <c r="T104" s="206"/>
      <c r="AT104" s="207" t="s">
        <v>248</v>
      </c>
      <c r="AU104" s="207" t="s">
        <v>78</v>
      </c>
      <c r="AV104" s="13" t="s">
        <v>76</v>
      </c>
      <c r="AW104" s="13" t="s">
        <v>31</v>
      </c>
      <c r="AX104" s="13" t="s">
        <v>69</v>
      </c>
      <c r="AY104" s="207" t="s">
        <v>231</v>
      </c>
    </row>
    <row r="105" spans="1:65" s="14" customFormat="1" ht="11.25">
      <c r="B105" s="208"/>
      <c r="C105" s="209"/>
      <c r="D105" s="193" t="s">
        <v>248</v>
      </c>
      <c r="E105" s="210" t="s">
        <v>19</v>
      </c>
      <c r="F105" s="211" t="s">
        <v>533</v>
      </c>
      <c r="G105" s="209"/>
      <c r="H105" s="212">
        <v>153.19999999999999</v>
      </c>
      <c r="I105" s="213"/>
      <c r="J105" s="209"/>
      <c r="K105" s="209"/>
      <c r="L105" s="214"/>
      <c r="M105" s="215"/>
      <c r="N105" s="216"/>
      <c r="O105" s="216"/>
      <c r="P105" s="216"/>
      <c r="Q105" s="216"/>
      <c r="R105" s="216"/>
      <c r="S105" s="216"/>
      <c r="T105" s="217"/>
      <c r="AT105" s="218" t="s">
        <v>248</v>
      </c>
      <c r="AU105" s="218" t="s">
        <v>78</v>
      </c>
      <c r="AV105" s="14" t="s">
        <v>78</v>
      </c>
      <c r="AW105" s="14" t="s">
        <v>31</v>
      </c>
      <c r="AX105" s="14" t="s">
        <v>69</v>
      </c>
      <c r="AY105" s="218" t="s">
        <v>231</v>
      </c>
    </row>
    <row r="106" spans="1:65" s="13" customFormat="1" ht="11.25">
      <c r="B106" s="198"/>
      <c r="C106" s="199"/>
      <c r="D106" s="193" t="s">
        <v>248</v>
      </c>
      <c r="E106" s="200" t="s">
        <v>19</v>
      </c>
      <c r="F106" s="201" t="s">
        <v>534</v>
      </c>
      <c r="G106" s="199"/>
      <c r="H106" s="200" t="s">
        <v>19</v>
      </c>
      <c r="I106" s="202"/>
      <c r="J106" s="199"/>
      <c r="K106" s="199"/>
      <c r="L106" s="203"/>
      <c r="M106" s="204"/>
      <c r="N106" s="205"/>
      <c r="O106" s="205"/>
      <c r="P106" s="205"/>
      <c r="Q106" s="205"/>
      <c r="R106" s="205"/>
      <c r="S106" s="205"/>
      <c r="T106" s="206"/>
      <c r="AT106" s="207" t="s">
        <v>248</v>
      </c>
      <c r="AU106" s="207" t="s">
        <v>78</v>
      </c>
      <c r="AV106" s="13" t="s">
        <v>76</v>
      </c>
      <c r="AW106" s="13" t="s">
        <v>31</v>
      </c>
      <c r="AX106" s="13" t="s">
        <v>69</v>
      </c>
      <c r="AY106" s="207" t="s">
        <v>231</v>
      </c>
    </row>
    <row r="107" spans="1:65" s="14" customFormat="1" ht="11.25">
      <c r="B107" s="208"/>
      <c r="C107" s="209"/>
      <c r="D107" s="193" t="s">
        <v>248</v>
      </c>
      <c r="E107" s="210" t="s">
        <v>19</v>
      </c>
      <c r="F107" s="211" t="s">
        <v>535</v>
      </c>
      <c r="G107" s="209"/>
      <c r="H107" s="212">
        <v>366.9</v>
      </c>
      <c r="I107" s="213"/>
      <c r="J107" s="209"/>
      <c r="K107" s="209"/>
      <c r="L107" s="214"/>
      <c r="M107" s="215"/>
      <c r="N107" s="216"/>
      <c r="O107" s="216"/>
      <c r="P107" s="216"/>
      <c r="Q107" s="216"/>
      <c r="R107" s="216"/>
      <c r="S107" s="216"/>
      <c r="T107" s="217"/>
      <c r="AT107" s="218" t="s">
        <v>248</v>
      </c>
      <c r="AU107" s="218" t="s">
        <v>78</v>
      </c>
      <c r="AV107" s="14" t="s">
        <v>78</v>
      </c>
      <c r="AW107" s="14" t="s">
        <v>31</v>
      </c>
      <c r="AX107" s="14" t="s">
        <v>69</v>
      </c>
      <c r="AY107" s="218" t="s">
        <v>231</v>
      </c>
    </row>
    <row r="108" spans="1:65" s="13" customFormat="1" ht="11.25">
      <c r="B108" s="198"/>
      <c r="C108" s="199"/>
      <c r="D108" s="193" t="s">
        <v>248</v>
      </c>
      <c r="E108" s="200" t="s">
        <v>19</v>
      </c>
      <c r="F108" s="201" t="s">
        <v>536</v>
      </c>
      <c r="G108" s="199"/>
      <c r="H108" s="200" t="s">
        <v>19</v>
      </c>
      <c r="I108" s="202"/>
      <c r="J108" s="199"/>
      <c r="K108" s="199"/>
      <c r="L108" s="203"/>
      <c r="M108" s="204"/>
      <c r="N108" s="205"/>
      <c r="O108" s="205"/>
      <c r="P108" s="205"/>
      <c r="Q108" s="205"/>
      <c r="R108" s="205"/>
      <c r="S108" s="205"/>
      <c r="T108" s="206"/>
      <c r="AT108" s="207" t="s">
        <v>248</v>
      </c>
      <c r="AU108" s="207" t="s">
        <v>78</v>
      </c>
      <c r="AV108" s="13" t="s">
        <v>76</v>
      </c>
      <c r="AW108" s="13" t="s">
        <v>31</v>
      </c>
      <c r="AX108" s="13" t="s">
        <v>69</v>
      </c>
      <c r="AY108" s="207" t="s">
        <v>231</v>
      </c>
    </row>
    <row r="109" spans="1:65" s="14" customFormat="1" ht="11.25">
      <c r="B109" s="208"/>
      <c r="C109" s="209"/>
      <c r="D109" s="193" t="s">
        <v>248</v>
      </c>
      <c r="E109" s="210" t="s">
        <v>19</v>
      </c>
      <c r="F109" s="211" t="s">
        <v>537</v>
      </c>
      <c r="G109" s="209"/>
      <c r="H109" s="212">
        <v>737.1</v>
      </c>
      <c r="I109" s="213"/>
      <c r="J109" s="209"/>
      <c r="K109" s="209"/>
      <c r="L109" s="214"/>
      <c r="M109" s="215"/>
      <c r="N109" s="216"/>
      <c r="O109" s="216"/>
      <c r="P109" s="216"/>
      <c r="Q109" s="216"/>
      <c r="R109" s="216"/>
      <c r="S109" s="216"/>
      <c r="T109" s="217"/>
      <c r="AT109" s="218" t="s">
        <v>248</v>
      </c>
      <c r="AU109" s="218" t="s">
        <v>78</v>
      </c>
      <c r="AV109" s="14" t="s">
        <v>78</v>
      </c>
      <c r="AW109" s="14" t="s">
        <v>31</v>
      </c>
      <c r="AX109" s="14" t="s">
        <v>69</v>
      </c>
      <c r="AY109" s="218" t="s">
        <v>231</v>
      </c>
    </row>
    <row r="110" spans="1:65" s="13" customFormat="1" ht="11.25">
      <c r="B110" s="198"/>
      <c r="C110" s="199"/>
      <c r="D110" s="193" t="s">
        <v>248</v>
      </c>
      <c r="E110" s="200" t="s">
        <v>19</v>
      </c>
      <c r="F110" s="201" t="s">
        <v>538</v>
      </c>
      <c r="G110" s="199"/>
      <c r="H110" s="200" t="s">
        <v>19</v>
      </c>
      <c r="I110" s="202"/>
      <c r="J110" s="199"/>
      <c r="K110" s="199"/>
      <c r="L110" s="203"/>
      <c r="M110" s="204"/>
      <c r="N110" s="205"/>
      <c r="O110" s="205"/>
      <c r="P110" s="205"/>
      <c r="Q110" s="205"/>
      <c r="R110" s="205"/>
      <c r="S110" s="205"/>
      <c r="T110" s="206"/>
      <c r="AT110" s="207" t="s">
        <v>248</v>
      </c>
      <c r="AU110" s="207" t="s">
        <v>78</v>
      </c>
      <c r="AV110" s="13" t="s">
        <v>76</v>
      </c>
      <c r="AW110" s="13" t="s">
        <v>31</v>
      </c>
      <c r="AX110" s="13" t="s">
        <v>69</v>
      </c>
      <c r="AY110" s="207" t="s">
        <v>231</v>
      </c>
    </row>
    <row r="111" spans="1:65" s="14" customFormat="1" ht="11.25">
      <c r="B111" s="208"/>
      <c r="C111" s="209"/>
      <c r="D111" s="193" t="s">
        <v>248</v>
      </c>
      <c r="E111" s="210" t="s">
        <v>19</v>
      </c>
      <c r="F111" s="211" t="s">
        <v>539</v>
      </c>
      <c r="G111" s="209"/>
      <c r="H111" s="212">
        <v>737.1</v>
      </c>
      <c r="I111" s="213"/>
      <c r="J111" s="209"/>
      <c r="K111" s="209"/>
      <c r="L111" s="214"/>
      <c r="M111" s="215"/>
      <c r="N111" s="216"/>
      <c r="O111" s="216"/>
      <c r="P111" s="216"/>
      <c r="Q111" s="216"/>
      <c r="R111" s="216"/>
      <c r="S111" s="216"/>
      <c r="T111" s="217"/>
      <c r="AT111" s="218" t="s">
        <v>248</v>
      </c>
      <c r="AU111" s="218" t="s">
        <v>78</v>
      </c>
      <c r="AV111" s="14" t="s">
        <v>78</v>
      </c>
      <c r="AW111" s="14" t="s">
        <v>31</v>
      </c>
      <c r="AX111" s="14" t="s">
        <v>69</v>
      </c>
      <c r="AY111" s="218" t="s">
        <v>231</v>
      </c>
    </row>
    <row r="112" spans="1:65" s="15" customFormat="1" ht="11.25">
      <c r="B112" s="219"/>
      <c r="C112" s="220"/>
      <c r="D112" s="193" t="s">
        <v>248</v>
      </c>
      <c r="E112" s="221" t="s">
        <v>19</v>
      </c>
      <c r="F112" s="222" t="s">
        <v>260</v>
      </c>
      <c r="G112" s="220"/>
      <c r="H112" s="223">
        <v>1994.2999999999997</v>
      </c>
      <c r="I112" s="224"/>
      <c r="J112" s="220"/>
      <c r="K112" s="220"/>
      <c r="L112" s="225"/>
      <c r="M112" s="226"/>
      <c r="N112" s="227"/>
      <c r="O112" s="227"/>
      <c r="P112" s="227"/>
      <c r="Q112" s="227"/>
      <c r="R112" s="227"/>
      <c r="S112" s="227"/>
      <c r="T112" s="228"/>
      <c r="AT112" s="229" t="s">
        <v>248</v>
      </c>
      <c r="AU112" s="229" t="s">
        <v>78</v>
      </c>
      <c r="AV112" s="15" t="s">
        <v>238</v>
      </c>
      <c r="AW112" s="15" t="s">
        <v>31</v>
      </c>
      <c r="AX112" s="15" t="s">
        <v>76</v>
      </c>
      <c r="AY112" s="229" t="s">
        <v>231</v>
      </c>
    </row>
    <row r="113" spans="1:65" s="2" customFormat="1" ht="62.65" customHeight="1">
      <c r="A113" s="36"/>
      <c r="B113" s="37"/>
      <c r="C113" s="180" t="s">
        <v>275</v>
      </c>
      <c r="D113" s="180" t="s">
        <v>234</v>
      </c>
      <c r="E113" s="181" t="s">
        <v>540</v>
      </c>
      <c r="F113" s="182" t="s">
        <v>541</v>
      </c>
      <c r="G113" s="183" t="s">
        <v>356</v>
      </c>
      <c r="H113" s="184">
        <v>1772.31</v>
      </c>
      <c r="I113" s="185"/>
      <c r="J113" s="186">
        <f>ROUND(I113*H113,2)</f>
        <v>0</v>
      </c>
      <c r="K113" s="182" t="s">
        <v>244</v>
      </c>
      <c r="L113" s="41"/>
      <c r="M113" s="187" t="s">
        <v>19</v>
      </c>
      <c r="N113" s="188" t="s">
        <v>40</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238</v>
      </c>
      <c r="AT113" s="191" t="s">
        <v>234</v>
      </c>
      <c r="AU113" s="191" t="s">
        <v>78</v>
      </c>
      <c r="AY113" s="19" t="s">
        <v>231</v>
      </c>
      <c r="BE113" s="192">
        <f>IF(N113="základní",J113,0)</f>
        <v>0</v>
      </c>
      <c r="BF113" s="192">
        <f>IF(N113="snížená",J113,0)</f>
        <v>0</v>
      </c>
      <c r="BG113" s="192">
        <f>IF(N113="zákl. přenesená",J113,0)</f>
        <v>0</v>
      </c>
      <c r="BH113" s="192">
        <f>IF(N113="sníž. přenesená",J113,0)</f>
        <v>0</v>
      </c>
      <c r="BI113" s="192">
        <f>IF(N113="nulová",J113,0)</f>
        <v>0</v>
      </c>
      <c r="BJ113" s="19" t="s">
        <v>76</v>
      </c>
      <c r="BK113" s="192">
        <f>ROUND(I113*H113,2)</f>
        <v>0</v>
      </c>
      <c r="BL113" s="19" t="s">
        <v>238</v>
      </c>
      <c r="BM113" s="191" t="s">
        <v>542</v>
      </c>
    </row>
    <row r="114" spans="1:65" s="2" customFormat="1" ht="78">
      <c r="A114" s="36"/>
      <c r="B114" s="37"/>
      <c r="C114" s="38"/>
      <c r="D114" s="193" t="s">
        <v>246</v>
      </c>
      <c r="E114" s="38"/>
      <c r="F114" s="194" t="s">
        <v>530</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246</v>
      </c>
      <c r="AU114" s="19" t="s">
        <v>78</v>
      </c>
    </row>
    <row r="115" spans="1:65" s="13" customFormat="1" ht="11.25">
      <c r="B115" s="198"/>
      <c r="C115" s="199"/>
      <c r="D115" s="193" t="s">
        <v>248</v>
      </c>
      <c r="E115" s="200" t="s">
        <v>19</v>
      </c>
      <c r="F115" s="201" t="s">
        <v>519</v>
      </c>
      <c r="G115" s="199"/>
      <c r="H115" s="200" t="s">
        <v>19</v>
      </c>
      <c r="I115" s="202"/>
      <c r="J115" s="199"/>
      <c r="K115" s="199"/>
      <c r="L115" s="203"/>
      <c r="M115" s="204"/>
      <c r="N115" s="205"/>
      <c r="O115" s="205"/>
      <c r="P115" s="205"/>
      <c r="Q115" s="205"/>
      <c r="R115" s="205"/>
      <c r="S115" s="205"/>
      <c r="T115" s="206"/>
      <c r="AT115" s="207" t="s">
        <v>248</v>
      </c>
      <c r="AU115" s="207" t="s">
        <v>78</v>
      </c>
      <c r="AV115" s="13" t="s">
        <v>76</v>
      </c>
      <c r="AW115" s="13" t="s">
        <v>31</v>
      </c>
      <c r="AX115" s="13" t="s">
        <v>69</v>
      </c>
      <c r="AY115" s="207" t="s">
        <v>231</v>
      </c>
    </row>
    <row r="116" spans="1:65" s="14" customFormat="1" ht="11.25">
      <c r="B116" s="208"/>
      <c r="C116" s="209"/>
      <c r="D116" s="193" t="s">
        <v>248</v>
      </c>
      <c r="E116" s="210" t="s">
        <v>19</v>
      </c>
      <c r="F116" s="211" t="s">
        <v>543</v>
      </c>
      <c r="G116" s="209"/>
      <c r="H116" s="212">
        <v>2509.41</v>
      </c>
      <c r="I116" s="213"/>
      <c r="J116" s="209"/>
      <c r="K116" s="209"/>
      <c r="L116" s="214"/>
      <c r="M116" s="215"/>
      <c r="N116" s="216"/>
      <c r="O116" s="216"/>
      <c r="P116" s="216"/>
      <c r="Q116" s="216"/>
      <c r="R116" s="216"/>
      <c r="S116" s="216"/>
      <c r="T116" s="217"/>
      <c r="AT116" s="218" t="s">
        <v>248</v>
      </c>
      <c r="AU116" s="218" t="s">
        <v>78</v>
      </c>
      <c r="AV116" s="14" t="s">
        <v>78</v>
      </c>
      <c r="AW116" s="14" t="s">
        <v>31</v>
      </c>
      <c r="AX116" s="14" t="s">
        <v>69</v>
      </c>
      <c r="AY116" s="218" t="s">
        <v>231</v>
      </c>
    </row>
    <row r="117" spans="1:65" s="13" customFormat="1" ht="11.25">
      <c r="B117" s="198"/>
      <c r="C117" s="199"/>
      <c r="D117" s="193" t="s">
        <v>248</v>
      </c>
      <c r="E117" s="200" t="s">
        <v>19</v>
      </c>
      <c r="F117" s="201" t="s">
        <v>544</v>
      </c>
      <c r="G117" s="199"/>
      <c r="H117" s="200" t="s">
        <v>19</v>
      </c>
      <c r="I117" s="202"/>
      <c r="J117" s="199"/>
      <c r="K117" s="199"/>
      <c r="L117" s="203"/>
      <c r="M117" s="204"/>
      <c r="N117" s="205"/>
      <c r="O117" s="205"/>
      <c r="P117" s="205"/>
      <c r="Q117" s="205"/>
      <c r="R117" s="205"/>
      <c r="S117" s="205"/>
      <c r="T117" s="206"/>
      <c r="AT117" s="207" t="s">
        <v>248</v>
      </c>
      <c r="AU117" s="207" t="s">
        <v>78</v>
      </c>
      <c r="AV117" s="13" t="s">
        <v>76</v>
      </c>
      <c r="AW117" s="13" t="s">
        <v>31</v>
      </c>
      <c r="AX117" s="13" t="s">
        <v>69</v>
      </c>
      <c r="AY117" s="207" t="s">
        <v>231</v>
      </c>
    </row>
    <row r="118" spans="1:65" s="14" customFormat="1" ht="11.25">
      <c r="B118" s="208"/>
      <c r="C118" s="209"/>
      <c r="D118" s="193" t="s">
        <v>248</v>
      </c>
      <c r="E118" s="210" t="s">
        <v>19</v>
      </c>
      <c r="F118" s="211" t="s">
        <v>545</v>
      </c>
      <c r="G118" s="209"/>
      <c r="H118" s="212">
        <v>-737.1</v>
      </c>
      <c r="I118" s="213"/>
      <c r="J118" s="209"/>
      <c r="K118" s="209"/>
      <c r="L118" s="214"/>
      <c r="M118" s="215"/>
      <c r="N118" s="216"/>
      <c r="O118" s="216"/>
      <c r="P118" s="216"/>
      <c r="Q118" s="216"/>
      <c r="R118" s="216"/>
      <c r="S118" s="216"/>
      <c r="T118" s="217"/>
      <c r="AT118" s="218" t="s">
        <v>248</v>
      </c>
      <c r="AU118" s="218" t="s">
        <v>78</v>
      </c>
      <c r="AV118" s="14" t="s">
        <v>78</v>
      </c>
      <c r="AW118" s="14" t="s">
        <v>31</v>
      </c>
      <c r="AX118" s="14" t="s">
        <v>69</v>
      </c>
      <c r="AY118" s="218" t="s">
        <v>231</v>
      </c>
    </row>
    <row r="119" spans="1:65" s="16" customFormat="1" ht="11.25">
      <c r="B119" s="233"/>
      <c r="C119" s="234"/>
      <c r="D119" s="193" t="s">
        <v>248</v>
      </c>
      <c r="E119" s="235" t="s">
        <v>19</v>
      </c>
      <c r="F119" s="236" t="s">
        <v>546</v>
      </c>
      <c r="G119" s="234"/>
      <c r="H119" s="237">
        <v>1772.31</v>
      </c>
      <c r="I119" s="238"/>
      <c r="J119" s="234"/>
      <c r="K119" s="234"/>
      <c r="L119" s="239"/>
      <c r="M119" s="240"/>
      <c r="N119" s="241"/>
      <c r="O119" s="241"/>
      <c r="P119" s="241"/>
      <c r="Q119" s="241"/>
      <c r="R119" s="241"/>
      <c r="S119" s="241"/>
      <c r="T119" s="242"/>
      <c r="AT119" s="243" t="s">
        <v>248</v>
      </c>
      <c r="AU119" s="243" t="s">
        <v>78</v>
      </c>
      <c r="AV119" s="16" t="s">
        <v>119</v>
      </c>
      <c r="AW119" s="16" t="s">
        <v>31</v>
      </c>
      <c r="AX119" s="16" t="s">
        <v>69</v>
      </c>
      <c r="AY119" s="243" t="s">
        <v>231</v>
      </c>
    </row>
    <row r="120" spans="1:65" s="15" customFormat="1" ht="11.25">
      <c r="B120" s="219"/>
      <c r="C120" s="220"/>
      <c r="D120" s="193" t="s">
        <v>248</v>
      </c>
      <c r="E120" s="221" t="s">
        <v>19</v>
      </c>
      <c r="F120" s="222" t="s">
        <v>260</v>
      </c>
      <c r="G120" s="220"/>
      <c r="H120" s="223">
        <v>1772.31</v>
      </c>
      <c r="I120" s="224"/>
      <c r="J120" s="220"/>
      <c r="K120" s="220"/>
      <c r="L120" s="225"/>
      <c r="M120" s="226"/>
      <c r="N120" s="227"/>
      <c r="O120" s="227"/>
      <c r="P120" s="227"/>
      <c r="Q120" s="227"/>
      <c r="R120" s="227"/>
      <c r="S120" s="227"/>
      <c r="T120" s="228"/>
      <c r="AT120" s="229" t="s">
        <v>248</v>
      </c>
      <c r="AU120" s="229" t="s">
        <v>78</v>
      </c>
      <c r="AV120" s="15" t="s">
        <v>238</v>
      </c>
      <c r="AW120" s="15" t="s">
        <v>31</v>
      </c>
      <c r="AX120" s="15" t="s">
        <v>76</v>
      </c>
      <c r="AY120" s="229" t="s">
        <v>231</v>
      </c>
    </row>
    <row r="121" spans="1:65" s="2" customFormat="1" ht="66.75" customHeight="1">
      <c r="A121" s="36"/>
      <c r="B121" s="37"/>
      <c r="C121" s="180" t="s">
        <v>282</v>
      </c>
      <c r="D121" s="180" t="s">
        <v>234</v>
      </c>
      <c r="E121" s="181" t="s">
        <v>547</v>
      </c>
      <c r="F121" s="182" t="s">
        <v>548</v>
      </c>
      <c r="G121" s="183" t="s">
        <v>356</v>
      </c>
      <c r="H121" s="184">
        <v>8861.5499999999993</v>
      </c>
      <c r="I121" s="185"/>
      <c r="J121" s="186">
        <f>ROUND(I121*H121,2)</f>
        <v>0</v>
      </c>
      <c r="K121" s="182" t="s">
        <v>244</v>
      </c>
      <c r="L121" s="41"/>
      <c r="M121" s="187" t="s">
        <v>19</v>
      </c>
      <c r="N121" s="188" t="s">
        <v>40</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238</v>
      </c>
      <c r="AT121" s="191" t="s">
        <v>234</v>
      </c>
      <c r="AU121" s="191" t="s">
        <v>78</v>
      </c>
      <c r="AY121" s="19" t="s">
        <v>231</v>
      </c>
      <c r="BE121" s="192">
        <f>IF(N121="základní",J121,0)</f>
        <v>0</v>
      </c>
      <c r="BF121" s="192">
        <f>IF(N121="snížená",J121,0)</f>
        <v>0</v>
      </c>
      <c r="BG121" s="192">
        <f>IF(N121="zákl. přenesená",J121,0)</f>
        <v>0</v>
      </c>
      <c r="BH121" s="192">
        <f>IF(N121="sníž. přenesená",J121,0)</f>
        <v>0</v>
      </c>
      <c r="BI121" s="192">
        <f>IF(N121="nulová",J121,0)</f>
        <v>0</v>
      </c>
      <c r="BJ121" s="19" t="s">
        <v>76</v>
      </c>
      <c r="BK121" s="192">
        <f>ROUND(I121*H121,2)</f>
        <v>0</v>
      </c>
      <c r="BL121" s="19" t="s">
        <v>238</v>
      </c>
      <c r="BM121" s="191" t="s">
        <v>549</v>
      </c>
    </row>
    <row r="122" spans="1:65" s="2" customFormat="1" ht="78">
      <c r="A122" s="36"/>
      <c r="B122" s="37"/>
      <c r="C122" s="38"/>
      <c r="D122" s="193" t="s">
        <v>246</v>
      </c>
      <c r="E122" s="38"/>
      <c r="F122" s="194" t="s">
        <v>530</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246</v>
      </c>
      <c r="AU122" s="19" t="s">
        <v>78</v>
      </c>
    </row>
    <row r="123" spans="1:65" s="13" customFormat="1" ht="11.25">
      <c r="B123" s="198"/>
      <c r="C123" s="199"/>
      <c r="D123" s="193" t="s">
        <v>248</v>
      </c>
      <c r="E123" s="200" t="s">
        <v>19</v>
      </c>
      <c r="F123" s="201" t="s">
        <v>550</v>
      </c>
      <c r="G123" s="199"/>
      <c r="H123" s="200" t="s">
        <v>19</v>
      </c>
      <c r="I123" s="202"/>
      <c r="J123" s="199"/>
      <c r="K123" s="199"/>
      <c r="L123" s="203"/>
      <c r="M123" s="204"/>
      <c r="N123" s="205"/>
      <c r="O123" s="205"/>
      <c r="P123" s="205"/>
      <c r="Q123" s="205"/>
      <c r="R123" s="205"/>
      <c r="S123" s="205"/>
      <c r="T123" s="206"/>
      <c r="AT123" s="207" t="s">
        <v>248</v>
      </c>
      <c r="AU123" s="207" t="s">
        <v>78</v>
      </c>
      <c r="AV123" s="13" t="s">
        <v>76</v>
      </c>
      <c r="AW123" s="13" t="s">
        <v>31</v>
      </c>
      <c r="AX123" s="13" t="s">
        <v>69</v>
      </c>
      <c r="AY123" s="207" t="s">
        <v>231</v>
      </c>
    </row>
    <row r="124" spans="1:65" s="14" customFormat="1" ht="11.25">
      <c r="B124" s="208"/>
      <c r="C124" s="209"/>
      <c r="D124" s="193" t="s">
        <v>248</v>
      </c>
      <c r="E124" s="210" t="s">
        <v>19</v>
      </c>
      <c r="F124" s="211" t="s">
        <v>551</v>
      </c>
      <c r="G124" s="209"/>
      <c r="H124" s="212">
        <v>8861.5499999999993</v>
      </c>
      <c r="I124" s="213"/>
      <c r="J124" s="209"/>
      <c r="K124" s="209"/>
      <c r="L124" s="214"/>
      <c r="M124" s="215"/>
      <c r="N124" s="216"/>
      <c r="O124" s="216"/>
      <c r="P124" s="216"/>
      <c r="Q124" s="216"/>
      <c r="R124" s="216"/>
      <c r="S124" s="216"/>
      <c r="T124" s="217"/>
      <c r="AT124" s="218" t="s">
        <v>248</v>
      </c>
      <c r="AU124" s="218" t="s">
        <v>78</v>
      </c>
      <c r="AV124" s="14" t="s">
        <v>78</v>
      </c>
      <c r="AW124" s="14" t="s">
        <v>31</v>
      </c>
      <c r="AX124" s="14" t="s">
        <v>76</v>
      </c>
      <c r="AY124" s="218" t="s">
        <v>231</v>
      </c>
    </row>
    <row r="125" spans="1:65" s="2" customFormat="1" ht="44.25" customHeight="1">
      <c r="A125" s="36"/>
      <c r="B125" s="37"/>
      <c r="C125" s="180" t="s">
        <v>287</v>
      </c>
      <c r="D125" s="180" t="s">
        <v>234</v>
      </c>
      <c r="E125" s="181" t="s">
        <v>552</v>
      </c>
      <c r="F125" s="182" t="s">
        <v>553</v>
      </c>
      <c r="G125" s="183" t="s">
        <v>356</v>
      </c>
      <c r="H125" s="184">
        <v>737.1</v>
      </c>
      <c r="I125" s="185"/>
      <c r="J125" s="186">
        <f>ROUND(I125*H125,2)</f>
        <v>0</v>
      </c>
      <c r="K125" s="182" t="s">
        <v>244</v>
      </c>
      <c r="L125" s="41"/>
      <c r="M125" s="187" t="s">
        <v>19</v>
      </c>
      <c r="N125" s="188" t="s">
        <v>40</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238</v>
      </c>
      <c r="AT125" s="191" t="s">
        <v>234</v>
      </c>
      <c r="AU125" s="191" t="s">
        <v>78</v>
      </c>
      <c r="AY125" s="19" t="s">
        <v>231</v>
      </c>
      <c r="BE125" s="192">
        <f>IF(N125="základní",J125,0)</f>
        <v>0</v>
      </c>
      <c r="BF125" s="192">
        <f>IF(N125="snížená",J125,0)</f>
        <v>0</v>
      </c>
      <c r="BG125" s="192">
        <f>IF(N125="zákl. přenesená",J125,0)</f>
        <v>0</v>
      </c>
      <c r="BH125" s="192">
        <f>IF(N125="sníž. přenesená",J125,0)</f>
        <v>0</v>
      </c>
      <c r="BI125" s="192">
        <f>IF(N125="nulová",J125,0)</f>
        <v>0</v>
      </c>
      <c r="BJ125" s="19" t="s">
        <v>76</v>
      </c>
      <c r="BK125" s="192">
        <f>ROUND(I125*H125,2)</f>
        <v>0</v>
      </c>
      <c r="BL125" s="19" t="s">
        <v>238</v>
      </c>
      <c r="BM125" s="191" t="s">
        <v>554</v>
      </c>
    </row>
    <row r="126" spans="1:65" s="2" customFormat="1" ht="136.5">
      <c r="A126" s="36"/>
      <c r="B126" s="37"/>
      <c r="C126" s="38"/>
      <c r="D126" s="193" t="s">
        <v>246</v>
      </c>
      <c r="E126" s="38"/>
      <c r="F126" s="194" t="s">
        <v>555</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246</v>
      </c>
      <c r="AU126" s="19" t="s">
        <v>78</v>
      </c>
    </row>
    <row r="127" spans="1:65" s="13" customFormat="1" ht="11.25">
      <c r="B127" s="198"/>
      <c r="C127" s="199"/>
      <c r="D127" s="193" t="s">
        <v>248</v>
      </c>
      <c r="E127" s="200" t="s">
        <v>19</v>
      </c>
      <c r="F127" s="201" t="s">
        <v>556</v>
      </c>
      <c r="G127" s="199"/>
      <c r="H127" s="200" t="s">
        <v>19</v>
      </c>
      <c r="I127" s="202"/>
      <c r="J127" s="199"/>
      <c r="K127" s="199"/>
      <c r="L127" s="203"/>
      <c r="M127" s="204"/>
      <c r="N127" s="205"/>
      <c r="O127" s="205"/>
      <c r="P127" s="205"/>
      <c r="Q127" s="205"/>
      <c r="R127" s="205"/>
      <c r="S127" s="205"/>
      <c r="T127" s="206"/>
      <c r="AT127" s="207" t="s">
        <v>248</v>
      </c>
      <c r="AU127" s="207" t="s">
        <v>78</v>
      </c>
      <c r="AV127" s="13" t="s">
        <v>76</v>
      </c>
      <c r="AW127" s="13" t="s">
        <v>31</v>
      </c>
      <c r="AX127" s="13" t="s">
        <v>69</v>
      </c>
      <c r="AY127" s="207" t="s">
        <v>231</v>
      </c>
    </row>
    <row r="128" spans="1:65" s="14" customFormat="1" ht="11.25">
      <c r="B128" s="208"/>
      <c r="C128" s="209"/>
      <c r="D128" s="193" t="s">
        <v>248</v>
      </c>
      <c r="E128" s="210" t="s">
        <v>19</v>
      </c>
      <c r="F128" s="211" t="s">
        <v>539</v>
      </c>
      <c r="G128" s="209"/>
      <c r="H128" s="212">
        <v>737.1</v>
      </c>
      <c r="I128" s="213"/>
      <c r="J128" s="209"/>
      <c r="K128" s="209"/>
      <c r="L128" s="214"/>
      <c r="M128" s="215"/>
      <c r="N128" s="216"/>
      <c r="O128" s="216"/>
      <c r="P128" s="216"/>
      <c r="Q128" s="216"/>
      <c r="R128" s="216"/>
      <c r="S128" s="216"/>
      <c r="T128" s="217"/>
      <c r="AT128" s="218" t="s">
        <v>248</v>
      </c>
      <c r="AU128" s="218" t="s">
        <v>78</v>
      </c>
      <c r="AV128" s="14" t="s">
        <v>78</v>
      </c>
      <c r="AW128" s="14" t="s">
        <v>31</v>
      </c>
      <c r="AX128" s="14" t="s">
        <v>76</v>
      </c>
      <c r="AY128" s="218" t="s">
        <v>231</v>
      </c>
    </row>
    <row r="129" spans="1:65" s="2" customFormat="1" ht="44.25" customHeight="1">
      <c r="A129" s="36"/>
      <c r="B129" s="37"/>
      <c r="C129" s="180" t="s">
        <v>294</v>
      </c>
      <c r="D129" s="180" t="s">
        <v>234</v>
      </c>
      <c r="E129" s="181" t="s">
        <v>557</v>
      </c>
      <c r="F129" s="182" t="s">
        <v>558</v>
      </c>
      <c r="G129" s="183" t="s">
        <v>356</v>
      </c>
      <c r="H129" s="184">
        <v>5.3</v>
      </c>
      <c r="I129" s="185"/>
      <c r="J129" s="186">
        <f>ROUND(I129*H129,2)</f>
        <v>0</v>
      </c>
      <c r="K129" s="182" t="s">
        <v>244</v>
      </c>
      <c r="L129" s="41"/>
      <c r="M129" s="187" t="s">
        <v>19</v>
      </c>
      <c r="N129" s="188" t="s">
        <v>40</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238</v>
      </c>
      <c r="AT129" s="191" t="s">
        <v>234</v>
      </c>
      <c r="AU129" s="191" t="s">
        <v>78</v>
      </c>
      <c r="AY129" s="19" t="s">
        <v>231</v>
      </c>
      <c r="BE129" s="192">
        <f>IF(N129="základní",J129,0)</f>
        <v>0</v>
      </c>
      <c r="BF129" s="192">
        <f>IF(N129="snížená",J129,0)</f>
        <v>0</v>
      </c>
      <c r="BG129" s="192">
        <f>IF(N129="zákl. přenesená",J129,0)</f>
        <v>0</v>
      </c>
      <c r="BH129" s="192">
        <f>IF(N129="sníž. přenesená",J129,0)</f>
        <v>0</v>
      </c>
      <c r="BI129" s="192">
        <f>IF(N129="nulová",J129,0)</f>
        <v>0</v>
      </c>
      <c r="BJ129" s="19" t="s">
        <v>76</v>
      </c>
      <c r="BK129" s="192">
        <f>ROUND(I129*H129,2)</f>
        <v>0</v>
      </c>
      <c r="BL129" s="19" t="s">
        <v>238</v>
      </c>
      <c r="BM129" s="191" t="s">
        <v>559</v>
      </c>
    </row>
    <row r="130" spans="1:65" s="2" customFormat="1" ht="156">
      <c r="A130" s="36"/>
      <c r="B130" s="37"/>
      <c r="C130" s="38"/>
      <c r="D130" s="193" t="s">
        <v>246</v>
      </c>
      <c r="E130" s="38"/>
      <c r="F130" s="194" t="s">
        <v>560</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246</v>
      </c>
      <c r="AU130" s="19" t="s">
        <v>78</v>
      </c>
    </row>
    <row r="131" spans="1:65" s="13" customFormat="1" ht="11.25">
      <c r="B131" s="198"/>
      <c r="C131" s="199"/>
      <c r="D131" s="193" t="s">
        <v>248</v>
      </c>
      <c r="E131" s="200" t="s">
        <v>19</v>
      </c>
      <c r="F131" s="201" t="s">
        <v>561</v>
      </c>
      <c r="G131" s="199"/>
      <c r="H131" s="200" t="s">
        <v>19</v>
      </c>
      <c r="I131" s="202"/>
      <c r="J131" s="199"/>
      <c r="K131" s="199"/>
      <c r="L131" s="203"/>
      <c r="M131" s="204"/>
      <c r="N131" s="205"/>
      <c r="O131" s="205"/>
      <c r="P131" s="205"/>
      <c r="Q131" s="205"/>
      <c r="R131" s="205"/>
      <c r="S131" s="205"/>
      <c r="T131" s="206"/>
      <c r="AT131" s="207" t="s">
        <v>248</v>
      </c>
      <c r="AU131" s="207" t="s">
        <v>78</v>
      </c>
      <c r="AV131" s="13" t="s">
        <v>76</v>
      </c>
      <c r="AW131" s="13" t="s">
        <v>31</v>
      </c>
      <c r="AX131" s="13" t="s">
        <v>69</v>
      </c>
      <c r="AY131" s="207" t="s">
        <v>231</v>
      </c>
    </row>
    <row r="132" spans="1:65" s="14" customFormat="1" ht="11.25">
      <c r="B132" s="208"/>
      <c r="C132" s="209"/>
      <c r="D132" s="193" t="s">
        <v>248</v>
      </c>
      <c r="E132" s="210" t="s">
        <v>19</v>
      </c>
      <c r="F132" s="211" t="s">
        <v>562</v>
      </c>
      <c r="G132" s="209"/>
      <c r="H132" s="212">
        <v>5.3</v>
      </c>
      <c r="I132" s="213"/>
      <c r="J132" s="209"/>
      <c r="K132" s="209"/>
      <c r="L132" s="214"/>
      <c r="M132" s="215"/>
      <c r="N132" s="216"/>
      <c r="O132" s="216"/>
      <c r="P132" s="216"/>
      <c r="Q132" s="216"/>
      <c r="R132" s="216"/>
      <c r="S132" s="216"/>
      <c r="T132" s="217"/>
      <c r="AT132" s="218" t="s">
        <v>248</v>
      </c>
      <c r="AU132" s="218" t="s">
        <v>78</v>
      </c>
      <c r="AV132" s="14" t="s">
        <v>78</v>
      </c>
      <c r="AW132" s="14" t="s">
        <v>31</v>
      </c>
      <c r="AX132" s="14" t="s">
        <v>76</v>
      </c>
      <c r="AY132" s="218" t="s">
        <v>231</v>
      </c>
    </row>
    <row r="133" spans="1:65" s="2" customFormat="1" ht="44.25" customHeight="1">
      <c r="A133" s="36"/>
      <c r="B133" s="37"/>
      <c r="C133" s="180" t="s">
        <v>145</v>
      </c>
      <c r="D133" s="180" t="s">
        <v>234</v>
      </c>
      <c r="E133" s="181" t="s">
        <v>563</v>
      </c>
      <c r="F133" s="182" t="s">
        <v>564</v>
      </c>
      <c r="G133" s="183" t="s">
        <v>356</v>
      </c>
      <c r="H133" s="184">
        <v>731.8</v>
      </c>
      <c r="I133" s="185"/>
      <c r="J133" s="186">
        <f>ROUND(I133*H133,2)</f>
        <v>0</v>
      </c>
      <c r="K133" s="182" t="s">
        <v>244</v>
      </c>
      <c r="L133" s="41"/>
      <c r="M133" s="187" t="s">
        <v>19</v>
      </c>
      <c r="N133" s="188" t="s">
        <v>40</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238</v>
      </c>
      <c r="AT133" s="191" t="s">
        <v>234</v>
      </c>
      <c r="AU133" s="191" t="s">
        <v>78</v>
      </c>
      <c r="AY133" s="19" t="s">
        <v>231</v>
      </c>
      <c r="BE133" s="192">
        <f>IF(N133="základní",J133,0)</f>
        <v>0</v>
      </c>
      <c r="BF133" s="192">
        <f>IF(N133="snížená",J133,0)</f>
        <v>0</v>
      </c>
      <c r="BG133" s="192">
        <f>IF(N133="zákl. přenesená",J133,0)</f>
        <v>0</v>
      </c>
      <c r="BH133" s="192">
        <f>IF(N133="sníž. přenesená",J133,0)</f>
        <v>0</v>
      </c>
      <c r="BI133" s="192">
        <f>IF(N133="nulová",J133,0)</f>
        <v>0</v>
      </c>
      <c r="BJ133" s="19" t="s">
        <v>76</v>
      </c>
      <c r="BK133" s="192">
        <f>ROUND(I133*H133,2)</f>
        <v>0</v>
      </c>
      <c r="BL133" s="19" t="s">
        <v>238</v>
      </c>
      <c r="BM133" s="191" t="s">
        <v>565</v>
      </c>
    </row>
    <row r="134" spans="1:65" s="2" customFormat="1" ht="185.25">
      <c r="A134" s="36"/>
      <c r="B134" s="37"/>
      <c r="C134" s="38"/>
      <c r="D134" s="193" t="s">
        <v>246</v>
      </c>
      <c r="E134" s="38"/>
      <c r="F134" s="194" t="s">
        <v>566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246</v>
      </c>
      <c r="AU134" s="19" t="s">
        <v>78</v>
      </c>
    </row>
    <row r="135" spans="1:65" s="13" customFormat="1" ht="11.25">
      <c r="B135" s="198"/>
      <c r="C135" s="199"/>
      <c r="D135" s="193" t="s">
        <v>248</v>
      </c>
      <c r="E135" s="200" t="s">
        <v>19</v>
      </c>
      <c r="F135" s="201" t="s">
        <v>561</v>
      </c>
      <c r="G135" s="199"/>
      <c r="H135" s="200" t="s">
        <v>19</v>
      </c>
      <c r="I135" s="202"/>
      <c r="J135" s="199"/>
      <c r="K135" s="199"/>
      <c r="L135" s="203"/>
      <c r="M135" s="204"/>
      <c r="N135" s="205"/>
      <c r="O135" s="205"/>
      <c r="P135" s="205"/>
      <c r="Q135" s="205"/>
      <c r="R135" s="205"/>
      <c r="S135" s="205"/>
      <c r="T135" s="206"/>
      <c r="AT135" s="207" t="s">
        <v>248</v>
      </c>
      <c r="AU135" s="207" t="s">
        <v>78</v>
      </c>
      <c r="AV135" s="13" t="s">
        <v>76</v>
      </c>
      <c r="AW135" s="13" t="s">
        <v>31</v>
      </c>
      <c r="AX135" s="13" t="s">
        <v>69</v>
      </c>
      <c r="AY135" s="207" t="s">
        <v>231</v>
      </c>
    </row>
    <row r="136" spans="1:65" s="14" customFormat="1" ht="11.25">
      <c r="B136" s="208"/>
      <c r="C136" s="209"/>
      <c r="D136" s="193" t="s">
        <v>248</v>
      </c>
      <c r="E136" s="210" t="s">
        <v>19</v>
      </c>
      <c r="F136" s="211" t="s">
        <v>567</v>
      </c>
      <c r="G136" s="209"/>
      <c r="H136" s="212">
        <v>731.8</v>
      </c>
      <c r="I136" s="213"/>
      <c r="J136" s="209"/>
      <c r="K136" s="209"/>
      <c r="L136" s="214"/>
      <c r="M136" s="215"/>
      <c r="N136" s="216"/>
      <c r="O136" s="216"/>
      <c r="P136" s="216"/>
      <c r="Q136" s="216"/>
      <c r="R136" s="216"/>
      <c r="S136" s="216"/>
      <c r="T136" s="217"/>
      <c r="AT136" s="218" t="s">
        <v>248</v>
      </c>
      <c r="AU136" s="218" t="s">
        <v>78</v>
      </c>
      <c r="AV136" s="14" t="s">
        <v>78</v>
      </c>
      <c r="AW136" s="14" t="s">
        <v>31</v>
      </c>
      <c r="AX136" s="14" t="s">
        <v>76</v>
      </c>
      <c r="AY136" s="218" t="s">
        <v>231</v>
      </c>
    </row>
    <row r="137" spans="1:65" s="2" customFormat="1" ht="44.25" customHeight="1">
      <c r="A137" s="36"/>
      <c r="B137" s="37"/>
      <c r="C137" s="180" t="s">
        <v>154</v>
      </c>
      <c r="D137" s="180" t="s">
        <v>234</v>
      </c>
      <c r="E137" s="181" t="s">
        <v>568</v>
      </c>
      <c r="F137" s="182" t="s">
        <v>431</v>
      </c>
      <c r="G137" s="183" t="s">
        <v>404</v>
      </c>
      <c r="H137" s="184">
        <v>3190.1579999999999</v>
      </c>
      <c r="I137" s="185"/>
      <c r="J137" s="186">
        <f>ROUND(I137*H137,2)</f>
        <v>0</v>
      </c>
      <c r="K137" s="182" t="s">
        <v>244</v>
      </c>
      <c r="L137" s="41"/>
      <c r="M137" s="187" t="s">
        <v>19</v>
      </c>
      <c r="N137" s="188" t="s">
        <v>40</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238</v>
      </c>
      <c r="AT137" s="191" t="s">
        <v>234</v>
      </c>
      <c r="AU137" s="191" t="s">
        <v>78</v>
      </c>
      <c r="AY137" s="19" t="s">
        <v>231</v>
      </c>
      <c r="BE137" s="192">
        <f>IF(N137="základní",J137,0)</f>
        <v>0</v>
      </c>
      <c r="BF137" s="192">
        <f>IF(N137="snížená",J137,0)</f>
        <v>0</v>
      </c>
      <c r="BG137" s="192">
        <f>IF(N137="zákl. přenesená",J137,0)</f>
        <v>0</v>
      </c>
      <c r="BH137" s="192">
        <f>IF(N137="sníž. přenesená",J137,0)</f>
        <v>0</v>
      </c>
      <c r="BI137" s="192">
        <f>IF(N137="nulová",J137,0)</f>
        <v>0</v>
      </c>
      <c r="BJ137" s="19" t="s">
        <v>76</v>
      </c>
      <c r="BK137" s="192">
        <f>ROUND(I137*H137,2)</f>
        <v>0</v>
      </c>
      <c r="BL137" s="19" t="s">
        <v>238</v>
      </c>
      <c r="BM137" s="191" t="s">
        <v>569</v>
      </c>
    </row>
    <row r="138" spans="1:65" s="2" customFormat="1" ht="58.5">
      <c r="A138" s="36"/>
      <c r="B138" s="37"/>
      <c r="C138" s="38"/>
      <c r="D138" s="193" t="s">
        <v>246</v>
      </c>
      <c r="E138" s="38"/>
      <c r="F138" s="194" t="s">
        <v>570</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246</v>
      </c>
      <c r="AU138" s="19" t="s">
        <v>78</v>
      </c>
    </row>
    <row r="139" spans="1:65" s="14" customFormat="1" ht="11.25">
      <c r="B139" s="208"/>
      <c r="C139" s="209"/>
      <c r="D139" s="193" t="s">
        <v>248</v>
      </c>
      <c r="E139" s="210" t="s">
        <v>19</v>
      </c>
      <c r="F139" s="211" t="s">
        <v>571</v>
      </c>
      <c r="G139" s="209"/>
      <c r="H139" s="212">
        <v>3190.1579999999999</v>
      </c>
      <c r="I139" s="213"/>
      <c r="J139" s="209"/>
      <c r="K139" s="209"/>
      <c r="L139" s="214"/>
      <c r="M139" s="215"/>
      <c r="N139" s="216"/>
      <c r="O139" s="216"/>
      <c r="P139" s="216"/>
      <c r="Q139" s="216"/>
      <c r="R139" s="216"/>
      <c r="S139" s="216"/>
      <c r="T139" s="217"/>
      <c r="AT139" s="218" t="s">
        <v>248</v>
      </c>
      <c r="AU139" s="218" t="s">
        <v>78</v>
      </c>
      <c r="AV139" s="14" t="s">
        <v>78</v>
      </c>
      <c r="AW139" s="14" t="s">
        <v>31</v>
      </c>
      <c r="AX139" s="14" t="s">
        <v>76</v>
      </c>
      <c r="AY139" s="218" t="s">
        <v>231</v>
      </c>
    </row>
    <row r="140" spans="1:65" s="2" customFormat="1" ht="37.9" customHeight="1">
      <c r="A140" s="36"/>
      <c r="B140" s="37"/>
      <c r="C140" s="180" t="s">
        <v>311</v>
      </c>
      <c r="D140" s="180" t="s">
        <v>234</v>
      </c>
      <c r="E140" s="181" t="s">
        <v>572</v>
      </c>
      <c r="F140" s="182" t="s">
        <v>573</v>
      </c>
      <c r="G140" s="183" t="s">
        <v>356</v>
      </c>
      <c r="H140" s="184">
        <v>1257.2</v>
      </c>
      <c r="I140" s="185"/>
      <c r="J140" s="186">
        <f>ROUND(I140*H140,2)</f>
        <v>0</v>
      </c>
      <c r="K140" s="182" t="s">
        <v>244</v>
      </c>
      <c r="L140" s="41"/>
      <c r="M140" s="187" t="s">
        <v>19</v>
      </c>
      <c r="N140" s="188" t="s">
        <v>40</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238</v>
      </c>
      <c r="AT140" s="191" t="s">
        <v>234</v>
      </c>
      <c r="AU140" s="191" t="s">
        <v>78</v>
      </c>
      <c r="AY140" s="19" t="s">
        <v>231</v>
      </c>
      <c r="BE140" s="192">
        <f>IF(N140="základní",J140,0)</f>
        <v>0</v>
      </c>
      <c r="BF140" s="192">
        <f>IF(N140="snížená",J140,0)</f>
        <v>0</v>
      </c>
      <c r="BG140" s="192">
        <f>IF(N140="zákl. přenesená",J140,0)</f>
        <v>0</v>
      </c>
      <c r="BH140" s="192">
        <f>IF(N140="sníž. přenesená",J140,0)</f>
        <v>0</v>
      </c>
      <c r="BI140" s="192">
        <f>IF(N140="nulová",J140,0)</f>
        <v>0</v>
      </c>
      <c r="BJ140" s="19" t="s">
        <v>76</v>
      </c>
      <c r="BK140" s="192">
        <f>ROUND(I140*H140,2)</f>
        <v>0</v>
      </c>
      <c r="BL140" s="19" t="s">
        <v>238</v>
      </c>
      <c r="BM140" s="191" t="s">
        <v>574</v>
      </c>
    </row>
    <row r="141" spans="1:65" s="2" customFormat="1" ht="165.75">
      <c r="A141" s="36"/>
      <c r="B141" s="37"/>
      <c r="C141" s="38"/>
      <c r="D141" s="193" t="s">
        <v>246</v>
      </c>
      <c r="E141" s="38"/>
      <c r="F141" s="194" t="s">
        <v>575</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246</v>
      </c>
      <c r="AU141" s="19" t="s">
        <v>78</v>
      </c>
    </row>
    <row r="142" spans="1:65" s="13" customFormat="1" ht="11.25">
      <c r="B142" s="198"/>
      <c r="C142" s="199"/>
      <c r="D142" s="193" t="s">
        <v>248</v>
      </c>
      <c r="E142" s="200" t="s">
        <v>19</v>
      </c>
      <c r="F142" s="201" t="s">
        <v>576</v>
      </c>
      <c r="G142" s="199"/>
      <c r="H142" s="200" t="s">
        <v>19</v>
      </c>
      <c r="I142" s="202"/>
      <c r="J142" s="199"/>
      <c r="K142" s="199"/>
      <c r="L142" s="203"/>
      <c r="M142" s="204"/>
      <c r="N142" s="205"/>
      <c r="O142" s="205"/>
      <c r="P142" s="205"/>
      <c r="Q142" s="205"/>
      <c r="R142" s="205"/>
      <c r="S142" s="205"/>
      <c r="T142" s="206"/>
      <c r="AT142" s="207" t="s">
        <v>248</v>
      </c>
      <c r="AU142" s="207" t="s">
        <v>78</v>
      </c>
      <c r="AV142" s="13" t="s">
        <v>76</v>
      </c>
      <c r="AW142" s="13" t="s">
        <v>31</v>
      </c>
      <c r="AX142" s="13" t="s">
        <v>69</v>
      </c>
      <c r="AY142" s="207" t="s">
        <v>231</v>
      </c>
    </row>
    <row r="143" spans="1:65" s="14" customFormat="1" ht="11.25">
      <c r="B143" s="208"/>
      <c r="C143" s="209"/>
      <c r="D143" s="193" t="s">
        <v>248</v>
      </c>
      <c r="E143" s="210" t="s">
        <v>19</v>
      </c>
      <c r="F143" s="211" t="s">
        <v>533</v>
      </c>
      <c r="G143" s="209"/>
      <c r="H143" s="212">
        <v>153.19999999999999</v>
      </c>
      <c r="I143" s="213"/>
      <c r="J143" s="209"/>
      <c r="K143" s="209"/>
      <c r="L143" s="214"/>
      <c r="M143" s="215"/>
      <c r="N143" s="216"/>
      <c r="O143" s="216"/>
      <c r="P143" s="216"/>
      <c r="Q143" s="216"/>
      <c r="R143" s="216"/>
      <c r="S143" s="216"/>
      <c r="T143" s="217"/>
      <c r="AT143" s="218" t="s">
        <v>248</v>
      </c>
      <c r="AU143" s="218" t="s">
        <v>78</v>
      </c>
      <c r="AV143" s="14" t="s">
        <v>78</v>
      </c>
      <c r="AW143" s="14" t="s">
        <v>31</v>
      </c>
      <c r="AX143" s="14" t="s">
        <v>69</v>
      </c>
      <c r="AY143" s="218" t="s">
        <v>231</v>
      </c>
    </row>
    <row r="144" spans="1:65" s="13" customFormat="1" ht="11.25">
      <c r="B144" s="198"/>
      <c r="C144" s="199"/>
      <c r="D144" s="193" t="s">
        <v>248</v>
      </c>
      <c r="E144" s="200" t="s">
        <v>19</v>
      </c>
      <c r="F144" s="201" t="s">
        <v>577</v>
      </c>
      <c r="G144" s="199"/>
      <c r="H144" s="200" t="s">
        <v>19</v>
      </c>
      <c r="I144" s="202"/>
      <c r="J144" s="199"/>
      <c r="K144" s="199"/>
      <c r="L144" s="203"/>
      <c r="M144" s="204"/>
      <c r="N144" s="205"/>
      <c r="O144" s="205"/>
      <c r="P144" s="205"/>
      <c r="Q144" s="205"/>
      <c r="R144" s="205"/>
      <c r="S144" s="205"/>
      <c r="T144" s="206"/>
      <c r="AT144" s="207" t="s">
        <v>248</v>
      </c>
      <c r="AU144" s="207" t="s">
        <v>78</v>
      </c>
      <c r="AV144" s="13" t="s">
        <v>76</v>
      </c>
      <c r="AW144" s="13" t="s">
        <v>31</v>
      </c>
      <c r="AX144" s="13" t="s">
        <v>69</v>
      </c>
      <c r="AY144" s="207" t="s">
        <v>231</v>
      </c>
    </row>
    <row r="145" spans="1:51" s="14" customFormat="1" ht="11.25">
      <c r="B145" s="208"/>
      <c r="C145" s="209"/>
      <c r="D145" s="193" t="s">
        <v>248</v>
      </c>
      <c r="E145" s="210" t="s">
        <v>19</v>
      </c>
      <c r="F145" s="211" t="s">
        <v>535</v>
      </c>
      <c r="G145" s="209"/>
      <c r="H145" s="212">
        <v>366.9</v>
      </c>
      <c r="I145" s="213"/>
      <c r="J145" s="209"/>
      <c r="K145" s="209"/>
      <c r="L145" s="214"/>
      <c r="M145" s="215"/>
      <c r="N145" s="216"/>
      <c r="O145" s="216"/>
      <c r="P145" s="216"/>
      <c r="Q145" s="216"/>
      <c r="R145" s="216"/>
      <c r="S145" s="216"/>
      <c r="T145" s="217"/>
      <c r="AT145" s="218" t="s">
        <v>248</v>
      </c>
      <c r="AU145" s="218" t="s">
        <v>78</v>
      </c>
      <c r="AV145" s="14" t="s">
        <v>78</v>
      </c>
      <c r="AW145" s="14" t="s">
        <v>31</v>
      </c>
      <c r="AX145" s="14" t="s">
        <v>69</v>
      </c>
      <c r="AY145" s="218" t="s">
        <v>231</v>
      </c>
    </row>
    <row r="146" spans="1:51" s="13" customFormat="1" ht="11.25">
      <c r="B146" s="198"/>
      <c r="C146" s="199"/>
      <c r="D146" s="193" t="s">
        <v>248</v>
      </c>
      <c r="E146" s="200" t="s">
        <v>19</v>
      </c>
      <c r="F146" s="201" t="s">
        <v>578</v>
      </c>
      <c r="G146" s="199"/>
      <c r="H146" s="200" t="s">
        <v>19</v>
      </c>
      <c r="I146" s="202"/>
      <c r="J146" s="199"/>
      <c r="K146" s="199"/>
      <c r="L146" s="203"/>
      <c r="M146" s="204"/>
      <c r="N146" s="205"/>
      <c r="O146" s="205"/>
      <c r="P146" s="205"/>
      <c r="Q146" s="205"/>
      <c r="R146" s="205"/>
      <c r="S146" s="205"/>
      <c r="T146" s="206"/>
      <c r="AT146" s="207" t="s">
        <v>248</v>
      </c>
      <c r="AU146" s="207" t="s">
        <v>78</v>
      </c>
      <c r="AV146" s="13" t="s">
        <v>76</v>
      </c>
      <c r="AW146" s="13" t="s">
        <v>31</v>
      </c>
      <c r="AX146" s="13" t="s">
        <v>69</v>
      </c>
      <c r="AY146" s="207" t="s">
        <v>231</v>
      </c>
    </row>
    <row r="147" spans="1:51" s="14" customFormat="1" ht="11.25">
      <c r="B147" s="208"/>
      <c r="C147" s="209"/>
      <c r="D147" s="193" t="s">
        <v>248</v>
      </c>
      <c r="E147" s="210" t="s">
        <v>19</v>
      </c>
      <c r="F147" s="211" t="s">
        <v>537</v>
      </c>
      <c r="G147" s="209"/>
      <c r="H147" s="212">
        <v>737.1</v>
      </c>
      <c r="I147" s="213"/>
      <c r="J147" s="209"/>
      <c r="K147" s="209"/>
      <c r="L147" s="214"/>
      <c r="M147" s="215"/>
      <c r="N147" s="216"/>
      <c r="O147" s="216"/>
      <c r="P147" s="216"/>
      <c r="Q147" s="216"/>
      <c r="R147" s="216"/>
      <c r="S147" s="216"/>
      <c r="T147" s="217"/>
      <c r="AT147" s="218" t="s">
        <v>248</v>
      </c>
      <c r="AU147" s="218" t="s">
        <v>78</v>
      </c>
      <c r="AV147" s="14" t="s">
        <v>78</v>
      </c>
      <c r="AW147" s="14" t="s">
        <v>31</v>
      </c>
      <c r="AX147" s="14" t="s">
        <v>69</v>
      </c>
      <c r="AY147" s="218" t="s">
        <v>231</v>
      </c>
    </row>
    <row r="148" spans="1:51" s="15" customFormat="1" ht="11.25">
      <c r="B148" s="219"/>
      <c r="C148" s="220"/>
      <c r="D148" s="193" t="s">
        <v>248</v>
      </c>
      <c r="E148" s="221" t="s">
        <v>19</v>
      </c>
      <c r="F148" s="222" t="s">
        <v>260</v>
      </c>
      <c r="G148" s="220"/>
      <c r="H148" s="223">
        <v>1257.1999999999998</v>
      </c>
      <c r="I148" s="224"/>
      <c r="J148" s="220"/>
      <c r="K148" s="220"/>
      <c r="L148" s="225"/>
      <c r="M148" s="244"/>
      <c r="N148" s="245"/>
      <c r="O148" s="245"/>
      <c r="P148" s="245"/>
      <c r="Q148" s="245"/>
      <c r="R148" s="245"/>
      <c r="S148" s="245"/>
      <c r="T148" s="246"/>
      <c r="AT148" s="229" t="s">
        <v>248</v>
      </c>
      <c r="AU148" s="229" t="s">
        <v>78</v>
      </c>
      <c r="AV148" s="15" t="s">
        <v>238</v>
      </c>
      <c r="AW148" s="15" t="s">
        <v>31</v>
      </c>
      <c r="AX148" s="15" t="s">
        <v>76</v>
      </c>
      <c r="AY148" s="229" t="s">
        <v>231</v>
      </c>
    </row>
    <row r="149" spans="1:51" s="2" customFormat="1" ht="6.95" customHeight="1">
      <c r="A149" s="36"/>
      <c r="B149" s="49"/>
      <c r="C149" s="50"/>
      <c r="D149" s="50"/>
      <c r="E149" s="50"/>
      <c r="F149" s="50"/>
      <c r="G149" s="50"/>
      <c r="H149" s="50"/>
      <c r="I149" s="50"/>
      <c r="J149" s="50"/>
      <c r="K149" s="50"/>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YhpnlH2qHk+Fh/NSKmd9jmi2WoG+Q2eP3bexqIcjSdQ/y1nWV73W+iSIFZq2po/2FFfuYuyhx1qxy4RJhPAOdg==" saltValue="KSOh0QH84SBCqVm9HIsVxdg7ZoF0wO3JQoo4WStYSykNZra0BTZOcHHmqMAuWEs8MySBsEJqLv7h3fzcxB5kvQ==" spinCount="100000" sheet="1" objects="1" scenarios="1" formatColumns="0" formatRows="0" autoFilter="0"/>
  <autoFilter ref="C80:K148"/>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92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579</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ROUND((SUM(BE89:BE515)),  2)</f>
        <v>0</v>
      </c>
      <c r="G33" s="36"/>
      <c r="H33" s="36"/>
      <c r="I33" s="126">
        <v>0.21</v>
      </c>
      <c r="J33" s="125">
        <f>ROUND(((SUM(BE89:BE515))*I33),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ROUND((SUM(BF89:BF515)),  2)</f>
        <v>0</v>
      </c>
      <c r="G34" s="36"/>
      <c r="H34" s="36"/>
      <c r="I34" s="126">
        <v>0.15</v>
      </c>
      <c r="J34" s="125">
        <f>ROUND(((SUM(BF89:BF515))*I34),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ROUND((SUM(BG89:BG515)),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ROUND((SUM(BH89:BH515)),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ROUND((SUM(BI89:BI515)),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03 - SO03 - Komunikace a zpevněné plochy uvnitř parku</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J90</f>
        <v>0</v>
      </c>
      <c r="K60" s="143"/>
      <c r="L60" s="147"/>
    </row>
    <row r="61" spans="1:47" s="10" customFormat="1" ht="19.899999999999999" customHeight="1">
      <c r="B61" s="148"/>
      <c r="C61" s="99"/>
      <c r="D61" s="149" t="s">
        <v>210</v>
      </c>
      <c r="E61" s="150"/>
      <c r="F61" s="150"/>
      <c r="G61" s="150"/>
      <c r="H61" s="150"/>
      <c r="I61" s="150"/>
      <c r="J61" s="151">
        <f>J91</f>
        <v>0</v>
      </c>
      <c r="K61" s="99"/>
      <c r="L61" s="152"/>
    </row>
    <row r="62" spans="1:47" s="10" customFormat="1" ht="19.899999999999999" customHeight="1">
      <c r="B62" s="148"/>
      <c r="C62" s="99"/>
      <c r="D62" s="149" t="s">
        <v>580</v>
      </c>
      <c r="E62" s="150"/>
      <c r="F62" s="150"/>
      <c r="G62" s="150"/>
      <c r="H62" s="150"/>
      <c r="I62" s="150"/>
      <c r="J62" s="151">
        <f>J229</f>
        <v>0</v>
      </c>
      <c r="K62" s="99"/>
      <c r="L62" s="152"/>
    </row>
    <row r="63" spans="1:47" s="10" customFormat="1" ht="19.899999999999999" customHeight="1">
      <c r="B63" s="148"/>
      <c r="C63" s="99"/>
      <c r="D63" s="149" t="s">
        <v>581</v>
      </c>
      <c r="E63" s="150"/>
      <c r="F63" s="150"/>
      <c r="G63" s="150"/>
      <c r="H63" s="150"/>
      <c r="I63" s="150"/>
      <c r="J63" s="151">
        <f>J320</f>
        <v>0</v>
      </c>
      <c r="K63" s="99"/>
      <c r="L63" s="152"/>
    </row>
    <row r="64" spans="1:47" s="10" customFormat="1" ht="19.899999999999999" customHeight="1">
      <c r="B64" s="148"/>
      <c r="C64" s="99"/>
      <c r="D64" s="149" t="s">
        <v>582</v>
      </c>
      <c r="E64" s="150"/>
      <c r="F64" s="150"/>
      <c r="G64" s="150"/>
      <c r="H64" s="150"/>
      <c r="I64" s="150"/>
      <c r="J64" s="151">
        <f>J400</f>
        <v>0</v>
      </c>
      <c r="K64" s="99"/>
      <c r="L64" s="152"/>
    </row>
    <row r="65" spans="1:31" s="10" customFormat="1" ht="19.899999999999999" customHeight="1">
      <c r="B65" s="148"/>
      <c r="C65" s="99"/>
      <c r="D65" s="149" t="s">
        <v>211</v>
      </c>
      <c r="E65" s="150"/>
      <c r="F65" s="150"/>
      <c r="G65" s="150"/>
      <c r="H65" s="150"/>
      <c r="I65" s="150"/>
      <c r="J65" s="151">
        <f>J410</f>
        <v>0</v>
      </c>
      <c r="K65" s="99"/>
      <c r="L65" s="152"/>
    </row>
    <row r="66" spans="1:31" s="10" customFormat="1" ht="19.899999999999999" customHeight="1">
      <c r="B66" s="148"/>
      <c r="C66" s="99"/>
      <c r="D66" s="149" t="s">
        <v>212</v>
      </c>
      <c r="E66" s="150"/>
      <c r="F66" s="150"/>
      <c r="G66" s="150"/>
      <c r="H66" s="150"/>
      <c r="I66" s="150"/>
      <c r="J66" s="151">
        <f>J425</f>
        <v>0</v>
      </c>
      <c r="K66" s="99"/>
      <c r="L66" s="152"/>
    </row>
    <row r="67" spans="1:31" s="10" customFormat="1" ht="19.899999999999999" customHeight="1">
      <c r="B67" s="148"/>
      <c r="C67" s="99"/>
      <c r="D67" s="149" t="s">
        <v>583</v>
      </c>
      <c r="E67" s="150"/>
      <c r="F67" s="150"/>
      <c r="G67" s="150"/>
      <c r="H67" s="150"/>
      <c r="I67" s="150"/>
      <c r="J67" s="151">
        <f>J502</f>
        <v>0</v>
      </c>
      <c r="K67" s="99"/>
      <c r="L67" s="152"/>
    </row>
    <row r="68" spans="1:31" s="9" customFormat="1" ht="24.95" customHeight="1">
      <c r="B68" s="142"/>
      <c r="C68" s="143"/>
      <c r="D68" s="144" t="s">
        <v>214</v>
      </c>
      <c r="E68" s="145"/>
      <c r="F68" s="145"/>
      <c r="G68" s="145"/>
      <c r="H68" s="145"/>
      <c r="I68" s="145"/>
      <c r="J68" s="146">
        <f>J504</f>
        <v>0</v>
      </c>
      <c r="K68" s="143"/>
      <c r="L68" s="147"/>
    </row>
    <row r="69" spans="1:31" s="10" customFormat="1" ht="19.899999999999999" customHeight="1">
      <c r="B69" s="148"/>
      <c r="C69" s="99"/>
      <c r="D69" s="149" t="s">
        <v>584</v>
      </c>
      <c r="E69" s="150"/>
      <c r="F69" s="150"/>
      <c r="G69" s="150"/>
      <c r="H69" s="150"/>
      <c r="I69" s="150"/>
      <c r="J69" s="151">
        <f>J505</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200</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E9</f>
        <v>03 - SO03 - Komunikace a zpevněné plochy uvnitř parku</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 xml:space="preserve"> </v>
      </c>
      <c r="G85" s="38"/>
      <c r="H85" s="38"/>
      <c r="I85" s="31" t="s">
        <v>30</v>
      </c>
      <c r="J85" s="34" t="str">
        <f>E21</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IF(E18="","",E18)</f>
        <v>Vyplň údaj</v>
      </c>
      <c r="G86" s="38"/>
      <c r="H86" s="38"/>
      <c r="I86" s="31" t="s">
        <v>32</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P90+P504</f>
        <v>0</v>
      </c>
      <c r="Q89" s="74"/>
      <c r="R89" s="161">
        <f>R90+R504</f>
        <v>3380.9926461499995</v>
      </c>
      <c r="S89" s="74"/>
      <c r="T89" s="162">
        <f>T90+T504</f>
        <v>0</v>
      </c>
      <c r="U89" s="36"/>
      <c r="V89" s="36"/>
      <c r="W89" s="36"/>
      <c r="X89" s="36"/>
      <c r="Y89" s="36"/>
      <c r="Z89" s="36"/>
      <c r="AA89" s="36"/>
      <c r="AB89" s="36"/>
      <c r="AC89" s="36"/>
      <c r="AD89" s="36"/>
      <c r="AE89" s="36"/>
      <c r="AT89" s="19" t="s">
        <v>68</v>
      </c>
      <c r="AU89" s="19" t="s">
        <v>207</v>
      </c>
      <c r="BK89" s="163">
        <f>BK90+BK504</f>
        <v>0</v>
      </c>
    </row>
    <row r="90" spans="1:65" s="12" customFormat="1" ht="25.9" customHeight="1">
      <c r="B90" s="164"/>
      <c r="C90" s="165"/>
      <c r="D90" s="166" t="s">
        <v>68</v>
      </c>
      <c r="E90" s="167" t="s">
        <v>229</v>
      </c>
      <c r="F90" s="167" t="s">
        <v>230</v>
      </c>
      <c r="G90" s="165"/>
      <c r="H90" s="165"/>
      <c r="I90" s="168"/>
      <c r="J90" s="169">
        <f>BK90</f>
        <v>0</v>
      </c>
      <c r="K90" s="165"/>
      <c r="L90" s="170"/>
      <c r="M90" s="171"/>
      <c r="N90" s="172"/>
      <c r="O90" s="172"/>
      <c r="P90" s="173">
        <f>P91+P229+P320+P400+P410+P425+P502</f>
        <v>0</v>
      </c>
      <c r="Q90" s="172"/>
      <c r="R90" s="173">
        <f>R91+R229+R320+R400+R410+R425+R502</f>
        <v>3351.9703481499996</v>
      </c>
      <c r="S90" s="172"/>
      <c r="T90" s="174">
        <f>T91+T229+T320+T400+T410+T425+T502</f>
        <v>0</v>
      </c>
      <c r="AR90" s="175" t="s">
        <v>76</v>
      </c>
      <c r="AT90" s="176" t="s">
        <v>68</v>
      </c>
      <c r="AU90" s="176" t="s">
        <v>69</v>
      </c>
      <c r="AY90" s="175" t="s">
        <v>231</v>
      </c>
      <c r="BK90" s="177">
        <f>BK91+BK229+BK320+BK400+BK410+BK425+BK502</f>
        <v>0</v>
      </c>
    </row>
    <row r="91" spans="1:65" s="12" customFormat="1" ht="22.9" customHeight="1">
      <c r="B91" s="164"/>
      <c r="C91" s="165"/>
      <c r="D91" s="166" t="s">
        <v>68</v>
      </c>
      <c r="E91" s="178" t="s">
        <v>76</v>
      </c>
      <c r="F91" s="178" t="s">
        <v>240</v>
      </c>
      <c r="G91" s="165"/>
      <c r="H91" s="165"/>
      <c r="I91" s="168"/>
      <c r="J91" s="179">
        <f>BK91</f>
        <v>0</v>
      </c>
      <c r="K91" s="165"/>
      <c r="L91" s="170"/>
      <c r="M91" s="171"/>
      <c r="N91" s="172"/>
      <c r="O91" s="172"/>
      <c r="P91" s="173">
        <f>SUM(P92:P228)</f>
        <v>0</v>
      </c>
      <c r="Q91" s="172"/>
      <c r="R91" s="173">
        <f>SUM(R92:R228)</f>
        <v>2373.7159999999999</v>
      </c>
      <c r="S91" s="172"/>
      <c r="T91" s="174">
        <f>SUM(T92:T228)</f>
        <v>0</v>
      </c>
      <c r="AR91" s="175" t="s">
        <v>76</v>
      </c>
      <c r="AT91" s="176" t="s">
        <v>68</v>
      </c>
      <c r="AU91" s="176" t="s">
        <v>76</v>
      </c>
      <c r="AY91" s="175" t="s">
        <v>231</v>
      </c>
      <c r="BK91" s="177">
        <f>SUM(BK92:BK228)</f>
        <v>0</v>
      </c>
    </row>
    <row r="92" spans="1:65" s="2" customFormat="1" ht="44.25" customHeight="1">
      <c r="A92" s="36"/>
      <c r="B92" s="37"/>
      <c r="C92" s="180" t="s">
        <v>76</v>
      </c>
      <c r="D92" s="180" t="s">
        <v>234</v>
      </c>
      <c r="E92" s="181" t="s">
        <v>585</v>
      </c>
      <c r="F92" s="182" t="s">
        <v>586</v>
      </c>
      <c r="G92" s="183" t="s">
        <v>356</v>
      </c>
      <c r="H92" s="184">
        <v>147.249</v>
      </c>
      <c r="I92" s="185"/>
      <c r="J92" s="186">
        <f>ROUND(I92*H92,2)</f>
        <v>0</v>
      </c>
      <c r="K92" s="182" t="s">
        <v>244</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587</v>
      </c>
    </row>
    <row r="93" spans="1:65" s="2" customFormat="1" ht="48.75">
      <c r="A93" s="36"/>
      <c r="B93" s="37"/>
      <c r="C93" s="38"/>
      <c r="D93" s="193" t="s">
        <v>246</v>
      </c>
      <c r="E93" s="38"/>
      <c r="F93" s="194" t="s">
        <v>588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246</v>
      </c>
      <c r="AU93" s="19" t="s">
        <v>78</v>
      </c>
    </row>
    <row r="94" spans="1:65" s="13" customFormat="1" ht="11.25">
      <c r="B94" s="198"/>
      <c r="C94" s="199"/>
      <c r="D94" s="193" t="s">
        <v>248</v>
      </c>
      <c r="E94" s="200" t="s">
        <v>19</v>
      </c>
      <c r="F94" s="201" t="s">
        <v>589</v>
      </c>
      <c r="G94" s="199"/>
      <c r="H94" s="200" t="s">
        <v>19</v>
      </c>
      <c r="I94" s="202"/>
      <c r="J94" s="199"/>
      <c r="K94" s="199"/>
      <c r="L94" s="203"/>
      <c r="M94" s="204"/>
      <c r="N94" s="205"/>
      <c r="O94" s="205"/>
      <c r="P94" s="205"/>
      <c r="Q94" s="205"/>
      <c r="R94" s="205"/>
      <c r="S94" s="205"/>
      <c r="T94" s="206"/>
      <c r="AT94" s="207" t="s">
        <v>248</v>
      </c>
      <c r="AU94" s="207" t="s">
        <v>78</v>
      </c>
      <c r="AV94" s="13" t="s">
        <v>76</v>
      </c>
      <c r="AW94" s="13" t="s">
        <v>31</v>
      </c>
      <c r="AX94" s="13" t="s">
        <v>69</v>
      </c>
      <c r="AY94" s="207" t="s">
        <v>231</v>
      </c>
    </row>
    <row r="95" spans="1:65" s="13" customFormat="1" ht="11.25">
      <c r="B95" s="198"/>
      <c r="C95" s="199"/>
      <c r="D95" s="193" t="s">
        <v>248</v>
      </c>
      <c r="E95" s="200" t="s">
        <v>19</v>
      </c>
      <c r="F95" s="201" t="s">
        <v>590</v>
      </c>
      <c r="G95" s="199"/>
      <c r="H95" s="200" t="s">
        <v>19</v>
      </c>
      <c r="I95" s="202"/>
      <c r="J95" s="199"/>
      <c r="K95" s="199"/>
      <c r="L95" s="203"/>
      <c r="M95" s="204"/>
      <c r="N95" s="205"/>
      <c r="O95" s="205"/>
      <c r="P95" s="205"/>
      <c r="Q95" s="205"/>
      <c r="R95" s="205"/>
      <c r="S95" s="205"/>
      <c r="T95" s="206"/>
      <c r="AT95" s="207" t="s">
        <v>248</v>
      </c>
      <c r="AU95" s="207" t="s">
        <v>78</v>
      </c>
      <c r="AV95" s="13" t="s">
        <v>76</v>
      </c>
      <c r="AW95" s="13" t="s">
        <v>31</v>
      </c>
      <c r="AX95" s="13" t="s">
        <v>69</v>
      </c>
      <c r="AY95" s="207" t="s">
        <v>231</v>
      </c>
    </row>
    <row r="96" spans="1:65" s="14" customFormat="1" ht="11.25">
      <c r="B96" s="208"/>
      <c r="C96" s="209"/>
      <c r="D96" s="193" t="s">
        <v>248</v>
      </c>
      <c r="E96" s="210" t="s">
        <v>19</v>
      </c>
      <c r="F96" s="211" t="s">
        <v>591</v>
      </c>
      <c r="G96" s="209"/>
      <c r="H96" s="212">
        <v>86.674000000000007</v>
      </c>
      <c r="I96" s="213"/>
      <c r="J96" s="209"/>
      <c r="K96" s="209"/>
      <c r="L96" s="214"/>
      <c r="M96" s="215"/>
      <c r="N96" s="216"/>
      <c r="O96" s="216"/>
      <c r="P96" s="216"/>
      <c r="Q96" s="216"/>
      <c r="R96" s="216"/>
      <c r="S96" s="216"/>
      <c r="T96" s="217"/>
      <c r="AT96" s="218" t="s">
        <v>248</v>
      </c>
      <c r="AU96" s="218" t="s">
        <v>78</v>
      </c>
      <c r="AV96" s="14" t="s">
        <v>78</v>
      </c>
      <c r="AW96" s="14" t="s">
        <v>31</v>
      </c>
      <c r="AX96" s="14" t="s">
        <v>69</v>
      </c>
      <c r="AY96" s="218" t="s">
        <v>231</v>
      </c>
    </row>
    <row r="97" spans="1:65" s="13" customFormat="1" ht="11.25">
      <c r="B97" s="198"/>
      <c r="C97" s="199"/>
      <c r="D97" s="193" t="s">
        <v>248</v>
      </c>
      <c r="E97" s="200" t="s">
        <v>19</v>
      </c>
      <c r="F97" s="201" t="s">
        <v>592</v>
      </c>
      <c r="G97" s="199"/>
      <c r="H97" s="200" t="s">
        <v>19</v>
      </c>
      <c r="I97" s="202"/>
      <c r="J97" s="199"/>
      <c r="K97" s="199"/>
      <c r="L97" s="203"/>
      <c r="M97" s="204"/>
      <c r="N97" s="205"/>
      <c r="O97" s="205"/>
      <c r="P97" s="205"/>
      <c r="Q97" s="205"/>
      <c r="R97" s="205"/>
      <c r="S97" s="205"/>
      <c r="T97" s="206"/>
      <c r="AT97" s="207" t="s">
        <v>248</v>
      </c>
      <c r="AU97" s="207" t="s">
        <v>78</v>
      </c>
      <c r="AV97" s="13" t="s">
        <v>76</v>
      </c>
      <c r="AW97" s="13" t="s">
        <v>31</v>
      </c>
      <c r="AX97" s="13" t="s">
        <v>69</v>
      </c>
      <c r="AY97" s="207" t="s">
        <v>231</v>
      </c>
    </row>
    <row r="98" spans="1:65" s="14" customFormat="1" ht="11.25">
      <c r="B98" s="208"/>
      <c r="C98" s="209"/>
      <c r="D98" s="193" t="s">
        <v>248</v>
      </c>
      <c r="E98" s="210" t="s">
        <v>19</v>
      </c>
      <c r="F98" s="211" t="s">
        <v>593</v>
      </c>
      <c r="G98" s="209"/>
      <c r="H98" s="212">
        <v>25.013000000000002</v>
      </c>
      <c r="I98" s="213"/>
      <c r="J98" s="209"/>
      <c r="K98" s="209"/>
      <c r="L98" s="214"/>
      <c r="M98" s="215"/>
      <c r="N98" s="216"/>
      <c r="O98" s="216"/>
      <c r="P98" s="216"/>
      <c r="Q98" s="216"/>
      <c r="R98" s="216"/>
      <c r="S98" s="216"/>
      <c r="T98" s="217"/>
      <c r="AT98" s="218" t="s">
        <v>248</v>
      </c>
      <c r="AU98" s="218" t="s">
        <v>78</v>
      </c>
      <c r="AV98" s="14" t="s">
        <v>78</v>
      </c>
      <c r="AW98" s="14" t="s">
        <v>31</v>
      </c>
      <c r="AX98" s="14" t="s">
        <v>69</v>
      </c>
      <c r="AY98" s="218" t="s">
        <v>231</v>
      </c>
    </row>
    <row r="99" spans="1:65" s="13" customFormat="1" ht="11.25">
      <c r="B99" s="198"/>
      <c r="C99" s="199"/>
      <c r="D99" s="193" t="s">
        <v>248</v>
      </c>
      <c r="E99" s="200" t="s">
        <v>19</v>
      </c>
      <c r="F99" s="201" t="s">
        <v>594</v>
      </c>
      <c r="G99" s="199"/>
      <c r="H99" s="200" t="s">
        <v>19</v>
      </c>
      <c r="I99" s="202"/>
      <c r="J99" s="199"/>
      <c r="K99" s="199"/>
      <c r="L99" s="203"/>
      <c r="M99" s="204"/>
      <c r="N99" s="205"/>
      <c r="O99" s="205"/>
      <c r="P99" s="205"/>
      <c r="Q99" s="205"/>
      <c r="R99" s="205"/>
      <c r="S99" s="205"/>
      <c r="T99" s="206"/>
      <c r="AT99" s="207" t="s">
        <v>248</v>
      </c>
      <c r="AU99" s="207" t="s">
        <v>78</v>
      </c>
      <c r="AV99" s="13" t="s">
        <v>76</v>
      </c>
      <c r="AW99" s="13" t="s">
        <v>31</v>
      </c>
      <c r="AX99" s="13" t="s">
        <v>69</v>
      </c>
      <c r="AY99" s="207" t="s">
        <v>231</v>
      </c>
    </row>
    <row r="100" spans="1:65" s="14" customFormat="1" ht="11.25">
      <c r="B100" s="208"/>
      <c r="C100" s="209"/>
      <c r="D100" s="193" t="s">
        <v>248</v>
      </c>
      <c r="E100" s="210" t="s">
        <v>19</v>
      </c>
      <c r="F100" s="211" t="s">
        <v>595</v>
      </c>
      <c r="G100" s="209"/>
      <c r="H100" s="212">
        <v>18.704999999999998</v>
      </c>
      <c r="I100" s="213"/>
      <c r="J100" s="209"/>
      <c r="K100" s="209"/>
      <c r="L100" s="214"/>
      <c r="M100" s="215"/>
      <c r="N100" s="216"/>
      <c r="O100" s="216"/>
      <c r="P100" s="216"/>
      <c r="Q100" s="216"/>
      <c r="R100" s="216"/>
      <c r="S100" s="216"/>
      <c r="T100" s="217"/>
      <c r="AT100" s="218" t="s">
        <v>248</v>
      </c>
      <c r="AU100" s="218" t="s">
        <v>78</v>
      </c>
      <c r="AV100" s="14" t="s">
        <v>78</v>
      </c>
      <c r="AW100" s="14" t="s">
        <v>31</v>
      </c>
      <c r="AX100" s="14" t="s">
        <v>69</v>
      </c>
      <c r="AY100" s="218" t="s">
        <v>231</v>
      </c>
    </row>
    <row r="101" spans="1:65" s="13" customFormat="1" ht="11.25">
      <c r="B101" s="198"/>
      <c r="C101" s="199"/>
      <c r="D101" s="193" t="s">
        <v>248</v>
      </c>
      <c r="E101" s="200" t="s">
        <v>19</v>
      </c>
      <c r="F101" s="201" t="s">
        <v>596</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1:65" s="14" customFormat="1" ht="11.25">
      <c r="B102" s="208"/>
      <c r="C102" s="209"/>
      <c r="D102" s="193" t="s">
        <v>248</v>
      </c>
      <c r="E102" s="210" t="s">
        <v>19</v>
      </c>
      <c r="F102" s="211" t="s">
        <v>597</v>
      </c>
      <c r="G102" s="209"/>
      <c r="H102" s="212">
        <v>14.138</v>
      </c>
      <c r="I102" s="213"/>
      <c r="J102" s="209"/>
      <c r="K102" s="209"/>
      <c r="L102" s="214"/>
      <c r="M102" s="215"/>
      <c r="N102" s="216"/>
      <c r="O102" s="216"/>
      <c r="P102" s="216"/>
      <c r="Q102" s="216"/>
      <c r="R102" s="216"/>
      <c r="S102" s="216"/>
      <c r="T102" s="217"/>
      <c r="AT102" s="218" t="s">
        <v>248</v>
      </c>
      <c r="AU102" s="218" t="s">
        <v>78</v>
      </c>
      <c r="AV102" s="14" t="s">
        <v>78</v>
      </c>
      <c r="AW102" s="14" t="s">
        <v>31</v>
      </c>
      <c r="AX102" s="14" t="s">
        <v>69</v>
      </c>
      <c r="AY102" s="218" t="s">
        <v>231</v>
      </c>
    </row>
    <row r="103" spans="1:65" s="13" customFormat="1" ht="11.25">
      <c r="B103" s="198"/>
      <c r="C103" s="199"/>
      <c r="D103" s="193" t="s">
        <v>248</v>
      </c>
      <c r="E103" s="200" t="s">
        <v>19</v>
      </c>
      <c r="F103" s="201" t="s">
        <v>598</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1:65" s="14" customFormat="1" ht="11.25">
      <c r="B104" s="208"/>
      <c r="C104" s="209"/>
      <c r="D104" s="193" t="s">
        <v>248</v>
      </c>
      <c r="E104" s="210" t="s">
        <v>19</v>
      </c>
      <c r="F104" s="211" t="s">
        <v>599</v>
      </c>
      <c r="G104" s="209"/>
      <c r="H104" s="212">
        <v>2.7189999999999999</v>
      </c>
      <c r="I104" s="213"/>
      <c r="J104" s="209"/>
      <c r="K104" s="209"/>
      <c r="L104" s="214"/>
      <c r="M104" s="215"/>
      <c r="N104" s="216"/>
      <c r="O104" s="216"/>
      <c r="P104" s="216"/>
      <c r="Q104" s="216"/>
      <c r="R104" s="216"/>
      <c r="S104" s="216"/>
      <c r="T104" s="217"/>
      <c r="AT104" s="218" t="s">
        <v>248</v>
      </c>
      <c r="AU104" s="218" t="s">
        <v>78</v>
      </c>
      <c r="AV104" s="14" t="s">
        <v>78</v>
      </c>
      <c r="AW104" s="14" t="s">
        <v>31</v>
      </c>
      <c r="AX104" s="14" t="s">
        <v>69</v>
      </c>
      <c r="AY104" s="218" t="s">
        <v>231</v>
      </c>
    </row>
    <row r="105" spans="1:65" s="15" customFormat="1" ht="11.25">
      <c r="B105" s="219"/>
      <c r="C105" s="220"/>
      <c r="D105" s="193" t="s">
        <v>248</v>
      </c>
      <c r="E105" s="221" t="s">
        <v>19</v>
      </c>
      <c r="F105" s="222" t="s">
        <v>260</v>
      </c>
      <c r="G105" s="220"/>
      <c r="H105" s="223">
        <v>147.249</v>
      </c>
      <c r="I105" s="224"/>
      <c r="J105" s="220"/>
      <c r="K105" s="220"/>
      <c r="L105" s="225"/>
      <c r="M105" s="226"/>
      <c r="N105" s="227"/>
      <c r="O105" s="227"/>
      <c r="P105" s="227"/>
      <c r="Q105" s="227"/>
      <c r="R105" s="227"/>
      <c r="S105" s="227"/>
      <c r="T105" s="228"/>
      <c r="AT105" s="229" t="s">
        <v>248</v>
      </c>
      <c r="AU105" s="229" t="s">
        <v>78</v>
      </c>
      <c r="AV105" s="15" t="s">
        <v>238</v>
      </c>
      <c r="AW105" s="15" t="s">
        <v>31</v>
      </c>
      <c r="AX105" s="15" t="s">
        <v>76</v>
      </c>
      <c r="AY105" s="229" t="s">
        <v>231</v>
      </c>
    </row>
    <row r="106" spans="1:65" s="2" customFormat="1" ht="44.25" customHeight="1">
      <c r="A106" s="36"/>
      <c r="B106" s="37"/>
      <c r="C106" s="180" t="s">
        <v>78</v>
      </c>
      <c r="D106" s="180" t="s">
        <v>234</v>
      </c>
      <c r="E106" s="181" t="s">
        <v>600</v>
      </c>
      <c r="F106" s="182" t="s">
        <v>601</v>
      </c>
      <c r="G106" s="183" t="s">
        <v>356</v>
      </c>
      <c r="H106" s="184">
        <v>113.565</v>
      </c>
      <c r="I106" s="185"/>
      <c r="J106" s="186">
        <f>ROUND(I106*H106,2)</f>
        <v>0</v>
      </c>
      <c r="K106" s="182" t="s">
        <v>244</v>
      </c>
      <c r="L106" s="41"/>
      <c r="M106" s="187" t="s">
        <v>19</v>
      </c>
      <c r="N106" s="188" t="s">
        <v>40</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238</v>
      </c>
      <c r="AT106" s="191" t="s">
        <v>234</v>
      </c>
      <c r="AU106" s="191" t="s">
        <v>78</v>
      </c>
      <c r="AY106" s="19" t="s">
        <v>231</v>
      </c>
      <c r="BE106" s="192">
        <f>IF(N106="základní",J106,0)</f>
        <v>0</v>
      </c>
      <c r="BF106" s="192">
        <f>IF(N106="snížená",J106,0)</f>
        <v>0</v>
      </c>
      <c r="BG106" s="192">
        <f>IF(N106="zákl. přenesená",J106,0)</f>
        <v>0</v>
      </c>
      <c r="BH106" s="192">
        <f>IF(N106="sníž. přenesená",J106,0)</f>
        <v>0</v>
      </c>
      <c r="BI106" s="192">
        <f>IF(N106="nulová",J106,0)</f>
        <v>0</v>
      </c>
      <c r="BJ106" s="19" t="s">
        <v>76</v>
      </c>
      <c r="BK106" s="192">
        <f>ROUND(I106*H106,2)</f>
        <v>0</v>
      </c>
      <c r="BL106" s="19" t="s">
        <v>238</v>
      </c>
      <c r="BM106" s="191" t="s">
        <v>602</v>
      </c>
    </row>
    <row r="107" spans="1:65" s="2" customFormat="1" ht="48.75">
      <c r="A107" s="36"/>
      <c r="B107" s="37"/>
      <c r="C107" s="38"/>
      <c r="D107" s="193" t="s">
        <v>246</v>
      </c>
      <c r="E107" s="38"/>
      <c r="F107" s="194" t="s">
        <v>603</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246</v>
      </c>
      <c r="AU107" s="19" t="s">
        <v>78</v>
      </c>
    </row>
    <row r="108" spans="1:65" s="13" customFormat="1" ht="11.25">
      <c r="B108" s="198"/>
      <c r="C108" s="199"/>
      <c r="D108" s="193" t="s">
        <v>248</v>
      </c>
      <c r="E108" s="200" t="s">
        <v>19</v>
      </c>
      <c r="F108" s="201" t="s">
        <v>604</v>
      </c>
      <c r="G108" s="199"/>
      <c r="H108" s="200" t="s">
        <v>19</v>
      </c>
      <c r="I108" s="202"/>
      <c r="J108" s="199"/>
      <c r="K108" s="199"/>
      <c r="L108" s="203"/>
      <c r="M108" s="204"/>
      <c r="N108" s="205"/>
      <c r="O108" s="205"/>
      <c r="P108" s="205"/>
      <c r="Q108" s="205"/>
      <c r="R108" s="205"/>
      <c r="S108" s="205"/>
      <c r="T108" s="206"/>
      <c r="AT108" s="207" t="s">
        <v>248</v>
      </c>
      <c r="AU108" s="207" t="s">
        <v>78</v>
      </c>
      <c r="AV108" s="13" t="s">
        <v>76</v>
      </c>
      <c r="AW108" s="13" t="s">
        <v>31</v>
      </c>
      <c r="AX108" s="13" t="s">
        <v>69</v>
      </c>
      <c r="AY108" s="207" t="s">
        <v>231</v>
      </c>
    </row>
    <row r="109" spans="1:65" s="13" customFormat="1" ht="11.25">
      <c r="B109" s="198"/>
      <c r="C109" s="199"/>
      <c r="D109" s="193" t="s">
        <v>248</v>
      </c>
      <c r="E109" s="200" t="s">
        <v>19</v>
      </c>
      <c r="F109" s="201" t="s">
        <v>605</v>
      </c>
      <c r="G109" s="199"/>
      <c r="H109" s="200" t="s">
        <v>19</v>
      </c>
      <c r="I109" s="202"/>
      <c r="J109" s="199"/>
      <c r="K109" s="199"/>
      <c r="L109" s="203"/>
      <c r="M109" s="204"/>
      <c r="N109" s="205"/>
      <c r="O109" s="205"/>
      <c r="P109" s="205"/>
      <c r="Q109" s="205"/>
      <c r="R109" s="205"/>
      <c r="S109" s="205"/>
      <c r="T109" s="206"/>
      <c r="AT109" s="207" t="s">
        <v>248</v>
      </c>
      <c r="AU109" s="207" t="s">
        <v>78</v>
      </c>
      <c r="AV109" s="13" t="s">
        <v>76</v>
      </c>
      <c r="AW109" s="13" t="s">
        <v>31</v>
      </c>
      <c r="AX109" s="13" t="s">
        <v>69</v>
      </c>
      <c r="AY109" s="207" t="s">
        <v>231</v>
      </c>
    </row>
    <row r="110" spans="1:65" s="14" customFormat="1" ht="11.25">
      <c r="B110" s="208"/>
      <c r="C110" s="209"/>
      <c r="D110" s="193" t="s">
        <v>248</v>
      </c>
      <c r="E110" s="210" t="s">
        <v>19</v>
      </c>
      <c r="F110" s="211" t="s">
        <v>606</v>
      </c>
      <c r="G110" s="209"/>
      <c r="H110" s="212">
        <v>25.748000000000001</v>
      </c>
      <c r="I110" s="213"/>
      <c r="J110" s="209"/>
      <c r="K110" s="209"/>
      <c r="L110" s="214"/>
      <c r="M110" s="215"/>
      <c r="N110" s="216"/>
      <c r="O110" s="216"/>
      <c r="P110" s="216"/>
      <c r="Q110" s="216"/>
      <c r="R110" s="216"/>
      <c r="S110" s="216"/>
      <c r="T110" s="217"/>
      <c r="AT110" s="218" t="s">
        <v>248</v>
      </c>
      <c r="AU110" s="218" t="s">
        <v>78</v>
      </c>
      <c r="AV110" s="14" t="s">
        <v>78</v>
      </c>
      <c r="AW110" s="14" t="s">
        <v>31</v>
      </c>
      <c r="AX110" s="14" t="s">
        <v>69</v>
      </c>
      <c r="AY110" s="218" t="s">
        <v>231</v>
      </c>
    </row>
    <row r="111" spans="1:65" s="13" customFormat="1" ht="11.25">
      <c r="B111" s="198"/>
      <c r="C111" s="199"/>
      <c r="D111" s="193" t="s">
        <v>248</v>
      </c>
      <c r="E111" s="200" t="s">
        <v>19</v>
      </c>
      <c r="F111" s="201" t="s">
        <v>590</v>
      </c>
      <c r="G111" s="199"/>
      <c r="H111" s="200" t="s">
        <v>19</v>
      </c>
      <c r="I111" s="202"/>
      <c r="J111" s="199"/>
      <c r="K111" s="199"/>
      <c r="L111" s="203"/>
      <c r="M111" s="204"/>
      <c r="N111" s="205"/>
      <c r="O111" s="205"/>
      <c r="P111" s="205"/>
      <c r="Q111" s="205"/>
      <c r="R111" s="205"/>
      <c r="S111" s="205"/>
      <c r="T111" s="206"/>
      <c r="AT111" s="207" t="s">
        <v>248</v>
      </c>
      <c r="AU111" s="207" t="s">
        <v>78</v>
      </c>
      <c r="AV111" s="13" t="s">
        <v>76</v>
      </c>
      <c r="AW111" s="13" t="s">
        <v>31</v>
      </c>
      <c r="AX111" s="13" t="s">
        <v>69</v>
      </c>
      <c r="AY111" s="207" t="s">
        <v>231</v>
      </c>
    </row>
    <row r="112" spans="1:65" s="14" customFormat="1" ht="11.25">
      <c r="B112" s="208"/>
      <c r="C112" s="209"/>
      <c r="D112" s="193" t="s">
        <v>248</v>
      </c>
      <c r="E112" s="210" t="s">
        <v>19</v>
      </c>
      <c r="F112" s="211" t="s">
        <v>607</v>
      </c>
      <c r="G112" s="209"/>
      <c r="H112" s="212">
        <v>35.822000000000003</v>
      </c>
      <c r="I112" s="213"/>
      <c r="J112" s="209"/>
      <c r="K112" s="209"/>
      <c r="L112" s="214"/>
      <c r="M112" s="215"/>
      <c r="N112" s="216"/>
      <c r="O112" s="216"/>
      <c r="P112" s="216"/>
      <c r="Q112" s="216"/>
      <c r="R112" s="216"/>
      <c r="S112" s="216"/>
      <c r="T112" s="217"/>
      <c r="AT112" s="218" t="s">
        <v>248</v>
      </c>
      <c r="AU112" s="218" t="s">
        <v>78</v>
      </c>
      <c r="AV112" s="14" t="s">
        <v>78</v>
      </c>
      <c r="AW112" s="14" t="s">
        <v>31</v>
      </c>
      <c r="AX112" s="14" t="s">
        <v>69</v>
      </c>
      <c r="AY112" s="218" t="s">
        <v>231</v>
      </c>
    </row>
    <row r="113" spans="2:51" s="13" customFormat="1" ht="11.25">
      <c r="B113" s="198"/>
      <c r="C113" s="199"/>
      <c r="D113" s="193" t="s">
        <v>248</v>
      </c>
      <c r="E113" s="200" t="s">
        <v>19</v>
      </c>
      <c r="F113" s="201" t="s">
        <v>592</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2:51" s="14" customFormat="1" ht="11.25">
      <c r="B114" s="208"/>
      <c r="C114" s="209"/>
      <c r="D114" s="193" t="s">
        <v>248</v>
      </c>
      <c r="E114" s="210" t="s">
        <v>19</v>
      </c>
      <c r="F114" s="211" t="s">
        <v>608</v>
      </c>
      <c r="G114" s="209"/>
      <c r="H114" s="212">
        <v>10.311</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2:51" s="13" customFormat="1" ht="11.25">
      <c r="B115" s="198"/>
      <c r="C115" s="199"/>
      <c r="D115" s="193" t="s">
        <v>248</v>
      </c>
      <c r="E115" s="200" t="s">
        <v>19</v>
      </c>
      <c r="F115" s="201" t="s">
        <v>594</v>
      </c>
      <c r="G115" s="199"/>
      <c r="H115" s="200" t="s">
        <v>19</v>
      </c>
      <c r="I115" s="202"/>
      <c r="J115" s="199"/>
      <c r="K115" s="199"/>
      <c r="L115" s="203"/>
      <c r="M115" s="204"/>
      <c r="N115" s="205"/>
      <c r="O115" s="205"/>
      <c r="P115" s="205"/>
      <c r="Q115" s="205"/>
      <c r="R115" s="205"/>
      <c r="S115" s="205"/>
      <c r="T115" s="206"/>
      <c r="AT115" s="207" t="s">
        <v>248</v>
      </c>
      <c r="AU115" s="207" t="s">
        <v>78</v>
      </c>
      <c r="AV115" s="13" t="s">
        <v>76</v>
      </c>
      <c r="AW115" s="13" t="s">
        <v>31</v>
      </c>
      <c r="AX115" s="13" t="s">
        <v>69</v>
      </c>
      <c r="AY115" s="207" t="s">
        <v>231</v>
      </c>
    </row>
    <row r="116" spans="2:51" s="14" customFormat="1" ht="11.25">
      <c r="B116" s="208"/>
      <c r="C116" s="209"/>
      <c r="D116" s="193" t="s">
        <v>248</v>
      </c>
      <c r="E116" s="210" t="s">
        <v>19</v>
      </c>
      <c r="F116" s="211" t="s">
        <v>609</v>
      </c>
      <c r="G116" s="209"/>
      <c r="H116" s="212">
        <v>7.7</v>
      </c>
      <c r="I116" s="213"/>
      <c r="J116" s="209"/>
      <c r="K116" s="209"/>
      <c r="L116" s="214"/>
      <c r="M116" s="215"/>
      <c r="N116" s="216"/>
      <c r="O116" s="216"/>
      <c r="P116" s="216"/>
      <c r="Q116" s="216"/>
      <c r="R116" s="216"/>
      <c r="S116" s="216"/>
      <c r="T116" s="217"/>
      <c r="AT116" s="218" t="s">
        <v>248</v>
      </c>
      <c r="AU116" s="218" t="s">
        <v>78</v>
      </c>
      <c r="AV116" s="14" t="s">
        <v>78</v>
      </c>
      <c r="AW116" s="14" t="s">
        <v>31</v>
      </c>
      <c r="AX116" s="14" t="s">
        <v>69</v>
      </c>
      <c r="AY116" s="218" t="s">
        <v>231</v>
      </c>
    </row>
    <row r="117" spans="2:51" s="13" customFormat="1" ht="11.25">
      <c r="B117" s="198"/>
      <c r="C117" s="199"/>
      <c r="D117" s="193" t="s">
        <v>248</v>
      </c>
      <c r="E117" s="200" t="s">
        <v>19</v>
      </c>
      <c r="F117" s="201" t="s">
        <v>596</v>
      </c>
      <c r="G117" s="199"/>
      <c r="H117" s="200" t="s">
        <v>19</v>
      </c>
      <c r="I117" s="202"/>
      <c r="J117" s="199"/>
      <c r="K117" s="199"/>
      <c r="L117" s="203"/>
      <c r="M117" s="204"/>
      <c r="N117" s="205"/>
      <c r="O117" s="205"/>
      <c r="P117" s="205"/>
      <c r="Q117" s="205"/>
      <c r="R117" s="205"/>
      <c r="S117" s="205"/>
      <c r="T117" s="206"/>
      <c r="AT117" s="207" t="s">
        <v>248</v>
      </c>
      <c r="AU117" s="207" t="s">
        <v>78</v>
      </c>
      <c r="AV117" s="13" t="s">
        <v>76</v>
      </c>
      <c r="AW117" s="13" t="s">
        <v>31</v>
      </c>
      <c r="AX117" s="13" t="s">
        <v>69</v>
      </c>
      <c r="AY117" s="207" t="s">
        <v>231</v>
      </c>
    </row>
    <row r="118" spans="2:51" s="14" customFormat="1" ht="11.25">
      <c r="B118" s="208"/>
      <c r="C118" s="209"/>
      <c r="D118" s="193" t="s">
        <v>248</v>
      </c>
      <c r="E118" s="210" t="s">
        <v>19</v>
      </c>
      <c r="F118" s="211" t="s">
        <v>610</v>
      </c>
      <c r="G118" s="209"/>
      <c r="H118" s="212">
        <v>5.8159999999999998</v>
      </c>
      <c r="I118" s="213"/>
      <c r="J118" s="209"/>
      <c r="K118" s="209"/>
      <c r="L118" s="214"/>
      <c r="M118" s="215"/>
      <c r="N118" s="216"/>
      <c r="O118" s="216"/>
      <c r="P118" s="216"/>
      <c r="Q118" s="216"/>
      <c r="R118" s="216"/>
      <c r="S118" s="216"/>
      <c r="T118" s="217"/>
      <c r="AT118" s="218" t="s">
        <v>248</v>
      </c>
      <c r="AU118" s="218" t="s">
        <v>78</v>
      </c>
      <c r="AV118" s="14" t="s">
        <v>78</v>
      </c>
      <c r="AW118" s="14" t="s">
        <v>31</v>
      </c>
      <c r="AX118" s="14" t="s">
        <v>69</v>
      </c>
      <c r="AY118" s="218" t="s">
        <v>231</v>
      </c>
    </row>
    <row r="119" spans="2:51" s="13" customFormat="1" ht="11.25">
      <c r="B119" s="198"/>
      <c r="C119" s="199"/>
      <c r="D119" s="193" t="s">
        <v>248</v>
      </c>
      <c r="E119" s="200" t="s">
        <v>19</v>
      </c>
      <c r="F119" s="201" t="s">
        <v>611</v>
      </c>
      <c r="G119" s="199"/>
      <c r="H119" s="200" t="s">
        <v>19</v>
      </c>
      <c r="I119" s="202"/>
      <c r="J119" s="199"/>
      <c r="K119" s="199"/>
      <c r="L119" s="203"/>
      <c r="M119" s="204"/>
      <c r="N119" s="205"/>
      <c r="O119" s="205"/>
      <c r="P119" s="205"/>
      <c r="Q119" s="205"/>
      <c r="R119" s="205"/>
      <c r="S119" s="205"/>
      <c r="T119" s="206"/>
      <c r="AT119" s="207" t="s">
        <v>248</v>
      </c>
      <c r="AU119" s="207" t="s">
        <v>78</v>
      </c>
      <c r="AV119" s="13" t="s">
        <v>76</v>
      </c>
      <c r="AW119" s="13" t="s">
        <v>31</v>
      </c>
      <c r="AX119" s="13" t="s">
        <v>69</v>
      </c>
      <c r="AY119" s="207" t="s">
        <v>231</v>
      </c>
    </row>
    <row r="120" spans="2:51" s="14" customFormat="1" ht="11.25">
      <c r="B120" s="208"/>
      <c r="C120" s="209"/>
      <c r="D120" s="193" t="s">
        <v>248</v>
      </c>
      <c r="E120" s="210" t="s">
        <v>19</v>
      </c>
      <c r="F120" s="211" t="s">
        <v>612</v>
      </c>
      <c r="G120" s="209"/>
      <c r="H120" s="212">
        <v>2.488</v>
      </c>
      <c r="I120" s="213"/>
      <c r="J120" s="209"/>
      <c r="K120" s="209"/>
      <c r="L120" s="214"/>
      <c r="M120" s="215"/>
      <c r="N120" s="216"/>
      <c r="O120" s="216"/>
      <c r="P120" s="216"/>
      <c r="Q120" s="216"/>
      <c r="R120" s="216"/>
      <c r="S120" s="216"/>
      <c r="T120" s="217"/>
      <c r="AT120" s="218" t="s">
        <v>248</v>
      </c>
      <c r="AU120" s="218" t="s">
        <v>78</v>
      </c>
      <c r="AV120" s="14" t="s">
        <v>78</v>
      </c>
      <c r="AW120" s="14" t="s">
        <v>31</v>
      </c>
      <c r="AX120" s="14" t="s">
        <v>69</v>
      </c>
      <c r="AY120" s="218" t="s">
        <v>231</v>
      </c>
    </row>
    <row r="121" spans="2:51" s="13" customFormat="1" ht="11.25">
      <c r="B121" s="198"/>
      <c r="C121" s="199"/>
      <c r="D121" s="193" t="s">
        <v>248</v>
      </c>
      <c r="E121" s="200" t="s">
        <v>19</v>
      </c>
      <c r="F121" s="201" t="s">
        <v>613</v>
      </c>
      <c r="G121" s="199"/>
      <c r="H121" s="200" t="s">
        <v>19</v>
      </c>
      <c r="I121" s="202"/>
      <c r="J121" s="199"/>
      <c r="K121" s="199"/>
      <c r="L121" s="203"/>
      <c r="M121" s="204"/>
      <c r="N121" s="205"/>
      <c r="O121" s="205"/>
      <c r="P121" s="205"/>
      <c r="Q121" s="205"/>
      <c r="R121" s="205"/>
      <c r="S121" s="205"/>
      <c r="T121" s="206"/>
      <c r="AT121" s="207" t="s">
        <v>248</v>
      </c>
      <c r="AU121" s="207" t="s">
        <v>78</v>
      </c>
      <c r="AV121" s="13" t="s">
        <v>76</v>
      </c>
      <c r="AW121" s="13" t="s">
        <v>31</v>
      </c>
      <c r="AX121" s="13" t="s">
        <v>69</v>
      </c>
      <c r="AY121" s="207" t="s">
        <v>231</v>
      </c>
    </row>
    <row r="122" spans="2:51" s="14" customFormat="1" ht="11.25">
      <c r="B122" s="208"/>
      <c r="C122" s="209"/>
      <c r="D122" s="193" t="s">
        <v>248</v>
      </c>
      <c r="E122" s="210" t="s">
        <v>19</v>
      </c>
      <c r="F122" s="211" t="s">
        <v>614</v>
      </c>
      <c r="G122" s="209"/>
      <c r="H122" s="212">
        <v>6.923</v>
      </c>
      <c r="I122" s="213"/>
      <c r="J122" s="209"/>
      <c r="K122" s="209"/>
      <c r="L122" s="214"/>
      <c r="M122" s="215"/>
      <c r="N122" s="216"/>
      <c r="O122" s="216"/>
      <c r="P122" s="216"/>
      <c r="Q122" s="216"/>
      <c r="R122" s="216"/>
      <c r="S122" s="216"/>
      <c r="T122" s="217"/>
      <c r="AT122" s="218" t="s">
        <v>248</v>
      </c>
      <c r="AU122" s="218" t="s">
        <v>78</v>
      </c>
      <c r="AV122" s="14" t="s">
        <v>78</v>
      </c>
      <c r="AW122" s="14" t="s">
        <v>31</v>
      </c>
      <c r="AX122" s="14" t="s">
        <v>69</v>
      </c>
      <c r="AY122" s="218" t="s">
        <v>231</v>
      </c>
    </row>
    <row r="123" spans="2:51" s="13" customFormat="1" ht="11.25">
      <c r="B123" s="198"/>
      <c r="C123" s="199"/>
      <c r="D123" s="193" t="s">
        <v>248</v>
      </c>
      <c r="E123" s="200" t="s">
        <v>19</v>
      </c>
      <c r="F123" s="201" t="s">
        <v>598</v>
      </c>
      <c r="G123" s="199"/>
      <c r="H123" s="200" t="s">
        <v>19</v>
      </c>
      <c r="I123" s="202"/>
      <c r="J123" s="199"/>
      <c r="K123" s="199"/>
      <c r="L123" s="203"/>
      <c r="M123" s="204"/>
      <c r="N123" s="205"/>
      <c r="O123" s="205"/>
      <c r="P123" s="205"/>
      <c r="Q123" s="205"/>
      <c r="R123" s="205"/>
      <c r="S123" s="205"/>
      <c r="T123" s="206"/>
      <c r="AT123" s="207" t="s">
        <v>248</v>
      </c>
      <c r="AU123" s="207" t="s">
        <v>78</v>
      </c>
      <c r="AV123" s="13" t="s">
        <v>76</v>
      </c>
      <c r="AW123" s="13" t="s">
        <v>31</v>
      </c>
      <c r="AX123" s="13" t="s">
        <v>69</v>
      </c>
      <c r="AY123" s="207" t="s">
        <v>231</v>
      </c>
    </row>
    <row r="124" spans="2:51" s="14" customFormat="1" ht="11.25">
      <c r="B124" s="208"/>
      <c r="C124" s="209"/>
      <c r="D124" s="193" t="s">
        <v>248</v>
      </c>
      <c r="E124" s="210" t="s">
        <v>19</v>
      </c>
      <c r="F124" s="211" t="s">
        <v>615</v>
      </c>
      <c r="G124" s="209"/>
      <c r="H124" s="212">
        <v>1.0760000000000001</v>
      </c>
      <c r="I124" s="213"/>
      <c r="J124" s="209"/>
      <c r="K124" s="209"/>
      <c r="L124" s="214"/>
      <c r="M124" s="215"/>
      <c r="N124" s="216"/>
      <c r="O124" s="216"/>
      <c r="P124" s="216"/>
      <c r="Q124" s="216"/>
      <c r="R124" s="216"/>
      <c r="S124" s="216"/>
      <c r="T124" s="217"/>
      <c r="AT124" s="218" t="s">
        <v>248</v>
      </c>
      <c r="AU124" s="218" t="s">
        <v>78</v>
      </c>
      <c r="AV124" s="14" t="s">
        <v>78</v>
      </c>
      <c r="AW124" s="14" t="s">
        <v>31</v>
      </c>
      <c r="AX124" s="14" t="s">
        <v>69</v>
      </c>
      <c r="AY124" s="218" t="s">
        <v>231</v>
      </c>
    </row>
    <row r="125" spans="2:51" s="13" customFormat="1" ht="11.25">
      <c r="B125" s="198"/>
      <c r="C125" s="199"/>
      <c r="D125" s="193" t="s">
        <v>248</v>
      </c>
      <c r="E125" s="200" t="s">
        <v>19</v>
      </c>
      <c r="F125" s="201" t="s">
        <v>616</v>
      </c>
      <c r="G125" s="199"/>
      <c r="H125" s="200" t="s">
        <v>19</v>
      </c>
      <c r="I125" s="202"/>
      <c r="J125" s="199"/>
      <c r="K125" s="199"/>
      <c r="L125" s="203"/>
      <c r="M125" s="204"/>
      <c r="N125" s="205"/>
      <c r="O125" s="205"/>
      <c r="P125" s="205"/>
      <c r="Q125" s="205"/>
      <c r="R125" s="205"/>
      <c r="S125" s="205"/>
      <c r="T125" s="206"/>
      <c r="AT125" s="207" t="s">
        <v>248</v>
      </c>
      <c r="AU125" s="207" t="s">
        <v>78</v>
      </c>
      <c r="AV125" s="13" t="s">
        <v>76</v>
      </c>
      <c r="AW125" s="13" t="s">
        <v>31</v>
      </c>
      <c r="AX125" s="13" t="s">
        <v>69</v>
      </c>
      <c r="AY125" s="207" t="s">
        <v>231</v>
      </c>
    </row>
    <row r="126" spans="2:51" s="14" customFormat="1" ht="11.25">
      <c r="B126" s="208"/>
      <c r="C126" s="209"/>
      <c r="D126" s="193" t="s">
        <v>248</v>
      </c>
      <c r="E126" s="210" t="s">
        <v>19</v>
      </c>
      <c r="F126" s="211" t="s">
        <v>617</v>
      </c>
      <c r="G126" s="209"/>
      <c r="H126" s="212">
        <v>0.02</v>
      </c>
      <c r="I126" s="213"/>
      <c r="J126" s="209"/>
      <c r="K126" s="209"/>
      <c r="L126" s="214"/>
      <c r="M126" s="215"/>
      <c r="N126" s="216"/>
      <c r="O126" s="216"/>
      <c r="P126" s="216"/>
      <c r="Q126" s="216"/>
      <c r="R126" s="216"/>
      <c r="S126" s="216"/>
      <c r="T126" s="217"/>
      <c r="AT126" s="218" t="s">
        <v>248</v>
      </c>
      <c r="AU126" s="218" t="s">
        <v>78</v>
      </c>
      <c r="AV126" s="14" t="s">
        <v>78</v>
      </c>
      <c r="AW126" s="14" t="s">
        <v>31</v>
      </c>
      <c r="AX126" s="14" t="s">
        <v>69</v>
      </c>
      <c r="AY126" s="218" t="s">
        <v>231</v>
      </c>
    </row>
    <row r="127" spans="2:51" s="13" customFormat="1" ht="11.25">
      <c r="B127" s="198"/>
      <c r="C127" s="199"/>
      <c r="D127" s="193" t="s">
        <v>248</v>
      </c>
      <c r="E127" s="200" t="s">
        <v>19</v>
      </c>
      <c r="F127" s="201" t="s">
        <v>618</v>
      </c>
      <c r="G127" s="199"/>
      <c r="H127" s="200" t="s">
        <v>19</v>
      </c>
      <c r="I127" s="202"/>
      <c r="J127" s="199"/>
      <c r="K127" s="199"/>
      <c r="L127" s="203"/>
      <c r="M127" s="204"/>
      <c r="N127" s="205"/>
      <c r="O127" s="205"/>
      <c r="P127" s="205"/>
      <c r="Q127" s="205"/>
      <c r="R127" s="205"/>
      <c r="S127" s="205"/>
      <c r="T127" s="206"/>
      <c r="AT127" s="207" t="s">
        <v>248</v>
      </c>
      <c r="AU127" s="207" t="s">
        <v>78</v>
      </c>
      <c r="AV127" s="13" t="s">
        <v>76</v>
      </c>
      <c r="AW127" s="13" t="s">
        <v>31</v>
      </c>
      <c r="AX127" s="13" t="s">
        <v>69</v>
      </c>
      <c r="AY127" s="207" t="s">
        <v>231</v>
      </c>
    </row>
    <row r="128" spans="2:51" s="14" customFormat="1" ht="11.25">
      <c r="B128" s="208"/>
      <c r="C128" s="209"/>
      <c r="D128" s="193" t="s">
        <v>248</v>
      </c>
      <c r="E128" s="210" t="s">
        <v>19</v>
      </c>
      <c r="F128" s="211" t="s">
        <v>619</v>
      </c>
      <c r="G128" s="209"/>
      <c r="H128" s="212">
        <v>2.7360000000000002</v>
      </c>
      <c r="I128" s="213"/>
      <c r="J128" s="209"/>
      <c r="K128" s="209"/>
      <c r="L128" s="214"/>
      <c r="M128" s="215"/>
      <c r="N128" s="216"/>
      <c r="O128" s="216"/>
      <c r="P128" s="216"/>
      <c r="Q128" s="216"/>
      <c r="R128" s="216"/>
      <c r="S128" s="216"/>
      <c r="T128" s="217"/>
      <c r="AT128" s="218" t="s">
        <v>248</v>
      </c>
      <c r="AU128" s="218" t="s">
        <v>78</v>
      </c>
      <c r="AV128" s="14" t="s">
        <v>78</v>
      </c>
      <c r="AW128" s="14" t="s">
        <v>31</v>
      </c>
      <c r="AX128" s="14" t="s">
        <v>69</v>
      </c>
      <c r="AY128" s="218" t="s">
        <v>231</v>
      </c>
    </row>
    <row r="129" spans="1:65" s="13" customFormat="1" ht="11.25">
      <c r="B129" s="198"/>
      <c r="C129" s="199"/>
      <c r="D129" s="193" t="s">
        <v>248</v>
      </c>
      <c r="E129" s="200" t="s">
        <v>19</v>
      </c>
      <c r="F129" s="201" t="s">
        <v>620</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4" customFormat="1" ht="11.25">
      <c r="B130" s="208"/>
      <c r="C130" s="209"/>
      <c r="D130" s="193" t="s">
        <v>248</v>
      </c>
      <c r="E130" s="210" t="s">
        <v>19</v>
      </c>
      <c r="F130" s="211" t="s">
        <v>621</v>
      </c>
      <c r="G130" s="209"/>
      <c r="H130" s="212">
        <v>14.925000000000001</v>
      </c>
      <c r="I130" s="213"/>
      <c r="J130" s="209"/>
      <c r="K130" s="209"/>
      <c r="L130" s="214"/>
      <c r="M130" s="215"/>
      <c r="N130" s="216"/>
      <c r="O130" s="216"/>
      <c r="P130" s="216"/>
      <c r="Q130" s="216"/>
      <c r="R130" s="216"/>
      <c r="S130" s="216"/>
      <c r="T130" s="217"/>
      <c r="AT130" s="218" t="s">
        <v>248</v>
      </c>
      <c r="AU130" s="218" t="s">
        <v>78</v>
      </c>
      <c r="AV130" s="14" t="s">
        <v>78</v>
      </c>
      <c r="AW130" s="14" t="s">
        <v>31</v>
      </c>
      <c r="AX130" s="14" t="s">
        <v>69</v>
      </c>
      <c r="AY130" s="218" t="s">
        <v>231</v>
      </c>
    </row>
    <row r="131" spans="1:65" s="15" customFormat="1" ht="11.25">
      <c r="B131" s="219"/>
      <c r="C131" s="220"/>
      <c r="D131" s="193" t="s">
        <v>248</v>
      </c>
      <c r="E131" s="221" t="s">
        <v>19</v>
      </c>
      <c r="F131" s="222" t="s">
        <v>260</v>
      </c>
      <c r="G131" s="220"/>
      <c r="H131" s="223">
        <v>113.565</v>
      </c>
      <c r="I131" s="224"/>
      <c r="J131" s="220"/>
      <c r="K131" s="220"/>
      <c r="L131" s="225"/>
      <c r="M131" s="226"/>
      <c r="N131" s="227"/>
      <c r="O131" s="227"/>
      <c r="P131" s="227"/>
      <c r="Q131" s="227"/>
      <c r="R131" s="227"/>
      <c r="S131" s="227"/>
      <c r="T131" s="228"/>
      <c r="AT131" s="229" t="s">
        <v>248</v>
      </c>
      <c r="AU131" s="229" t="s">
        <v>78</v>
      </c>
      <c r="AV131" s="15" t="s">
        <v>238</v>
      </c>
      <c r="AW131" s="15" t="s">
        <v>31</v>
      </c>
      <c r="AX131" s="15" t="s">
        <v>76</v>
      </c>
      <c r="AY131" s="229" t="s">
        <v>231</v>
      </c>
    </row>
    <row r="132" spans="1:65" s="2" customFormat="1" ht="62.65" customHeight="1">
      <c r="A132" s="36"/>
      <c r="B132" s="37"/>
      <c r="C132" s="180" t="s">
        <v>119</v>
      </c>
      <c r="D132" s="180" t="s">
        <v>234</v>
      </c>
      <c r="E132" s="181" t="s">
        <v>540</v>
      </c>
      <c r="F132" s="182" t="s">
        <v>541</v>
      </c>
      <c r="G132" s="183" t="s">
        <v>356</v>
      </c>
      <c r="H132" s="184">
        <v>260.81400000000002</v>
      </c>
      <c r="I132" s="185"/>
      <c r="J132" s="186">
        <f>ROUND(I132*H132,2)</f>
        <v>0</v>
      </c>
      <c r="K132" s="182" t="s">
        <v>244</v>
      </c>
      <c r="L132" s="41"/>
      <c r="M132" s="187" t="s">
        <v>19</v>
      </c>
      <c r="N132" s="188" t="s">
        <v>40</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238</v>
      </c>
      <c r="AT132" s="191" t="s">
        <v>234</v>
      </c>
      <c r="AU132" s="191" t="s">
        <v>78</v>
      </c>
      <c r="AY132" s="19" t="s">
        <v>231</v>
      </c>
      <c r="BE132" s="192">
        <f>IF(N132="základní",J132,0)</f>
        <v>0</v>
      </c>
      <c r="BF132" s="192">
        <f>IF(N132="snížená",J132,0)</f>
        <v>0</v>
      </c>
      <c r="BG132" s="192">
        <f>IF(N132="zákl. přenesená",J132,0)</f>
        <v>0</v>
      </c>
      <c r="BH132" s="192">
        <f>IF(N132="sníž. přenesená",J132,0)</f>
        <v>0</v>
      </c>
      <c r="BI132" s="192">
        <f>IF(N132="nulová",J132,0)</f>
        <v>0</v>
      </c>
      <c r="BJ132" s="19" t="s">
        <v>76</v>
      </c>
      <c r="BK132" s="192">
        <f>ROUND(I132*H132,2)</f>
        <v>0</v>
      </c>
      <c r="BL132" s="19" t="s">
        <v>238</v>
      </c>
      <c r="BM132" s="191" t="s">
        <v>622</v>
      </c>
    </row>
    <row r="133" spans="1:65" s="2" customFormat="1" ht="78">
      <c r="A133" s="36"/>
      <c r="B133" s="37"/>
      <c r="C133" s="38"/>
      <c r="D133" s="193" t="s">
        <v>246</v>
      </c>
      <c r="E133" s="38"/>
      <c r="F133" s="194" t="s">
        <v>530</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246</v>
      </c>
      <c r="AU133" s="19" t="s">
        <v>78</v>
      </c>
    </row>
    <row r="134" spans="1:65" s="13" customFormat="1" ht="11.25">
      <c r="B134" s="198"/>
      <c r="C134" s="199"/>
      <c r="D134" s="193" t="s">
        <v>248</v>
      </c>
      <c r="E134" s="200" t="s">
        <v>19</v>
      </c>
      <c r="F134" s="201" t="s">
        <v>623</v>
      </c>
      <c r="G134" s="199"/>
      <c r="H134" s="200" t="s">
        <v>19</v>
      </c>
      <c r="I134" s="202"/>
      <c r="J134" s="199"/>
      <c r="K134" s="199"/>
      <c r="L134" s="203"/>
      <c r="M134" s="204"/>
      <c r="N134" s="205"/>
      <c r="O134" s="205"/>
      <c r="P134" s="205"/>
      <c r="Q134" s="205"/>
      <c r="R134" s="205"/>
      <c r="S134" s="205"/>
      <c r="T134" s="206"/>
      <c r="AT134" s="207" t="s">
        <v>248</v>
      </c>
      <c r="AU134" s="207" t="s">
        <v>78</v>
      </c>
      <c r="AV134" s="13" t="s">
        <v>76</v>
      </c>
      <c r="AW134" s="13" t="s">
        <v>31</v>
      </c>
      <c r="AX134" s="13" t="s">
        <v>69</v>
      </c>
      <c r="AY134" s="207" t="s">
        <v>231</v>
      </c>
    </row>
    <row r="135" spans="1:65" s="14" customFormat="1" ht="11.25">
      <c r="B135" s="208"/>
      <c r="C135" s="209"/>
      <c r="D135" s="193" t="s">
        <v>248</v>
      </c>
      <c r="E135" s="210" t="s">
        <v>19</v>
      </c>
      <c r="F135" s="211" t="s">
        <v>624</v>
      </c>
      <c r="G135" s="209"/>
      <c r="H135" s="212">
        <v>260.81400000000002</v>
      </c>
      <c r="I135" s="213"/>
      <c r="J135" s="209"/>
      <c r="K135" s="209"/>
      <c r="L135" s="214"/>
      <c r="M135" s="215"/>
      <c r="N135" s="216"/>
      <c r="O135" s="216"/>
      <c r="P135" s="216"/>
      <c r="Q135" s="216"/>
      <c r="R135" s="216"/>
      <c r="S135" s="216"/>
      <c r="T135" s="217"/>
      <c r="AT135" s="218" t="s">
        <v>248</v>
      </c>
      <c r="AU135" s="218" t="s">
        <v>78</v>
      </c>
      <c r="AV135" s="14" t="s">
        <v>78</v>
      </c>
      <c r="AW135" s="14" t="s">
        <v>31</v>
      </c>
      <c r="AX135" s="14" t="s">
        <v>76</v>
      </c>
      <c r="AY135" s="218" t="s">
        <v>231</v>
      </c>
    </row>
    <row r="136" spans="1:65" s="2" customFormat="1" ht="66.75" customHeight="1">
      <c r="A136" s="36"/>
      <c r="B136" s="37"/>
      <c r="C136" s="180" t="s">
        <v>238</v>
      </c>
      <c r="D136" s="180" t="s">
        <v>234</v>
      </c>
      <c r="E136" s="181" t="s">
        <v>547</v>
      </c>
      <c r="F136" s="182" t="s">
        <v>548</v>
      </c>
      <c r="G136" s="183" t="s">
        <v>356</v>
      </c>
      <c r="H136" s="184">
        <v>1304.07</v>
      </c>
      <c r="I136" s="185"/>
      <c r="J136" s="186">
        <f>ROUND(I136*H136,2)</f>
        <v>0</v>
      </c>
      <c r="K136" s="182" t="s">
        <v>244</v>
      </c>
      <c r="L136" s="41"/>
      <c r="M136" s="187" t="s">
        <v>19</v>
      </c>
      <c r="N136" s="188" t="s">
        <v>40</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238</v>
      </c>
      <c r="AT136" s="191" t="s">
        <v>234</v>
      </c>
      <c r="AU136" s="191" t="s">
        <v>78</v>
      </c>
      <c r="AY136" s="19" t="s">
        <v>231</v>
      </c>
      <c r="BE136" s="192">
        <f>IF(N136="základní",J136,0)</f>
        <v>0</v>
      </c>
      <c r="BF136" s="192">
        <f>IF(N136="snížená",J136,0)</f>
        <v>0</v>
      </c>
      <c r="BG136" s="192">
        <f>IF(N136="zákl. přenesená",J136,0)</f>
        <v>0</v>
      </c>
      <c r="BH136" s="192">
        <f>IF(N136="sníž. přenesená",J136,0)</f>
        <v>0</v>
      </c>
      <c r="BI136" s="192">
        <f>IF(N136="nulová",J136,0)</f>
        <v>0</v>
      </c>
      <c r="BJ136" s="19" t="s">
        <v>76</v>
      </c>
      <c r="BK136" s="192">
        <f>ROUND(I136*H136,2)</f>
        <v>0</v>
      </c>
      <c r="BL136" s="19" t="s">
        <v>238</v>
      </c>
      <c r="BM136" s="191" t="s">
        <v>625</v>
      </c>
    </row>
    <row r="137" spans="1:65" s="2" customFormat="1" ht="78">
      <c r="A137" s="36"/>
      <c r="B137" s="37"/>
      <c r="C137" s="38"/>
      <c r="D137" s="193" t="s">
        <v>246</v>
      </c>
      <c r="E137" s="38"/>
      <c r="F137" s="194" t="s">
        <v>530</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246</v>
      </c>
      <c r="AU137" s="19" t="s">
        <v>78</v>
      </c>
    </row>
    <row r="138" spans="1:65" s="14" customFormat="1" ht="11.25">
      <c r="B138" s="208"/>
      <c r="C138" s="209"/>
      <c r="D138" s="193" t="s">
        <v>248</v>
      </c>
      <c r="E138" s="210" t="s">
        <v>19</v>
      </c>
      <c r="F138" s="211" t="s">
        <v>626</v>
      </c>
      <c r="G138" s="209"/>
      <c r="H138" s="212">
        <v>1304.07</v>
      </c>
      <c r="I138" s="213"/>
      <c r="J138" s="209"/>
      <c r="K138" s="209"/>
      <c r="L138" s="214"/>
      <c r="M138" s="215"/>
      <c r="N138" s="216"/>
      <c r="O138" s="216"/>
      <c r="P138" s="216"/>
      <c r="Q138" s="216"/>
      <c r="R138" s="216"/>
      <c r="S138" s="216"/>
      <c r="T138" s="217"/>
      <c r="AT138" s="218" t="s">
        <v>248</v>
      </c>
      <c r="AU138" s="218" t="s">
        <v>78</v>
      </c>
      <c r="AV138" s="14" t="s">
        <v>78</v>
      </c>
      <c r="AW138" s="14" t="s">
        <v>31</v>
      </c>
      <c r="AX138" s="14" t="s">
        <v>76</v>
      </c>
      <c r="AY138" s="218" t="s">
        <v>231</v>
      </c>
    </row>
    <row r="139" spans="1:65" s="2" customFormat="1" ht="44.25" customHeight="1">
      <c r="A139" s="36"/>
      <c r="B139" s="37"/>
      <c r="C139" s="180" t="s">
        <v>269</v>
      </c>
      <c r="D139" s="180" t="s">
        <v>234</v>
      </c>
      <c r="E139" s="181" t="s">
        <v>627</v>
      </c>
      <c r="F139" s="182" t="s">
        <v>628</v>
      </c>
      <c r="G139" s="183" t="s">
        <v>356</v>
      </c>
      <c r="H139" s="184">
        <v>63.462000000000003</v>
      </c>
      <c r="I139" s="185"/>
      <c r="J139" s="186">
        <f>ROUND(I139*H139,2)</f>
        <v>0</v>
      </c>
      <c r="K139" s="182" t="s">
        <v>244</v>
      </c>
      <c r="L139" s="41"/>
      <c r="M139" s="187" t="s">
        <v>19</v>
      </c>
      <c r="N139" s="188" t="s">
        <v>40</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238</v>
      </c>
      <c r="AT139" s="191" t="s">
        <v>234</v>
      </c>
      <c r="AU139" s="191" t="s">
        <v>78</v>
      </c>
      <c r="AY139" s="19" t="s">
        <v>231</v>
      </c>
      <c r="BE139" s="192">
        <f>IF(N139="základní",J139,0)</f>
        <v>0</v>
      </c>
      <c r="BF139" s="192">
        <f>IF(N139="snížená",J139,0)</f>
        <v>0</v>
      </c>
      <c r="BG139" s="192">
        <f>IF(N139="zákl. přenesená",J139,0)</f>
        <v>0</v>
      </c>
      <c r="BH139" s="192">
        <f>IF(N139="sníž. přenesená",J139,0)</f>
        <v>0</v>
      </c>
      <c r="BI139" s="192">
        <f>IF(N139="nulová",J139,0)</f>
        <v>0</v>
      </c>
      <c r="BJ139" s="19" t="s">
        <v>76</v>
      </c>
      <c r="BK139" s="192">
        <f>ROUND(I139*H139,2)</f>
        <v>0</v>
      </c>
      <c r="BL139" s="19" t="s">
        <v>238</v>
      </c>
      <c r="BM139" s="191" t="s">
        <v>629</v>
      </c>
    </row>
    <row r="140" spans="1:65" s="2" customFormat="1" ht="185.25">
      <c r="A140" s="36"/>
      <c r="B140" s="37"/>
      <c r="C140" s="38"/>
      <c r="D140" s="193" t="s">
        <v>246</v>
      </c>
      <c r="E140" s="38"/>
      <c r="F140" s="194" t="s">
        <v>566</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246</v>
      </c>
      <c r="AU140" s="19" t="s">
        <v>78</v>
      </c>
    </row>
    <row r="141" spans="1:65" s="13" customFormat="1" ht="22.5">
      <c r="B141" s="198"/>
      <c r="C141" s="199"/>
      <c r="D141" s="193" t="s">
        <v>248</v>
      </c>
      <c r="E141" s="200" t="s">
        <v>19</v>
      </c>
      <c r="F141" s="201" t="s">
        <v>630</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631</v>
      </c>
      <c r="G142" s="209"/>
      <c r="H142" s="212">
        <v>31.652000000000001</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3" customFormat="1" ht="11.25">
      <c r="B143" s="198"/>
      <c r="C143" s="199"/>
      <c r="D143" s="193" t="s">
        <v>248</v>
      </c>
      <c r="E143" s="200" t="s">
        <v>19</v>
      </c>
      <c r="F143" s="201" t="s">
        <v>632</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633</v>
      </c>
      <c r="G144" s="209"/>
      <c r="H144" s="212">
        <v>23.739000000000001</v>
      </c>
      <c r="I144" s="213"/>
      <c r="J144" s="209"/>
      <c r="K144" s="209"/>
      <c r="L144" s="214"/>
      <c r="M144" s="215"/>
      <c r="N144" s="216"/>
      <c r="O144" s="216"/>
      <c r="P144" s="216"/>
      <c r="Q144" s="216"/>
      <c r="R144" s="216"/>
      <c r="S144" s="216"/>
      <c r="T144" s="217"/>
      <c r="AT144" s="218" t="s">
        <v>248</v>
      </c>
      <c r="AU144" s="218" t="s">
        <v>78</v>
      </c>
      <c r="AV144" s="14" t="s">
        <v>78</v>
      </c>
      <c r="AW144" s="14" t="s">
        <v>31</v>
      </c>
      <c r="AX144" s="14" t="s">
        <v>69</v>
      </c>
      <c r="AY144" s="218" t="s">
        <v>231</v>
      </c>
    </row>
    <row r="145" spans="1:65" s="13" customFormat="1" ht="11.25">
      <c r="B145" s="198"/>
      <c r="C145" s="199"/>
      <c r="D145" s="193" t="s">
        <v>248</v>
      </c>
      <c r="E145" s="200" t="s">
        <v>19</v>
      </c>
      <c r="F145" s="201" t="s">
        <v>634</v>
      </c>
      <c r="G145" s="199"/>
      <c r="H145" s="200" t="s">
        <v>19</v>
      </c>
      <c r="I145" s="202"/>
      <c r="J145" s="199"/>
      <c r="K145" s="199"/>
      <c r="L145" s="203"/>
      <c r="M145" s="204"/>
      <c r="N145" s="205"/>
      <c r="O145" s="205"/>
      <c r="P145" s="205"/>
      <c r="Q145" s="205"/>
      <c r="R145" s="205"/>
      <c r="S145" s="205"/>
      <c r="T145" s="206"/>
      <c r="AT145" s="207" t="s">
        <v>248</v>
      </c>
      <c r="AU145" s="207" t="s">
        <v>78</v>
      </c>
      <c r="AV145" s="13" t="s">
        <v>76</v>
      </c>
      <c r="AW145" s="13" t="s">
        <v>31</v>
      </c>
      <c r="AX145" s="13" t="s">
        <v>69</v>
      </c>
      <c r="AY145" s="207" t="s">
        <v>231</v>
      </c>
    </row>
    <row r="146" spans="1:65" s="14" customFormat="1" ht="11.25">
      <c r="B146" s="208"/>
      <c r="C146" s="209"/>
      <c r="D146" s="193" t="s">
        <v>248</v>
      </c>
      <c r="E146" s="210" t="s">
        <v>19</v>
      </c>
      <c r="F146" s="211" t="s">
        <v>635</v>
      </c>
      <c r="G146" s="209"/>
      <c r="H146" s="212">
        <v>3.4590000000000001</v>
      </c>
      <c r="I146" s="213"/>
      <c r="J146" s="209"/>
      <c r="K146" s="209"/>
      <c r="L146" s="214"/>
      <c r="M146" s="215"/>
      <c r="N146" s="216"/>
      <c r="O146" s="216"/>
      <c r="P146" s="216"/>
      <c r="Q146" s="216"/>
      <c r="R146" s="216"/>
      <c r="S146" s="216"/>
      <c r="T146" s="217"/>
      <c r="AT146" s="218" t="s">
        <v>248</v>
      </c>
      <c r="AU146" s="218" t="s">
        <v>78</v>
      </c>
      <c r="AV146" s="14" t="s">
        <v>78</v>
      </c>
      <c r="AW146" s="14" t="s">
        <v>31</v>
      </c>
      <c r="AX146" s="14" t="s">
        <v>69</v>
      </c>
      <c r="AY146" s="218" t="s">
        <v>231</v>
      </c>
    </row>
    <row r="147" spans="1:65" s="13" customFormat="1" ht="22.5">
      <c r="B147" s="198"/>
      <c r="C147" s="199"/>
      <c r="D147" s="193" t="s">
        <v>248</v>
      </c>
      <c r="E147" s="200" t="s">
        <v>19</v>
      </c>
      <c r="F147" s="201" t="s">
        <v>636</v>
      </c>
      <c r="G147" s="199"/>
      <c r="H147" s="200" t="s">
        <v>19</v>
      </c>
      <c r="I147" s="202"/>
      <c r="J147" s="199"/>
      <c r="K147" s="199"/>
      <c r="L147" s="203"/>
      <c r="M147" s="204"/>
      <c r="N147" s="205"/>
      <c r="O147" s="205"/>
      <c r="P147" s="205"/>
      <c r="Q147" s="205"/>
      <c r="R147" s="205"/>
      <c r="S147" s="205"/>
      <c r="T147" s="206"/>
      <c r="AT147" s="207" t="s">
        <v>248</v>
      </c>
      <c r="AU147" s="207" t="s">
        <v>78</v>
      </c>
      <c r="AV147" s="13" t="s">
        <v>76</v>
      </c>
      <c r="AW147" s="13" t="s">
        <v>31</v>
      </c>
      <c r="AX147" s="13" t="s">
        <v>69</v>
      </c>
      <c r="AY147" s="207" t="s">
        <v>231</v>
      </c>
    </row>
    <row r="148" spans="1:65" s="14" customFormat="1" ht="11.25">
      <c r="B148" s="208"/>
      <c r="C148" s="209"/>
      <c r="D148" s="193" t="s">
        <v>248</v>
      </c>
      <c r="E148" s="210" t="s">
        <v>19</v>
      </c>
      <c r="F148" s="211" t="s">
        <v>637</v>
      </c>
      <c r="G148" s="209"/>
      <c r="H148" s="212">
        <v>4.6120000000000001</v>
      </c>
      <c r="I148" s="213"/>
      <c r="J148" s="209"/>
      <c r="K148" s="209"/>
      <c r="L148" s="214"/>
      <c r="M148" s="215"/>
      <c r="N148" s="216"/>
      <c r="O148" s="216"/>
      <c r="P148" s="216"/>
      <c r="Q148" s="216"/>
      <c r="R148" s="216"/>
      <c r="S148" s="216"/>
      <c r="T148" s="217"/>
      <c r="AT148" s="218" t="s">
        <v>248</v>
      </c>
      <c r="AU148" s="218" t="s">
        <v>78</v>
      </c>
      <c r="AV148" s="14" t="s">
        <v>78</v>
      </c>
      <c r="AW148" s="14" t="s">
        <v>31</v>
      </c>
      <c r="AX148" s="14" t="s">
        <v>69</v>
      </c>
      <c r="AY148" s="218" t="s">
        <v>231</v>
      </c>
    </row>
    <row r="149" spans="1:65" s="15" customFormat="1" ht="11.25">
      <c r="B149" s="219"/>
      <c r="C149" s="220"/>
      <c r="D149" s="193" t="s">
        <v>248</v>
      </c>
      <c r="E149" s="221" t="s">
        <v>19</v>
      </c>
      <c r="F149" s="222" t="s">
        <v>260</v>
      </c>
      <c r="G149" s="220"/>
      <c r="H149" s="223">
        <v>63.46200000000001</v>
      </c>
      <c r="I149" s="224"/>
      <c r="J149" s="220"/>
      <c r="K149" s="220"/>
      <c r="L149" s="225"/>
      <c r="M149" s="226"/>
      <c r="N149" s="227"/>
      <c r="O149" s="227"/>
      <c r="P149" s="227"/>
      <c r="Q149" s="227"/>
      <c r="R149" s="227"/>
      <c r="S149" s="227"/>
      <c r="T149" s="228"/>
      <c r="AT149" s="229" t="s">
        <v>248</v>
      </c>
      <c r="AU149" s="229" t="s">
        <v>78</v>
      </c>
      <c r="AV149" s="15" t="s">
        <v>238</v>
      </c>
      <c r="AW149" s="15" t="s">
        <v>31</v>
      </c>
      <c r="AX149" s="15" t="s">
        <v>76</v>
      </c>
      <c r="AY149" s="229" t="s">
        <v>231</v>
      </c>
    </row>
    <row r="150" spans="1:65" s="2" customFormat="1" ht="16.5" customHeight="1">
      <c r="A150" s="36"/>
      <c r="B150" s="37"/>
      <c r="C150" s="247" t="s">
        <v>275</v>
      </c>
      <c r="D150" s="247" t="s">
        <v>638</v>
      </c>
      <c r="E150" s="248" t="s">
        <v>639</v>
      </c>
      <c r="F150" s="249" t="s">
        <v>640</v>
      </c>
      <c r="G150" s="250" t="s">
        <v>404</v>
      </c>
      <c r="H150" s="251">
        <v>72.528000000000006</v>
      </c>
      <c r="I150" s="252"/>
      <c r="J150" s="253">
        <f>ROUND(I150*H150,2)</f>
        <v>0</v>
      </c>
      <c r="K150" s="249" t="s">
        <v>244</v>
      </c>
      <c r="L150" s="254"/>
      <c r="M150" s="255" t="s">
        <v>19</v>
      </c>
      <c r="N150" s="256" t="s">
        <v>40</v>
      </c>
      <c r="O150" s="66"/>
      <c r="P150" s="189">
        <f>O150*H150</f>
        <v>0</v>
      </c>
      <c r="Q150" s="189">
        <v>1</v>
      </c>
      <c r="R150" s="189">
        <f>Q150*H150</f>
        <v>72.528000000000006</v>
      </c>
      <c r="S150" s="189">
        <v>0</v>
      </c>
      <c r="T150" s="190">
        <f>S150*H150</f>
        <v>0</v>
      </c>
      <c r="U150" s="36"/>
      <c r="V150" s="36"/>
      <c r="W150" s="36"/>
      <c r="X150" s="36"/>
      <c r="Y150" s="36"/>
      <c r="Z150" s="36"/>
      <c r="AA150" s="36"/>
      <c r="AB150" s="36"/>
      <c r="AC150" s="36"/>
      <c r="AD150" s="36"/>
      <c r="AE150" s="36"/>
      <c r="AR150" s="191" t="s">
        <v>287</v>
      </c>
      <c r="AT150" s="191" t="s">
        <v>638</v>
      </c>
      <c r="AU150" s="191" t="s">
        <v>78</v>
      </c>
      <c r="AY150" s="19" t="s">
        <v>231</v>
      </c>
      <c r="BE150" s="192">
        <f>IF(N150="základní",J150,0)</f>
        <v>0</v>
      </c>
      <c r="BF150" s="192">
        <f>IF(N150="snížená",J150,0)</f>
        <v>0</v>
      </c>
      <c r="BG150" s="192">
        <f>IF(N150="zákl. přenesená",J150,0)</f>
        <v>0</v>
      </c>
      <c r="BH150" s="192">
        <f>IF(N150="sníž. přenesená",J150,0)</f>
        <v>0</v>
      </c>
      <c r="BI150" s="192">
        <f>IF(N150="nulová",J150,0)</f>
        <v>0</v>
      </c>
      <c r="BJ150" s="19" t="s">
        <v>76</v>
      </c>
      <c r="BK150" s="192">
        <f>ROUND(I150*H150,2)</f>
        <v>0</v>
      </c>
      <c r="BL150" s="19" t="s">
        <v>238</v>
      </c>
      <c r="BM150" s="191" t="s">
        <v>641</v>
      </c>
    </row>
    <row r="151" spans="1:65" s="13" customFormat="1" ht="22.5">
      <c r="B151" s="198"/>
      <c r="C151" s="199"/>
      <c r="D151" s="193" t="s">
        <v>248</v>
      </c>
      <c r="E151" s="200" t="s">
        <v>19</v>
      </c>
      <c r="F151" s="201" t="s">
        <v>642</v>
      </c>
      <c r="G151" s="199"/>
      <c r="H151" s="200" t="s">
        <v>19</v>
      </c>
      <c r="I151" s="202"/>
      <c r="J151" s="199"/>
      <c r="K151" s="199"/>
      <c r="L151" s="203"/>
      <c r="M151" s="204"/>
      <c r="N151" s="205"/>
      <c r="O151" s="205"/>
      <c r="P151" s="205"/>
      <c r="Q151" s="205"/>
      <c r="R151" s="205"/>
      <c r="S151" s="205"/>
      <c r="T151" s="206"/>
      <c r="AT151" s="207" t="s">
        <v>248</v>
      </c>
      <c r="AU151" s="207" t="s">
        <v>78</v>
      </c>
      <c r="AV151" s="13" t="s">
        <v>76</v>
      </c>
      <c r="AW151" s="13" t="s">
        <v>31</v>
      </c>
      <c r="AX151" s="13" t="s">
        <v>69</v>
      </c>
      <c r="AY151" s="207" t="s">
        <v>231</v>
      </c>
    </row>
    <row r="152" spans="1:65" s="14" customFormat="1" ht="11.25">
      <c r="B152" s="208"/>
      <c r="C152" s="209"/>
      <c r="D152" s="193" t="s">
        <v>248</v>
      </c>
      <c r="E152" s="210" t="s">
        <v>19</v>
      </c>
      <c r="F152" s="211" t="s">
        <v>643</v>
      </c>
      <c r="G152" s="209"/>
      <c r="H152" s="212">
        <v>63.304000000000002</v>
      </c>
      <c r="I152" s="213"/>
      <c r="J152" s="209"/>
      <c r="K152" s="209"/>
      <c r="L152" s="214"/>
      <c r="M152" s="215"/>
      <c r="N152" s="216"/>
      <c r="O152" s="216"/>
      <c r="P152" s="216"/>
      <c r="Q152" s="216"/>
      <c r="R152" s="216"/>
      <c r="S152" s="216"/>
      <c r="T152" s="217"/>
      <c r="AT152" s="218" t="s">
        <v>248</v>
      </c>
      <c r="AU152" s="218" t="s">
        <v>78</v>
      </c>
      <c r="AV152" s="14" t="s">
        <v>78</v>
      </c>
      <c r="AW152" s="14" t="s">
        <v>31</v>
      </c>
      <c r="AX152" s="14" t="s">
        <v>69</v>
      </c>
      <c r="AY152" s="218" t="s">
        <v>231</v>
      </c>
    </row>
    <row r="153" spans="1:65" s="13" customFormat="1" ht="22.5">
      <c r="B153" s="198"/>
      <c r="C153" s="199"/>
      <c r="D153" s="193" t="s">
        <v>248</v>
      </c>
      <c r="E153" s="200" t="s">
        <v>19</v>
      </c>
      <c r="F153" s="201" t="s">
        <v>636</v>
      </c>
      <c r="G153" s="199"/>
      <c r="H153" s="200" t="s">
        <v>19</v>
      </c>
      <c r="I153" s="202"/>
      <c r="J153" s="199"/>
      <c r="K153" s="199"/>
      <c r="L153" s="203"/>
      <c r="M153" s="204"/>
      <c r="N153" s="205"/>
      <c r="O153" s="205"/>
      <c r="P153" s="205"/>
      <c r="Q153" s="205"/>
      <c r="R153" s="205"/>
      <c r="S153" s="205"/>
      <c r="T153" s="206"/>
      <c r="AT153" s="207" t="s">
        <v>248</v>
      </c>
      <c r="AU153" s="207" t="s">
        <v>78</v>
      </c>
      <c r="AV153" s="13" t="s">
        <v>76</v>
      </c>
      <c r="AW153" s="13" t="s">
        <v>31</v>
      </c>
      <c r="AX153" s="13" t="s">
        <v>69</v>
      </c>
      <c r="AY153" s="207" t="s">
        <v>231</v>
      </c>
    </row>
    <row r="154" spans="1:65" s="14" customFormat="1" ht="11.25">
      <c r="B154" s="208"/>
      <c r="C154" s="209"/>
      <c r="D154" s="193" t="s">
        <v>248</v>
      </c>
      <c r="E154" s="210" t="s">
        <v>19</v>
      </c>
      <c r="F154" s="211" t="s">
        <v>644</v>
      </c>
      <c r="G154" s="209"/>
      <c r="H154" s="212">
        <v>9.2240000000000002</v>
      </c>
      <c r="I154" s="213"/>
      <c r="J154" s="209"/>
      <c r="K154" s="209"/>
      <c r="L154" s="214"/>
      <c r="M154" s="215"/>
      <c r="N154" s="216"/>
      <c r="O154" s="216"/>
      <c r="P154" s="216"/>
      <c r="Q154" s="216"/>
      <c r="R154" s="216"/>
      <c r="S154" s="216"/>
      <c r="T154" s="217"/>
      <c r="AT154" s="218" t="s">
        <v>248</v>
      </c>
      <c r="AU154" s="218" t="s">
        <v>78</v>
      </c>
      <c r="AV154" s="14" t="s">
        <v>78</v>
      </c>
      <c r="AW154" s="14" t="s">
        <v>31</v>
      </c>
      <c r="AX154" s="14" t="s">
        <v>69</v>
      </c>
      <c r="AY154" s="218" t="s">
        <v>231</v>
      </c>
    </row>
    <row r="155" spans="1:65" s="15" customFormat="1" ht="11.25">
      <c r="B155" s="219"/>
      <c r="C155" s="220"/>
      <c r="D155" s="193" t="s">
        <v>248</v>
      </c>
      <c r="E155" s="221" t="s">
        <v>19</v>
      </c>
      <c r="F155" s="222" t="s">
        <v>260</v>
      </c>
      <c r="G155" s="220"/>
      <c r="H155" s="223">
        <v>72.528000000000006</v>
      </c>
      <c r="I155" s="224"/>
      <c r="J155" s="220"/>
      <c r="K155" s="220"/>
      <c r="L155" s="225"/>
      <c r="M155" s="226"/>
      <c r="N155" s="227"/>
      <c r="O155" s="227"/>
      <c r="P155" s="227"/>
      <c r="Q155" s="227"/>
      <c r="R155" s="227"/>
      <c r="S155" s="227"/>
      <c r="T155" s="228"/>
      <c r="AT155" s="229" t="s">
        <v>248</v>
      </c>
      <c r="AU155" s="229" t="s">
        <v>78</v>
      </c>
      <c r="AV155" s="15" t="s">
        <v>238</v>
      </c>
      <c r="AW155" s="15" t="s">
        <v>31</v>
      </c>
      <c r="AX155" s="15" t="s">
        <v>76</v>
      </c>
      <c r="AY155" s="229" t="s">
        <v>231</v>
      </c>
    </row>
    <row r="156" spans="1:65" s="2" customFormat="1" ht="16.5" customHeight="1">
      <c r="A156" s="36"/>
      <c r="B156" s="37"/>
      <c r="C156" s="247" t="s">
        <v>282</v>
      </c>
      <c r="D156" s="247" t="s">
        <v>638</v>
      </c>
      <c r="E156" s="248" t="s">
        <v>645</v>
      </c>
      <c r="F156" s="249" t="s">
        <v>646</v>
      </c>
      <c r="G156" s="250" t="s">
        <v>404</v>
      </c>
      <c r="H156" s="251">
        <v>54.396000000000001</v>
      </c>
      <c r="I156" s="252"/>
      <c r="J156" s="253">
        <f>ROUND(I156*H156,2)</f>
        <v>0</v>
      </c>
      <c r="K156" s="249" t="s">
        <v>244</v>
      </c>
      <c r="L156" s="254"/>
      <c r="M156" s="255" t="s">
        <v>19</v>
      </c>
      <c r="N156" s="256" t="s">
        <v>40</v>
      </c>
      <c r="O156" s="66"/>
      <c r="P156" s="189">
        <f>O156*H156</f>
        <v>0</v>
      </c>
      <c r="Q156" s="189">
        <v>1</v>
      </c>
      <c r="R156" s="189">
        <f>Q156*H156</f>
        <v>54.396000000000001</v>
      </c>
      <c r="S156" s="189">
        <v>0</v>
      </c>
      <c r="T156" s="190">
        <f>S156*H156</f>
        <v>0</v>
      </c>
      <c r="U156" s="36"/>
      <c r="V156" s="36"/>
      <c r="W156" s="36"/>
      <c r="X156" s="36"/>
      <c r="Y156" s="36"/>
      <c r="Z156" s="36"/>
      <c r="AA156" s="36"/>
      <c r="AB156" s="36"/>
      <c r="AC156" s="36"/>
      <c r="AD156" s="36"/>
      <c r="AE156" s="36"/>
      <c r="AR156" s="191" t="s">
        <v>287</v>
      </c>
      <c r="AT156" s="191" t="s">
        <v>638</v>
      </c>
      <c r="AU156" s="191" t="s">
        <v>78</v>
      </c>
      <c r="AY156" s="19" t="s">
        <v>231</v>
      </c>
      <c r="BE156" s="192">
        <f>IF(N156="základní",J156,0)</f>
        <v>0</v>
      </c>
      <c r="BF156" s="192">
        <f>IF(N156="snížená",J156,0)</f>
        <v>0</v>
      </c>
      <c r="BG156" s="192">
        <f>IF(N156="zákl. přenesená",J156,0)</f>
        <v>0</v>
      </c>
      <c r="BH156" s="192">
        <f>IF(N156="sníž. přenesená",J156,0)</f>
        <v>0</v>
      </c>
      <c r="BI156" s="192">
        <f>IF(N156="nulová",J156,0)</f>
        <v>0</v>
      </c>
      <c r="BJ156" s="19" t="s">
        <v>76</v>
      </c>
      <c r="BK156" s="192">
        <f>ROUND(I156*H156,2)</f>
        <v>0</v>
      </c>
      <c r="BL156" s="19" t="s">
        <v>238</v>
      </c>
      <c r="BM156" s="191" t="s">
        <v>647</v>
      </c>
    </row>
    <row r="157" spans="1:65" s="13" customFormat="1" ht="11.25">
      <c r="B157" s="198"/>
      <c r="C157" s="199"/>
      <c r="D157" s="193" t="s">
        <v>248</v>
      </c>
      <c r="E157" s="200" t="s">
        <v>19</v>
      </c>
      <c r="F157" s="201" t="s">
        <v>632</v>
      </c>
      <c r="G157" s="199"/>
      <c r="H157" s="200" t="s">
        <v>19</v>
      </c>
      <c r="I157" s="202"/>
      <c r="J157" s="199"/>
      <c r="K157" s="199"/>
      <c r="L157" s="203"/>
      <c r="M157" s="204"/>
      <c r="N157" s="205"/>
      <c r="O157" s="205"/>
      <c r="P157" s="205"/>
      <c r="Q157" s="205"/>
      <c r="R157" s="205"/>
      <c r="S157" s="205"/>
      <c r="T157" s="206"/>
      <c r="AT157" s="207" t="s">
        <v>248</v>
      </c>
      <c r="AU157" s="207" t="s">
        <v>78</v>
      </c>
      <c r="AV157" s="13" t="s">
        <v>76</v>
      </c>
      <c r="AW157" s="13" t="s">
        <v>31</v>
      </c>
      <c r="AX157" s="13" t="s">
        <v>69</v>
      </c>
      <c r="AY157" s="207" t="s">
        <v>231</v>
      </c>
    </row>
    <row r="158" spans="1:65" s="14" customFormat="1" ht="11.25">
      <c r="B158" s="208"/>
      <c r="C158" s="209"/>
      <c r="D158" s="193" t="s">
        <v>248</v>
      </c>
      <c r="E158" s="210" t="s">
        <v>19</v>
      </c>
      <c r="F158" s="211" t="s">
        <v>648</v>
      </c>
      <c r="G158" s="209"/>
      <c r="H158" s="212">
        <v>47.478000000000002</v>
      </c>
      <c r="I158" s="213"/>
      <c r="J158" s="209"/>
      <c r="K158" s="209"/>
      <c r="L158" s="214"/>
      <c r="M158" s="215"/>
      <c r="N158" s="216"/>
      <c r="O158" s="216"/>
      <c r="P158" s="216"/>
      <c r="Q158" s="216"/>
      <c r="R158" s="216"/>
      <c r="S158" s="216"/>
      <c r="T158" s="217"/>
      <c r="AT158" s="218" t="s">
        <v>248</v>
      </c>
      <c r="AU158" s="218" t="s">
        <v>78</v>
      </c>
      <c r="AV158" s="14" t="s">
        <v>78</v>
      </c>
      <c r="AW158" s="14" t="s">
        <v>31</v>
      </c>
      <c r="AX158" s="14" t="s">
        <v>69</v>
      </c>
      <c r="AY158" s="218" t="s">
        <v>231</v>
      </c>
    </row>
    <row r="159" spans="1:65" s="13" customFormat="1" ht="11.25">
      <c r="B159" s="198"/>
      <c r="C159" s="199"/>
      <c r="D159" s="193" t="s">
        <v>248</v>
      </c>
      <c r="E159" s="200" t="s">
        <v>19</v>
      </c>
      <c r="F159" s="201" t="s">
        <v>634</v>
      </c>
      <c r="G159" s="199"/>
      <c r="H159" s="200" t="s">
        <v>19</v>
      </c>
      <c r="I159" s="202"/>
      <c r="J159" s="199"/>
      <c r="K159" s="199"/>
      <c r="L159" s="203"/>
      <c r="M159" s="204"/>
      <c r="N159" s="205"/>
      <c r="O159" s="205"/>
      <c r="P159" s="205"/>
      <c r="Q159" s="205"/>
      <c r="R159" s="205"/>
      <c r="S159" s="205"/>
      <c r="T159" s="206"/>
      <c r="AT159" s="207" t="s">
        <v>248</v>
      </c>
      <c r="AU159" s="207" t="s">
        <v>78</v>
      </c>
      <c r="AV159" s="13" t="s">
        <v>76</v>
      </c>
      <c r="AW159" s="13" t="s">
        <v>31</v>
      </c>
      <c r="AX159" s="13" t="s">
        <v>69</v>
      </c>
      <c r="AY159" s="207" t="s">
        <v>231</v>
      </c>
    </row>
    <row r="160" spans="1:65" s="14" customFormat="1" ht="11.25">
      <c r="B160" s="208"/>
      <c r="C160" s="209"/>
      <c r="D160" s="193" t="s">
        <v>248</v>
      </c>
      <c r="E160" s="210" t="s">
        <v>19</v>
      </c>
      <c r="F160" s="211" t="s">
        <v>649</v>
      </c>
      <c r="G160" s="209"/>
      <c r="H160" s="212">
        <v>6.9180000000000001</v>
      </c>
      <c r="I160" s="213"/>
      <c r="J160" s="209"/>
      <c r="K160" s="209"/>
      <c r="L160" s="214"/>
      <c r="M160" s="215"/>
      <c r="N160" s="216"/>
      <c r="O160" s="216"/>
      <c r="P160" s="216"/>
      <c r="Q160" s="216"/>
      <c r="R160" s="216"/>
      <c r="S160" s="216"/>
      <c r="T160" s="217"/>
      <c r="AT160" s="218" t="s">
        <v>248</v>
      </c>
      <c r="AU160" s="218" t="s">
        <v>78</v>
      </c>
      <c r="AV160" s="14" t="s">
        <v>78</v>
      </c>
      <c r="AW160" s="14" t="s">
        <v>31</v>
      </c>
      <c r="AX160" s="14" t="s">
        <v>69</v>
      </c>
      <c r="AY160" s="218" t="s">
        <v>231</v>
      </c>
    </row>
    <row r="161" spans="1:65" s="15" customFormat="1" ht="11.25">
      <c r="B161" s="219"/>
      <c r="C161" s="220"/>
      <c r="D161" s="193" t="s">
        <v>248</v>
      </c>
      <c r="E161" s="221" t="s">
        <v>19</v>
      </c>
      <c r="F161" s="222" t="s">
        <v>260</v>
      </c>
      <c r="G161" s="220"/>
      <c r="H161" s="223">
        <v>54.396000000000001</v>
      </c>
      <c r="I161" s="224"/>
      <c r="J161" s="220"/>
      <c r="K161" s="220"/>
      <c r="L161" s="225"/>
      <c r="M161" s="226"/>
      <c r="N161" s="227"/>
      <c r="O161" s="227"/>
      <c r="P161" s="227"/>
      <c r="Q161" s="227"/>
      <c r="R161" s="227"/>
      <c r="S161" s="227"/>
      <c r="T161" s="228"/>
      <c r="AT161" s="229" t="s">
        <v>248</v>
      </c>
      <c r="AU161" s="229" t="s">
        <v>78</v>
      </c>
      <c r="AV161" s="15" t="s">
        <v>238</v>
      </c>
      <c r="AW161" s="15" t="s">
        <v>31</v>
      </c>
      <c r="AX161" s="15" t="s">
        <v>76</v>
      </c>
      <c r="AY161" s="229" t="s">
        <v>231</v>
      </c>
    </row>
    <row r="162" spans="1:65" s="2" customFormat="1" ht="44.25" customHeight="1">
      <c r="A162" s="36"/>
      <c r="B162" s="37"/>
      <c r="C162" s="180" t="s">
        <v>287</v>
      </c>
      <c r="D162" s="180" t="s">
        <v>234</v>
      </c>
      <c r="E162" s="181" t="s">
        <v>650</v>
      </c>
      <c r="F162" s="182" t="s">
        <v>651</v>
      </c>
      <c r="G162" s="183" t="s">
        <v>356</v>
      </c>
      <c r="H162" s="184">
        <v>1100.45</v>
      </c>
      <c r="I162" s="185"/>
      <c r="J162" s="186">
        <f>ROUND(I162*H162,2)</f>
        <v>0</v>
      </c>
      <c r="K162" s="182" t="s">
        <v>244</v>
      </c>
      <c r="L162" s="41"/>
      <c r="M162" s="187" t="s">
        <v>19</v>
      </c>
      <c r="N162" s="188" t="s">
        <v>40</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238</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238</v>
      </c>
      <c r="BM162" s="191" t="s">
        <v>652</v>
      </c>
    </row>
    <row r="163" spans="1:65" s="2" customFormat="1" ht="185.25">
      <c r="A163" s="36"/>
      <c r="B163" s="37"/>
      <c r="C163" s="38"/>
      <c r="D163" s="193" t="s">
        <v>246</v>
      </c>
      <c r="E163" s="38"/>
      <c r="F163" s="194" t="s">
        <v>566</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246</v>
      </c>
      <c r="AU163" s="19" t="s">
        <v>78</v>
      </c>
    </row>
    <row r="164" spans="1:65" s="13" customFormat="1" ht="11.25">
      <c r="B164" s="198"/>
      <c r="C164" s="199"/>
      <c r="D164" s="193" t="s">
        <v>248</v>
      </c>
      <c r="E164" s="200" t="s">
        <v>19</v>
      </c>
      <c r="F164" s="201" t="s">
        <v>653</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3" customFormat="1" ht="11.25">
      <c r="B165" s="198"/>
      <c r="C165" s="199"/>
      <c r="D165" s="193" t="s">
        <v>248</v>
      </c>
      <c r="E165" s="200" t="s">
        <v>19</v>
      </c>
      <c r="F165" s="201" t="s">
        <v>654</v>
      </c>
      <c r="G165" s="199"/>
      <c r="H165" s="200" t="s">
        <v>19</v>
      </c>
      <c r="I165" s="202"/>
      <c r="J165" s="199"/>
      <c r="K165" s="199"/>
      <c r="L165" s="203"/>
      <c r="M165" s="204"/>
      <c r="N165" s="205"/>
      <c r="O165" s="205"/>
      <c r="P165" s="205"/>
      <c r="Q165" s="205"/>
      <c r="R165" s="205"/>
      <c r="S165" s="205"/>
      <c r="T165" s="206"/>
      <c r="AT165" s="207" t="s">
        <v>248</v>
      </c>
      <c r="AU165" s="207" t="s">
        <v>78</v>
      </c>
      <c r="AV165" s="13" t="s">
        <v>76</v>
      </c>
      <c r="AW165" s="13" t="s">
        <v>31</v>
      </c>
      <c r="AX165" s="13" t="s">
        <v>69</v>
      </c>
      <c r="AY165" s="207" t="s">
        <v>231</v>
      </c>
    </row>
    <row r="166" spans="1:65" s="13" customFormat="1" ht="11.25">
      <c r="B166" s="198"/>
      <c r="C166" s="199"/>
      <c r="D166" s="193" t="s">
        <v>248</v>
      </c>
      <c r="E166" s="200" t="s">
        <v>19</v>
      </c>
      <c r="F166" s="201" t="s">
        <v>655</v>
      </c>
      <c r="G166" s="199"/>
      <c r="H166" s="200" t="s">
        <v>19</v>
      </c>
      <c r="I166" s="202"/>
      <c r="J166" s="199"/>
      <c r="K166" s="199"/>
      <c r="L166" s="203"/>
      <c r="M166" s="204"/>
      <c r="N166" s="205"/>
      <c r="O166" s="205"/>
      <c r="P166" s="205"/>
      <c r="Q166" s="205"/>
      <c r="R166" s="205"/>
      <c r="S166" s="205"/>
      <c r="T166" s="206"/>
      <c r="AT166" s="207" t="s">
        <v>248</v>
      </c>
      <c r="AU166" s="207" t="s">
        <v>78</v>
      </c>
      <c r="AV166" s="13" t="s">
        <v>76</v>
      </c>
      <c r="AW166" s="13" t="s">
        <v>31</v>
      </c>
      <c r="AX166" s="13" t="s">
        <v>69</v>
      </c>
      <c r="AY166" s="207" t="s">
        <v>231</v>
      </c>
    </row>
    <row r="167" spans="1:65" s="14" customFormat="1" ht="11.25">
      <c r="B167" s="208"/>
      <c r="C167" s="209"/>
      <c r="D167" s="193" t="s">
        <v>248</v>
      </c>
      <c r="E167" s="210" t="s">
        <v>19</v>
      </c>
      <c r="F167" s="211" t="s">
        <v>656</v>
      </c>
      <c r="G167" s="209"/>
      <c r="H167" s="212">
        <v>591.95000000000005</v>
      </c>
      <c r="I167" s="213"/>
      <c r="J167" s="209"/>
      <c r="K167" s="209"/>
      <c r="L167" s="214"/>
      <c r="M167" s="215"/>
      <c r="N167" s="216"/>
      <c r="O167" s="216"/>
      <c r="P167" s="216"/>
      <c r="Q167" s="216"/>
      <c r="R167" s="216"/>
      <c r="S167" s="216"/>
      <c r="T167" s="217"/>
      <c r="AT167" s="218" t="s">
        <v>248</v>
      </c>
      <c r="AU167" s="218" t="s">
        <v>78</v>
      </c>
      <c r="AV167" s="14" t="s">
        <v>78</v>
      </c>
      <c r="AW167" s="14" t="s">
        <v>31</v>
      </c>
      <c r="AX167" s="14" t="s">
        <v>69</v>
      </c>
      <c r="AY167" s="218" t="s">
        <v>231</v>
      </c>
    </row>
    <row r="168" spans="1:65" s="13" customFormat="1" ht="11.25">
      <c r="B168" s="198"/>
      <c r="C168" s="199"/>
      <c r="D168" s="193" t="s">
        <v>248</v>
      </c>
      <c r="E168" s="200" t="s">
        <v>19</v>
      </c>
      <c r="F168" s="201" t="s">
        <v>657</v>
      </c>
      <c r="G168" s="199"/>
      <c r="H168" s="200" t="s">
        <v>19</v>
      </c>
      <c r="I168" s="202"/>
      <c r="J168" s="199"/>
      <c r="K168" s="199"/>
      <c r="L168" s="203"/>
      <c r="M168" s="204"/>
      <c r="N168" s="205"/>
      <c r="O168" s="205"/>
      <c r="P168" s="205"/>
      <c r="Q168" s="205"/>
      <c r="R168" s="205"/>
      <c r="S168" s="205"/>
      <c r="T168" s="206"/>
      <c r="AT168" s="207" t="s">
        <v>248</v>
      </c>
      <c r="AU168" s="207" t="s">
        <v>78</v>
      </c>
      <c r="AV168" s="13" t="s">
        <v>76</v>
      </c>
      <c r="AW168" s="13" t="s">
        <v>31</v>
      </c>
      <c r="AX168" s="13" t="s">
        <v>69</v>
      </c>
      <c r="AY168" s="207" t="s">
        <v>231</v>
      </c>
    </row>
    <row r="169" spans="1:65" s="14" customFormat="1" ht="11.25">
      <c r="B169" s="208"/>
      <c r="C169" s="209"/>
      <c r="D169" s="193" t="s">
        <v>248</v>
      </c>
      <c r="E169" s="210" t="s">
        <v>19</v>
      </c>
      <c r="F169" s="211" t="s">
        <v>658</v>
      </c>
      <c r="G169" s="209"/>
      <c r="H169" s="212">
        <v>120.87</v>
      </c>
      <c r="I169" s="213"/>
      <c r="J169" s="209"/>
      <c r="K169" s="209"/>
      <c r="L169" s="214"/>
      <c r="M169" s="215"/>
      <c r="N169" s="216"/>
      <c r="O169" s="216"/>
      <c r="P169" s="216"/>
      <c r="Q169" s="216"/>
      <c r="R169" s="216"/>
      <c r="S169" s="216"/>
      <c r="T169" s="217"/>
      <c r="AT169" s="218" t="s">
        <v>248</v>
      </c>
      <c r="AU169" s="218" t="s">
        <v>78</v>
      </c>
      <c r="AV169" s="14" t="s">
        <v>78</v>
      </c>
      <c r="AW169" s="14" t="s">
        <v>31</v>
      </c>
      <c r="AX169" s="14" t="s">
        <v>69</v>
      </c>
      <c r="AY169" s="218" t="s">
        <v>231</v>
      </c>
    </row>
    <row r="170" spans="1:65" s="13" customFormat="1" ht="11.25">
      <c r="B170" s="198"/>
      <c r="C170" s="199"/>
      <c r="D170" s="193" t="s">
        <v>248</v>
      </c>
      <c r="E170" s="200" t="s">
        <v>19</v>
      </c>
      <c r="F170" s="201" t="s">
        <v>659</v>
      </c>
      <c r="G170" s="199"/>
      <c r="H170" s="200" t="s">
        <v>19</v>
      </c>
      <c r="I170" s="202"/>
      <c r="J170" s="199"/>
      <c r="K170" s="199"/>
      <c r="L170" s="203"/>
      <c r="M170" s="204"/>
      <c r="N170" s="205"/>
      <c r="O170" s="205"/>
      <c r="P170" s="205"/>
      <c r="Q170" s="205"/>
      <c r="R170" s="205"/>
      <c r="S170" s="205"/>
      <c r="T170" s="206"/>
      <c r="AT170" s="207" t="s">
        <v>248</v>
      </c>
      <c r="AU170" s="207" t="s">
        <v>78</v>
      </c>
      <c r="AV170" s="13" t="s">
        <v>76</v>
      </c>
      <c r="AW170" s="13" t="s">
        <v>31</v>
      </c>
      <c r="AX170" s="13" t="s">
        <v>69</v>
      </c>
      <c r="AY170" s="207" t="s">
        <v>231</v>
      </c>
    </row>
    <row r="171" spans="1:65" s="14" customFormat="1" ht="11.25">
      <c r="B171" s="208"/>
      <c r="C171" s="209"/>
      <c r="D171" s="193" t="s">
        <v>248</v>
      </c>
      <c r="E171" s="210" t="s">
        <v>19</v>
      </c>
      <c r="F171" s="211" t="s">
        <v>660</v>
      </c>
      <c r="G171" s="209"/>
      <c r="H171" s="212">
        <v>237.39</v>
      </c>
      <c r="I171" s="213"/>
      <c r="J171" s="209"/>
      <c r="K171" s="209"/>
      <c r="L171" s="214"/>
      <c r="M171" s="215"/>
      <c r="N171" s="216"/>
      <c r="O171" s="216"/>
      <c r="P171" s="216"/>
      <c r="Q171" s="216"/>
      <c r="R171" s="216"/>
      <c r="S171" s="216"/>
      <c r="T171" s="217"/>
      <c r="AT171" s="218" t="s">
        <v>248</v>
      </c>
      <c r="AU171" s="218" t="s">
        <v>78</v>
      </c>
      <c r="AV171" s="14" t="s">
        <v>78</v>
      </c>
      <c r="AW171" s="14" t="s">
        <v>31</v>
      </c>
      <c r="AX171" s="14" t="s">
        <v>69</v>
      </c>
      <c r="AY171" s="218" t="s">
        <v>231</v>
      </c>
    </row>
    <row r="172" spans="1:65" s="13" customFormat="1" ht="11.25">
      <c r="B172" s="198"/>
      <c r="C172" s="199"/>
      <c r="D172" s="193" t="s">
        <v>248</v>
      </c>
      <c r="E172" s="200" t="s">
        <v>19</v>
      </c>
      <c r="F172" s="201" t="s">
        <v>661</v>
      </c>
      <c r="G172" s="199"/>
      <c r="H172" s="200" t="s">
        <v>19</v>
      </c>
      <c r="I172" s="202"/>
      <c r="J172" s="199"/>
      <c r="K172" s="199"/>
      <c r="L172" s="203"/>
      <c r="M172" s="204"/>
      <c r="N172" s="205"/>
      <c r="O172" s="205"/>
      <c r="P172" s="205"/>
      <c r="Q172" s="205"/>
      <c r="R172" s="205"/>
      <c r="S172" s="205"/>
      <c r="T172" s="206"/>
      <c r="AT172" s="207" t="s">
        <v>248</v>
      </c>
      <c r="AU172" s="207" t="s">
        <v>78</v>
      </c>
      <c r="AV172" s="13" t="s">
        <v>76</v>
      </c>
      <c r="AW172" s="13" t="s">
        <v>31</v>
      </c>
      <c r="AX172" s="13" t="s">
        <v>69</v>
      </c>
      <c r="AY172" s="207" t="s">
        <v>231</v>
      </c>
    </row>
    <row r="173" spans="1:65" s="14" customFormat="1" ht="11.25">
      <c r="B173" s="208"/>
      <c r="C173" s="209"/>
      <c r="D173" s="193" t="s">
        <v>248</v>
      </c>
      <c r="E173" s="210" t="s">
        <v>19</v>
      </c>
      <c r="F173" s="211" t="s">
        <v>662</v>
      </c>
      <c r="G173" s="209"/>
      <c r="H173" s="212">
        <v>34.590000000000003</v>
      </c>
      <c r="I173" s="213"/>
      <c r="J173" s="209"/>
      <c r="K173" s="209"/>
      <c r="L173" s="214"/>
      <c r="M173" s="215"/>
      <c r="N173" s="216"/>
      <c r="O173" s="216"/>
      <c r="P173" s="216"/>
      <c r="Q173" s="216"/>
      <c r="R173" s="216"/>
      <c r="S173" s="216"/>
      <c r="T173" s="217"/>
      <c r="AT173" s="218" t="s">
        <v>248</v>
      </c>
      <c r="AU173" s="218" t="s">
        <v>78</v>
      </c>
      <c r="AV173" s="14" t="s">
        <v>78</v>
      </c>
      <c r="AW173" s="14" t="s">
        <v>31</v>
      </c>
      <c r="AX173" s="14" t="s">
        <v>69</v>
      </c>
      <c r="AY173" s="218" t="s">
        <v>231</v>
      </c>
    </row>
    <row r="174" spans="1:65" s="13" customFormat="1" ht="11.25">
      <c r="B174" s="198"/>
      <c r="C174" s="199"/>
      <c r="D174" s="193" t="s">
        <v>248</v>
      </c>
      <c r="E174" s="200" t="s">
        <v>19</v>
      </c>
      <c r="F174" s="201" t="s">
        <v>663</v>
      </c>
      <c r="G174" s="199"/>
      <c r="H174" s="200" t="s">
        <v>19</v>
      </c>
      <c r="I174" s="202"/>
      <c r="J174" s="199"/>
      <c r="K174" s="199"/>
      <c r="L174" s="203"/>
      <c r="M174" s="204"/>
      <c r="N174" s="205"/>
      <c r="O174" s="205"/>
      <c r="P174" s="205"/>
      <c r="Q174" s="205"/>
      <c r="R174" s="205"/>
      <c r="S174" s="205"/>
      <c r="T174" s="206"/>
      <c r="AT174" s="207" t="s">
        <v>248</v>
      </c>
      <c r="AU174" s="207" t="s">
        <v>78</v>
      </c>
      <c r="AV174" s="13" t="s">
        <v>76</v>
      </c>
      <c r="AW174" s="13" t="s">
        <v>31</v>
      </c>
      <c r="AX174" s="13" t="s">
        <v>69</v>
      </c>
      <c r="AY174" s="207" t="s">
        <v>231</v>
      </c>
    </row>
    <row r="175" spans="1:65" s="14" customFormat="1" ht="11.25">
      <c r="B175" s="208"/>
      <c r="C175" s="209"/>
      <c r="D175" s="193" t="s">
        <v>248</v>
      </c>
      <c r="E175" s="210" t="s">
        <v>19</v>
      </c>
      <c r="F175" s="211" t="s">
        <v>664</v>
      </c>
      <c r="G175" s="209"/>
      <c r="H175" s="212">
        <v>35.49</v>
      </c>
      <c r="I175" s="213"/>
      <c r="J175" s="209"/>
      <c r="K175" s="209"/>
      <c r="L175" s="214"/>
      <c r="M175" s="215"/>
      <c r="N175" s="216"/>
      <c r="O175" s="216"/>
      <c r="P175" s="216"/>
      <c r="Q175" s="216"/>
      <c r="R175" s="216"/>
      <c r="S175" s="216"/>
      <c r="T175" s="217"/>
      <c r="AT175" s="218" t="s">
        <v>248</v>
      </c>
      <c r="AU175" s="218" t="s">
        <v>78</v>
      </c>
      <c r="AV175" s="14" t="s">
        <v>78</v>
      </c>
      <c r="AW175" s="14" t="s">
        <v>31</v>
      </c>
      <c r="AX175" s="14" t="s">
        <v>69</v>
      </c>
      <c r="AY175" s="218" t="s">
        <v>231</v>
      </c>
    </row>
    <row r="176" spans="1:65" s="13" customFormat="1" ht="11.25">
      <c r="B176" s="198"/>
      <c r="C176" s="199"/>
      <c r="D176" s="193" t="s">
        <v>248</v>
      </c>
      <c r="E176" s="200" t="s">
        <v>19</v>
      </c>
      <c r="F176" s="201" t="s">
        <v>665</v>
      </c>
      <c r="G176" s="199"/>
      <c r="H176" s="200" t="s">
        <v>19</v>
      </c>
      <c r="I176" s="202"/>
      <c r="J176" s="199"/>
      <c r="K176" s="199"/>
      <c r="L176" s="203"/>
      <c r="M176" s="204"/>
      <c r="N176" s="205"/>
      <c r="O176" s="205"/>
      <c r="P176" s="205"/>
      <c r="Q176" s="205"/>
      <c r="R176" s="205"/>
      <c r="S176" s="205"/>
      <c r="T176" s="206"/>
      <c r="AT176" s="207" t="s">
        <v>248</v>
      </c>
      <c r="AU176" s="207" t="s">
        <v>78</v>
      </c>
      <c r="AV176" s="13" t="s">
        <v>76</v>
      </c>
      <c r="AW176" s="13" t="s">
        <v>31</v>
      </c>
      <c r="AX176" s="13" t="s">
        <v>69</v>
      </c>
      <c r="AY176" s="207" t="s">
        <v>231</v>
      </c>
    </row>
    <row r="177" spans="1:65" s="14" customFormat="1" ht="11.25">
      <c r="B177" s="208"/>
      <c r="C177" s="209"/>
      <c r="D177" s="193" t="s">
        <v>248</v>
      </c>
      <c r="E177" s="210" t="s">
        <v>19</v>
      </c>
      <c r="F177" s="211" t="s">
        <v>666</v>
      </c>
      <c r="G177" s="209"/>
      <c r="H177" s="212">
        <v>27.15</v>
      </c>
      <c r="I177" s="213"/>
      <c r="J177" s="209"/>
      <c r="K177" s="209"/>
      <c r="L177" s="214"/>
      <c r="M177" s="215"/>
      <c r="N177" s="216"/>
      <c r="O177" s="216"/>
      <c r="P177" s="216"/>
      <c r="Q177" s="216"/>
      <c r="R177" s="216"/>
      <c r="S177" s="216"/>
      <c r="T177" s="217"/>
      <c r="AT177" s="218" t="s">
        <v>248</v>
      </c>
      <c r="AU177" s="218" t="s">
        <v>78</v>
      </c>
      <c r="AV177" s="14" t="s">
        <v>78</v>
      </c>
      <c r="AW177" s="14" t="s">
        <v>31</v>
      </c>
      <c r="AX177" s="14" t="s">
        <v>69</v>
      </c>
      <c r="AY177" s="218" t="s">
        <v>231</v>
      </c>
    </row>
    <row r="178" spans="1:65" s="13" customFormat="1" ht="11.25">
      <c r="B178" s="198"/>
      <c r="C178" s="199"/>
      <c r="D178" s="193" t="s">
        <v>248</v>
      </c>
      <c r="E178" s="200" t="s">
        <v>19</v>
      </c>
      <c r="F178" s="201" t="s">
        <v>667</v>
      </c>
      <c r="G178" s="199"/>
      <c r="H178" s="200" t="s">
        <v>19</v>
      </c>
      <c r="I178" s="202"/>
      <c r="J178" s="199"/>
      <c r="K178" s="199"/>
      <c r="L178" s="203"/>
      <c r="M178" s="204"/>
      <c r="N178" s="205"/>
      <c r="O178" s="205"/>
      <c r="P178" s="205"/>
      <c r="Q178" s="205"/>
      <c r="R178" s="205"/>
      <c r="S178" s="205"/>
      <c r="T178" s="206"/>
      <c r="AT178" s="207" t="s">
        <v>248</v>
      </c>
      <c r="AU178" s="207" t="s">
        <v>78</v>
      </c>
      <c r="AV178" s="13" t="s">
        <v>76</v>
      </c>
      <c r="AW178" s="13" t="s">
        <v>31</v>
      </c>
      <c r="AX178" s="13" t="s">
        <v>69</v>
      </c>
      <c r="AY178" s="207" t="s">
        <v>231</v>
      </c>
    </row>
    <row r="179" spans="1:65" s="14" customFormat="1" ht="11.25">
      <c r="B179" s="208"/>
      <c r="C179" s="209"/>
      <c r="D179" s="193" t="s">
        <v>248</v>
      </c>
      <c r="E179" s="210" t="s">
        <v>19</v>
      </c>
      <c r="F179" s="211" t="s">
        <v>668</v>
      </c>
      <c r="G179" s="209"/>
      <c r="H179" s="212">
        <v>53.01</v>
      </c>
      <c r="I179" s="213"/>
      <c r="J179" s="209"/>
      <c r="K179" s="209"/>
      <c r="L179" s="214"/>
      <c r="M179" s="215"/>
      <c r="N179" s="216"/>
      <c r="O179" s="216"/>
      <c r="P179" s="216"/>
      <c r="Q179" s="216"/>
      <c r="R179" s="216"/>
      <c r="S179" s="216"/>
      <c r="T179" s="217"/>
      <c r="AT179" s="218" t="s">
        <v>248</v>
      </c>
      <c r="AU179" s="218" t="s">
        <v>78</v>
      </c>
      <c r="AV179" s="14" t="s">
        <v>78</v>
      </c>
      <c r="AW179" s="14" t="s">
        <v>31</v>
      </c>
      <c r="AX179" s="14" t="s">
        <v>69</v>
      </c>
      <c r="AY179" s="218" t="s">
        <v>231</v>
      </c>
    </row>
    <row r="180" spans="1:65" s="15" customFormat="1" ht="11.25">
      <c r="B180" s="219"/>
      <c r="C180" s="220"/>
      <c r="D180" s="193" t="s">
        <v>248</v>
      </c>
      <c r="E180" s="221" t="s">
        <v>19</v>
      </c>
      <c r="F180" s="222" t="s">
        <v>260</v>
      </c>
      <c r="G180" s="220"/>
      <c r="H180" s="223">
        <v>1100.45</v>
      </c>
      <c r="I180" s="224"/>
      <c r="J180" s="220"/>
      <c r="K180" s="220"/>
      <c r="L180" s="225"/>
      <c r="M180" s="226"/>
      <c r="N180" s="227"/>
      <c r="O180" s="227"/>
      <c r="P180" s="227"/>
      <c r="Q180" s="227"/>
      <c r="R180" s="227"/>
      <c r="S180" s="227"/>
      <c r="T180" s="228"/>
      <c r="AT180" s="229" t="s">
        <v>248</v>
      </c>
      <c r="AU180" s="229" t="s">
        <v>78</v>
      </c>
      <c r="AV180" s="15" t="s">
        <v>238</v>
      </c>
      <c r="AW180" s="15" t="s">
        <v>31</v>
      </c>
      <c r="AX180" s="15" t="s">
        <v>76</v>
      </c>
      <c r="AY180" s="229" t="s">
        <v>231</v>
      </c>
    </row>
    <row r="181" spans="1:65" s="2" customFormat="1" ht="16.5" customHeight="1">
      <c r="A181" s="36"/>
      <c r="B181" s="37"/>
      <c r="C181" s="247" t="s">
        <v>294</v>
      </c>
      <c r="D181" s="247" t="s">
        <v>638</v>
      </c>
      <c r="E181" s="248" t="s">
        <v>669</v>
      </c>
      <c r="F181" s="249" t="s">
        <v>670</v>
      </c>
      <c r="G181" s="250" t="s">
        <v>404</v>
      </c>
      <c r="H181" s="251">
        <v>2200.9</v>
      </c>
      <c r="I181" s="252"/>
      <c r="J181" s="253">
        <f>ROUND(I181*H181,2)</f>
        <v>0</v>
      </c>
      <c r="K181" s="249" t="s">
        <v>244</v>
      </c>
      <c r="L181" s="254"/>
      <c r="M181" s="255" t="s">
        <v>19</v>
      </c>
      <c r="N181" s="256" t="s">
        <v>40</v>
      </c>
      <c r="O181" s="66"/>
      <c r="P181" s="189">
        <f>O181*H181</f>
        <v>0</v>
      </c>
      <c r="Q181" s="189">
        <v>1</v>
      </c>
      <c r="R181" s="189">
        <f>Q181*H181</f>
        <v>2200.9</v>
      </c>
      <c r="S181" s="189">
        <v>0</v>
      </c>
      <c r="T181" s="190">
        <f>S181*H181</f>
        <v>0</v>
      </c>
      <c r="U181" s="36"/>
      <c r="V181" s="36"/>
      <c r="W181" s="36"/>
      <c r="X181" s="36"/>
      <c r="Y181" s="36"/>
      <c r="Z181" s="36"/>
      <c r="AA181" s="36"/>
      <c r="AB181" s="36"/>
      <c r="AC181" s="36"/>
      <c r="AD181" s="36"/>
      <c r="AE181" s="36"/>
      <c r="AR181" s="191" t="s">
        <v>287</v>
      </c>
      <c r="AT181" s="191" t="s">
        <v>638</v>
      </c>
      <c r="AU181" s="191" t="s">
        <v>78</v>
      </c>
      <c r="AY181" s="19" t="s">
        <v>231</v>
      </c>
      <c r="BE181" s="192">
        <f>IF(N181="základní",J181,0)</f>
        <v>0</v>
      </c>
      <c r="BF181" s="192">
        <f>IF(N181="snížená",J181,0)</f>
        <v>0</v>
      </c>
      <c r="BG181" s="192">
        <f>IF(N181="zákl. přenesená",J181,0)</f>
        <v>0</v>
      </c>
      <c r="BH181" s="192">
        <f>IF(N181="sníž. přenesená",J181,0)</f>
        <v>0</v>
      </c>
      <c r="BI181" s="192">
        <f>IF(N181="nulová",J181,0)</f>
        <v>0</v>
      </c>
      <c r="BJ181" s="19" t="s">
        <v>76</v>
      </c>
      <c r="BK181" s="192">
        <f>ROUND(I181*H181,2)</f>
        <v>0</v>
      </c>
      <c r="BL181" s="19" t="s">
        <v>238</v>
      </c>
      <c r="BM181" s="191" t="s">
        <v>671</v>
      </c>
    </row>
    <row r="182" spans="1:65" s="13" customFormat="1" ht="11.25">
      <c r="B182" s="198"/>
      <c r="C182" s="199"/>
      <c r="D182" s="193" t="s">
        <v>248</v>
      </c>
      <c r="E182" s="200" t="s">
        <v>19</v>
      </c>
      <c r="F182" s="201" t="s">
        <v>653</v>
      </c>
      <c r="G182" s="199"/>
      <c r="H182" s="200" t="s">
        <v>19</v>
      </c>
      <c r="I182" s="202"/>
      <c r="J182" s="199"/>
      <c r="K182" s="199"/>
      <c r="L182" s="203"/>
      <c r="M182" s="204"/>
      <c r="N182" s="205"/>
      <c r="O182" s="205"/>
      <c r="P182" s="205"/>
      <c r="Q182" s="205"/>
      <c r="R182" s="205"/>
      <c r="S182" s="205"/>
      <c r="T182" s="206"/>
      <c r="AT182" s="207" t="s">
        <v>248</v>
      </c>
      <c r="AU182" s="207" t="s">
        <v>78</v>
      </c>
      <c r="AV182" s="13" t="s">
        <v>76</v>
      </c>
      <c r="AW182" s="13" t="s">
        <v>31</v>
      </c>
      <c r="AX182" s="13" t="s">
        <v>69</v>
      </c>
      <c r="AY182" s="207" t="s">
        <v>231</v>
      </c>
    </row>
    <row r="183" spans="1:65" s="13" customFormat="1" ht="11.25">
      <c r="B183" s="198"/>
      <c r="C183" s="199"/>
      <c r="D183" s="193" t="s">
        <v>248</v>
      </c>
      <c r="E183" s="200" t="s">
        <v>19</v>
      </c>
      <c r="F183" s="201" t="s">
        <v>655</v>
      </c>
      <c r="G183" s="199"/>
      <c r="H183" s="200" t="s">
        <v>19</v>
      </c>
      <c r="I183" s="202"/>
      <c r="J183" s="199"/>
      <c r="K183" s="199"/>
      <c r="L183" s="203"/>
      <c r="M183" s="204"/>
      <c r="N183" s="205"/>
      <c r="O183" s="205"/>
      <c r="P183" s="205"/>
      <c r="Q183" s="205"/>
      <c r="R183" s="205"/>
      <c r="S183" s="205"/>
      <c r="T183" s="206"/>
      <c r="AT183" s="207" t="s">
        <v>248</v>
      </c>
      <c r="AU183" s="207" t="s">
        <v>78</v>
      </c>
      <c r="AV183" s="13" t="s">
        <v>76</v>
      </c>
      <c r="AW183" s="13" t="s">
        <v>31</v>
      </c>
      <c r="AX183" s="13" t="s">
        <v>69</v>
      </c>
      <c r="AY183" s="207" t="s">
        <v>231</v>
      </c>
    </row>
    <row r="184" spans="1:65" s="14" customFormat="1" ht="11.25">
      <c r="B184" s="208"/>
      <c r="C184" s="209"/>
      <c r="D184" s="193" t="s">
        <v>248</v>
      </c>
      <c r="E184" s="210" t="s">
        <v>19</v>
      </c>
      <c r="F184" s="211" t="s">
        <v>672</v>
      </c>
      <c r="G184" s="209"/>
      <c r="H184" s="212">
        <v>1183.9000000000001</v>
      </c>
      <c r="I184" s="213"/>
      <c r="J184" s="209"/>
      <c r="K184" s="209"/>
      <c r="L184" s="214"/>
      <c r="M184" s="215"/>
      <c r="N184" s="216"/>
      <c r="O184" s="216"/>
      <c r="P184" s="216"/>
      <c r="Q184" s="216"/>
      <c r="R184" s="216"/>
      <c r="S184" s="216"/>
      <c r="T184" s="217"/>
      <c r="AT184" s="218" t="s">
        <v>248</v>
      </c>
      <c r="AU184" s="218" t="s">
        <v>78</v>
      </c>
      <c r="AV184" s="14" t="s">
        <v>78</v>
      </c>
      <c r="AW184" s="14" t="s">
        <v>31</v>
      </c>
      <c r="AX184" s="14" t="s">
        <v>69</v>
      </c>
      <c r="AY184" s="218" t="s">
        <v>231</v>
      </c>
    </row>
    <row r="185" spans="1:65" s="13" customFormat="1" ht="11.25">
      <c r="B185" s="198"/>
      <c r="C185" s="199"/>
      <c r="D185" s="193" t="s">
        <v>248</v>
      </c>
      <c r="E185" s="200" t="s">
        <v>19</v>
      </c>
      <c r="F185" s="201" t="s">
        <v>657</v>
      </c>
      <c r="G185" s="199"/>
      <c r="H185" s="200" t="s">
        <v>19</v>
      </c>
      <c r="I185" s="202"/>
      <c r="J185" s="199"/>
      <c r="K185" s="199"/>
      <c r="L185" s="203"/>
      <c r="M185" s="204"/>
      <c r="N185" s="205"/>
      <c r="O185" s="205"/>
      <c r="P185" s="205"/>
      <c r="Q185" s="205"/>
      <c r="R185" s="205"/>
      <c r="S185" s="205"/>
      <c r="T185" s="206"/>
      <c r="AT185" s="207" t="s">
        <v>248</v>
      </c>
      <c r="AU185" s="207" t="s">
        <v>78</v>
      </c>
      <c r="AV185" s="13" t="s">
        <v>76</v>
      </c>
      <c r="AW185" s="13" t="s">
        <v>31</v>
      </c>
      <c r="AX185" s="13" t="s">
        <v>69</v>
      </c>
      <c r="AY185" s="207" t="s">
        <v>231</v>
      </c>
    </row>
    <row r="186" spans="1:65" s="14" customFormat="1" ht="11.25">
      <c r="B186" s="208"/>
      <c r="C186" s="209"/>
      <c r="D186" s="193" t="s">
        <v>248</v>
      </c>
      <c r="E186" s="210" t="s">
        <v>19</v>
      </c>
      <c r="F186" s="211" t="s">
        <v>673</v>
      </c>
      <c r="G186" s="209"/>
      <c r="H186" s="212">
        <v>241.74</v>
      </c>
      <c r="I186" s="213"/>
      <c r="J186" s="209"/>
      <c r="K186" s="209"/>
      <c r="L186" s="214"/>
      <c r="M186" s="215"/>
      <c r="N186" s="216"/>
      <c r="O186" s="216"/>
      <c r="P186" s="216"/>
      <c r="Q186" s="216"/>
      <c r="R186" s="216"/>
      <c r="S186" s="216"/>
      <c r="T186" s="217"/>
      <c r="AT186" s="218" t="s">
        <v>248</v>
      </c>
      <c r="AU186" s="218" t="s">
        <v>78</v>
      </c>
      <c r="AV186" s="14" t="s">
        <v>78</v>
      </c>
      <c r="AW186" s="14" t="s">
        <v>31</v>
      </c>
      <c r="AX186" s="14" t="s">
        <v>69</v>
      </c>
      <c r="AY186" s="218" t="s">
        <v>231</v>
      </c>
    </row>
    <row r="187" spans="1:65" s="13" customFormat="1" ht="11.25">
      <c r="B187" s="198"/>
      <c r="C187" s="199"/>
      <c r="D187" s="193" t="s">
        <v>248</v>
      </c>
      <c r="E187" s="200" t="s">
        <v>19</v>
      </c>
      <c r="F187" s="201" t="s">
        <v>659</v>
      </c>
      <c r="G187" s="199"/>
      <c r="H187" s="200" t="s">
        <v>19</v>
      </c>
      <c r="I187" s="202"/>
      <c r="J187" s="199"/>
      <c r="K187" s="199"/>
      <c r="L187" s="203"/>
      <c r="M187" s="204"/>
      <c r="N187" s="205"/>
      <c r="O187" s="205"/>
      <c r="P187" s="205"/>
      <c r="Q187" s="205"/>
      <c r="R187" s="205"/>
      <c r="S187" s="205"/>
      <c r="T187" s="206"/>
      <c r="AT187" s="207" t="s">
        <v>248</v>
      </c>
      <c r="AU187" s="207" t="s">
        <v>78</v>
      </c>
      <c r="AV187" s="13" t="s">
        <v>76</v>
      </c>
      <c r="AW187" s="13" t="s">
        <v>31</v>
      </c>
      <c r="AX187" s="13" t="s">
        <v>69</v>
      </c>
      <c r="AY187" s="207" t="s">
        <v>231</v>
      </c>
    </row>
    <row r="188" spans="1:65" s="14" customFormat="1" ht="11.25">
      <c r="B188" s="208"/>
      <c r="C188" s="209"/>
      <c r="D188" s="193" t="s">
        <v>248</v>
      </c>
      <c r="E188" s="210" t="s">
        <v>19</v>
      </c>
      <c r="F188" s="211" t="s">
        <v>674</v>
      </c>
      <c r="G188" s="209"/>
      <c r="H188" s="212">
        <v>474.78</v>
      </c>
      <c r="I188" s="213"/>
      <c r="J188" s="209"/>
      <c r="K188" s="209"/>
      <c r="L188" s="214"/>
      <c r="M188" s="215"/>
      <c r="N188" s="216"/>
      <c r="O188" s="216"/>
      <c r="P188" s="216"/>
      <c r="Q188" s="216"/>
      <c r="R188" s="216"/>
      <c r="S188" s="216"/>
      <c r="T188" s="217"/>
      <c r="AT188" s="218" t="s">
        <v>248</v>
      </c>
      <c r="AU188" s="218" t="s">
        <v>78</v>
      </c>
      <c r="AV188" s="14" t="s">
        <v>78</v>
      </c>
      <c r="AW188" s="14" t="s">
        <v>31</v>
      </c>
      <c r="AX188" s="14" t="s">
        <v>69</v>
      </c>
      <c r="AY188" s="218" t="s">
        <v>231</v>
      </c>
    </row>
    <row r="189" spans="1:65" s="13" customFormat="1" ht="11.25">
      <c r="B189" s="198"/>
      <c r="C189" s="199"/>
      <c r="D189" s="193" t="s">
        <v>248</v>
      </c>
      <c r="E189" s="200" t="s">
        <v>19</v>
      </c>
      <c r="F189" s="201" t="s">
        <v>661</v>
      </c>
      <c r="G189" s="199"/>
      <c r="H189" s="200" t="s">
        <v>19</v>
      </c>
      <c r="I189" s="202"/>
      <c r="J189" s="199"/>
      <c r="K189" s="199"/>
      <c r="L189" s="203"/>
      <c r="M189" s="204"/>
      <c r="N189" s="205"/>
      <c r="O189" s="205"/>
      <c r="P189" s="205"/>
      <c r="Q189" s="205"/>
      <c r="R189" s="205"/>
      <c r="S189" s="205"/>
      <c r="T189" s="206"/>
      <c r="AT189" s="207" t="s">
        <v>248</v>
      </c>
      <c r="AU189" s="207" t="s">
        <v>78</v>
      </c>
      <c r="AV189" s="13" t="s">
        <v>76</v>
      </c>
      <c r="AW189" s="13" t="s">
        <v>31</v>
      </c>
      <c r="AX189" s="13" t="s">
        <v>69</v>
      </c>
      <c r="AY189" s="207" t="s">
        <v>231</v>
      </c>
    </row>
    <row r="190" spans="1:65" s="14" customFormat="1" ht="11.25">
      <c r="B190" s="208"/>
      <c r="C190" s="209"/>
      <c r="D190" s="193" t="s">
        <v>248</v>
      </c>
      <c r="E190" s="210" t="s">
        <v>19</v>
      </c>
      <c r="F190" s="211" t="s">
        <v>675</v>
      </c>
      <c r="G190" s="209"/>
      <c r="H190" s="212">
        <v>69.180000000000007</v>
      </c>
      <c r="I190" s="213"/>
      <c r="J190" s="209"/>
      <c r="K190" s="209"/>
      <c r="L190" s="214"/>
      <c r="M190" s="215"/>
      <c r="N190" s="216"/>
      <c r="O190" s="216"/>
      <c r="P190" s="216"/>
      <c r="Q190" s="216"/>
      <c r="R190" s="216"/>
      <c r="S190" s="216"/>
      <c r="T190" s="217"/>
      <c r="AT190" s="218" t="s">
        <v>248</v>
      </c>
      <c r="AU190" s="218" t="s">
        <v>78</v>
      </c>
      <c r="AV190" s="14" t="s">
        <v>78</v>
      </c>
      <c r="AW190" s="14" t="s">
        <v>31</v>
      </c>
      <c r="AX190" s="14" t="s">
        <v>69</v>
      </c>
      <c r="AY190" s="218" t="s">
        <v>231</v>
      </c>
    </row>
    <row r="191" spans="1:65" s="13" customFormat="1" ht="11.25">
      <c r="B191" s="198"/>
      <c r="C191" s="199"/>
      <c r="D191" s="193" t="s">
        <v>248</v>
      </c>
      <c r="E191" s="200" t="s">
        <v>19</v>
      </c>
      <c r="F191" s="201" t="s">
        <v>663</v>
      </c>
      <c r="G191" s="199"/>
      <c r="H191" s="200" t="s">
        <v>19</v>
      </c>
      <c r="I191" s="202"/>
      <c r="J191" s="199"/>
      <c r="K191" s="199"/>
      <c r="L191" s="203"/>
      <c r="M191" s="204"/>
      <c r="N191" s="205"/>
      <c r="O191" s="205"/>
      <c r="P191" s="205"/>
      <c r="Q191" s="205"/>
      <c r="R191" s="205"/>
      <c r="S191" s="205"/>
      <c r="T191" s="206"/>
      <c r="AT191" s="207" t="s">
        <v>248</v>
      </c>
      <c r="AU191" s="207" t="s">
        <v>78</v>
      </c>
      <c r="AV191" s="13" t="s">
        <v>76</v>
      </c>
      <c r="AW191" s="13" t="s">
        <v>31</v>
      </c>
      <c r="AX191" s="13" t="s">
        <v>69</v>
      </c>
      <c r="AY191" s="207" t="s">
        <v>231</v>
      </c>
    </row>
    <row r="192" spans="1:65" s="14" customFormat="1" ht="11.25">
      <c r="B192" s="208"/>
      <c r="C192" s="209"/>
      <c r="D192" s="193" t="s">
        <v>248</v>
      </c>
      <c r="E192" s="210" t="s">
        <v>19</v>
      </c>
      <c r="F192" s="211" t="s">
        <v>676</v>
      </c>
      <c r="G192" s="209"/>
      <c r="H192" s="212">
        <v>70.98</v>
      </c>
      <c r="I192" s="213"/>
      <c r="J192" s="209"/>
      <c r="K192" s="209"/>
      <c r="L192" s="214"/>
      <c r="M192" s="215"/>
      <c r="N192" s="216"/>
      <c r="O192" s="216"/>
      <c r="P192" s="216"/>
      <c r="Q192" s="216"/>
      <c r="R192" s="216"/>
      <c r="S192" s="216"/>
      <c r="T192" s="217"/>
      <c r="AT192" s="218" t="s">
        <v>248</v>
      </c>
      <c r="AU192" s="218" t="s">
        <v>78</v>
      </c>
      <c r="AV192" s="14" t="s">
        <v>78</v>
      </c>
      <c r="AW192" s="14" t="s">
        <v>31</v>
      </c>
      <c r="AX192" s="14" t="s">
        <v>69</v>
      </c>
      <c r="AY192" s="218" t="s">
        <v>231</v>
      </c>
    </row>
    <row r="193" spans="1:65" s="13" customFormat="1" ht="11.25">
      <c r="B193" s="198"/>
      <c r="C193" s="199"/>
      <c r="D193" s="193" t="s">
        <v>248</v>
      </c>
      <c r="E193" s="200" t="s">
        <v>19</v>
      </c>
      <c r="F193" s="201" t="s">
        <v>665</v>
      </c>
      <c r="G193" s="199"/>
      <c r="H193" s="200" t="s">
        <v>19</v>
      </c>
      <c r="I193" s="202"/>
      <c r="J193" s="199"/>
      <c r="K193" s="199"/>
      <c r="L193" s="203"/>
      <c r="M193" s="204"/>
      <c r="N193" s="205"/>
      <c r="O193" s="205"/>
      <c r="P193" s="205"/>
      <c r="Q193" s="205"/>
      <c r="R193" s="205"/>
      <c r="S193" s="205"/>
      <c r="T193" s="206"/>
      <c r="AT193" s="207" t="s">
        <v>248</v>
      </c>
      <c r="AU193" s="207" t="s">
        <v>78</v>
      </c>
      <c r="AV193" s="13" t="s">
        <v>76</v>
      </c>
      <c r="AW193" s="13" t="s">
        <v>31</v>
      </c>
      <c r="AX193" s="13" t="s">
        <v>69</v>
      </c>
      <c r="AY193" s="207" t="s">
        <v>231</v>
      </c>
    </row>
    <row r="194" spans="1:65" s="14" customFormat="1" ht="11.25">
      <c r="B194" s="208"/>
      <c r="C194" s="209"/>
      <c r="D194" s="193" t="s">
        <v>248</v>
      </c>
      <c r="E194" s="210" t="s">
        <v>19</v>
      </c>
      <c r="F194" s="211" t="s">
        <v>677</v>
      </c>
      <c r="G194" s="209"/>
      <c r="H194" s="212">
        <v>54.3</v>
      </c>
      <c r="I194" s="213"/>
      <c r="J194" s="209"/>
      <c r="K194" s="209"/>
      <c r="L194" s="214"/>
      <c r="M194" s="215"/>
      <c r="N194" s="216"/>
      <c r="O194" s="216"/>
      <c r="P194" s="216"/>
      <c r="Q194" s="216"/>
      <c r="R194" s="216"/>
      <c r="S194" s="216"/>
      <c r="T194" s="217"/>
      <c r="AT194" s="218" t="s">
        <v>248</v>
      </c>
      <c r="AU194" s="218" t="s">
        <v>78</v>
      </c>
      <c r="AV194" s="14" t="s">
        <v>78</v>
      </c>
      <c r="AW194" s="14" t="s">
        <v>31</v>
      </c>
      <c r="AX194" s="14" t="s">
        <v>69</v>
      </c>
      <c r="AY194" s="218" t="s">
        <v>231</v>
      </c>
    </row>
    <row r="195" spans="1:65" s="13" customFormat="1" ht="11.25">
      <c r="B195" s="198"/>
      <c r="C195" s="199"/>
      <c r="D195" s="193" t="s">
        <v>248</v>
      </c>
      <c r="E195" s="200" t="s">
        <v>19</v>
      </c>
      <c r="F195" s="201" t="s">
        <v>667</v>
      </c>
      <c r="G195" s="199"/>
      <c r="H195" s="200" t="s">
        <v>19</v>
      </c>
      <c r="I195" s="202"/>
      <c r="J195" s="199"/>
      <c r="K195" s="199"/>
      <c r="L195" s="203"/>
      <c r="M195" s="204"/>
      <c r="N195" s="205"/>
      <c r="O195" s="205"/>
      <c r="P195" s="205"/>
      <c r="Q195" s="205"/>
      <c r="R195" s="205"/>
      <c r="S195" s="205"/>
      <c r="T195" s="206"/>
      <c r="AT195" s="207" t="s">
        <v>248</v>
      </c>
      <c r="AU195" s="207" t="s">
        <v>78</v>
      </c>
      <c r="AV195" s="13" t="s">
        <v>76</v>
      </c>
      <c r="AW195" s="13" t="s">
        <v>31</v>
      </c>
      <c r="AX195" s="13" t="s">
        <v>69</v>
      </c>
      <c r="AY195" s="207" t="s">
        <v>231</v>
      </c>
    </row>
    <row r="196" spans="1:65" s="14" customFormat="1" ht="11.25">
      <c r="B196" s="208"/>
      <c r="C196" s="209"/>
      <c r="D196" s="193" t="s">
        <v>248</v>
      </c>
      <c r="E196" s="210" t="s">
        <v>19</v>
      </c>
      <c r="F196" s="211" t="s">
        <v>678</v>
      </c>
      <c r="G196" s="209"/>
      <c r="H196" s="212">
        <v>106.02</v>
      </c>
      <c r="I196" s="213"/>
      <c r="J196" s="209"/>
      <c r="K196" s="209"/>
      <c r="L196" s="214"/>
      <c r="M196" s="215"/>
      <c r="N196" s="216"/>
      <c r="O196" s="216"/>
      <c r="P196" s="216"/>
      <c r="Q196" s="216"/>
      <c r="R196" s="216"/>
      <c r="S196" s="216"/>
      <c r="T196" s="217"/>
      <c r="AT196" s="218" t="s">
        <v>248</v>
      </c>
      <c r="AU196" s="218" t="s">
        <v>78</v>
      </c>
      <c r="AV196" s="14" t="s">
        <v>78</v>
      </c>
      <c r="AW196" s="14" t="s">
        <v>31</v>
      </c>
      <c r="AX196" s="14" t="s">
        <v>69</v>
      </c>
      <c r="AY196" s="218" t="s">
        <v>231</v>
      </c>
    </row>
    <row r="197" spans="1:65" s="15" customFormat="1" ht="11.25">
      <c r="B197" s="219"/>
      <c r="C197" s="220"/>
      <c r="D197" s="193" t="s">
        <v>248</v>
      </c>
      <c r="E197" s="221" t="s">
        <v>19</v>
      </c>
      <c r="F197" s="222" t="s">
        <v>260</v>
      </c>
      <c r="G197" s="220"/>
      <c r="H197" s="223">
        <v>2200.9</v>
      </c>
      <c r="I197" s="224"/>
      <c r="J197" s="220"/>
      <c r="K197" s="220"/>
      <c r="L197" s="225"/>
      <c r="M197" s="226"/>
      <c r="N197" s="227"/>
      <c r="O197" s="227"/>
      <c r="P197" s="227"/>
      <c r="Q197" s="227"/>
      <c r="R197" s="227"/>
      <c r="S197" s="227"/>
      <c r="T197" s="228"/>
      <c r="AT197" s="229" t="s">
        <v>248</v>
      </c>
      <c r="AU197" s="229" t="s">
        <v>78</v>
      </c>
      <c r="AV197" s="15" t="s">
        <v>238</v>
      </c>
      <c r="AW197" s="15" t="s">
        <v>31</v>
      </c>
      <c r="AX197" s="15" t="s">
        <v>76</v>
      </c>
      <c r="AY197" s="229" t="s">
        <v>231</v>
      </c>
    </row>
    <row r="198" spans="1:65" s="2" customFormat="1" ht="44.25" customHeight="1">
      <c r="A198" s="36"/>
      <c r="B198" s="37"/>
      <c r="C198" s="180" t="s">
        <v>145</v>
      </c>
      <c r="D198" s="180" t="s">
        <v>234</v>
      </c>
      <c r="E198" s="181" t="s">
        <v>568</v>
      </c>
      <c r="F198" s="182" t="s">
        <v>431</v>
      </c>
      <c r="G198" s="183" t="s">
        <v>404</v>
      </c>
      <c r="H198" s="184">
        <v>469.46499999999997</v>
      </c>
      <c r="I198" s="185"/>
      <c r="J198" s="186">
        <f>ROUND(I198*H198,2)</f>
        <v>0</v>
      </c>
      <c r="K198" s="182" t="s">
        <v>244</v>
      </c>
      <c r="L198" s="41"/>
      <c r="M198" s="187" t="s">
        <v>19</v>
      </c>
      <c r="N198" s="188" t="s">
        <v>40</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238</v>
      </c>
      <c r="AT198" s="191" t="s">
        <v>234</v>
      </c>
      <c r="AU198" s="191" t="s">
        <v>78</v>
      </c>
      <c r="AY198" s="19" t="s">
        <v>231</v>
      </c>
      <c r="BE198" s="192">
        <f>IF(N198="základní",J198,0)</f>
        <v>0</v>
      </c>
      <c r="BF198" s="192">
        <f>IF(N198="snížená",J198,0)</f>
        <v>0</v>
      </c>
      <c r="BG198" s="192">
        <f>IF(N198="zákl. přenesená",J198,0)</f>
        <v>0</v>
      </c>
      <c r="BH198" s="192">
        <f>IF(N198="sníž. přenesená",J198,0)</f>
        <v>0</v>
      </c>
      <c r="BI198" s="192">
        <f>IF(N198="nulová",J198,0)</f>
        <v>0</v>
      </c>
      <c r="BJ198" s="19" t="s">
        <v>76</v>
      </c>
      <c r="BK198" s="192">
        <f>ROUND(I198*H198,2)</f>
        <v>0</v>
      </c>
      <c r="BL198" s="19" t="s">
        <v>238</v>
      </c>
      <c r="BM198" s="191" t="s">
        <v>679</v>
      </c>
    </row>
    <row r="199" spans="1:65" s="2" customFormat="1" ht="58.5">
      <c r="A199" s="36"/>
      <c r="B199" s="37"/>
      <c r="C199" s="38"/>
      <c r="D199" s="193" t="s">
        <v>246</v>
      </c>
      <c r="E199" s="38"/>
      <c r="F199" s="194" t="s">
        <v>570</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246</v>
      </c>
      <c r="AU199" s="19" t="s">
        <v>78</v>
      </c>
    </row>
    <row r="200" spans="1:65" s="14" customFormat="1" ht="11.25">
      <c r="B200" s="208"/>
      <c r="C200" s="209"/>
      <c r="D200" s="193" t="s">
        <v>248</v>
      </c>
      <c r="E200" s="210" t="s">
        <v>19</v>
      </c>
      <c r="F200" s="211" t="s">
        <v>680</v>
      </c>
      <c r="G200" s="209"/>
      <c r="H200" s="212">
        <v>469.46499999999997</v>
      </c>
      <c r="I200" s="213"/>
      <c r="J200" s="209"/>
      <c r="K200" s="209"/>
      <c r="L200" s="214"/>
      <c r="M200" s="215"/>
      <c r="N200" s="216"/>
      <c r="O200" s="216"/>
      <c r="P200" s="216"/>
      <c r="Q200" s="216"/>
      <c r="R200" s="216"/>
      <c r="S200" s="216"/>
      <c r="T200" s="217"/>
      <c r="AT200" s="218" t="s">
        <v>248</v>
      </c>
      <c r="AU200" s="218" t="s">
        <v>78</v>
      </c>
      <c r="AV200" s="14" t="s">
        <v>78</v>
      </c>
      <c r="AW200" s="14" t="s">
        <v>31</v>
      </c>
      <c r="AX200" s="14" t="s">
        <v>76</v>
      </c>
      <c r="AY200" s="218" t="s">
        <v>231</v>
      </c>
    </row>
    <row r="201" spans="1:65" s="2" customFormat="1" ht="66.75" customHeight="1">
      <c r="A201" s="36"/>
      <c r="B201" s="37"/>
      <c r="C201" s="180" t="s">
        <v>154</v>
      </c>
      <c r="D201" s="180" t="s">
        <v>234</v>
      </c>
      <c r="E201" s="181" t="s">
        <v>681</v>
      </c>
      <c r="F201" s="182" t="s">
        <v>682</v>
      </c>
      <c r="G201" s="183" t="s">
        <v>356</v>
      </c>
      <c r="H201" s="184">
        <v>22.946000000000002</v>
      </c>
      <c r="I201" s="185"/>
      <c r="J201" s="186">
        <f>ROUND(I201*H201,2)</f>
        <v>0</v>
      </c>
      <c r="K201" s="182" t="s">
        <v>244</v>
      </c>
      <c r="L201" s="41"/>
      <c r="M201" s="187" t="s">
        <v>19</v>
      </c>
      <c r="N201" s="188" t="s">
        <v>40</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238</v>
      </c>
      <c r="AT201" s="191" t="s">
        <v>234</v>
      </c>
      <c r="AU201" s="191" t="s">
        <v>78</v>
      </c>
      <c r="AY201" s="19" t="s">
        <v>231</v>
      </c>
      <c r="BE201" s="192">
        <f>IF(N201="základní",J201,0)</f>
        <v>0</v>
      </c>
      <c r="BF201" s="192">
        <f>IF(N201="snížená",J201,0)</f>
        <v>0</v>
      </c>
      <c r="BG201" s="192">
        <f>IF(N201="zákl. přenesená",J201,0)</f>
        <v>0</v>
      </c>
      <c r="BH201" s="192">
        <f>IF(N201="sníž. přenesená",J201,0)</f>
        <v>0</v>
      </c>
      <c r="BI201" s="192">
        <f>IF(N201="nulová",J201,0)</f>
        <v>0</v>
      </c>
      <c r="BJ201" s="19" t="s">
        <v>76</v>
      </c>
      <c r="BK201" s="192">
        <f>ROUND(I201*H201,2)</f>
        <v>0</v>
      </c>
      <c r="BL201" s="19" t="s">
        <v>238</v>
      </c>
      <c r="BM201" s="191" t="s">
        <v>683</v>
      </c>
    </row>
    <row r="202" spans="1:65" s="2" customFormat="1" ht="136.5">
      <c r="A202" s="36"/>
      <c r="B202" s="37"/>
      <c r="C202" s="38"/>
      <c r="D202" s="193" t="s">
        <v>246</v>
      </c>
      <c r="E202" s="38"/>
      <c r="F202" s="194" t="s">
        <v>684</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246</v>
      </c>
      <c r="AU202" s="19" t="s">
        <v>78</v>
      </c>
    </row>
    <row r="203" spans="1:65" s="13" customFormat="1" ht="11.25">
      <c r="B203" s="198"/>
      <c r="C203" s="199"/>
      <c r="D203" s="193" t="s">
        <v>248</v>
      </c>
      <c r="E203" s="200" t="s">
        <v>19</v>
      </c>
      <c r="F203" s="201" t="s">
        <v>685</v>
      </c>
      <c r="G203" s="199"/>
      <c r="H203" s="200" t="s">
        <v>19</v>
      </c>
      <c r="I203" s="202"/>
      <c r="J203" s="199"/>
      <c r="K203" s="199"/>
      <c r="L203" s="203"/>
      <c r="M203" s="204"/>
      <c r="N203" s="205"/>
      <c r="O203" s="205"/>
      <c r="P203" s="205"/>
      <c r="Q203" s="205"/>
      <c r="R203" s="205"/>
      <c r="S203" s="205"/>
      <c r="T203" s="206"/>
      <c r="AT203" s="207" t="s">
        <v>248</v>
      </c>
      <c r="AU203" s="207" t="s">
        <v>78</v>
      </c>
      <c r="AV203" s="13" t="s">
        <v>76</v>
      </c>
      <c r="AW203" s="13" t="s">
        <v>31</v>
      </c>
      <c r="AX203" s="13" t="s">
        <v>69</v>
      </c>
      <c r="AY203" s="207" t="s">
        <v>231</v>
      </c>
    </row>
    <row r="204" spans="1:65" s="14" customFormat="1" ht="11.25">
      <c r="B204" s="208"/>
      <c r="C204" s="209"/>
      <c r="D204" s="193" t="s">
        <v>248</v>
      </c>
      <c r="E204" s="210" t="s">
        <v>19</v>
      </c>
      <c r="F204" s="211" t="s">
        <v>686</v>
      </c>
      <c r="G204" s="209"/>
      <c r="H204" s="212">
        <v>22.946000000000002</v>
      </c>
      <c r="I204" s="213"/>
      <c r="J204" s="209"/>
      <c r="K204" s="209"/>
      <c r="L204" s="214"/>
      <c r="M204" s="215"/>
      <c r="N204" s="216"/>
      <c r="O204" s="216"/>
      <c r="P204" s="216"/>
      <c r="Q204" s="216"/>
      <c r="R204" s="216"/>
      <c r="S204" s="216"/>
      <c r="T204" s="217"/>
      <c r="AT204" s="218" t="s">
        <v>248</v>
      </c>
      <c r="AU204" s="218" t="s">
        <v>78</v>
      </c>
      <c r="AV204" s="14" t="s">
        <v>78</v>
      </c>
      <c r="AW204" s="14" t="s">
        <v>31</v>
      </c>
      <c r="AX204" s="14" t="s">
        <v>76</v>
      </c>
      <c r="AY204" s="218" t="s">
        <v>231</v>
      </c>
    </row>
    <row r="205" spans="1:65" s="2" customFormat="1" ht="16.5" customHeight="1">
      <c r="A205" s="36"/>
      <c r="B205" s="37"/>
      <c r="C205" s="247" t="s">
        <v>311</v>
      </c>
      <c r="D205" s="247" t="s">
        <v>638</v>
      </c>
      <c r="E205" s="248" t="s">
        <v>687</v>
      </c>
      <c r="F205" s="249" t="s">
        <v>688</v>
      </c>
      <c r="G205" s="250" t="s">
        <v>404</v>
      </c>
      <c r="H205" s="251">
        <v>45.892000000000003</v>
      </c>
      <c r="I205" s="252"/>
      <c r="J205" s="253">
        <f>ROUND(I205*H205,2)</f>
        <v>0</v>
      </c>
      <c r="K205" s="249" t="s">
        <v>244</v>
      </c>
      <c r="L205" s="254"/>
      <c r="M205" s="255" t="s">
        <v>19</v>
      </c>
      <c r="N205" s="256" t="s">
        <v>40</v>
      </c>
      <c r="O205" s="66"/>
      <c r="P205" s="189">
        <f>O205*H205</f>
        <v>0</v>
      </c>
      <c r="Q205" s="189">
        <v>1</v>
      </c>
      <c r="R205" s="189">
        <f>Q205*H205</f>
        <v>45.892000000000003</v>
      </c>
      <c r="S205" s="189">
        <v>0</v>
      </c>
      <c r="T205" s="190">
        <f>S205*H205</f>
        <v>0</v>
      </c>
      <c r="U205" s="36"/>
      <c r="V205" s="36"/>
      <c r="W205" s="36"/>
      <c r="X205" s="36"/>
      <c r="Y205" s="36"/>
      <c r="Z205" s="36"/>
      <c r="AA205" s="36"/>
      <c r="AB205" s="36"/>
      <c r="AC205" s="36"/>
      <c r="AD205" s="36"/>
      <c r="AE205" s="36"/>
      <c r="AR205" s="191" t="s">
        <v>287</v>
      </c>
      <c r="AT205" s="191" t="s">
        <v>638</v>
      </c>
      <c r="AU205" s="191" t="s">
        <v>78</v>
      </c>
      <c r="AY205" s="19" t="s">
        <v>231</v>
      </c>
      <c r="BE205" s="192">
        <f>IF(N205="základní",J205,0)</f>
        <v>0</v>
      </c>
      <c r="BF205" s="192">
        <f>IF(N205="snížená",J205,0)</f>
        <v>0</v>
      </c>
      <c r="BG205" s="192">
        <f>IF(N205="zákl. přenesená",J205,0)</f>
        <v>0</v>
      </c>
      <c r="BH205" s="192">
        <f>IF(N205="sníž. přenesená",J205,0)</f>
        <v>0</v>
      </c>
      <c r="BI205" s="192">
        <f>IF(N205="nulová",J205,0)</f>
        <v>0</v>
      </c>
      <c r="BJ205" s="19" t="s">
        <v>76</v>
      </c>
      <c r="BK205" s="192">
        <f>ROUND(I205*H205,2)</f>
        <v>0</v>
      </c>
      <c r="BL205" s="19" t="s">
        <v>238</v>
      </c>
      <c r="BM205" s="191" t="s">
        <v>689</v>
      </c>
    </row>
    <row r="206" spans="1:65" s="13" customFormat="1" ht="11.25">
      <c r="B206" s="198"/>
      <c r="C206" s="199"/>
      <c r="D206" s="193" t="s">
        <v>248</v>
      </c>
      <c r="E206" s="200" t="s">
        <v>19</v>
      </c>
      <c r="F206" s="201" t="s">
        <v>685</v>
      </c>
      <c r="G206" s="199"/>
      <c r="H206" s="200" t="s">
        <v>19</v>
      </c>
      <c r="I206" s="202"/>
      <c r="J206" s="199"/>
      <c r="K206" s="199"/>
      <c r="L206" s="203"/>
      <c r="M206" s="204"/>
      <c r="N206" s="205"/>
      <c r="O206" s="205"/>
      <c r="P206" s="205"/>
      <c r="Q206" s="205"/>
      <c r="R206" s="205"/>
      <c r="S206" s="205"/>
      <c r="T206" s="206"/>
      <c r="AT206" s="207" t="s">
        <v>248</v>
      </c>
      <c r="AU206" s="207" t="s">
        <v>78</v>
      </c>
      <c r="AV206" s="13" t="s">
        <v>76</v>
      </c>
      <c r="AW206" s="13" t="s">
        <v>31</v>
      </c>
      <c r="AX206" s="13" t="s">
        <v>69</v>
      </c>
      <c r="AY206" s="207" t="s">
        <v>231</v>
      </c>
    </row>
    <row r="207" spans="1:65" s="14" customFormat="1" ht="11.25">
      <c r="B207" s="208"/>
      <c r="C207" s="209"/>
      <c r="D207" s="193" t="s">
        <v>248</v>
      </c>
      <c r="E207" s="210" t="s">
        <v>19</v>
      </c>
      <c r="F207" s="211" t="s">
        <v>690</v>
      </c>
      <c r="G207" s="209"/>
      <c r="H207" s="212">
        <v>45.892000000000003</v>
      </c>
      <c r="I207" s="213"/>
      <c r="J207" s="209"/>
      <c r="K207" s="209"/>
      <c r="L207" s="214"/>
      <c r="M207" s="215"/>
      <c r="N207" s="216"/>
      <c r="O207" s="216"/>
      <c r="P207" s="216"/>
      <c r="Q207" s="216"/>
      <c r="R207" s="216"/>
      <c r="S207" s="216"/>
      <c r="T207" s="217"/>
      <c r="AT207" s="218" t="s">
        <v>248</v>
      </c>
      <c r="AU207" s="218" t="s">
        <v>78</v>
      </c>
      <c r="AV207" s="14" t="s">
        <v>78</v>
      </c>
      <c r="AW207" s="14" t="s">
        <v>31</v>
      </c>
      <c r="AX207" s="14" t="s">
        <v>76</v>
      </c>
      <c r="AY207" s="218" t="s">
        <v>231</v>
      </c>
    </row>
    <row r="208" spans="1:65" s="2" customFormat="1" ht="33" customHeight="1">
      <c r="A208" s="36"/>
      <c r="B208" s="37"/>
      <c r="C208" s="180" t="s">
        <v>316</v>
      </c>
      <c r="D208" s="180" t="s">
        <v>234</v>
      </c>
      <c r="E208" s="181" t="s">
        <v>691</v>
      </c>
      <c r="F208" s="182" t="s">
        <v>692</v>
      </c>
      <c r="G208" s="183" t="s">
        <v>243</v>
      </c>
      <c r="H208" s="184">
        <v>2904.5</v>
      </c>
      <c r="I208" s="185"/>
      <c r="J208" s="186">
        <f>ROUND(I208*H208,2)</f>
        <v>0</v>
      </c>
      <c r="K208" s="182" t="s">
        <v>244</v>
      </c>
      <c r="L208" s="41"/>
      <c r="M208" s="187" t="s">
        <v>19</v>
      </c>
      <c r="N208" s="188" t="s">
        <v>40</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693</v>
      </c>
    </row>
    <row r="209" spans="1:51" s="2" customFormat="1" ht="136.5">
      <c r="A209" s="36"/>
      <c r="B209" s="37"/>
      <c r="C209" s="38"/>
      <c r="D209" s="193" t="s">
        <v>246</v>
      </c>
      <c r="E209" s="38"/>
      <c r="F209" s="194" t="s">
        <v>694</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246</v>
      </c>
      <c r="AU209" s="19" t="s">
        <v>78</v>
      </c>
    </row>
    <row r="210" spans="1:51" s="13" customFormat="1" ht="11.25">
      <c r="B210" s="198"/>
      <c r="C210" s="199"/>
      <c r="D210" s="193" t="s">
        <v>248</v>
      </c>
      <c r="E210" s="200" t="s">
        <v>19</v>
      </c>
      <c r="F210" s="201" t="s">
        <v>695</v>
      </c>
      <c r="G210" s="199"/>
      <c r="H210" s="200" t="s">
        <v>19</v>
      </c>
      <c r="I210" s="202"/>
      <c r="J210" s="199"/>
      <c r="K210" s="199"/>
      <c r="L210" s="203"/>
      <c r="M210" s="204"/>
      <c r="N210" s="205"/>
      <c r="O210" s="205"/>
      <c r="P210" s="205"/>
      <c r="Q210" s="205"/>
      <c r="R210" s="205"/>
      <c r="S210" s="205"/>
      <c r="T210" s="206"/>
      <c r="AT210" s="207" t="s">
        <v>248</v>
      </c>
      <c r="AU210" s="207" t="s">
        <v>78</v>
      </c>
      <c r="AV210" s="13" t="s">
        <v>76</v>
      </c>
      <c r="AW210" s="13" t="s">
        <v>31</v>
      </c>
      <c r="AX210" s="13" t="s">
        <v>69</v>
      </c>
      <c r="AY210" s="207" t="s">
        <v>231</v>
      </c>
    </row>
    <row r="211" spans="1:51" s="14" customFormat="1" ht="11.25">
      <c r="B211" s="208"/>
      <c r="C211" s="209"/>
      <c r="D211" s="193" t="s">
        <v>248</v>
      </c>
      <c r="E211" s="210" t="s">
        <v>19</v>
      </c>
      <c r="F211" s="211" t="s">
        <v>696</v>
      </c>
      <c r="G211" s="209"/>
      <c r="H211" s="212">
        <v>1183.9000000000001</v>
      </c>
      <c r="I211" s="213"/>
      <c r="J211" s="209"/>
      <c r="K211" s="209"/>
      <c r="L211" s="214"/>
      <c r="M211" s="215"/>
      <c r="N211" s="216"/>
      <c r="O211" s="216"/>
      <c r="P211" s="216"/>
      <c r="Q211" s="216"/>
      <c r="R211" s="216"/>
      <c r="S211" s="216"/>
      <c r="T211" s="217"/>
      <c r="AT211" s="218" t="s">
        <v>248</v>
      </c>
      <c r="AU211" s="218" t="s">
        <v>78</v>
      </c>
      <c r="AV211" s="14" t="s">
        <v>78</v>
      </c>
      <c r="AW211" s="14" t="s">
        <v>31</v>
      </c>
      <c r="AX211" s="14" t="s">
        <v>69</v>
      </c>
      <c r="AY211" s="218" t="s">
        <v>231</v>
      </c>
    </row>
    <row r="212" spans="1:51" s="13" customFormat="1" ht="11.25">
      <c r="B212" s="198"/>
      <c r="C212" s="199"/>
      <c r="D212" s="193" t="s">
        <v>248</v>
      </c>
      <c r="E212" s="200" t="s">
        <v>19</v>
      </c>
      <c r="F212" s="201" t="s">
        <v>697</v>
      </c>
      <c r="G212" s="199"/>
      <c r="H212" s="200" t="s">
        <v>19</v>
      </c>
      <c r="I212" s="202"/>
      <c r="J212" s="199"/>
      <c r="K212" s="199"/>
      <c r="L212" s="203"/>
      <c r="M212" s="204"/>
      <c r="N212" s="205"/>
      <c r="O212" s="205"/>
      <c r="P212" s="205"/>
      <c r="Q212" s="205"/>
      <c r="R212" s="205"/>
      <c r="S212" s="205"/>
      <c r="T212" s="206"/>
      <c r="AT212" s="207" t="s">
        <v>248</v>
      </c>
      <c r="AU212" s="207" t="s">
        <v>78</v>
      </c>
      <c r="AV212" s="13" t="s">
        <v>76</v>
      </c>
      <c r="AW212" s="13" t="s">
        <v>31</v>
      </c>
      <c r="AX212" s="13" t="s">
        <v>69</v>
      </c>
      <c r="AY212" s="207" t="s">
        <v>231</v>
      </c>
    </row>
    <row r="213" spans="1:51" s="14" customFormat="1" ht="11.25">
      <c r="B213" s="208"/>
      <c r="C213" s="209"/>
      <c r="D213" s="193" t="s">
        <v>248</v>
      </c>
      <c r="E213" s="210" t="s">
        <v>19</v>
      </c>
      <c r="F213" s="211" t="s">
        <v>698</v>
      </c>
      <c r="G213" s="209"/>
      <c r="H213" s="212">
        <v>402.9</v>
      </c>
      <c r="I213" s="213"/>
      <c r="J213" s="209"/>
      <c r="K213" s="209"/>
      <c r="L213" s="214"/>
      <c r="M213" s="215"/>
      <c r="N213" s="216"/>
      <c r="O213" s="216"/>
      <c r="P213" s="216"/>
      <c r="Q213" s="216"/>
      <c r="R213" s="216"/>
      <c r="S213" s="216"/>
      <c r="T213" s="217"/>
      <c r="AT213" s="218" t="s">
        <v>248</v>
      </c>
      <c r="AU213" s="218" t="s">
        <v>78</v>
      </c>
      <c r="AV213" s="14" t="s">
        <v>78</v>
      </c>
      <c r="AW213" s="14" t="s">
        <v>31</v>
      </c>
      <c r="AX213" s="14" t="s">
        <v>69</v>
      </c>
      <c r="AY213" s="218" t="s">
        <v>231</v>
      </c>
    </row>
    <row r="214" spans="1:51" s="13" customFormat="1" ht="11.25">
      <c r="B214" s="198"/>
      <c r="C214" s="199"/>
      <c r="D214" s="193" t="s">
        <v>248</v>
      </c>
      <c r="E214" s="200" t="s">
        <v>19</v>
      </c>
      <c r="F214" s="201" t="s">
        <v>659</v>
      </c>
      <c r="G214" s="199"/>
      <c r="H214" s="200" t="s">
        <v>19</v>
      </c>
      <c r="I214" s="202"/>
      <c r="J214" s="199"/>
      <c r="K214" s="199"/>
      <c r="L214" s="203"/>
      <c r="M214" s="204"/>
      <c r="N214" s="205"/>
      <c r="O214" s="205"/>
      <c r="P214" s="205"/>
      <c r="Q214" s="205"/>
      <c r="R214" s="205"/>
      <c r="S214" s="205"/>
      <c r="T214" s="206"/>
      <c r="AT214" s="207" t="s">
        <v>248</v>
      </c>
      <c r="AU214" s="207" t="s">
        <v>78</v>
      </c>
      <c r="AV214" s="13" t="s">
        <v>76</v>
      </c>
      <c r="AW214" s="13" t="s">
        <v>31</v>
      </c>
      <c r="AX214" s="13" t="s">
        <v>69</v>
      </c>
      <c r="AY214" s="207" t="s">
        <v>231</v>
      </c>
    </row>
    <row r="215" spans="1:51" s="14" customFormat="1" ht="11.25">
      <c r="B215" s="208"/>
      <c r="C215" s="209"/>
      <c r="D215" s="193" t="s">
        <v>248</v>
      </c>
      <c r="E215" s="210" t="s">
        <v>19</v>
      </c>
      <c r="F215" s="211" t="s">
        <v>699</v>
      </c>
      <c r="G215" s="209"/>
      <c r="H215" s="212">
        <v>791.3</v>
      </c>
      <c r="I215" s="213"/>
      <c r="J215" s="209"/>
      <c r="K215" s="209"/>
      <c r="L215" s="214"/>
      <c r="M215" s="215"/>
      <c r="N215" s="216"/>
      <c r="O215" s="216"/>
      <c r="P215" s="216"/>
      <c r="Q215" s="216"/>
      <c r="R215" s="216"/>
      <c r="S215" s="216"/>
      <c r="T215" s="217"/>
      <c r="AT215" s="218" t="s">
        <v>248</v>
      </c>
      <c r="AU215" s="218" t="s">
        <v>78</v>
      </c>
      <c r="AV215" s="14" t="s">
        <v>78</v>
      </c>
      <c r="AW215" s="14" t="s">
        <v>31</v>
      </c>
      <c r="AX215" s="14" t="s">
        <v>69</v>
      </c>
      <c r="AY215" s="218" t="s">
        <v>231</v>
      </c>
    </row>
    <row r="216" spans="1:51" s="13" customFormat="1" ht="11.25">
      <c r="B216" s="198"/>
      <c r="C216" s="199"/>
      <c r="D216" s="193" t="s">
        <v>248</v>
      </c>
      <c r="E216" s="200" t="s">
        <v>19</v>
      </c>
      <c r="F216" s="201" t="s">
        <v>700</v>
      </c>
      <c r="G216" s="199"/>
      <c r="H216" s="200" t="s">
        <v>19</v>
      </c>
      <c r="I216" s="202"/>
      <c r="J216" s="199"/>
      <c r="K216" s="199"/>
      <c r="L216" s="203"/>
      <c r="M216" s="204"/>
      <c r="N216" s="205"/>
      <c r="O216" s="205"/>
      <c r="P216" s="205"/>
      <c r="Q216" s="205"/>
      <c r="R216" s="205"/>
      <c r="S216" s="205"/>
      <c r="T216" s="206"/>
      <c r="AT216" s="207" t="s">
        <v>248</v>
      </c>
      <c r="AU216" s="207" t="s">
        <v>78</v>
      </c>
      <c r="AV216" s="13" t="s">
        <v>76</v>
      </c>
      <c r="AW216" s="13" t="s">
        <v>31</v>
      </c>
      <c r="AX216" s="13" t="s">
        <v>69</v>
      </c>
      <c r="AY216" s="207" t="s">
        <v>231</v>
      </c>
    </row>
    <row r="217" spans="1:51" s="14" customFormat="1" ht="11.25">
      <c r="B217" s="208"/>
      <c r="C217" s="209"/>
      <c r="D217" s="193" t="s">
        <v>248</v>
      </c>
      <c r="E217" s="210" t="s">
        <v>19</v>
      </c>
      <c r="F217" s="211" t="s">
        <v>701</v>
      </c>
      <c r="G217" s="209"/>
      <c r="H217" s="212">
        <v>115.3</v>
      </c>
      <c r="I217" s="213"/>
      <c r="J217" s="209"/>
      <c r="K217" s="209"/>
      <c r="L217" s="214"/>
      <c r="M217" s="215"/>
      <c r="N217" s="216"/>
      <c r="O217" s="216"/>
      <c r="P217" s="216"/>
      <c r="Q217" s="216"/>
      <c r="R217" s="216"/>
      <c r="S217" s="216"/>
      <c r="T217" s="217"/>
      <c r="AT217" s="218" t="s">
        <v>248</v>
      </c>
      <c r="AU217" s="218" t="s">
        <v>78</v>
      </c>
      <c r="AV217" s="14" t="s">
        <v>78</v>
      </c>
      <c r="AW217" s="14" t="s">
        <v>31</v>
      </c>
      <c r="AX217" s="14" t="s">
        <v>69</v>
      </c>
      <c r="AY217" s="218" t="s">
        <v>231</v>
      </c>
    </row>
    <row r="218" spans="1:51" s="13" customFormat="1" ht="11.25">
      <c r="B218" s="198"/>
      <c r="C218" s="199"/>
      <c r="D218" s="193" t="s">
        <v>248</v>
      </c>
      <c r="E218" s="200" t="s">
        <v>19</v>
      </c>
      <c r="F218" s="201" t="s">
        <v>702</v>
      </c>
      <c r="G218" s="199"/>
      <c r="H218" s="200" t="s">
        <v>19</v>
      </c>
      <c r="I218" s="202"/>
      <c r="J218" s="199"/>
      <c r="K218" s="199"/>
      <c r="L218" s="203"/>
      <c r="M218" s="204"/>
      <c r="N218" s="205"/>
      <c r="O218" s="205"/>
      <c r="P218" s="205"/>
      <c r="Q218" s="205"/>
      <c r="R218" s="205"/>
      <c r="S218" s="205"/>
      <c r="T218" s="206"/>
      <c r="AT218" s="207" t="s">
        <v>248</v>
      </c>
      <c r="AU218" s="207" t="s">
        <v>78</v>
      </c>
      <c r="AV218" s="13" t="s">
        <v>76</v>
      </c>
      <c r="AW218" s="13" t="s">
        <v>31</v>
      </c>
      <c r="AX218" s="13" t="s">
        <v>69</v>
      </c>
      <c r="AY218" s="207" t="s">
        <v>231</v>
      </c>
    </row>
    <row r="219" spans="1:51" s="14" customFormat="1" ht="11.25">
      <c r="B219" s="208"/>
      <c r="C219" s="209"/>
      <c r="D219" s="193" t="s">
        <v>248</v>
      </c>
      <c r="E219" s="210" t="s">
        <v>19</v>
      </c>
      <c r="F219" s="211" t="s">
        <v>703</v>
      </c>
      <c r="G219" s="209"/>
      <c r="H219" s="212">
        <v>118.3</v>
      </c>
      <c r="I219" s="213"/>
      <c r="J219" s="209"/>
      <c r="K219" s="209"/>
      <c r="L219" s="214"/>
      <c r="M219" s="215"/>
      <c r="N219" s="216"/>
      <c r="O219" s="216"/>
      <c r="P219" s="216"/>
      <c r="Q219" s="216"/>
      <c r="R219" s="216"/>
      <c r="S219" s="216"/>
      <c r="T219" s="217"/>
      <c r="AT219" s="218" t="s">
        <v>248</v>
      </c>
      <c r="AU219" s="218" t="s">
        <v>78</v>
      </c>
      <c r="AV219" s="14" t="s">
        <v>78</v>
      </c>
      <c r="AW219" s="14" t="s">
        <v>31</v>
      </c>
      <c r="AX219" s="14" t="s">
        <v>69</v>
      </c>
      <c r="AY219" s="218" t="s">
        <v>231</v>
      </c>
    </row>
    <row r="220" spans="1:51" s="13" customFormat="1" ht="11.25">
      <c r="B220" s="198"/>
      <c r="C220" s="199"/>
      <c r="D220" s="193" t="s">
        <v>248</v>
      </c>
      <c r="E220" s="200" t="s">
        <v>19</v>
      </c>
      <c r="F220" s="201" t="s">
        <v>704</v>
      </c>
      <c r="G220" s="199"/>
      <c r="H220" s="200" t="s">
        <v>19</v>
      </c>
      <c r="I220" s="202"/>
      <c r="J220" s="199"/>
      <c r="K220" s="199"/>
      <c r="L220" s="203"/>
      <c r="M220" s="204"/>
      <c r="N220" s="205"/>
      <c r="O220" s="205"/>
      <c r="P220" s="205"/>
      <c r="Q220" s="205"/>
      <c r="R220" s="205"/>
      <c r="S220" s="205"/>
      <c r="T220" s="206"/>
      <c r="AT220" s="207" t="s">
        <v>248</v>
      </c>
      <c r="AU220" s="207" t="s">
        <v>78</v>
      </c>
      <c r="AV220" s="13" t="s">
        <v>76</v>
      </c>
      <c r="AW220" s="13" t="s">
        <v>31</v>
      </c>
      <c r="AX220" s="13" t="s">
        <v>69</v>
      </c>
      <c r="AY220" s="207" t="s">
        <v>231</v>
      </c>
    </row>
    <row r="221" spans="1:51" s="14" customFormat="1" ht="11.25">
      <c r="B221" s="208"/>
      <c r="C221" s="209"/>
      <c r="D221" s="193" t="s">
        <v>248</v>
      </c>
      <c r="E221" s="210" t="s">
        <v>19</v>
      </c>
      <c r="F221" s="211" t="s">
        <v>705</v>
      </c>
      <c r="G221" s="209"/>
      <c r="H221" s="212">
        <v>54.3</v>
      </c>
      <c r="I221" s="213"/>
      <c r="J221" s="209"/>
      <c r="K221" s="209"/>
      <c r="L221" s="214"/>
      <c r="M221" s="215"/>
      <c r="N221" s="216"/>
      <c r="O221" s="216"/>
      <c r="P221" s="216"/>
      <c r="Q221" s="216"/>
      <c r="R221" s="216"/>
      <c r="S221" s="216"/>
      <c r="T221" s="217"/>
      <c r="AT221" s="218" t="s">
        <v>248</v>
      </c>
      <c r="AU221" s="218" t="s">
        <v>78</v>
      </c>
      <c r="AV221" s="14" t="s">
        <v>78</v>
      </c>
      <c r="AW221" s="14" t="s">
        <v>31</v>
      </c>
      <c r="AX221" s="14" t="s">
        <v>69</v>
      </c>
      <c r="AY221" s="218" t="s">
        <v>231</v>
      </c>
    </row>
    <row r="222" spans="1:51" s="13" customFormat="1" ht="11.25">
      <c r="B222" s="198"/>
      <c r="C222" s="199"/>
      <c r="D222" s="193" t="s">
        <v>248</v>
      </c>
      <c r="E222" s="200" t="s">
        <v>19</v>
      </c>
      <c r="F222" s="201" t="s">
        <v>706</v>
      </c>
      <c r="G222" s="199"/>
      <c r="H222" s="200" t="s">
        <v>19</v>
      </c>
      <c r="I222" s="202"/>
      <c r="J222" s="199"/>
      <c r="K222" s="199"/>
      <c r="L222" s="203"/>
      <c r="M222" s="204"/>
      <c r="N222" s="205"/>
      <c r="O222" s="205"/>
      <c r="P222" s="205"/>
      <c r="Q222" s="205"/>
      <c r="R222" s="205"/>
      <c r="S222" s="205"/>
      <c r="T222" s="206"/>
      <c r="AT222" s="207" t="s">
        <v>248</v>
      </c>
      <c r="AU222" s="207" t="s">
        <v>78</v>
      </c>
      <c r="AV222" s="13" t="s">
        <v>76</v>
      </c>
      <c r="AW222" s="13" t="s">
        <v>31</v>
      </c>
      <c r="AX222" s="13" t="s">
        <v>69</v>
      </c>
      <c r="AY222" s="207" t="s">
        <v>231</v>
      </c>
    </row>
    <row r="223" spans="1:51" s="14" customFormat="1" ht="11.25">
      <c r="B223" s="208"/>
      <c r="C223" s="209"/>
      <c r="D223" s="193" t="s">
        <v>248</v>
      </c>
      <c r="E223" s="210" t="s">
        <v>19</v>
      </c>
      <c r="F223" s="211" t="s">
        <v>707</v>
      </c>
      <c r="G223" s="209"/>
      <c r="H223" s="212">
        <v>176.7</v>
      </c>
      <c r="I223" s="213"/>
      <c r="J223" s="209"/>
      <c r="K223" s="209"/>
      <c r="L223" s="214"/>
      <c r="M223" s="215"/>
      <c r="N223" s="216"/>
      <c r="O223" s="216"/>
      <c r="P223" s="216"/>
      <c r="Q223" s="216"/>
      <c r="R223" s="216"/>
      <c r="S223" s="216"/>
      <c r="T223" s="217"/>
      <c r="AT223" s="218" t="s">
        <v>248</v>
      </c>
      <c r="AU223" s="218" t="s">
        <v>78</v>
      </c>
      <c r="AV223" s="14" t="s">
        <v>78</v>
      </c>
      <c r="AW223" s="14" t="s">
        <v>31</v>
      </c>
      <c r="AX223" s="14" t="s">
        <v>69</v>
      </c>
      <c r="AY223" s="218" t="s">
        <v>231</v>
      </c>
    </row>
    <row r="224" spans="1:51" s="13" customFormat="1" ht="11.25">
      <c r="B224" s="198"/>
      <c r="C224" s="199"/>
      <c r="D224" s="193" t="s">
        <v>248</v>
      </c>
      <c r="E224" s="200" t="s">
        <v>19</v>
      </c>
      <c r="F224" s="201" t="s">
        <v>708</v>
      </c>
      <c r="G224" s="199"/>
      <c r="H224" s="200" t="s">
        <v>19</v>
      </c>
      <c r="I224" s="202"/>
      <c r="J224" s="199"/>
      <c r="K224" s="199"/>
      <c r="L224" s="203"/>
      <c r="M224" s="204"/>
      <c r="N224" s="205"/>
      <c r="O224" s="205"/>
      <c r="P224" s="205"/>
      <c r="Q224" s="205"/>
      <c r="R224" s="205"/>
      <c r="S224" s="205"/>
      <c r="T224" s="206"/>
      <c r="AT224" s="207" t="s">
        <v>248</v>
      </c>
      <c r="AU224" s="207" t="s">
        <v>78</v>
      </c>
      <c r="AV224" s="13" t="s">
        <v>76</v>
      </c>
      <c r="AW224" s="13" t="s">
        <v>31</v>
      </c>
      <c r="AX224" s="13" t="s">
        <v>69</v>
      </c>
      <c r="AY224" s="207" t="s">
        <v>231</v>
      </c>
    </row>
    <row r="225" spans="1:65" s="14" customFormat="1" ht="11.25">
      <c r="B225" s="208"/>
      <c r="C225" s="209"/>
      <c r="D225" s="193" t="s">
        <v>248</v>
      </c>
      <c r="E225" s="210" t="s">
        <v>19</v>
      </c>
      <c r="F225" s="211" t="s">
        <v>709</v>
      </c>
      <c r="G225" s="209"/>
      <c r="H225" s="212">
        <v>60.4</v>
      </c>
      <c r="I225" s="213"/>
      <c r="J225" s="209"/>
      <c r="K225" s="209"/>
      <c r="L225" s="214"/>
      <c r="M225" s="215"/>
      <c r="N225" s="216"/>
      <c r="O225" s="216"/>
      <c r="P225" s="216"/>
      <c r="Q225" s="216"/>
      <c r="R225" s="216"/>
      <c r="S225" s="216"/>
      <c r="T225" s="217"/>
      <c r="AT225" s="218" t="s">
        <v>248</v>
      </c>
      <c r="AU225" s="218" t="s">
        <v>78</v>
      </c>
      <c r="AV225" s="14" t="s">
        <v>78</v>
      </c>
      <c r="AW225" s="14" t="s">
        <v>31</v>
      </c>
      <c r="AX225" s="14" t="s">
        <v>69</v>
      </c>
      <c r="AY225" s="218" t="s">
        <v>231</v>
      </c>
    </row>
    <row r="226" spans="1:65" s="13" customFormat="1" ht="11.25">
      <c r="B226" s="198"/>
      <c r="C226" s="199"/>
      <c r="D226" s="193" t="s">
        <v>248</v>
      </c>
      <c r="E226" s="200" t="s">
        <v>19</v>
      </c>
      <c r="F226" s="201" t="s">
        <v>710</v>
      </c>
      <c r="G226" s="199"/>
      <c r="H226" s="200" t="s">
        <v>19</v>
      </c>
      <c r="I226" s="202"/>
      <c r="J226" s="199"/>
      <c r="K226" s="199"/>
      <c r="L226" s="203"/>
      <c r="M226" s="204"/>
      <c r="N226" s="205"/>
      <c r="O226" s="205"/>
      <c r="P226" s="205"/>
      <c r="Q226" s="205"/>
      <c r="R226" s="205"/>
      <c r="S226" s="205"/>
      <c r="T226" s="206"/>
      <c r="AT226" s="207" t="s">
        <v>248</v>
      </c>
      <c r="AU226" s="207" t="s">
        <v>78</v>
      </c>
      <c r="AV226" s="13" t="s">
        <v>76</v>
      </c>
      <c r="AW226" s="13" t="s">
        <v>31</v>
      </c>
      <c r="AX226" s="13" t="s">
        <v>69</v>
      </c>
      <c r="AY226" s="207" t="s">
        <v>231</v>
      </c>
    </row>
    <row r="227" spans="1:65" s="14" customFormat="1" ht="11.25">
      <c r="B227" s="208"/>
      <c r="C227" s="209"/>
      <c r="D227" s="193" t="s">
        <v>248</v>
      </c>
      <c r="E227" s="210" t="s">
        <v>19</v>
      </c>
      <c r="F227" s="211" t="s">
        <v>711</v>
      </c>
      <c r="G227" s="209"/>
      <c r="H227" s="212">
        <v>1.4</v>
      </c>
      <c r="I227" s="213"/>
      <c r="J227" s="209"/>
      <c r="K227" s="209"/>
      <c r="L227" s="214"/>
      <c r="M227" s="215"/>
      <c r="N227" s="216"/>
      <c r="O227" s="216"/>
      <c r="P227" s="216"/>
      <c r="Q227" s="216"/>
      <c r="R227" s="216"/>
      <c r="S227" s="216"/>
      <c r="T227" s="217"/>
      <c r="AT227" s="218" t="s">
        <v>248</v>
      </c>
      <c r="AU227" s="218" t="s">
        <v>78</v>
      </c>
      <c r="AV227" s="14" t="s">
        <v>78</v>
      </c>
      <c r="AW227" s="14" t="s">
        <v>31</v>
      </c>
      <c r="AX227" s="14" t="s">
        <v>69</v>
      </c>
      <c r="AY227" s="218" t="s">
        <v>231</v>
      </c>
    </row>
    <row r="228" spans="1:65" s="15" customFormat="1" ht="11.25">
      <c r="B228" s="219"/>
      <c r="C228" s="220"/>
      <c r="D228" s="193" t="s">
        <v>248</v>
      </c>
      <c r="E228" s="221" t="s">
        <v>19</v>
      </c>
      <c r="F228" s="222" t="s">
        <v>260</v>
      </c>
      <c r="G228" s="220"/>
      <c r="H228" s="223">
        <v>2904.5000000000009</v>
      </c>
      <c r="I228" s="224"/>
      <c r="J228" s="220"/>
      <c r="K228" s="220"/>
      <c r="L228" s="225"/>
      <c r="M228" s="226"/>
      <c r="N228" s="227"/>
      <c r="O228" s="227"/>
      <c r="P228" s="227"/>
      <c r="Q228" s="227"/>
      <c r="R228" s="227"/>
      <c r="S228" s="227"/>
      <c r="T228" s="228"/>
      <c r="AT228" s="229" t="s">
        <v>248</v>
      </c>
      <c r="AU228" s="229" t="s">
        <v>78</v>
      </c>
      <c r="AV228" s="15" t="s">
        <v>238</v>
      </c>
      <c r="AW228" s="15" t="s">
        <v>31</v>
      </c>
      <c r="AX228" s="15" t="s">
        <v>76</v>
      </c>
      <c r="AY228" s="229" t="s">
        <v>231</v>
      </c>
    </row>
    <row r="229" spans="1:65" s="12" customFormat="1" ht="22.9" customHeight="1">
      <c r="B229" s="164"/>
      <c r="C229" s="165"/>
      <c r="D229" s="166" t="s">
        <v>68</v>
      </c>
      <c r="E229" s="178" t="s">
        <v>78</v>
      </c>
      <c r="F229" s="178" t="s">
        <v>712</v>
      </c>
      <c r="G229" s="165"/>
      <c r="H229" s="165"/>
      <c r="I229" s="168"/>
      <c r="J229" s="179">
        <f>BK229</f>
        <v>0</v>
      </c>
      <c r="K229" s="165"/>
      <c r="L229" s="170"/>
      <c r="M229" s="171"/>
      <c r="N229" s="172"/>
      <c r="O229" s="172"/>
      <c r="P229" s="173">
        <f>SUM(P230:P319)</f>
        <v>0</v>
      </c>
      <c r="Q229" s="172"/>
      <c r="R229" s="173">
        <f>SUM(R230:R319)</f>
        <v>23.437639889999996</v>
      </c>
      <c r="S229" s="172"/>
      <c r="T229" s="174">
        <f>SUM(T230:T319)</f>
        <v>0</v>
      </c>
      <c r="AR229" s="175" t="s">
        <v>76</v>
      </c>
      <c r="AT229" s="176" t="s">
        <v>68</v>
      </c>
      <c r="AU229" s="176" t="s">
        <v>76</v>
      </c>
      <c r="AY229" s="175" t="s">
        <v>231</v>
      </c>
      <c r="BK229" s="177">
        <f>SUM(BK230:BK319)</f>
        <v>0</v>
      </c>
    </row>
    <row r="230" spans="1:65" s="2" customFormat="1" ht="37.9" customHeight="1">
      <c r="A230" s="36"/>
      <c r="B230" s="37"/>
      <c r="C230" s="180" t="s">
        <v>321</v>
      </c>
      <c r="D230" s="180" t="s">
        <v>234</v>
      </c>
      <c r="E230" s="181" t="s">
        <v>713</v>
      </c>
      <c r="F230" s="182" t="s">
        <v>714</v>
      </c>
      <c r="G230" s="183" t="s">
        <v>243</v>
      </c>
      <c r="H230" s="184">
        <v>3634</v>
      </c>
      <c r="I230" s="185"/>
      <c r="J230" s="186">
        <f>ROUND(I230*H230,2)</f>
        <v>0</v>
      </c>
      <c r="K230" s="182" t="s">
        <v>244</v>
      </c>
      <c r="L230" s="41"/>
      <c r="M230" s="187" t="s">
        <v>19</v>
      </c>
      <c r="N230" s="188" t="s">
        <v>40</v>
      </c>
      <c r="O230" s="66"/>
      <c r="P230" s="189">
        <f>O230*H230</f>
        <v>0</v>
      </c>
      <c r="Q230" s="189">
        <v>1E-4</v>
      </c>
      <c r="R230" s="189">
        <f>Q230*H230</f>
        <v>0.3634</v>
      </c>
      <c r="S230" s="189">
        <v>0</v>
      </c>
      <c r="T230" s="190">
        <f>S230*H230</f>
        <v>0</v>
      </c>
      <c r="U230" s="36"/>
      <c r="V230" s="36"/>
      <c r="W230" s="36"/>
      <c r="X230" s="36"/>
      <c r="Y230" s="36"/>
      <c r="Z230" s="36"/>
      <c r="AA230" s="36"/>
      <c r="AB230" s="36"/>
      <c r="AC230" s="36"/>
      <c r="AD230" s="36"/>
      <c r="AE230" s="36"/>
      <c r="AR230" s="191" t="s">
        <v>238</v>
      </c>
      <c r="AT230" s="191" t="s">
        <v>234</v>
      </c>
      <c r="AU230" s="191" t="s">
        <v>78</v>
      </c>
      <c r="AY230" s="19" t="s">
        <v>231</v>
      </c>
      <c r="BE230" s="192">
        <f>IF(N230="základní",J230,0)</f>
        <v>0</v>
      </c>
      <c r="BF230" s="192">
        <f>IF(N230="snížená",J230,0)</f>
        <v>0</v>
      </c>
      <c r="BG230" s="192">
        <f>IF(N230="zákl. přenesená",J230,0)</f>
        <v>0</v>
      </c>
      <c r="BH230" s="192">
        <f>IF(N230="sníž. přenesená",J230,0)</f>
        <v>0</v>
      </c>
      <c r="BI230" s="192">
        <f>IF(N230="nulová",J230,0)</f>
        <v>0</v>
      </c>
      <c r="BJ230" s="19" t="s">
        <v>76</v>
      </c>
      <c r="BK230" s="192">
        <f>ROUND(I230*H230,2)</f>
        <v>0</v>
      </c>
      <c r="BL230" s="19" t="s">
        <v>238</v>
      </c>
      <c r="BM230" s="191" t="s">
        <v>715</v>
      </c>
    </row>
    <row r="231" spans="1:65" s="2" customFormat="1" ht="97.5">
      <c r="A231" s="36"/>
      <c r="B231" s="37"/>
      <c r="C231" s="38"/>
      <c r="D231" s="193" t="s">
        <v>246</v>
      </c>
      <c r="E231" s="38"/>
      <c r="F231" s="194" t="s">
        <v>716</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246</v>
      </c>
      <c r="AU231" s="19" t="s">
        <v>78</v>
      </c>
    </row>
    <row r="232" spans="1:65" s="13" customFormat="1" ht="11.25">
      <c r="B232" s="198"/>
      <c r="C232" s="199"/>
      <c r="D232" s="193" t="s">
        <v>248</v>
      </c>
      <c r="E232" s="200" t="s">
        <v>19</v>
      </c>
      <c r="F232" s="201" t="s">
        <v>717</v>
      </c>
      <c r="G232" s="199"/>
      <c r="H232" s="200" t="s">
        <v>19</v>
      </c>
      <c r="I232" s="202"/>
      <c r="J232" s="199"/>
      <c r="K232" s="199"/>
      <c r="L232" s="203"/>
      <c r="M232" s="204"/>
      <c r="N232" s="205"/>
      <c r="O232" s="205"/>
      <c r="P232" s="205"/>
      <c r="Q232" s="205"/>
      <c r="R232" s="205"/>
      <c r="S232" s="205"/>
      <c r="T232" s="206"/>
      <c r="AT232" s="207" t="s">
        <v>248</v>
      </c>
      <c r="AU232" s="207" t="s">
        <v>78</v>
      </c>
      <c r="AV232" s="13" t="s">
        <v>76</v>
      </c>
      <c r="AW232" s="13" t="s">
        <v>31</v>
      </c>
      <c r="AX232" s="13" t="s">
        <v>69</v>
      </c>
      <c r="AY232" s="207" t="s">
        <v>231</v>
      </c>
    </row>
    <row r="233" spans="1:65" s="13" customFormat="1" ht="11.25">
      <c r="B233" s="198"/>
      <c r="C233" s="199"/>
      <c r="D233" s="193" t="s">
        <v>248</v>
      </c>
      <c r="E233" s="200" t="s">
        <v>19</v>
      </c>
      <c r="F233" s="201" t="s">
        <v>655</v>
      </c>
      <c r="G233" s="199"/>
      <c r="H233" s="200" t="s">
        <v>19</v>
      </c>
      <c r="I233" s="202"/>
      <c r="J233" s="199"/>
      <c r="K233" s="199"/>
      <c r="L233" s="203"/>
      <c r="M233" s="204"/>
      <c r="N233" s="205"/>
      <c r="O233" s="205"/>
      <c r="P233" s="205"/>
      <c r="Q233" s="205"/>
      <c r="R233" s="205"/>
      <c r="S233" s="205"/>
      <c r="T233" s="206"/>
      <c r="AT233" s="207" t="s">
        <v>248</v>
      </c>
      <c r="AU233" s="207" t="s">
        <v>78</v>
      </c>
      <c r="AV233" s="13" t="s">
        <v>76</v>
      </c>
      <c r="AW233" s="13" t="s">
        <v>31</v>
      </c>
      <c r="AX233" s="13" t="s">
        <v>69</v>
      </c>
      <c r="AY233" s="207" t="s">
        <v>231</v>
      </c>
    </row>
    <row r="234" spans="1:65" s="14" customFormat="1" ht="11.25">
      <c r="B234" s="208"/>
      <c r="C234" s="209"/>
      <c r="D234" s="193" t="s">
        <v>248</v>
      </c>
      <c r="E234" s="210" t="s">
        <v>19</v>
      </c>
      <c r="F234" s="211" t="s">
        <v>696</v>
      </c>
      <c r="G234" s="209"/>
      <c r="H234" s="212">
        <v>1183.9000000000001</v>
      </c>
      <c r="I234" s="213"/>
      <c r="J234" s="209"/>
      <c r="K234" s="209"/>
      <c r="L234" s="214"/>
      <c r="M234" s="215"/>
      <c r="N234" s="216"/>
      <c r="O234" s="216"/>
      <c r="P234" s="216"/>
      <c r="Q234" s="216"/>
      <c r="R234" s="216"/>
      <c r="S234" s="216"/>
      <c r="T234" s="217"/>
      <c r="AT234" s="218" t="s">
        <v>248</v>
      </c>
      <c r="AU234" s="218" t="s">
        <v>78</v>
      </c>
      <c r="AV234" s="14" t="s">
        <v>78</v>
      </c>
      <c r="AW234" s="14" t="s">
        <v>31</v>
      </c>
      <c r="AX234" s="14" t="s">
        <v>69</v>
      </c>
      <c r="AY234" s="218" t="s">
        <v>231</v>
      </c>
    </row>
    <row r="235" spans="1:65" s="13" customFormat="1" ht="11.25">
      <c r="B235" s="198"/>
      <c r="C235" s="199"/>
      <c r="D235" s="193" t="s">
        <v>248</v>
      </c>
      <c r="E235" s="200" t="s">
        <v>19</v>
      </c>
      <c r="F235" s="201" t="s">
        <v>657</v>
      </c>
      <c r="G235" s="199"/>
      <c r="H235" s="200" t="s">
        <v>19</v>
      </c>
      <c r="I235" s="202"/>
      <c r="J235" s="199"/>
      <c r="K235" s="199"/>
      <c r="L235" s="203"/>
      <c r="M235" s="204"/>
      <c r="N235" s="205"/>
      <c r="O235" s="205"/>
      <c r="P235" s="205"/>
      <c r="Q235" s="205"/>
      <c r="R235" s="205"/>
      <c r="S235" s="205"/>
      <c r="T235" s="206"/>
      <c r="AT235" s="207" t="s">
        <v>248</v>
      </c>
      <c r="AU235" s="207" t="s">
        <v>78</v>
      </c>
      <c r="AV235" s="13" t="s">
        <v>76</v>
      </c>
      <c r="AW235" s="13" t="s">
        <v>31</v>
      </c>
      <c r="AX235" s="13" t="s">
        <v>69</v>
      </c>
      <c r="AY235" s="207" t="s">
        <v>231</v>
      </c>
    </row>
    <row r="236" spans="1:65" s="14" customFormat="1" ht="11.25">
      <c r="B236" s="208"/>
      <c r="C236" s="209"/>
      <c r="D236" s="193" t="s">
        <v>248</v>
      </c>
      <c r="E236" s="210" t="s">
        <v>19</v>
      </c>
      <c r="F236" s="211" t="s">
        <v>698</v>
      </c>
      <c r="G236" s="209"/>
      <c r="H236" s="212">
        <v>402.9</v>
      </c>
      <c r="I236" s="213"/>
      <c r="J236" s="209"/>
      <c r="K236" s="209"/>
      <c r="L236" s="214"/>
      <c r="M236" s="215"/>
      <c r="N236" s="216"/>
      <c r="O236" s="216"/>
      <c r="P236" s="216"/>
      <c r="Q236" s="216"/>
      <c r="R236" s="216"/>
      <c r="S236" s="216"/>
      <c r="T236" s="217"/>
      <c r="AT236" s="218" t="s">
        <v>248</v>
      </c>
      <c r="AU236" s="218" t="s">
        <v>78</v>
      </c>
      <c r="AV236" s="14" t="s">
        <v>78</v>
      </c>
      <c r="AW236" s="14" t="s">
        <v>31</v>
      </c>
      <c r="AX236" s="14" t="s">
        <v>69</v>
      </c>
      <c r="AY236" s="218" t="s">
        <v>231</v>
      </c>
    </row>
    <row r="237" spans="1:65" s="13" customFormat="1" ht="11.25">
      <c r="B237" s="198"/>
      <c r="C237" s="199"/>
      <c r="D237" s="193" t="s">
        <v>248</v>
      </c>
      <c r="E237" s="200" t="s">
        <v>19</v>
      </c>
      <c r="F237" s="201" t="s">
        <v>718</v>
      </c>
      <c r="G237" s="199"/>
      <c r="H237" s="200" t="s">
        <v>19</v>
      </c>
      <c r="I237" s="202"/>
      <c r="J237" s="199"/>
      <c r="K237" s="199"/>
      <c r="L237" s="203"/>
      <c r="M237" s="204"/>
      <c r="N237" s="205"/>
      <c r="O237" s="205"/>
      <c r="P237" s="205"/>
      <c r="Q237" s="205"/>
      <c r="R237" s="205"/>
      <c r="S237" s="205"/>
      <c r="T237" s="206"/>
      <c r="AT237" s="207" t="s">
        <v>248</v>
      </c>
      <c r="AU237" s="207" t="s">
        <v>78</v>
      </c>
      <c r="AV237" s="13" t="s">
        <v>76</v>
      </c>
      <c r="AW237" s="13" t="s">
        <v>31</v>
      </c>
      <c r="AX237" s="13" t="s">
        <v>69</v>
      </c>
      <c r="AY237" s="207" t="s">
        <v>231</v>
      </c>
    </row>
    <row r="238" spans="1:65" s="14" customFormat="1" ht="11.25">
      <c r="B238" s="208"/>
      <c r="C238" s="209"/>
      <c r="D238" s="193" t="s">
        <v>248</v>
      </c>
      <c r="E238" s="210" t="s">
        <v>19</v>
      </c>
      <c r="F238" s="211" t="s">
        <v>699</v>
      </c>
      <c r="G238" s="209"/>
      <c r="H238" s="212">
        <v>791.3</v>
      </c>
      <c r="I238" s="213"/>
      <c r="J238" s="209"/>
      <c r="K238" s="209"/>
      <c r="L238" s="214"/>
      <c r="M238" s="215"/>
      <c r="N238" s="216"/>
      <c r="O238" s="216"/>
      <c r="P238" s="216"/>
      <c r="Q238" s="216"/>
      <c r="R238" s="216"/>
      <c r="S238" s="216"/>
      <c r="T238" s="217"/>
      <c r="AT238" s="218" t="s">
        <v>248</v>
      </c>
      <c r="AU238" s="218" t="s">
        <v>78</v>
      </c>
      <c r="AV238" s="14" t="s">
        <v>78</v>
      </c>
      <c r="AW238" s="14" t="s">
        <v>31</v>
      </c>
      <c r="AX238" s="14" t="s">
        <v>69</v>
      </c>
      <c r="AY238" s="218" t="s">
        <v>231</v>
      </c>
    </row>
    <row r="239" spans="1:65" s="13" customFormat="1" ht="11.25">
      <c r="B239" s="198"/>
      <c r="C239" s="199"/>
      <c r="D239" s="193" t="s">
        <v>248</v>
      </c>
      <c r="E239" s="200" t="s">
        <v>19</v>
      </c>
      <c r="F239" s="201" t="s">
        <v>719</v>
      </c>
      <c r="G239" s="199"/>
      <c r="H239" s="200" t="s">
        <v>19</v>
      </c>
      <c r="I239" s="202"/>
      <c r="J239" s="199"/>
      <c r="K239" s="199"/>
      <c r="L239" s="203"/>
      <c r="M239" s="204"/>
      <c r="N239" s="205"/>
      <c r="O239" s="205"/>
      <c r="P239" s="205"/>
      <c r="Q239" s="205"/>
      <c r="R239" s="205"/>
      <c r="S239" s="205"/>
      <c r="T239" s="206"/>
      <c r="AT239" s="207" t="s">
        <v>248</v>
      </c>
      <c r="AU239" s="207" t="s">
        <v>78</v>
      </c>
      <c r="AV239" s="13" t="s">
        <v>76</v>
      </c>
      <c r="AW239" s="13" t="s">
        <v>31</v>
      </c>
      <c r="AX239" s="13" t="s">
        <v>69</v>
      </c>
      <c r="AY239" s="207" t="s">
        <v>231</v>
      </c>
    </row>
    <row r="240" spans="1:65" s="14" customFormat="1" ht="11.25">
      <c r="B240" s="208"/>
      <c r="C240" s="209"/>
      <c r="D240" s="193" t="s">
        <v>248</v>
      </c>
      <c r="E240" s="210" t="s">
        <v>19</v>
      </c>
      <c r="F240" s="211" t="s">
        <v>699</v>
      </c>
      <c r="G240" s="209"/>
      <c r="H240" s="212">
        <v>791.3</v>
      </c>
      <c r="I240" s="213"/>
      <c r="J240" s="209"/>
      <c r="K240" s="209"/>
      <c r="L240" s="214"/>
      <c r="M240" s="215"/>
      <c r="N240" s="216"/>
      <c r="O240" s="216"/>
      <c r="P240" s="216"/>
      <c r="Q240" s="216"/>
      <c r="R240" s="216"/>
      <c r="S240" s="216"/>
      <c r="T240" s="217"/>
      <c r="AT240" s="218" t="s">
        <v>248</v>
      </c>
      <c r="AU240" s="218" t="s">
        <v>78</v>
      </c>
      <c r="AV240" s="14" t="s">
        <v>78</v>
      </c>
      <c r="AW240" s="14" t="s">
        <v>31</v>
      </c>
      <c r="AX240" s="14" t="s">
        <v>69</v>
      </c>
      <c r="AY240" s="218" t="s">
        <v>231</v>
      </c>
    </row>
    <row r="241" spans="1:65" s="13" customFormat="1" ht="11.25">
      <c r="B241" s="198"/>
      <c r="C241" s="199"/>
      <c r="D241" s="193" t="s">
        <v>248</v>
      </c>
      <c r="E241" s="200" t="s">
        <v>19</v>
      </c>
      <c r="F241" s="201" t="s">
        <v>720</v>
      </c>
      <c r="G241" s="199"/>
      <c r="H241" s="200" t="s">
        <v>19</v>
      </c>
      <c r="I241" s="202"/>
      <c r="J241" s="199"/>
      <c r="K241" s="199"/>
      <c r="L241" s="203"/>
      <c r="M241" s="204"/>
      <c r="N241" s="205"/>
      <c r="O241" s="205"/>
      <c r="P241" s="205"/>
      <c r="Q241" s="205"/>
      <c r="R241" s="205"/>
      <c r="S241" s="205"/>
      <c r="T241" s="206"/>
      <c r="AT241" s="207" t="s">
        <v>248</v>
      </c>
      <c r="AU241" s="207" t="s">
        <v>78</v>
      </c>
      <c r="AV241" s="13" t="s">
        <v>76</v>
      </c>
      <c r="AW241" s="13" t="s">
        <v>31</v>
      </c>
      <c r="AX241" s="13" t="s">
        <v>69</v>
      </c>
      <c r="AY241" s="207" t="s">
        <v>231</v>
      </c>
    </row>
    <row r="242" spans="1:65" s="14" customFormat="1" ht="11.25">
      <c r="B242" s="208"/>
      <c r="C242" s="209"/>
      <c r="D242" s="193" t="s">
        <v>248</v>
      </c>
      <c r="E242" s="210" t="s">
        <v>19</v>
      </c>
      <c r="F242" s="211" t="s">
        <v>701</v>
      </c>
      <c r="G242" s="209"/>
      <c r="H242" s="212">
        <v>115.3</v>
      </c>
      <c r="I242" s="213"/>
      <c r="J242" s="209"/>
      <c r="K242" s="209"/>
      <c r="L242" s="214"/>
      <c r="M242" s="215"/>
      <c r="N242" s="216"/>
      <c r="O242" s="216"/>
      <c r="P242" s="216"/>
      <c r="Q242" s="216"/>
      <c r="R242" s="216"/>
      <c r="S242" s="216"/>
      <c r="T242" s="217"/>
      <c r="AT242" s="218" t="s">
        <v>248</v>
      </c>
      <c r="AU242" s="218" t="s">
        <v>78</v>
      </c>
      <c r="AV242" s="14" t="s">
        <v>78</v>
      </c>
      <c r="AW242" s="14" t="s">
        <v>31</v>
      </c>
      <c r="AX242" s="14" t="s">
        <v>69</v>
      </c>
      <c r="AY242" s="218" t="s">
        <v>231</v>
      </c>
    </row>
    <row r="243" spans="1:65" s="13" customFormat="1" ht="11.25">
      <c r="B243" s="198"/>
      <c r="C243" s="199"/>
      <c r="D243" s="193" t="s">
        <v>248</v>
      </c>
      <c r="E243" s="200" t="s">
        <v>19</v>
      </c>
      <c r="F243" s="201" t="s">
        <v>663</v>
      </c>
      <c r="G243" s="199"/>
      <c r="H243" s="200" t="s">
        <v>19</v>
      </c>
      <c r="I243" s="202"/>
      <c r="J243" s="199"/>
      <c r="K243" s="199"/>
      <c r="L243" s="203"/>
      <c r="M243" s="204"/>
      <c r="N243" s="205"/>
      <c r="O243" s="205"/>
      <c r="P243" s="205"/>
      <c r="Q243" s="205"/>
      <c r="R243" s="205"/>
      <c r="S243" s="205"/>
      <c r="T243" s="206"/>
      <c r="AT243" s="207" t="s">
        <v>248</v>
      </c>
      <c r="AU243" s="207" t="s">
        <v>78</v>
      </c>
      <c r="AV243" s="13" t="s">
        <v>76</v>
      </c>
      <c r="AW243" s="13" t="s">
        <v>31</v>
      </c>
      <c r="AX243" s="13" t="s">
        <v>69</v>
      </c>
      <c r="AY243" s="207" t="s">
        <v>231</v>
      </c>
    </row>
    <row r="244" spans="1:65" s="14" customFormat="1" ht="11.25">
      <c r="B244" s="208"/>
      <c r="C244" s="209"/>
      <c r="D244" s="193" t="s">
        <v>248</v>
      </c>
      <c r="E244" s="210" t="s">
        <v>19</v>
      </c>
      <c r="F244" s="211" t="s">
        <v>703</v>
      </c>
      <c r="G244" s="209"/>
      <c r="H244" s="212">
        <v>118.3</v>
      </c>
      <c r="I244" s="213"/>
      <c r="J244" s="209"/>
      <c r="K244" s="209"/>
      <c r="L244" s="214"/>
      <c r="M244" s="215"/>
      <c r="N244" s="216"/>
      <c r="O244" s="216"/>
      <c r="P244" s="216"/>
      <c r="Q244" s="216"/>
      <c r="R244" s="216"/>
      <c r="S244" s="216"/>
      <c r="T244" s="217"/>
      <c r="AT244" s="218" t="s">
        <v>248</v>
      </c>
      <c r="AU244" s="218" t="s">
        <v>78</v>
      </c>
      <c r="AV244" s="14" t="s">
        <v>78</v>
      </c>
      <c r="AW244" s="14" t="s">
        <v>31</v>
      </c>
      <c r="AX244" s="14" t="s">
        <v>69</v>
      </c>
      <c r="AY244" s="218" t="s">
        <v>231</v>
      </c>
    </row>
    <row r="245" spans="1:65" s="13" customFormat="1" ht="11.25">
      <c r="B245" s="198"/>
      <c r="C245" s="199"/>
      <c r="D245" s="193" t="s">
        <v>248</v>
      </c>
      <c r="E245" s="200" t="s">
        <v>19</v>
      </c>
      <c r="F245" s="201" t="s">
        <v>665</v>
      </c>
      <c r="G245" s="199"/>
      <c r="H245" s="200" t="s">
        <v>19</v>
      </c>
      <c r="I245" s="202"/>
      <c r="J245" s="199"/>
      <c r="K245" s="199"/>
      <c r="L245" s="203"/>
      <c r="M245" s="204"/>
      <c r="N245" s="205"/>
      <c r="O245" s="205"/>
      <c r="P245" s="205"/>
      <c r="Q245" s="205"/>
      <c r="R245" s="205"/>
      <c r="S245" s="205"/>
      <c r="T245" s="206"/>
      <c r="AT245" s="207" t="s">
        <v>248</v>
      </c>
      <c r="AU245" s="207" t="s">
        <v>78</v>
      </c>
      <c r="AV245" s="13" t="s">
        <v>76</v>
      </c>
      <c r="AW245" s="13" t="s">
        <v>31</v>
      </c>
      <c r="AX245" s="13" t="s">
        <v>69</v>
      </c>
      <c r="AY245" s="207" t="s">
        <v>231</v>
      </c>
    </row>
    <row r="246" spans="1:65" s="14" customFormat="1" ht="11.25">
      <c r="B246" s="208"/>
      <c r="C246" s="209"/>
      <c r="D246" s="193" t="s">
        <v>248</v>
      </c>
      <c r="E246" s="210" t="s">
        <v>19</v>
      </c>
      <c r="F246" s="211" t="s">
        <v>705</v>
      </c>
      <c r="G246" s="209"/>
      <c r="H246" s="212">
        <v>54.3</v>
      </c>
      <c r="I246" s="213"/>
      <c r="J246" s="209"/>
      <c r="K246" s="209"/>
      <c r="L246" s="214"/>
      <c r="M246" s="215"/>
      <c r="N246" s="216"/>
      <c r="O246" s="216"/>
      <c r="P246" s="216"/>
      <c r="Q246" s="216"/>
      <c r="R246" s="216"/>
      <c r="S246" s="216"/>
      <c r="T246" s="217"/>
      <c r="AT246" s="218" t="s">
        <v>248</v>
      </c>
      <c r="AU246" s="218" t="s">
        <v>78</v>
      </c>
      <c r="AV246" s="14" t="s">
        <v>78</v>
      </c>
      <c r="AW246" s="14" t="s">
        <v>31</v>
      </c>
      <c r="AX246" s="14" t="s">
        <v>69</v>
      </c>
      <c r="AY246" s="218" t="s">
        <v>231</v>
      </c>
    </row>
    <row r="247" spans="1:65" s="13" customFormat="1" ht="11.25">
      <c r="B247" s="198"/>
      <c r="C247" s="199"/>
      <c r="D247" s="193" t="s">
        <v>248</v>
      </c>
      <c r="E247" s="200" t="s">
        <v>19</v>
      </c>
      <c r="F247" s="201" t="s">
        <v>667</v>
      </c>
      <c r="G247" s="199"/>
      <c r="H247" s="200" t="s">
        <v>19</v>
      </c>
      <c r="I247" s="202"/>
      <c r="J247" s="199"/>
      <c r="K247" s="199"/>
      <c r="L247" s="203"/>
      <c r="M247" s="204"/>
      <c r="N247" s="205"/>
      <c r="O247" s="205"/>
      <c r="P247" s="205"/>
      <c r="Q247" s="205"/>
      <c r="R247" s="205"/>
      <c r="S247" s="205"/>
      <c r="T247" s="206"/>
      <c r="AT247" s="207" t="s">
        <v>248</v>
      </c>
      <c r="AU247" s="207" t="s">
        <v>78</v>
      </c>
      <c r="AV247" s="13" t="s">
        <v>76</v>
      </c>
      <c r="AW247" s="13" t="s">
        <v>31</v>
      </c>
      <c r="AX247" s="13" t="s">
        <v>69</v>
      </c>
      <c r="AY247" s="207" t="s">
        <v>231</v>
      </c>
    </row>
    <row r="248" spans="1:65" s="14" customFormat="1" ht="11.25">
      <c r="B248" s="208"/>
      <c r="C248" s="209"/>
      <c r="D248" s="193" t="s">
        <v>248</v>
      </c>
      <c r="E248" s="210" t="s">
        <v>19</v>
      </c>
      <c r="F248" s="211" t="s">
        <v>707</v>
      </c>
      <c r="G248" s="209"/>
      <c r="H248" s="212">
        <v>176.7</v>
      </c>
      <c r="I248" s="213"/>
      <c r="J248" s="209"/>
      <c r="K248" s="209"/>
      <c r="L248" s="214"/>
      <c r="M248" s="215"/>
      <c r="N248" s="216"/>
      <c r="O248" s="216"/>
      <c r="P248" s="216"/>
      <c r="Q248" s="216"/>
      <c r="R248" s="216"/>
      <c r="S248" s="216"/>
      <c r="T248" s="217"/>
      <c r="AT248" s="218" t="s">
        <v>248</v>
      </c>
      <c r="AU248" s="218" t="s">
        <v>78</v>
      </c>
      <c r="AV248" s="14" t="s">
        <v>78</v>
      </c>
      <c r="AW248" s="14" t="s">
        <v>31</v>
      </c>
      <c r="AX248" s="14" t="s">
        <v>69</v>
      </c>
      <c r="AY248" s="218" t="s">
        <v>231</v>
      </c>
    </row>
    <row r="249" spans="1:65" s="15" customFormat="1" ht="11.25">
      <c r="B249" s="219"/>
      <c r="C249" s="220"/>
      <c r="D249" s="193" t="s">
        <v>248</v>
      </c>
      <c r="E249" s="221" t="s">
        <v>19</v>
      </c>
      <c r="F249" s="222" t="s">
        <v>260</v>
      </c>
      <c r="G249" s="220"/>
      <c r="H249" s="223">
        <v>3634.0000000000009</v>
      </c>
      <c r="I249" s="224"/>
      <c r="J249" s="220"/>
      <c r="K249" s="220"/>
      <c r="L249" s="225"/>
      <c r="M249" s="226"/>
      <c r="N249" s="227"/>
      <c r="O249" s="227"/>
      <c r="P249" s="227"/>
      <c r="Q249" s="227"/>
      <c r="R249" s="227"/>
      <c r="S249" s="227"/>
      <c r="T249" s="228"/>
      <c r="AT249" s="229" t="s">
        <v>248</v>
      </c>
      <c r="AU249" s="229" t="s">
        <v>78</v>
      </c>
      <c r="AV249" s="15" t="s">
        <v>238</v>
      </c>
      <c r="AW249" s="15" t="s">
        <v>31</v>
      </c>
      <c r="AX249" s="15" t="s">
        <v>76</v>
      </c>
      <c r="AY249" s="229" t="s">
        <v>231</v>
      </c>
    </row>
    <row r="250" spans="1:65" s="2" customFormat="1" ht="16.5" customHeight="1">
      <c r="A250" s="36"/>
      <c r="B250" s="37"/>
      <c r="C250" s="247" t="s">
        <v>8</v>
      </c>
      <c r="D250" s="247" t="s">
        <v>638</v>
      </c>
      <c r="E250" s="248" t="s">
        <v>721</v>
      </c>
      <c r="F250" s="249" t="s">
        <v>722</v>
      </c>
      <c r="G250" s="250" t="s">
        <v>243</v>
      </c>
      <c r="H250" s="251">
        <v>3136.51</v>
      </c>
      <c r="I250" s="252"/>
      <c r="J250" s="253">
        <f>ROUND(I250*H250,2)</f>
        <v>0</v>
      </c>
      <c r="K250" s="249" t="s">
        <v>244</v>
      </c>
      <c r="L250" s="254"/>
      <c r="M250" s="255" t="s">
        <v>19</v>
      </c>
      <c r="N250" s="256" t="s">
        <v>40</v>
      </c>
      <c r="O250" s="66"/>
      <c r="P250" s="189">
        <f>O250*H250</f>
        <v>0</v>
      </c>
      <c r="Q250" s="189">
        <v>2.9999999999999997E-4</v>
      </c>
      <c r="R250" s="189">
        <f>Q250*H250</f>
        <v>0.94095299999999993</v>
      </c>
      <c r="S250" s="189">
        <v>0</v>
      </c>
      <c r="T250" s="190">
        <f>S250*H250</f>
        <v>0</v>
      </c>
      <c r="U250" s="36"/>
      <c r="V250" s="36"/>
      <c r="W250" s="36"/>
      <c r="X250" s="36"/>
      <c r="Y250" s="36"/>
      <c r="Z250" s="36"/>
      <c r="AA250" s="36"/>
      <c r="AB250" s="36"/>
      <c r="AC250" s="36"/>
      <c r="AD250" s="36"/>
      <c r="AE250" s="36"/>
      <c r="AR250" s="191" t="s">
        <v>287</v>
      </c>
      <c r="AT250" s="191" t="s">
        <v>638</v>
      </c>
      <c r="AU250" s="191" t="s">
        <v>78</v>
      </c>
      <c r="AY250" s="19" t="s">
        <v>231</v>
      </c>
      <c r="BE250" s="192">
        <f>IF(N250="základní",J250,0)</f>
        <v>0</v>
      </c>
      <c r="BF250" s="192">
        <f>IF(N250="snížená",J250,0)</f>
        <v>0</v>
      </c>
      <c r="BG250" s="192">
        <f>IF(N250="zákl. přenesená",J250,0)</f>
        <v>0</v>
      </c>
      <c r="BH250" s="192">
        <f>IF(N250="sníž. přenesená",J250,0)</f>
        <v>0</v>
      </c>
      <c r="BI250" s="192">
        <f>IF(N250="nulová",J250,0)</f>
        <v>0</v>
      </c>
      <c r="BJ250" s="19" t="s">
        <v>76</v>
      </c>
      <c r="BK250" s="192">
        <f>ROUND(I250*H250,2)</f>
        <v>0</v>
      </c>
      <c r="BL250" s="19" t="s">
        <v>238</v>
      </c>
      <c r="BM250" s="191" t="s">
        <v>723</v>
      </c>
    </row>
    <row r="251" spans="1:65" s="13" customFormat="1" ht="11.25">
      <c r="B251" s="198"/>
      <c r="C251" s="199"/>
      <c r="D251" s="193" t="s">
        <v>248</v>
      </c>
      <c r="E251" s="200" t="s">
        <v>19</v>
      </c>
      <c r="F251" s="201" t="s">
        <v>717</v>
      </c>
      <c r="G251" s="199"/>
      <c r="H251" s="200" t="s">
        <v>19</v>
      </c>
      <c r="I251" s="202"/>
      <c r="J251" s="199"/>
      <c r="K251" s="199"/>
      <c r="L251" s="203"/>
      <c r="M251" s="204"/>
      <c r="N251" s="205"/>
      <c r="O251" s="205"/>
      <c r="P251" s="205"/>
      <c r="Q251" s="205"/>
      <c r="R251" s="205"/>
      <c r="S251" s="205"/>
      <c r="T251" s="206"/>
      <c r="AT251" s="207" t="s">
        <v>248</v>
      </c>
      <c r="AU251" s="207" t="s">
        <v>78</v>
      </c>
      <c r="AV251" s="13" t="s">
        <v>76</v>
      </c>
      <c r="AW251" s="13" t="s">
        <v>31</v>
      </c>
      <c r="AX251" s="13" t="s">
        <v>69</v>
      </c>
      <c r="AY251" s="207" t="s">
        <v>231</v>
      </c>
    </row>
    <row r="252" spans="1:65" s="13" customFormat="1" ht="11.25">
      <c r="B252" s="198"/>
      <c r="C252" s="199"/>
      <c r="D252" s="193" t="s">
        <v>248</v>
      </c>
      <c r="E252" s="200" t="s">
        <v>19</v>
      </c>
      <c r="F252" s="201" t="s">
        <v>655</v>
      </c>
      <c r="G252" s="199"/>
      <c r="H252" s="200" t="s">
        <v>19</v>
      </c>
      <c r="I252" s="202"/>
      <c r="J252" s="199"/>
      <c r="K252" s="199"/>
      <c r="L252" s="203"/>
      <c r="M252" s="204"/>
      <c r="N252" s="205"/>
      <c r="O252" s="205"/>
      <c r="P252" s="205"/>
      <c r="Q252" s="205"/>
      <c r="R252" s="205"/>
      <c r="S252" s="205"/>
      <c r="T252" s="206"/>
      <c r="AT252" s="207" t="s">
        <v>248</v>
      </c>
      <c r="AU252" s="207" t="s">
        <v>78</v>
      </c>
      <c r="AV252" s="13" t="s">
        <v>76</v>
      </c>
      <c r="AW252" s="13" t="s">
        <v>31</v>
      </c>
      <c r="AX252" s="13" t="s">
        <v>69</v>
      </c>
      <c r="AY252" s="207" t="s">
        <v>231</v>
      </c>
    </row>
    <row r="253" spans="1:65" s="14" customFormat="1" ht="11.25">
      <c r="B253" s="208"/>
      <c r="C253" s="209"/>
      <c r="D253" s="193" t="s">
        <v>248</v>
      </c>
      <c r="E253" s="210" t="s">
        <v>19</v>
      </c>
      <c r="F253" s="211" t="s">
        <v>724</v>
      </c>
      <c r="G253" s="209"/>
      <c r="H253" s="212">
        <v>1361.4849999999999</v>
      </c>
      <c r="I253" s="213"/>
      <c r="J253" s="209"/>
      <c r="K253" s="209"/>
      <c r="L253" s="214"/>
      <c r="M253" s="215"/>
      <c r="N253" s="216"/>
      <c r="O253" s="216"/>
      <c r="P253" s="216"/>
      <c r="Q253" s="216"/>
      <c r="R253" s="216"/>
      <c r="S253" s="216"/>
      <c r="T253" s="217"/>
      <c r="AT253" s="218" t="s">
        <v>248</v>
      </c>
      <c r="AU253" s="218" t="s">
        <v>78</v>
      </c>
      <c r="AV253" s="14" t="s">
        <v>78</v>
      </c>
      <c r="AW253" s="14" t="s">
        <v>31</v>
      </c>
      <c r="AX253" s="14" t="s">
        <v>69</v>
      </c>
      <c r="AY253" s="218" t="s">
        <v>231</v>
      </c>
    </row>
    <row r="254" spans="1:65" s="13" customFormat="1" ht="11.25">
      <c r="B254" s="198"/>
      <c r="C254" s="199"/>
      <c r="D254" s="193" t="s">
        <v>248</v>
      </c>
      <c r="E254" s="200" t="s">
        <v>19</v>
      </c>
      <c r="F254" s="201" t="s">
        <v>657</v>
      </c>
      <c r="G254" s="199"/>
      <c r="H254" s="200" t="s">
        <v>19</v>
      </c>
      <c r="I254" s="202"/>
      <c r="J254" s="199"/>
      <c r="K254" s="199"/>
      <c r="L254" s="203"/>
      <c r="M254" s="204"/>
      <c r="N254" s="205"/>
      <c r="O254" s="205"/>
      <c r="P254" s="205"/>
      <c r="Q254" s="205"/>
      <c r="R254" s="205"/>
      <c r="S254" s="205"/>
      <c r="T254" s="206"/>
      <c r="AT254" s="207" t="s">
        <v>248</v>
      </c>
      <c r="AU254" s="207" t="s">
        <v>78</v>
      </c>
      <c r="AV254" s="13" t="s">
        <v>76</v>
      </c>
      <c r="AW254" s="13" t="s">
        <v>31</v>
      </c>
      <c r="AX254" s="13" t="s">
        <v>69</v>
      </c>
      <c r="AY254" s="207" t="s">
        <v>231</v>
      </c>
    </row>
    <row r="255" spans="1:65" s="14" customFormat="1" ht="11.25">
      <c r="B255" s="208"/>
      <c r="C255" s="209"/>
      <c r="D255" s="193" t="s">
        <v>248</v>
      </c>
      <c r="E255" s="210" t="s">
        <v>19</v>
      </c>
      <c r="F255" s="211" t="s">
        <v>725</v>
      </c>
      <c r="G255" s="209"/>
      <c r="H255" s="212">
        <v>463.33499999999998</v>
      </c>
      <c r="I255" s="213"/>
      <c r="J255" s="209"/>
      <c r="K255" s="209"/>
      <c r="L255" s="214"/>
      <c r="M255" s="215"/>
      <c r="N255" s="216"/>
      <c r="O255" s="216"/>
      <c r="P255" s="216"/>
      <c r="Q255" s="216"/>
      <c r="R255" s="216"/>
      <c r="S255" s="216"/>
      <c r="T255" s="217"/>
      <c r="AT255" s="218" t="s">
        <v>248</v>
      </c>
      <c r="AU255" s="218" t="s">
        <v>78</v>
      </c>
      <c r="AV255" s="14" t="s">
        <v>78</v>
      </c>
      <c r="AW255" s="14" t="s">
        <v>31</v>
      </c>
      <c r="AX255" s="14" t="s">
        <v>69</v>
      </c>
      <c r="AY255" s="218" t="s">
        <v>231</v>
      </c>
    </row>
    <row r="256" spans="1:65" s="13" customFormat="1" ht="11.25">
      <c r="B256" s="198"/>
      <c r="C256" s="199"/>
      <c r="D256" s="193" t="s">
        <v>248</v>
      </c>
      <c r="E256" s="200" t="s">
        <v>19</v>
      </c>
      <c r="F256" s="201" t="s">
        <v>718</v>
      </c>
      <c r="G256" s="199"/>
      <c r="H256" s="200" t="s">
        <v>19</v>
      </c>
      <c r="I256" s="202"/>
      <c r="J256" s="199"/>
      <c r="K256" s="199"/>
      <c r="L256" s="203"/>
      <c r="M256" s="204"/>
      <c r="N256" s="205"/>
      <c r="O256" s="205"/>
      <c r="P256" s="205"/>
      <c r="Q256" s="205"/>
      <c r="R256" s="205"/>
      <c r="S256" s="205"/>
      <c r="T256" s="206"/>
      <c r="AT256" s="207" t="s">
        <v>248</v>
      </c>
      <c r="AU256" s="207" t="s">
        <v>78</v>
      </c>
      <c r="AV256" s="13" t="s">
        <v>76</v>
      </c>
      <c r="AW256" s="13" t="s">
        <v>31</v>
      </c>
      <c r="AX256" s="13" t="s">
        <v>69</v>
      </c>
      <c r="AY256" s="207" t="s">
        <v>231</v>
      </c>
    </row>
    <row r="257" spans="1:65" s="14" customFormat="1" ht="11.25">
      <c r="B257" s="208"/>
      <c r="C257" s="209"/>
      <c r="D257" s="193" t="s">
        <v>248</v>
      </c>
      <c r="E257" s="210" t="s">
        <v>19</v>
      </c>
      <c r="F257" s="211" t="s">
        <v>726</v>
      </c>
      <c r="G257" s="209"/>
      <c r="H257" s="212">
        <v>909.995</v>
      </c>
      <c r="I257" s="213"/>
      <c r="J257" s="209"/>
      <c r="K257" s="209"/>
      <c r="L257" s="214"/>
      <c r="M257" s="215"/>
      <c r="N257" s="216"/>
      <c r="O257" s="216"/>
      <c r="P257" s="216"/>
      <c r="Q257" s="216"/>
      <c r="R257" s="216"/>
      <c r="S257" s="216"/>
      <c r="T257" s="217"/>
      <c r="AT257" s="218" t="s">
        <v>248</v>
      </c>
      <c r="AU257" s="218" t="s">
        <v>78</v>
      </c>
      <c r="AV257" s="14" t="s">
        <v>78</v>
      </c>
      <c r="AW257" s="14" t="s">
        <v>31</v>
      </c>
      <c r="AX257" s="14" t="s">
        <v>69</v>
      </c>
      <c r="AY257" s="218" t="s">
        <v>231</v>
      </c>
    </row>
    <row r="258" spans="1:65" s="13" customFormat="1" ht="11.25">
      <c r="B258" s="198"/>
      <c r="C258" s="199"/>
      <c r="D258" s="193" t="s">
        <v>248</v>
      </c>
      <c r="E258" s="200" t="s">
        <v>19</v>
      </c>
      <c r="F258" s="201" t="s">
        <v>663</v>
      </c>
      <c r="G258" s="199"/>
      <c r="H258" s="200" t="s">
        <v>19</v>
      </c>
      <c r="I258" s="202"/>
      <c r="J258" s="199"/>
      <c r="K258" s="199"/>
      <c r="L258" s="203"/>
      <c r="M258" s="204"/>
      <c r="N258" s="205"/>
      <c r="O258" s="205"/>
      <c r="P258" s="205"/>
      <c r="Q258" s="205"/>
      <c r="R258" s="205"/>
      <c r="S258" s="205"/>
      <c r="T258" s="206"/>
      <c r="AT258" s="207" t="s">
        <v>248</v>
      </c>
      <c r="AU258" s="207" t="s">
        <v>78</v>
      </c>
      <c r="AV258" s="13" t="s">
        <v>76</v>
      </c>
      <c r="AW258" s="13" t="s">
        <v>31</v>
      </c>
      <c r="AX258" s="13" t="s">
        <v>69</v>
      </c>
      <c r="AY258" s="207" t="s">
        <v>231</v>
      </c>
    </row>
    <row r="259" spans="1:65" s="14" customFormat="1" ht="11.25">
      <c r="B259" s="208"/>
      <c r="C259" s="209"/>
      <c r="D259" s="193" t="s">
        <v>248</v>
      </c>
      <c r="E259" s="210" t="s">
        <v>19</v>
      </c>
      <c r="F259" s="211" t="s">
        <v>727</v>
      </c>
      <c r="G259" s="209"/>
      <c r="H259" s="212">
        <v>136.04499999999999</v>
      </c>
      <c r="I259" s="213"/>
      <c r="J259" s="209"/>
      <c r="K259" s="209"/>
      <c r="L259" s="214"/>
      <c r="M259" s="215"/>
      <c r="N259" s="216"/>
      <c r="O259" s="216"/>
      <c r="P259" s="216"/>
      <c r="Q259" s="216"/>
      <c r="R259" s="216"/>
      <c r="S259" s="216"/>
      <c r="T259" s="217"/>
      <c r="AT259" s="218" t="s">
        <v>248</v>
      </c>
      <c r="AU259" s="218" t="s">
        <v>78</v>
      </c>
      <c r="AV259" s="14" t="s">
        <v>78</v>
      </c>
      <c r="AW259" s="14" t="s">
        <v>31</v>
      </c>
      <c r="AX259" s="14" t="s">
        <v>69</v>
      </c>
      <c r="AY259" s="218" t="s">
        <v>231</v>
      </c>
    </row>
    <row r="260" spans="1:65" s="13" customFormat="1" ht="11.25">
      <c r="B260" s="198"/>
      <c r="C260" s="199"/>
      <c r="D260" s="193" t="s">
        <v>248</v>
      </c>
      <c r="E260" s="200" t="s">
        <v>19</v>
      </c>
      <c r="F260" s="201" t="s">
        <v>665</v>
      </c>
      <c r="G260" s="199"/>
      <c r="H260" s="200" t="s">
        <v>19</v>
      </c>
      <c r="I260" s="202"/>
      <c r="J260" s="199"/>
      <c r="K260" s="199"/>
      <c r="L260" s="203"/>
      <c r="M260" s="204"/>
      <c r="N260" s="205"/>
      <c r="O260" s="205"/>
      <c r="P260" s="205"/>
      <c r="Q260" s="205"/>
      <c r="R260" s="205"/>
      <c r="S260" s="205"/>
      <c r="T260" s="206"/>
      <c r="AT260" s="207" t="s">
        <v>248</v>
      </c>
      <c r="AU260" s="207" t="s">
        <v>78</v>
      </c>
      <c r="AV260" s="13" t="s">
        <v>76</v>
      </c>
      <c r="AW260" s="13" t="s">
        <v>31</v>
      </c>
      <c r="AX260" s="13" t="s">
        <v>69</v>
      </c>
      <c r="AY260" s="207" t="s">
        <v>231</v>
      </c>
    </row>
    <row r="261" spans="1:65" s="14" customFormat="1" ht="11.25">
      <c r="B261" s="208"/>
      <c r="C261" s="209"/>
      <c r="D261" s="193" t="s">
        <v>248</v>
      </c>
      <c r="E261" s="210" t="s">
        <v>19</v>
      </c>
      <c r="F261" s="211" t="s">
        <v>728</v>
      </c>
      <c r="G261" s="209"/>
      <c r="H261" s="212">
        <v>62.445</v>
      </c>
      <c r="I261" s="213"/>
      <c r="J261" s="209"/>
      <c r="K261" s="209"/>
      <c r="L261" s="214"/>
      <c r="M261" s="215"/>
      <c r="N261" s="216"/>
      <c r="O261" s="216"/>
      <c r="P261" s="216"/>
      <c r="Q261" s="216"/>
      <c r="R261" s="216"/>
      <c r="S261" s="216"/>
      <c r="T261" s="217"/>
      <c r="AT261" s="218" t="s">
        <v>248</v>
      </c>
      <c r="AU261" s="218" t="s">
        <v>78</v>
      </c>
      <c r="AV261" s="14" t="s">
        <v>78</v>
      </c>
      <c r="AW261" s="14" t="s">
        <v>31</v>
      </c>
      <c r="AX261" s="14" t="s">
        <v>69</v>
      </c>
      <c r="AY261" s="218" t="s">
        <v>231</v>
      </c>
    </row>
    <row r="262" spans="1:65" s="13" customFormat="1" ht="11.25">
      <c r="B262" s="198"/>
      <c r="C262" s="199"/>
      <c r="D262" s="193" t="s">
        <v>248</v>
      </c>
      <c r="E262" s="200" t="s">
        <v>19</v>
      </c>
      <c r="F262" s="201" t="s">
        <v>667</v>
      </c>
      <c r="G262" s="199"/>
      <c r="H262" s="200" t="s">
        <v>19</v>
      </c>
      <c r="I262" s="202"/>
      <c r="J262" s="199"/>
      <c r="K262" s="199"/>
      <c r="L262" s="203"/>
      <c r="M262" s="204"/>
      <c r="N262" s="205"/>
      <c r="O262" s="205"/>
      <c r="P262" s="205"/>
      <c r="Q262" s="205"/>
      <c r="R262" s="205"/>
      <c r="S262" s="205"/>
      <c r="T262" s="206"/>
      <c r="AT262" s="207" t="s">
        <v>248</v>
      </c>
      <c r="AU262" s="207" t="s">
        <v>78</v>
      </c>
      <c r="AV262" s="13" t="s">
        <v>76</v>
      </c>
      <c r="AW262" s="13" t="s">
        <v>31</v>
      </c>
      <c r="AX262" s="13" t="s">
        <v>69</v>
      </c>
      <c r="AY262" s="207" t="s">
        <v>231</v>
      </c>
    </row>
    <row r="263" spans="1:65" s="14" customFormat="1" ht="11.25">
      <c r="B263" s="208"/>
      <c r="C263" s="209"/>
      <c r="D263" s="193" t="s">
        <v>248</v>
      </c>
      <c r="E263" s="210" t="s">
        <v>19</v>
      </c>
      <c r="F263" s="211" t="s">
        <v>729</v>
      </c>
      <c r="G263" s="209"/>
      <c r="H263" s="212">
        <v>203.20500000000001</v>
      </c>
      <c r="I263" s="213"/>
      <c r="J263" s="209"/>
      <c r="K263" s="209"/>
      <c r="L263" s="214"/>
      <c r="M263" s="215"/>
      <c r="N263" s="216"/>
      <c r="O263" s="216"/>
      <c r="P263" s="216"/>
      <c r="Q263" s="216"/>
      <c r="R263" s="216"/>
      <c r="S263" s="216"/>
      <c r="T263" s="217"/>
      <c r="AT263" s="218" t="s">
        <v>248</v>
      </c>
      <c r="AU263" s="218" t="s">
        <v>78</v>
      </c>
      <c r="AV263" s="14" t="s">
        <v>78</v>
      </c>
      <c r="AW263" s="14" t="s">
        <v>31</v>
      </c>
      <c r="AX263" s="14" t="s">
        <v>69</v>
      </c>
      <c r="AY263" s="218" t="s">
        <v>231</v>
      </c>
    </row>
    <row r="264" spans="1:65" s="15" customFormat="1" ht="11.25">
      <c r="B264" s="219"/>
      <c r="C264" s="220"/>
      <c r="D264" s="193" t="s">
        <v>248</v>
      </c>
      <c r="E264" s="221" t="s">
        <v>19</v>
      </c>
      <c r="F264" s="222" t="s">
        <v>260</v>
      </c>
      <c r="G264" s="220"/>
      <c r="H264" s="223">
        <v>3136.51</v>
      </c>
      <c r="I264" s="224"/>
      <c r="J264" s="220"/>
      <c r="K264" s="220"/>
      <c r="L264" s="225"/>
      <c r="M264" s="226"/>
      <c r="N264" s="227"/>
      <c r="O264" s="227"/>
      <c r="P264" s="227"/>
      <c r="Q264" s="227"/>
      <c r="R264" s="227"/>
      <c r="S264" s="227"/>
      <c r="T264" s="228"/>
      <c r="AT264" s="229" t="s">
        <v>248</v>
      </c>
      <c r="AU264" s="229" t="s">
        <v>78</v>
      </c>
      <c r="AV264" s="15" t="s">
        <v>238</v>
      </c>
      <c r="AW264" s="15" t="s">
        <v>31</v>
      </c>
      <c r="AX264" s="15" t="s">
        <v>76</v>
      </c>
      <c r="AY264" s="229" t="s">
        <v>231</v>
      </c>
    </row>
    <row r="265" spans="1:65" s="2" customFormat="1" ht="44.25" customHeight="1">
      <c r="A265" s="36"/>
      <c r="B265" s="37"/>
      <c r="C265" s="247" t="s">
        <v>331</v>
      </c>
      <c r="D265" s="247" t="s">
        <v>638</v>
      </c>
      <c r="E265" s="248" t="s">
        <v>730</v>
      </c>
      <c r="F265" s="249" t="s">
        <v>731</v>
      </c>
      <c r="G265" s="250" t="s">
        <v>243</v>
      </c>
      <c r="H265" s="251">
        <v>1042.5899999999999</v>
      </c>
      <c r="I265" s="252"/>
      <c r="J265" s="253">
        <f>ROUND(I265*H265,2)</f>
        <v>0</v>
      </c>
      <c r="K265" s="249" t="s">
        <v>19</v>
      </c>
      <c r="L265" s="254"/>
      <c r="M265" s="255" t="s">
        <v>19</v>
      </c>
      <c r="N265" s="256" t="s">
        <v>40</v>
      </c>
      <c r="O265" s="66"/>
      <c r="P265" s="189">
        <f>O265*H265</f>
        <v>0</v>
      </c>
      <c r="Q265" s="189">
        <v>3.2000000000000003E-4</v>
      </c>
      <c r="R265" s="189">
        <f>Q265*H265</f>
        <v>0.3336288</v>
      </c>
      <c r="S265" s="189">
        <v>0</v>
      </c>
      <c r="T265" s="190">
        <f>S265*H265</f>
        <v>0</v>
      </c>
      <c r="U265" s="36"/>
      <c r="V265" s="36"/>
      <c r="W265" s="36"/>
      <c r="X265" s="36"/>
      <c r="Y265" s="36"/>
      <c r="Z265" s="36"/>
      <c r="AA265" s="36"/>
      <c r="AB265" s="36"/>
      <c r="AC265" s="36"/>
      <c r="AD265" s="36"/>
      <c r="AE265" s="36"/>
      <c r="AR265" s="191" t="s">
        <v>287</v>
      </c>
      <c r="AT265" s="191" t="s">
        <v>638</v>
      </c>
      <c r="AU265" s="191" t="s">
        <v>78</v>
      </c>
      <c r="AY265" s="19" t="s">
        <v>231</v>
      </c>
      <c r="BE265" s="192">
        <f>IF(N265="základní",J265,0)</f>
        <v>0</v>
      </c>
      <c r="BF265" s="192">
        <f>IF(N265="snížená",J265,0)</f>
        <v>0</v>
      </c>
      <c r="BG265" s="192">
        <f>IF(N265="zákl. přenesená",J265,0)</f>
        <v>0</v>
      </c>
      <c r="BH265" s="192">
        <f>IF(N265="sníž. přenesená",J265,0)</f>
        <v>0</v>
      </c>
      <c r="BI265" s="192">
        <f>IF(N265="nulová",J265,0)</f>
        <v>0</v>
      </c>
      <c r="BJ265" s="19" t="s">
        <v>76</v>
      </c>
      <c r="BK265" s="192">
        <f>ROUND(I265*H265,2)</f>
        <v>0</v>
      </c>
      <c r="BL265" s="19" t="s">
        <v>238</v>
      </c>
      <c r="BM265" s="191" t="s">
        <v>732</v>
      </c>
    </row>
    <row r="266" spans="1:65" s="13" customFormat="1" ht="11.25">
      <c r="B266" s="198"/>
      <c r="C266" s="199"/>
      <c r="D266" s="193" t="s">
        <v>248</v>
      </c>
      <c r="E266" s="200" t="s">
        <v>19</v>
      </c>
      <c r="F266" s="201" t="s">
        <v>717</v>
      </c>
      <c r="G266" s="199"/>
      <c r="H266" s="200" t="s">
        <v>19</v>
      </c>
      <c r="I266" s="202"/>
      <c r="J266" s="199"/>
      <c r="K266" s="199"/>
      <c r="L266" s="203"/>
      <c r="M266" s="204"/>
      <c r="N266" s="205"/>
      <c r="O266" s="205"/>
      <c r="P266" s="205"/>
      <c r="Q266" s="205"/>
      <c r="R266" s="205"/>
      <c r="S266" s="205"/>
      <c r="T266" s="206"/>
      <c r="AT266" s="207" t="s">
        <v>248</v>
      </c>
      <c r="AU266" s="207" t="s">
        <v>78</v>
      </c>
      <c r="AV266" s="13" t="s">
        <v>76</v>
      </c>
      <c r="AW266" s="13" t="s">
        <v>31</v>
      </c>
      <c r="AX266" s="13" t="s">
        <v>69</v>
      </c>
      <c r="AY266" s="207" t="s">
        <v>231</v>
      </c>
    </row>
    <row r="267" spans="1:65" s="13" customFormat="1" ht="11.25">
      <c r="B267" s="198"/>
      <c r="C267" s="199"/>
      <c r="D267" s="193" t="s">
        <v>248</v>
      </c>
      <c r="E267" s="200" t="s">
        <v>19</v>
      </c>
      <c r="F267" s="201" t="s">
        <v>719</v>
      </c>
      <c r="G267" s="199"/>
      <c r="H267" s="200" t="s">
        <v>19</v>
      </c>
      <c r="I267" s="202"/>
      <c r="J267" s="199"/>
      <c r="K267" s="199"/>
      <c r="L267" s="203"/>
      <c r="M267" s="204"/>
      <c r="N267" s="205"/>
      <c r="O267" s="205"/>
      <c r="P267" s="205"/>
      <c r="Q267" s="205"/>
      <c r="R267" s="205"/>
      <c r="S267" s="205"/>
      <c r="T267" s="206"/>
      <c r="AT267" s="207" t="s">
        <v>248</v>
      </c>
      <c r="AU267" s="207" t="s">
        <v>78</v>
      </c>
      <c r="AV267" s="13" t="s">
        <v>76</v>
      </c>
      <c r="AW267" s="13" t="s">
        <v>31</v>
      </c>
      <c r="AX267" s="13" t="s">
        <v>69</v>
      </c>
      <c r="AY267" s="207" t="s">
        <v>231</v>
      </c>
    </row>
    <row r="268" spans="1:65" s="14" customFormat="1" ht="11.25">
      <c r="B268" s="208"/>
      <c r="C268" s="209"/>
      <c r="D268" s="193" t="s">
        <v>248</v>
      </c>
      <c r="E268" s="210" t="s">
        <v>19</v>
      </c>
      <c r="F268" s="211" t="s">
        <v>726</v>
      </c>
      <c r="G268" s="209"/>
      <c r="H268" s="212">
        <v>909.995</v>
      </c>
      <c r="I268" s="213"/>
      <c r="J268" s="209"/>
      <c r="K268" s="209"/>
      <c r="L268" s="214"/>
      <c r="M268" s="215"/>
      <c r="N268" s="216"/>
      <c r="O268" s="216"/>
      <c r="P268" s="216"/>
      <c r="Q268" s="216"/>
      <c r="R268" s="216"/>
      <c r="S268" s="216"/>
      <c r="T268" s="217"/>
      <c r="AT268" s="218" t="s">
        <v>248</v>
      </c>
      <c r="AU268" s="218" t="s">
        <v>78</v>
      </c>
      <c r="AV268" s="14" t="s">
        <v>78</v>
      </c>
      <c r="AW268" s="14" t="s">
        <v>31</v>
      </c>
      <c r="AX268" s="14" t="s">
        <v>69</v>
      </c>
      <c r="AY268" s="218" t="s">
        <v>231</v>
      </c>
    </row>
    <row r="269" spans="1:65" s="13" customFormat="1" ht="11.25">
      <c r="B269" s="198"/>
      <c r="C269" s="199"/>
      <c r="D269" s="193" t="s">
        <v>248</v>
      </c>
      <c r="E269" s="200" t="s">
        <v>19</v>
      </c>
      <c r="F269" s="201" t="s">
        <v>661</v>
      </c>
      <c r="G269" s="199"/>
      <c r="H269" s="200" t="s">
        <v>19</v>
      </c>
      <c r="I269" s="202"/>
      <c r="J269" s="199"/>
      <c r="K269" s="199"/>
      <c r="L269" s="203"/>
      <c r="M269" s="204"/>
      <c r="N269" s="205"/>
      <c r="O269" s="205"/>
      <c r="P269" s="205"/>
      <c r="Q269" s="205"/>
      <c r="R269" s="205"/>
      <c r="S269" s="205"/>
      <c r="T269" s="206"/>
      <c r="AT269" s="207" t="s">
        <v>248</v>
      </c>
      <c r="AU269" s="207" t="s">
        <v>78</v>
      </c>
      <c r="AV269" s="13" t="s">
        <v>76</v>
      </c>
      <c r="AW269" s="13" t="s">
        <v>31</v>
      </c>
      <c r="AX269" s="13" t="s">
        <v>69</v>
      </c>
      <c r="AY269" s="207" t="s">
        <v>231</v>
      </c>
    </row>
    <row r="270" spans="1:65" s="14" customFormat="1" ht="11.25">
      <c r="B270" s="208"/>
      <c r="C270" s="209"/>
      <c r="D270" s="193" t="s">
        <v>248</v>
      </c>
      <c r="E270" s="210" t="s">
        <v>19</v>
      </c>
      <c r="F270" s="211" t="s">
        <v>733</v>
      </c>
      <c r="G270" s="209"/>
      <c r="H270" s="212">
        <v>132.595</v>
      </c>
      <c r="I270" s="213"/>
      <c r="J270" s="209"/>
      <c r="K270" s="209"/>
      <c r="L270" s="214"/>
      <c r="M270" s="215"/>
      <c r="N270" s="216"/>
      <c r="O270" s="216"/>
      <c r="P270" s="216"/>
      <c r="Q270" s="216"/>
      <c r="R270" s="216"/>
      <c r="S270" s="216"/>
      <c r="T270" s="217"/>
      <c r="AT270" s="218" t="s">
        <v>248</v>
      </c>
      <c r="AU270" s="218" t="s">
        <v>78</v>
      </c>
      <c r="AV270" s="14" t="s">
        <v>78</v>
      </c>
      <c r="AW270" s="14" t="s">
        <v>31</v>
      </c>
      <c r="AX270" s="14" t="s">
        <v>69</v>
      </c>
      <c r="AY270" s="218" t="s">
        <v>231</v>
      </c>
    </row>
    <row r="271" spans="1:65" s="15" customFormat="1" ht="11.25">
      <c r="B271" s="219"/>
      <c r="C271" s="220"/>
      <c r="D271" s="193" t="s">
        <v>248</v>
      </c>
      <c r="E271" s="221" t="s">
        <v>19</v>
      </c>
      <c r="F271" s="222" t="s">
        <v>260</v>
      </c>
      <c r="G271" s="220"/>
      <c r="H271" s="223">
        <v>1042.5899999999999</v>
      </c>
      <c r="I271" s="224"/>
      <c r="J271" s="220"/>
      <c r="K271" s="220"/>
      <c r="L271" s="225"/>
      <c r="M271" s="226"/>
      <c r="N271" s="227"/>
      <c r="O271" s="227"/>
      <c r="P271" s="227"/>
      <c r="Q271" s="227"/>
      <c r="R271" s="227"/>
      <c r="S271" s="227"/>
      <c r="T271" s="228"/>
      <c r="AT271" s="229" t="s">
        <v>248</v>
      </c>
      <c r="AU271" s="229" t="s">
        <v>78</v>
      </c>
      <c r="AV271" s="15" t="s">
        <v>238</v>
      </c>
      <c r="AW271" s="15" t="s">
        <v>31</v>
      </c>
      <c r="AX271" s="15" t="s">
        <v>76</v>
      </c>
      <c r="AY271" s="229" t="s">
        <v>231</v>
      </c>
    </row>
    <row r="272" spans="1:65" s="2" customFormat="1" ht="24.2" customHeight="1">
      <c r="A272" s="36"/>
      <c r="B272" s="37"/>
      <c r="C272" s="180" t="s">
        <v>335</v>
      </c>
      <c r="D272" s="180" t="s">
        <v>234</v>
      </c>
      <c r="E272" s="181" t="s">
        <v>734</v>
      </c>
      <c r="F272" s="182" t="s">
        <v>735</v>
      </c>
      <c r="G272" s="183" t="s">
        <v>356</v>
      </c>
      <c r="H272" s="184">
        <v>0.45600000000000002</v>
      </c>
      <c r="I272" s="185"/>
      <c r="J272" s="186">
        <f>ROUND(I272*H272,2)</f>
        <v>0</v>
      </c>
      <c r="K272" s="182" t="s">
        <v>244</v>
      </c>
      <c r="L272" s="41"/>
      <c r="M272" s="187" t="s">
        <v>19</v>
      </c>
      <c r="N272" s="188" t="s">
        <v>40</v>
      </c>
      <c r="O272" s="66"/>
      <c r="P272" s="189">
        <f>O272*H272</f>
        <v>0</v>
      </c>
      <c r="Q272" s="189">
        <v>1.98</v>
      </c>
      <c r="R272" s="189">
        <f>Q272*H272</f>
        <v>0.90288000000000002</v>
      </c>
      <c r="S272" s="189">
        <v>0</v>
      </c>
      <c r="T272" s="190">
        <f>S272*H272</f>
        <v>0</v>
      </c>
      <c r="U272" s="36"/>
      <c r="V272" s="36"/>
      <c r="W272" s="36"/>
      <c r="X272" s="36"/>
      <c r="Y272" s="36"/>
      <c r="Z272" s="36"/>
      <c r="AA272" s="36"/>
      <c r="AB272" s="36"/>
      <c r="AC272" s="36"/>
      <c r="AD272" s="36"/>
      <c r="AE272" s="36"/>
      <c r="AR272" s="191" t="s">
        <v>238</v>
      </c>
      <c r="AT272" s="191" t="s">
        <v>234</v>
      </c>
      <c r="AU272" s="191" t="s">
        <v>78</v>
      </c>
      <c r="AY272" s="19" t="s">
        <v>231</v>
      </c>
      <c r="BE272" s="192">
        <f>IF(N272="základní",J272,0)</f>
        <v>0</v>
      </c>
      <c r="BF272" s="192">
        <f>IF(N272="snížená",J272,0)</f>
        <v>0</v>
      </c>
      <c r="BG272" s="192">
        <f>IF(N272="zákl. přenesená",J272,0)</f>
        <v>0</v>
      </c>
      <c r="BH272" s="192">
        <f>IF(N272="sníž. přenesená",J272,0)</f>
        <v>0</v>
      </c>
      <c r="BI272" s="192">
        <f>IF(N272="nulová",J272,0)</f>
        <v>0</v>
      </c>
      <c r="BJ272" s="19" t="s">
        <v>76</v>
      </c>
      <c r="BK272" s="192">
        <f>ROUND(I272*H272,2)</f>
        <v>0</v>
      </c>
      <c r="BL272" s="19" t="s">
        <v>238</v>
      </c>
      <c r="BM272" s="191" t="s">
        <v>736</v>
      </c>
    </row>
    <row r="273" spans="1:65" s="2" customFormat="1" ht="68.25">
      <c r="A273" s="36"/>
      <c r="B273" s="37"/>
      <c r="C273" s="38"/>
      <c r="D273" s="193" t="s">
        <v>246</v>
      </c>
      <c r="E273" s="38"/>
      <c r="F273" s="194" t="s">
        <v>737</v>
      </c>
      <c r="G273" s="38"/>
      <c r="H273" s="38"/>
      <c r="I273" s="195"/>
      <c r="J273" s="38"/>
      <c r="K273" s="38"/>
      <c r="L273" s="41"/>
      <c r="M273" s="196"/>
      <c r="N273" s="197"/>
      <c r="O273" s="66"/>
      <c r="P273" s="66"/>
      <c r="Q273" s="66"/>
      <c r="R273" s="66"/>
      <c r="S273" s="66"/>
      <c r="T273" s="67"/>
      <c r="U273" s="36"/>
      <c r="V273" s="36"/>
      <c r="W273" s="36"/>
      <c r="X273" s="36"/>
      <c r="Y273" s="36"/>
      <c r="Z273" s="36"/>
      <c r="AA273" s="36"/>
      <c r="AB273" s="36"/>
      <c r="AC273" s="36"/>
      <c r="AD273" s="36"/>
      <c r="AE273" s="36"/>
      <c r="AT273" s="19" t="s">
        <v>246</v>
      </c>
      <c r="AU273" s="19" t="s">
        <v>78</v>
      </c>
    </row>
    <row r="274" spans="1:65" s="13" customFormat="1" ht="11.25">
      <c r="B274" s="198"/>
      <c r="C274" s="199"/>
      <c r="D274" s="193" t="s">
        <v>248</v>
      </c>
      <c r="E274" s="200" t="s">
        <v>19</v>
      </c>
      <c r="F274" s="201" t="s">
        <v>618</v>
      </c>
      <c r="G274" s="199"/>
      <c r="H274" s="200" t="s">
        <v>19</v>
      </c>
      <c r="I274" s="202"/>
      <c r="J274" s="199"/>
      <c r="K274" s="199"/>
      <c r="L274" s="203"/>
      <c r="M274" s="204"/>
      <c r="N274" s="205"/>
      <c r="O274" s="205"/>
      <c r="P274" s="205"/>
      <c r="Q274" s="205"/>
      <c r="R274" s="205"/>
      <c r="S274" s="205"/>
      <c r="T274" s="206"/>
      <c r="AT274" s="207" t="s">
        <v>248</v>
      </c>
      <c r="AU274" s="207" t="s">
        <v>78</v>
      </c>
      <c r="AV274" s="13" t="s">
        <v>76</v>
      </c>
      <c r="AW274" s="13" t="s">
        <v>31</v>
      </c>
      <c r="AX274" s="13" t="s">
        <v>69</v>
      </c>
      <c r="AY274" s="207" t="s">
        <v>231</v>
      </c>
    </row>
    <row r="275" spans="1:65" s="14" customFormat="1" ht="11.25">
      <c r="B275" s="208"/>
      <c r="C275" s="209"/>
      <c r="D275" s="193" t="s">
        <v>248</v>
      </c>
      <c r="E275" s="210" t="s">
        <v>19</v>
      </c>
      <c r="F275" s="211" t="s">
        <v>738</v>
      </c>
      <c r="G275" s="209"/>
      <c r="H275" s="212">
        <v>0.45600000000000002</v>
      </c>
      <c r="I275" s="213"/>
      <c r="J275" s="209"/>
      <c r="K275" s="209"/>
      <c r="L275" s="214"/>
      <c r="M275" s="215"/>
      <c r="N275" s="216"/>
      <c r="O275" s="216"/>
      <c r="P275" s="216"/>
      <c r="Q275" s="216"/>
      <c r="R275" s="216"/>
      <c r="S275" s="216"/>
      <c r="T275" s="217"/>
      <c r="AT275" s="218" t="s">
        <v>248</v>
      </c>
      <c r="AU275" s="218" t="s">
        <v>78</v>
      </c>
      <c r="AV275" s="14" t="s">
        <v>78</v>
      </c>
      <c r="AW275" s="14" t="s">
        <v>31</v>
      </c>
      <c r="AX275" s="14" t="s">
        <v>69</v>
      </c>
      <c r="AY275" s="218" t="s">
        <v>231</v>
      </c>
    </row>
    <row r="276" spans="1:65" s="15" customFormat="1" ht="11.25">
      <c r="B276" s="219"/>
      <c r="C276" s="220"/>
      <c r="D276" s="193" t="s">
        <v>248</v>
      </c>
      <c r="E276" s="221" t="s">
        <v>19</v>
      </c>
      <c r="F276" s="222" t="s">
        <v>260</v>
      </c>
      <c r="G276" s="220"/>
      <c r="H276" s="223">
        <v>0.45600000000000002</v>
      </c>
      <c r="I276" s="224"/>
      <c r="J276" s="220"/>
      <c r="K276" s="220"/>
      <c r="L276" s="225"/>
      <c r="M276" s="226"/>
      <c r="N276" s="227"/>
      <c r="O276" s="227"/>
      <c r="P276" s="227"/>
      <c r="Q276" s="227"/>
      <c r="R276" s="227"/>
      <c r="S276" s="227"/>
      <c r="T276" s="228"/>
      <c r="AT276" s="229" t="s">
        <v>248</v>
      </c>
      <c r="AU276" s="229" t="s">
        <v>78</v>
      </c>
      <c r="AV276" s="15" t="s">
        <v>238</v>
      </c>
      <c r="AW276" s="15" t="s">
        <v>31</v>
      </c>
      <c r="AX276" s="15" t="s">
        <v>76</v>
      </c>
      <c r="AY276" s="229" t="s">
        <v>231</v>
      </c>
    </row>
    <row r="277" spans="1:65" s="2" customFormat="1" ht="33" customHeight="1">
      <c r="A277" s="36"/>
      <c r="B277" s="37"/>
      <c r="C277" s="180" t="s">
        <v>339</v>
      </c>
      <c r="D277" s="180" t="s">
        <v>234</v>
      </c>
      <c r="E277" s="181" t="s">
        <v>739</v>
      </c>
      <c r="F277" s="182" t="s">
        <v>740</v>
      </c>
      <c r="G277" s="183" t="s">
        <v>356</v>
      </c>
      <c r="H277" s="184">
        <v>3.8010000000000002</v>
      </c>
      <c r="I277" s="185"/>
      <c r="J277" s="186">
        <f>ROUND(I277*H277,2)</f>
        <v>0</v>
      </c>
      <c r="K277" s="182" t="s">
        <v>244</v>
      </c>
      <c r="L277" s="41"/>
      <c r="M277" s="187" t="s">
        <v>19</v>
      </c>
      <c r="N277" s="188" t="s">
        <v>40</v>
      </c>
      <c r="O277" s="66"/>
      <c r="P277" s="189">
        <f>O277*H277</f>
        <v>0</v>
      </c>
      <c r="Q277" s="189">
        <v>2.45329</v>
      </c>
      <c r="R277" s="189">
        <f>Q277*H277</f>
        <v>9.3249552900000001</v>
      </c>
      <c r="S277" s="189">
        <v>0</v>
      </c>
      <c r="T277" s="190">
        <f>S277*H277</f>
        <v>0</v>
      </c>
      <c r="U277" s="36"/>
      <c r="V277" s="36"/>
      <c r="W277" s="36"/>
      <c r="X277" s="36"/>
      <c r="Y277" s="36"/>
      <c r="Z277" s="36"/>
      <c r="AA277" s="36"/>
      <c r="AB277" s="36"/>
      <c r="AC277" s="36"/>
      <c r="AD277" s="36"/>
      <c r="AE277" s="36"/>
      <c r="AR277" s="191" t="s">
        <v>238</v>
      </c>
      <c r="AT277" s="191" t="s">
        <v>234</v>
      </c>
      <c r="AU277" s="191" t="s">
        <v>78</v>
      </c>
      <c r="AY277" s="19" t="s">
        <v>231</v>
      </c>
      <c r="BE277" s="192">
        <f>IF(N277="základní",J277,0)</f>
        <v>0</v>
      </c>
      <c r="BF277" s="192">
        <f>IF(N277="snížená",J277,0)</f>
        <v>0</v>
      </c>
      <c r="BG277" s="192">
        <f>IF(N277="zákl. přenesená",J277,0)</f>
        <v>0</v>
      </c>
      <c r="BH277" s="192">
        <f>IF(N277="sníž. přenesená",J277,0)</f>
        <v>0</v>
      </c>
      <c r="BI277" s="192">
        <f>IF(N277="nulová",J277,0)</f>
        <v>0</v>
      </c>
      <c r="BJ277" s="19" t="s">
        <v>76</v>
      </c>
      <c r="BK277" s="192">
        <f>ROUND(I277*H277,2)</f>
        <v>0</v>
      </c>
      <c r="BL277" s="19" t="s">
        <v>238</v>
      </c>
      <c r="BM277" s="191" t="s">
        <v>741</v>
      </c>
    </row>
    <row r="278" spans="1:65" s="2" customFormat="1" ht="146.25">
      <c r="A278" s="36"/>
      <c r="B278" s="37"/>
      <c r="C278" s="38"/>
      <c r="D278" s="193" t="s">
        <v>246</v>
      </c>
      <c r="E278" s="38"/>
      <c r="F278" s="194" t="s">
        <v>742</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246</v>
      </c>
      <c r="AU278" s="19" t="s">
        <v>78</v>
      </c>
    </row>
    <row r="279" spans="1:65" s="13" customFormat="1" ht="11.25">
      <c r="B279" s="198"/>
      <c r="C279" s="199"/>
      <c r="D279" s="193" t="s">
        <v>248</v>
      </c>
      <c r="E279" s="200" t="s">
        <v>19</v>
      </c>
      <c r="F279" s="201" t="s">
        <v>743</v>
      </c>
      <c r="G279" s="199"/>
      <c r="H279" s="200" t="s">
        <v>19</v>
      </c>
      <c r="I279" s="202"/>
      <c r="J279" s="199"/>
      <c r="K279" s="199"/>
      <c r="L279" s="203"/>
      <c r="M279" s="204"/>
      <c r="N279" s="205"/>
      <c r="O279" s="205"/>
      <c r="P279" s="205"/>
      <c r="Q279" s="205"/>
      <c r="R279" s="205"/>
      <c r="S279" s="205"/>
      <c r="T279" s="206"/>
      <c r="AT279" s="207" t="s">
        <v>248</v>
      </c>
      <c r="AU279" s="207" t="s">
        <v>78</v>
      </c>
      <c r="AV279" s="13" t="s">
        <v>76</v>
      </c>
      <c r="AW279" s="13" t="s">
        <v>31</v>
      </c>
      <c r="AX279" s="13" t="s">
        <v>69</v>
      </c>
      <c r="AY279" s="207" t="s">
        <v>231</v>
      </c>
    </row>
    <row r="280" spans="1:65" s="13" customFormat="1" ht="11.25">
      <c r="B280" s="198"/>
      <c r="C280" s="199"/>
      <c r="D280" s="193" t="s">
        <v>248</v>
      </c>
      <c r="E280" s="200" t="s">
        <v>19</v>
      </c>
      <c r="F280" s="201" t="s">
        <v>744</v>
      </c>
      <c r="G280" s="199"/>
      <c r="H280" s="200" t="s">
        <v>19</v>
      </c>
      <c r="I280" s="202"/>
      <c r="J280" s="199"/>
      <c r="K280" s="199"/>
      <c r="L280" s="203"/>
      <c r="M280" s="204"/>
      <c r="N280" s="205"/>
      <c r="O280" s="205"/>
      <c r="P280" s="205"/>
      <c r="Q280" s="205"/>
      <c r="R280" s="205"/>
      <c r="S280" s="205"/>
      <c r="T280" s="206"/>
      <c r="AT280" s="207" t="s">
        <v>248</v>
      </c>
      <c r="AU280" s="207" t="s">
        <v>78</v>
      </c>
      <c r="AV280" s="13" t="s">
        <v>76</v>
      </c>
      <c r="AW280" s="13" t="s">
        <v>31</v>
      </c>
      <c r="AX280" s="13" t="s">
        <v>69</v>
      </c>
      <c r="AY280" s="207" t="s">
        <v>231</v>
      </c>
    </row>
    <row r="281" spans="1:65" s="14" customFormat="1" ht="11.25">
      <c r="B281" s="208"/>
      <c r="C281" s="209"/>
      <c r="D281" s="193" t="s">
        <v>248</v>
      </c>
      <c r="E281" s="210" t="s">
        <v>19</v>
      </c>
      <c r="F281" s="211" t="s">
        <v>745</v>
      </c>
      <c r="G281" s="209"/>
      <c r="H281" s="212">
        <v>2.04</v>
      </c>
      <c r="I281" s="213"/>
      <c r="J281" s="209"/>
      <c r="K281" s="209"/>
      <c r="L281" s="214"/>
      <c r="M281" s="215"/>
      <c r="N281" s="216"/>
      <c r="O281" s="216"/>
      <c r="P281" s="216"/>
      <c r="Q281" s="216"/>
      <c r="R281" s="216"/>
      <c r="S281" s="216"/>
      <c r="T281" s="217"/>
      <c r="AT281" s="218" t="s">
        <v>248</v>
      </c>
      <c r="AU281" s="218" t="s">
        <v>78</v>
      </c>
      <c r="AV281" s="14" t="s">
        <v>78</v>
      </c>
      <c r="AW281" s="14" t="s">
        <v>31</v>
      </c>
      <c r="AX281" s="14" t="s">
        <v>69</v>
      </c>
      <c r="AY281" s="218" t="s">
        <v>231</v>
      </c>
    </row>
    <row r="282" spans="1:65" s="14" customFormat="1" ht="11.25">
      <c r="B282" s="208"/>
      <c r="C282" s="209"/>
      <c r="D282" s="193" t="s">
        <v>248</v>
      </c>
      <c r="E282" s="210" t="s">
        <v>19</v>
      </c>
      <c r="F282" s="211" t="s">
        <v>746</v>
      </c>
      <c r="G282" s="209"/>
      <c r="H282" s="212">
        <v>1.7609999999999999</v>
      </c>
      <c r="I282" s="213"/>
      <c r="J282" s="209"/>
      <c r="K282" s="209"/>
      <c r="L282" s="214"/>
      <c r="M282" s="215"/>
      <c r="N282" s="216"/>
      <c r="O282" s="216"/>
      <c r="P282" s="216"/>
      <c r="Q282" s="216"/>
      <c r="R282" s="216"/>
      <c r="S282" s="216"/>
      <c r="T282" s="217"/>
      <c r="AT282" s="218" t="s">
        <v>248</v>
      </c>
      <c r="AU282" s="218" t="s">
        <v>78</v>
      </c>
      <c r="AV282" s="14" t="s">
        <v>78</v>
      </c>
      <c r="AW282" s="14" t="s">
        <v>31</v>
      </c>
      <c r="AX282" s="14" t="s">
        <v>69</v>
      </c>
      <c r="AY282" s="218" t="s">
        <v>231</v>
      </c>
    </row>
    <row r="283" spans="1:65" s="15" customFormat="1" ht="11.25">
      <c r="B283" s="219"/>
      <c r="C283" s="220"/>
      <c r="D283" s="193" t="s">
        <v>248</v>
      </c>
      <c r="E283" s="221" t="s">
        <v>19</v>
      </c>
      <c r="F283" s="222" t="s">
        <v>260</v>
      </c>
      <c r="G283" s="220"/>
      <c r="H283" s="223">
        <v>3.8010000000000002</v>
      </c>
      <c r="I283" s="224"/>
      <c r="J283" s="220"/>
      <c r="K283" s="220"/>
      <c r="L283" s="225"/>
      <c r="M283" s="226"/>
      <c r="N283" s="227"/>
      <c r="O283" s="227"/>
      <c r="P283" s="227"/>
      <c r="Q283" s="227"/>
      <c r="R283" s="227"/>
      <c r="S283" s="227"/>
      <c r="T283" s="228"/>
      <c r="AT283" s="229" t="s">
        <v>248</v>
      </c>
      <c r="AU283" s="229" t="s">
        <v>78</v>
      </c>
      <c r="AV283" s="15" t="s">
        <v>238</v>
      </c>
      <c r="AW283" s="15" t="s">
        <v>31</v>
      </c>
      <c r="AX283" s="15" t="s">
        <v>76</v>
      </c>
      <c r="AY283" s="229" t="s">
        <v>231</v>
      </c>
    </row>
    <row r="284" spans="1:65" s="2" customFormat="1" ht="16.5" customHeight="1">
      <c r="A284" s="36"/>
      <c r="B284" s="37"/>
      <c r="C284" s="180" t="s">
        <v>347</v>
      </c>
      <c r="D284" s="180" t="s">
        <v>234</v>
      </c>
      <c r="E284" s="181" t="s">
        <v>747</v>
      </c>
      <c r="F284" s="182" t="s">
        <v>748</v>
      </c>
      <c r="G284" s="183" t="s">
        <v>243</v>
      </c>
      <c r="H284" s="184">
        <v>5.0010000000000003</v>
      </c>
      <c r="I284" s="185"/>
      <c r="J284" s="186">
        <f>ROUND(I284*H284,2)</f>
        <v>0</v>
      </c>
      <c r="K284" s="182" t="s">
        <v>244</v>
      </c>
      <c r="L284" s="41"/>
      <c r="M284" s="187" t="s">
        <v>19</v>
      </c>
      <c r="N284" s="188" t="s">
        <v>40</v>
      </c>
      <c r="O284" s="66"/>
      <c r="P284" s="189">
        <f>O284*H284</f>
        <v>0</v>
      </c>
      <c r="Q284" s="189">
        <v>2.47E-3</v>
      </c>
      <c r="R284" s="189">
        <f>Q284*H284</f>
        <v>1.2352470000000001E-2</v>
      </c>
      <c r="S284" s="189">
        <v>0</v>
      </c>
      <c r="T284" s="190">
        <f>S284*H284</f>
        <v>0</v>
      </c>
      <c r="U284" s="36"/>
      <c r="V284" s="36"/>
      <c r="W284" s="36"/>
      <c r="X284" s="36"/>
      <c r="Y284" s="36"/>
      <c r="Z284" s="36"/>
      <c r="AA284" s="36"/>
      <c r="AB284" s="36"/>
      <c r="AC284" s="36"/>
      <c r="AD284" s="36"/>
      <c r="AE284" s="36"/>
      <c r="AR284" s="191" t="s">
        <v>238</v>
      </c>
      <c r="AT284" s="191" t="s">
        <v>234</v>
      </c>
      <c r="AU284" s="191" t="s">
        <v>78</v>
      </c>
      <c r="AY284" s="19" t="s">
        <v>231</v>
      </c>
      <c r="BE284" s="192">
        <f>IF(N284="základní",J284,0)</f>
        <v>0</v>
      </c>
      <c r="BF284" s="192">
        <f>IF(N284="snížená",J284,0)</f>
        <v>0</v>
      </c>
      <c r="BG284" s="192">
        <f>IF(N284="zákl. přenesená",J284,0)</f>
        <v>0</v>
      </c>
      <c r="BH284" s="192">
        <f>IF(N284="sníž. přenesená",J284,0)</f>
        <v>0</v>
      </c>
      <c r="BI284" s="192">
        <f>IF(N284="nulová",J284,0)</f>
        <v>0</v>
      </c>
      <c r="BJ284" s="19" t="s">
        <v>76</v>
      </c>
      <c r="BK284" s="192">
        <f>ROUND(I284*H284,2)</f>
        <v>0</v>
      </c>
      <c r="BL284" s="19" t="s">
        <v>238</v>
      </c>
      <c r="BM284" s="191" t="s">
        <v>749</v>
      </c>
    </row>
    <row r="285" spans="1:65" s="2" customFormat="1" ht="58.5">
      <c r="A285" s="36"/>
      <c r="B285" s="37"/>
      <c r="C285" s="38"/>
      <c r="D285" s="193" t="s">
        <v>246</v>
      </c>
      <c r="E285" s="38"/>
      <c r="F285" s="194" t="s">
        <v>750</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246</v>
      </c>
      <c r="AU285" s="19" t="s">
        <v>78</v>
      </c>
    </row>
    <row r="286" spans="1:65" s="13" customFormat="1" ht="11.25">
      <c r="B286" s="198"/>
      <c r="C286" s="199"/>
      <c r="D286" s="193" t="s">
        <v>248</v>
      </c>
      <c r="E286" s="200" t="s">
        <v>19</v>
      </c>
      <c r="F286" s="201" t="s">
        <v>744</v>
      </c>
      <c r="G286" s="199"/>
      <c r="H286" s="200" t="s">
        <v>19</v>
      </c>
      <c r="I286" s="202"/>
      <c r="J286" s="199"/>
      <c r="K286" s="199"/>
      <c r="L286" s="203"/>
      <c r="M286" s="204"/>
      <c r="N286" s="205"/>
      <c r="O286" s="205"/>
      <c r="P286" s="205"/>
      <c r="Q286" s="205"/>
      <c r="R286" s="205"/>
      <c r="S286" s="205"/>
      <c r="T286" s="206"/>
      <c r="AT286" s="207" t="s">
        <v>248</v>
      </c>
      <c r="AU286" s="207" t="s">
        <v>78</v>
      </c>
      <c r="AV286" s="13" t="s">
        <v>76</v>
      </c>
      <c r="AW286" s="13" t="s">
        <v>31</v>
      </c>
      <c r="AX286" s="13" t="s">
        <v>69</v>
      </c>
      <c r="AY286" s="207" t="s">
        <v>231</v>
      </c>
    </row>
    <row r="287" spans="1:65" s="14" customFormat="1" ht="11.25">
      <c r="B287" s="208"/>
      <c r="C287" s="209"/>
      <c r="D287" s="193" t="s">
        <v>248</v>
      </c>
      <c r="E287" s="210" t="s">
        <v>19</v>
      </c>
      <c r="F287" s="211" t="s">
        <v>751</v>
      </c>
      <c r="G287" s="209"/>
      <c r="H287" s="212">
        <v>2.64</v>
      </c>
      <c r="I287" s="213"/>
      <c r="J287" s="209"/>
      <c r="K287" s="209"/>
      <c r="L287" s="214"/>
      <c r="M287" s="215"/>
      <c r="N287" s="216"/>
      <c r="O287" s="216"/>
      <c r="P287" s="216"/>
      <c r="Q287" s="216"/>
      <c r="R287" s="216"/>
      <c r="S287" s="216"/>
      <c r="T287" s="217"/>
      <c r="AT287" s="218" t="s">
        <v>248</v>
      </c>
      <c r="AU287" s="218" t="s">
        <v>78</v>
      </c>
      <c r="AV287" s="14" t="s">
        <v>78</v>
      </c>
      <c r="AW287" s="14" t="s">
        <v>31</v>
      </c>
      <c r="AX287" s="14" t="s">
        <v>69</v>
      </c>
      <c r="AY287" s="218" t="s">
        <v>231</v>
      </c>
    </row>
    <row r="288" spans="1:65" s="14" customFormat="1" ht="11.25">
      <c r="B288" s="208"/>
      <c r="C288" s="209"/>
      <c r="D288" s="193" t="s">
        <v>248</v>
      </c>
      <c r="E288" s="210" t="s">
        <v>19</v>
      </c>
      <c r="F288" s="211" t="s">
        <v>752</v>
      </c>
      <c r="G288" s="209"/>
      <c r="H288" s="212">
        <v>2.3610000000000002</v>
      </c>
      <c r="I288" s="213"/>
      <c r="J288" s="209"/>
      <c r="K288" s="209"/>
      <c r="L288" s="214"/>
      <c r="M288" s="215"/>
      <c r="N288" s="216"/>
      <c r="O288" s="216"/>
      <c r="P288" s="216"/>
      <c r="Q288" s="216"/>
      <c r="R288" s="216"/>
      <c r="S288" s="216"/>
      <c r="T288" s="217"/>
      <c r="AT288" s="218" t="s">
        <v>248</v>
      </c>
      <c r="AU288" s="218" t="s">
        <v>78</v>
      </c>
      <c r="AV288" s="14" t="s">
        <v>78</v>
      </c>
      <c r="AW288" s="14" t="s">
        <v>31</v>
      </c>
      <c r="AX288" s="14" t="s">
        <v>69</v>
      </c>
      <c r="AY288" s="218" t="s">
        <v>231</v>
      </c>
    </row>
    <row r="289" spans="1:65" s="15" customFormat="1" ht="11.25">
      <c r="B289" s="219"/>
      <c r="C289" s="220"/>
      <c r="D289" s="193" t="s">
        <v>248</v>
      </c>
      <c r="E289" s="221" t="s">
        <v>19</v>
      </c>
      <c r="F289" s="222" t="s">
        <v>260</v>
      </c>
      <c r="G289" s="220"/>
      <c r="H289" s="223">
        <v>5.0010000000000003</v>
      </c>
      <c r="I289" s="224"/>
      <c r="J289" s="220"/>
      <c r="K289" s="220"/>
      <c r="L289" s="225"/>
      <c r="M289" s="226"/>
      <c r="N289" s="227"/>
      <c r="O289" s="227"/>
      <c r="P289" s="227"/>
      <c r="Q289" s="227"/>
      <c r="R289" s="227"/>
      <c r="S289" s="227"/>
      <c r="T289" s="228"/>
      <c r="AT289" s="229" t="s">
        <v>248</v>
      </c>
      <c r="AU289" s="229" t="s">
        <v>78</v>
      </c>
      <c r="AV289" s="15" t="s">
        <v>238</v>
      </c>
      <c r="AW289" s="15" t="s">
        <v>31</v>
      </c>
      <c r="AX289" s="15" t="s">
        <v>76</v>
      </c>
      <c r="AY289" s="229" t="s">
        <v>231</v>
      </c>
    </row>
    <row r="290" spans="1:65" s="2" customFormat="1" ht="16.5" customHeight="1">
      <c r="A290" s="36"/>
      <c r="B290" s="37"/>
      <c r="C290" s="180" t="s">
        <v>353</v>
      </c>
      <c r="D290" s="180" t="s">
        <v>234</v>
      </c>
      <c r="E290" s="181" t="s">
        <v>747</v>
      </c>
      <c r="F290" s="182" t="s">
        <v>748</v>
      </c>
      <c r="G290" s="183" t="s">
        <v>243</v>
      </c>
      <c r="H290" s="184">
        <v>27.379000000000001</v>
      </c>
      <c r="I290" s="185"/>
      <c r="J290" s="186">
        <f>ROUND(I290*H290,2)</f>
        <v>0</v>
      </c>
      <c r="K290" s="182" t="s">
        <v>244</v>
      </c>
      <c r="L290" s="41"/>
      <c r="M290" s="187" t="s">
        <v>19</v>
      </c>
      <c r="N290" s="188" t="s">
        <v>40</v>
      </c>
      <c r="O290" s="66"/>
      <c r="P290" s="189">
        <f>O290*H290</f>
        <v>0</v>
      </c>
      <c r="Q290" s="189">
        <v>2.47E-3</v>
      </c>
      <c r="R290" s="189">
        <f>Q290*H290</f>
        <v>6.7626130000000007E-2</v>
      </c>
      <c r="S290" s="189">
        <v>0</v>
      </c>
      <c r="T290" s="190">
        <f>S290*H290</f>
        <v>0</v>
      </c>
      <c r="U290" s="36"/>
      <c r="V290" s="36"/>
      <c r="W290" s="36"/>
      <c r="X290" s="36"/>
      <c r="Y290" s="36"/>
      <c r="Z290" s="36"/>
      <c r="AA290" s="36"/>
      <c r="AB290" s="36"/>
      <c r="AC290" s="36"/>
      <c r="AD290" s="36"/>
      <c r="AE290" s="36"/>
      <c r="AR290" s="191" t="s">
        <v>238</v>
      </c>
      <c r="AT290" s="191" t="s">
        <v>234</v>
      </c>
      <c r="AU290" s="191" t="s">
        <v>78</v>
      </c>
      <c r="AY290" s="19" t="s">
        <v>231</v>
      </c>
      <c r="BE290" s="192">
        <f>IF(N290="základní",J290,0)</f>
        <v>0</v>
      </c>
      <c r="BF290" s="192">
        <f>IF(N290="snížená",J290,0)</f>
        <v>0</v>
      </c>
      <c r="BG290" s="192">
        <f>IF(N290="zákl. přenesená",J290,0)</f>
        <v>0</v>
      </c>
      <c r="BH290" s="192">
        <f>IF(N290="sníž. přenesená",J290,0)</f>
        <v>0</v>
      </c>
      <c r="BI290" s="192">
        <f>IF(N290="nulová",J290,0)</f>
        <v>0</v>
      </c>
      <c r="BJ290" s="19" t="s">
        <v>76</v>
      </c>
      <c r="BK290" s="192">
        <f>ROUND(I290*H290,2)</f>
        <v>0</v>
      </c>
      <c r="BL290" s="19" t="s">
        <v>238</v>
      </c>
      <c r="BM290" s="191" t="s">
        <v>753</v>
      </c>
    </row>
    <row r="291" spans="1:65" s="2" customFormat="1" ht="58.5">
      <c r="A291" s="36"/>
      <c r="B291" s="37"/>
      <c r="C291" s="38"/>
      <c r="D291" s="193" t="s">
        <v>246</v>
      </c>
      <c r="E291" s="38"/>
      <c r="F291" s="194" t="s">
        <v>750</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246</v>
      </c>
      <c r="AU291" s="19" t="s">
        <v>78</v>
      </c>
    </row>
    <row r="292" spans="1:65" s="13" customFormat="1" ht="11.25">
      <c r="B292" s="198"/>
      <c r="C292" s="199"/>
      <c r="D292" s="193" t="s">
        <v>248</v>
      </c>
      <c r="E292" s="200" t="s">
        <v>19</v>
      </c>
      <c r="F292" s="201" t="s">
        <v>754</v>
      </c>
      <c r="G292" s="199"/>
      <c r="H292" s="200" t="s">
        <v>19</v>
      </c>
      <c r="I292" s="202"/>
      <c r="J292" s="199"/>
      <c r="K292" s="199"/>
      <c r="L292" s="203"/>
      <c r="M292" s="204"/>
      <c r="N292" s="205"/>
      <c r="O292" s="205"/>
      <c r="P292" s="205"/>
      <c r="Q292" s="205"/>
      <c r="R292" s="205"/>
      <c r="S292" s="205"/>
      <c r="T292" s="206"/>
      <c r="AT292" s="207" t="s">
        <v>248</v>
      </c>
      <c r="AU292" s="207" t="s">
        <v>78</v>
      </c>
      <c r="AV292" s="13" t="s">
        <v>76</v>
      </c>
      <c r="AW292" s="13" t="s">
        <v>31</v>
      </c>
      <c r="AX292" s="13" t="s">
        <v>69</v>
      </c>
      <c r="AY292" s="207" t="s">
        <v>231</v>
      </c>
    </row>
    <row r="293" spans="1:65" s="14" customFormat="1" ht="11.25">
      <c r="B293" s="208"/>
      <c r="C293" s="209"/>
      <c r="D293" s="193" t="s">
        <v>248</v>
      </c>
      <c r="E293" s="210" t="s">
        <v>19</v>
      </c>
      <c r="F293" s="211" t="s">
        <v>755</v>
      </c>
      <c r="G293" s="209"/>
      <c r="H293" s="212">
        <v>27.379000000000001</v>
      </c>
      <c r="I293" s="213"/>
      <c r="J293" s="209"/>
      <c r="K293" s="209"/>
      <c r="L293" s="214"/>
      <c r="M293" s="215"/>
      <c r="N293" s="216"/>
      <c r="O293" s="216"/>
      <c r="P293" s="216"/>
      <c r="Q293" s="216"/>
      <c r="R293" s="216"/>
      <c r="S293" s="216"/>
      <c r="T293" s="217"/>
      <c r="AT293" s="218" t="s">
        <v>248</v>
      </c>
      <c r="AU293" s="218" t="s">
        <v>78</v>
      </c>
      <c r="AV293" s="14" t="s">
        <v>78</v>
      </c>
      <c r="AW293" s="14" t="s">
        <v>31</v>
      </c>
      <c r="AX293" s="14" t="s">
        <v>76</v>
      </c>
      <c r="AY293" s="218" t="s">
        <v>231</v>
      </c>
    </row>
    <row r="294" spans="1:65" s="2" customFormat="1" ht="16.5" customHeight="1">
      <c r="A294" s="36"/>
      <c r="B294" s="37"/>
      <c r="C294" s="180" t="s">
        <v>7</v>
      </c>
      <c r="D294" s="180" t="s">
        <v>234</v>
      </c>
      <c r="E294" s="181" t="s">
        <v>756</v>
      </c>
      <c r="F294" s="182" t="s">
        <v>757</v>
      </c>
      <c r="G294" s="183" t="s">
        <v>243</v>
      </c>
      <c r="H294" s="184">
        <v>5.0010000000000003</v>
      </c>
      <c r="I294" s="185"/>
      <c r="J294" s="186">
        <f>ROUND(I294*H294,2)</f>
        <v>0</v>
      </c>
      <c r="K294" s="182" t="s">
        <v>244</v>
      </c>
      <c r="L294" s="41"/>
      <c r="M294" s="187" t="s">
        <v>19</v>
      </c>
      <c r="N294" s="188" t="s">
        <v>40</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238</v>
      </c>
      <c r="AT294" s="191" t="s">
        <v>234</v>
      </c>
      <c r="AU294" s="191" t="s">
        <v>78</v>
      </c>
      <c r="AY294" s="19" t="s">
        <v>231</v>
      </c>
      <c r="BE294" s="192">
        <f>IF(N294="základní",J294,0)</f>
        <v>0</v>
      </c>
      <c r="BF294" s="192">
        <f>IF(N294="snížená",J294,0)</f>
        <v>0</v>
      </c>
      <c r="BG294" s="192">
        <f>IF(N294="zákl. přenesená",J294,0)</f>
        <v>0</v>
      </c>
      <c r="BH294" s="192">
        <f>IF(N294="sníž. přenesená",J294,0)</f>
        <v>0</v>
      </c>
      <c r="BI294" s="192">
        <f>IF(N294="nulová",J294,0)</f>
        <v>0</v>
      </c>
      <c r="BJ294" s="19" t="s">
        <v>76</v>
      </c>
      <c r="BK294" s="192">
        <f>ROUND(I294*H294,2)</f>
        <v>0</v>
      </c>
      <c r="BL294" s="19" t="s">
        <v>238</v>
      </c>
      <c r="BM294" s="191" t="s">
        <v>758</v>
      </c>
    </row>
    <row r="295" spans="1:65" s="2" customFormat="1" ht="58.5">
      <c r="A295" s="36"/>
      <c r="B295" s="37"/>
      <c r="C295" s="38"/>
      <c r="D295" s="193" t="s">
        <v>246</v>
      </c>
      <c r="E295" s="38"/>
      <c r="F295" s="194" t="s">
        <v>750</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246</v>
      </c>
      <c r="AU295" s="19" t="s">
        <v>78</v>
      </c>
    </row>
    <row r="296" spans="1:65" s="2" customFormat="1" ht="16.5" customHeight="1">
      <c r="A296" s="36"/>
      <c r="B296" s="37"/>
      <c r="C296" s="180" t="s">
        <v>373</v>
      </c>
      <c r="D296" s="180" t="s">
        <v>234</v>
      </c>
      <c r="E296" s="181" t="s">
        <v>756</v>
      </c>
      <c r="F296" s="182" t="s">
        <v>757</v>
      </c>
      <c r="G296" s="183" t="s">
        <v>243</v>
      </c>
      <c r="H296" s="184">
        <v>27.379000000000001</v>
      </c>
      <c r="I296" s="185"/>
      <c r="J296" s="186">
        <f>ROUND(I296*H296,2)</f>
        <v>0</v>
      </c>
      <c r="K296" s="182" t="s">
        <v>244</v>
      </c>
      <c r="L296" s="41"/>
      <c r="M296" s="187" t="s">
        <v>19</v>
      </c>
      <c r="N296" s="188" t="s">
        <v>40</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238</v>
      </c>
      <c r="AT296" s="191" t="s">
        <v>234</v>
      </c>
      <c r="AU296" s="191" t="s">
        <v>78</v>
      </c>
      <c r="AY296" s="19" t="s">
        <v>231</v>
      </c>
      <c r="BE296" s="192">
        <f>IF(N296="základní",J296,0)</f>
        <v>0</v>
      </c>
      <c r="BF296" s="192">
        <f>IF(N296="snížená",J296,0)</f>
        <v>0</v>
      </c>
      <c r="BG296" s="192">
        <f>IF(N296="zákl. přenesená",J296,0)</f>
        <v>0</v>
      </c>
      <c r="BH296" s="192">
        <f>IF(N296="sníž. přenesená",J296,0)</f>
        <v>0</v>
      </c>
      <c r="BI296" s="192">
        <f>IF(N296="nulová",J296,0)</f>
        <v>0</v>
      </c>
      <c r="BJ296" s="19" t="s">
        <v>76</v>
      </c>
      <c r="BK296" s="192">
        <f>ROUND(I296*H296,2)</f>
        <v>0</v>
      </c>
      <c r="BL296" s="19" t="s">
        <v>238</v>
      </c>
      <c r="BM296" s="191" t="s">
        <v>759</v>
      </c>
    </row>
    <row r="297" spans="1:65" s="2" customFormat="1" ht="58.5">
      <c r="A297" s="36"/>
      <c r="B297" s="37"/>
      <c r="C297" s="38"/>
      <c r="D297" s="193" t="s">
        <v>246</v>
      </c>
      <c r="E297" s="38"/>
      <c r="F297" s="194" t="s">
        <v>750</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246</v>
      </c>
      <c r="AU297" s="19" t="s">
        <v>78</v>
      </c>
    </row>
    <row r="298" spans="1:65" s="2" customFormat="1" ht="24.2" customHeight="1">
      <c r="A298" s="36"/>
      <c r="B298" s="37"/>
      <c r="C298" s="180" t="s">
        <v>380</v>
      </c>
      <c r="D298" s="180" t="s">
        <v>234</v>
      </c>
      <c r="E298" s="181" t="s">
        <v>760</v>
      </c>
      <c r="F298" s="182" t="s">
        <v>761</v>
      </c>
      <c r="G298" s="183" t="s">
        <v>404</v>
      </c>
      <c r="H298" s="184">
        <v>8.2000000000000003E-2</v>
      </c>
      <c r="I298" s="185"/>
      <c r="J298" s="186">
        <f>ROUND(I298*H298,2)</f>
        <v>0</v>
      </c>
      <c r="K298" s="182" t="s">
        <v>244</v>
      </c>
      <c r="L298" s="41"/>
      <c r="M298" s="187" t="s">
        <v>19</v>
      </c>
      <c r="N298" s="188" t="s">
        <v>40</v>
      </c>
      <c r="O298" s="66"/>
      <c r="P298" s="189">
        <f>O298*H298</f>
        <v>0</v>
      </c>
      <c r="Q298" s="189">
        <v>1.0606199999999999</v>
      </c>
      <c r="R298" s="189">
        <f>Q298*H298</f>
        <v>8.6970839999999994E-2</v>
      </c>
      <c r="S298" s="189">
        <v>0</v>
      </c>
      <c r="T298" s="190">
        <f>S298*H298</f>
        <v>0</v>
      </c>
      <c r="U298" s="36"/>
      <c r="V298" s="36"/>
      <c r="W298" s="36"/>
      <c r="X298" s="36"/>
      <c r="Y298" s="36"/>
      <c r="Z298" s="36"/>
      <c r="AA298" s="36"/>
      <c r="AB298" s="36"/>
      <c r="AC298" s="36"/>
      <c r="AD298" s="36"/>
      <c r="AE298" s="36"/>
      <c r="AR298" s="191" t="s">
        <v>238</v>
      </c>
      <c r="AT298" s="191" t="s">
        <v>234</v>
      </c>
      <c r="AU298" s="191" t="s">
        <v>78</v>
      </c>
      <c r="AY298" s="19" t="s">
        <v>231</v>
      </c>
      <c r="BE298" s="192">
        <f>IF(N298="základní",J298,0)</f>
        <v>0</v>
      </c>
      <c r="BF298" s="192">
        <f>IF(N298="snížená",J298,0)</f>
        <v>0</v>
      </c>
      <c r="BG298" s="192">
        <f>IF(N298="zákl. přenesená",J298,0)</f>
        <v>0</v>
      </c>
      <c r="BH298" s="192">
        <f>IF(N298="sníž. přenesená",J298,0)</f>
        <v>0</v>
      </c>
      <c r="BI298" s="192">
        <f>IF(N298="nulová",J298,0)</f>
        <v>0</v>
      </c>
      <c r="BJ298" s="19" t="s">
        <v>76</v>
      </c>
      <c r="BK298" s="192">
        <f>ROUND(I298*H298,2)</f>
        <v>0</v>
      </c>
      <c r="BL298" s="19" t="s">
        <v>238</v>
      </c>
      <c r="BM298" s="191" t="s">
        <v>762</v>
      </c>
    </row>
    <row r="299" spans="1:65" s="2" customFormat="1" ht="39">
      <c r="A299" s="36"/>
      <c r="B299" s="37"/>
      <c r="C299" s="38"/>
      <c r="D299" s="193" t="s">
        <v>246</v>
      </c>
      <c r="E299" s="38"/>
      <c r="F299" s="194" t="s">
        <v>763</v>
      </c>
      <c r="G299" s="38"/>
      <c r="H299" s="38"/>
      <c r="I299" s="195"/>
      <c r="J299" s="38"/>
      <c r="K299" s="38"/>
      <c r="L299" s="41"/>
      <c r="M299" s="196"/>
      <c r="N299" s="197"/>
      <c r="O299" s="66"/>
      <c r="P299" s="66"/>
      <c r="Q299" s="66"/>
      <c r="R299" s="66"/>
      <c r="S299" s="66"/>
      <c r="T299" s="67"/>
      <c r="U299" s="36"/>
      <c r="V299" s="36"/>
      <c r="W299" s="36"/>
      <c r="X299" s="36"/>
      <c r="Y299" s="36"/>
      <c r="Z299" s="36"/>
      <c r="AA299" s="36"/>
      <c r="AB299" s="36"/>
      <c r="AC299" s="36"/>
      <c r="AD299" s="36"/>
      <c r="AE299" s="36"/>
      <c r="AT299" s="19" t="s">
        <v>246</v>
      </c>
      <c r="AU299" s="19" t="s">
        <v>78</v>
      </c>
    </row>
    <row r="300" spans="1:65" s="13" customFormat="1" ht="11.25">
      <c r="B300" s="198"/>
      <c r="C300" s="199"/>
      <c r="D300" s="193" t="s">
        <v>248</v>
      </c>
      <c r="E300" s="200" t="s">
        <v>19</v>
      </c>
      <c r="F300" s="201" t="s">
        <v>744</v>
      </c>
      <c r="G300" s="199"/>
      <c r="H300" s="200" t="s">
        <v>19</v>
      </c>
      <c r="I300" s="202"/>
      <c r="J300" s="199"/>
      <c r="K300" s="199"/>
      <c r="L300" s="203"/>
      <c r="M300" s="204"/>
      <c r="N300" s="205"/>
      <c r="O300" s="205"/>
      <c r="P300" s="205"/>
      <c r="Q300" s="205"/>
      <c r="R300" s="205"/>
      <c r="S300" s="205"/>
      <c r="T300" s="206"/>
      <c r="AT300" s="207" t="s">
        <v>248</v>
      </c>
      <c r="AU300" s="207" t="s">
        <v>78</v>
      </c>
      <c r="AV300" s="13" t="s">
        <v>76</v>
      </c>
      <c r="AW300" s="13" t="s">
        <v>31</v>
      </c>
      <c r="AX300" s="13" t="s">
        <v>69</v>
      </c>
      <c r="AY300" s="207" t="s">
        <v>231</v>
      </c>
    </row>
    <row r="301" spans="1:65" s="14" customFormat="1" ht="11.25">
      <c r="B301" s="208"/>
      <c r="C301" s="209"/>
      <c r="D301" s="193" t="s">
        <v>248</v>
      </c>
      <c r="E301" s="210" t="s">
        <v>19</v>
      </c>
      <c r="F301" s="211" t="s">
        <v>764</v>
      </c>
      <c r="G301" s="209"/>
      <c r="H301" s="212">
        <v>8.2000000000000003E-2</v>
      </c>
      <c r="I301" s="213"/>
      <c r="J301" s="209"/>
      <c r="K301" s="209"/>
      <c r="L301" s="214"/>
      <c r="M301" s="215"/>
      <c r="N301" s="216"/>
      <c r="O301" s="216"/>
      <c r="P301" s="216"/>
      <c r="Q301" s="216"/>
      <c r="R301" s="216"/>
      <c r="S301" s="216"/>
      <c r="T301" s="217"/>
      <c r="AT301" s="218" t="s">
        <v>248</v>
      </c>
      <c r="AU301" s="218" t="s">
        <v>78</v>
      </c>
      <c r="AV301" s="14" t="s">
        <v>78</v>
      </c>
      <c r="AW301" s="14" t="s">
        <v>31</v>
      </c>
      <c r="AX301" s="14" t="s">
        <v>76</v>
      </c>
      <c r="AY301" s="218" t="s">
        <v>231</v>
      </c>
    </row>
    <row r="302" spans="1:65" s="2" customFormat="1" ht="24.2" customHeight="1">
      <c r="A302" s="36"/>
      <c r="B302" s="37"/>
      <c r="C302" s="180" t="s">
        <v>384</v>
      </c>
      <c r="D302" s="180" t="s">
        <v>234</v>
      </c>
      <c r="E302" s="181" t="s">
        <v>765</v>
      </c>
      <c r="F302" s="182" t="s">
        <v>766</v>
      </c>
      <c r="G302" s="183" t="s">
        <v>404</v>
      </c>
      <c r="H302" s="184">
        <v>0.27</v>
      </c>
      <c r="I302" s="185"/>
      <c r="J302" s="186">
        <f>ROUND(I302*H302,2)</f>
        <v>0</v>
      </c>
      <c r="K302" s="182" t="s">
        <v>244</v>
      </c>
      <c r="L302" s="41"/>
      <c r="M302" s="187" t="s">
        <v>19</v>
      </c>
      <c r="N302" s="188" t="s">
        <v>40</v>
      </c>
      <c r="O302" s="66"/>
      <c r="P302" s="189">
        <f>O302*H302</f>
        <v>0</v>
      </c>
      <c r="Q302" s="189">
        <v>1.06277</v>
      </c>
      <c r="R302" s="189">
        <f>Q302*H302</f>
        <v>0.28694790000000003</v>
      </c>
      <c r="S302" s="189">
        <v>0</v>
      </c>
      <c r="T302" s="190">
        <f>S302*H302</f>
        <v>0</v>
      </c>
      <c r="U302" s="36"/>
      <c r="V302" s="36"/>
      <c r="W302" s="36"/>
      <c r="X302" s="36"/>
      <c r="Y302" s="36"/>
      <c r="Z302" s="36"/>
      <c r="AA302" s="36"/>
      <c r="AB302" s="36"/>
      <c r="AC302" s="36"/>
      <c r="AD302" s="36"/>
      <c r="AE302" s="36"/>
      <c r="AR302" s="191" t="s">
        <v>238</v>
      </c>
      <c r="AT302" s="191" t="s">
        <v>234</v>
      </c>
      <c r="AU302" s="191" t="s">
        <v>78</v>
      </c>
      <c r="AY302" s="19" t="s">
        <v>231</v>
      </c>
      <c r="BE302" s="192">
        <f>IF(N302="základní",J302,0)</f>
        <v>0</v>
      </c>
      <c r="BF302" s="192">
        <f>IF(N302="snížená",J302,0)</f>
        <v>0</v>
      </c>
      <c r="BG302" s="192">
        <f>IF(N302="zákl. přenesená",J302,0)</f>
        <v>0</v>
      </c>
      <c r="BH302" s="192">
        <f>IF(N302="sníž. přenesená",J302,0)</f>
        <v>0</v>
      </c>
      <c r="BI302" s="192">
        <f>IF(N302="nulová",J302,0)</f>
        <v>0</v>
      </c>
      <c r="BJ302" s="19" t="s">
        <v>76</v>
      </c>
      <c r="BK302" s="192">
        <f>ROUND(I302*H302,2)</f>
        <v>0</v>
      </c>
      <c r="BL302" s="19" t="s">
        <v>238</v>
      </c>
      <c r="BM302" s="191" t="s">
        <v>767</v>
      </c>
    </row>
    <row r="303" spans="1:65" s="2" customFormat="1" ht="39">
      <c r="A303" s="36"/>
      <c r="B303" s="37"/>
      <c r="C303" s="38"/>
      <c r="D303" s="193" t="s">
        <v>246</v>
      </c>
      <c r="E303" s="38"/>
      <c r="F303" s="194" t="s">
        <v>763</v>
      </c>
      <c r="G303" s="38"/>
      <c r="H303" s="38"/>
      <c r="I303" s="195"/>
      <c r="J303" s="38"/>
      <c r="K303" s="38"/>
      <c r="L303" s="41"/>
      <c r="M303" s="196"/>
      <c r="N303" s="197"/>
      <c r="O303" s="66"/>
      <c r="P303" s="66"/>
      <c r="Q303" s="66"/>
      <c r="R303" s="66"/>
      <c r="S303" s="66"/>
      <c r="T303" s="67"/>
      <c r="U303" s="36"/>
      <c r="V303" s="36"/>
      <c r="W303" s="36"/>
      <c r="X303" s="36"/>
      <c r="Y303" s="36"/>
      <c r="Z303" s="36"/>
      <c r="AA303" s="36"/>
      <c r="AB303" s="36"/>
      <c r="AC303" s="36"/>
      <c r="AD303" s="36"/>
      <c r="AE303" s="36"/>
      <c r="AT303" s="19" t="s">
        <v>246</v>
      </c>
      <c r="AU303" s="19" t="s">
        <v>78</v>
      </c>
    </row>
    <row r="304" spans="1:65" s="13" customFormat="1" ht="11.25">
      <c r="B304" s="198"/>
      <c r="C304" s="199"/>
      <c r="D304" s="193" t="s">
        <v>248</v>
      </c>
      <c r="E304" s="200" t="s">
        <v>19</v>
      </c>
      <c r="F304" s="201" t="s">
        <v>744</v>
      </c>
      <c r="G304" s="199"/>
      <c r="H304" s="200" t="s">
        <v>19</v>
      </c>
      <c r="I304" s="202"/>
      <c r="J304" s="199"/>
      <c r="K304" s="199"/>
      <c r="L304" s="203"/>
      <c r="M304" s="204"/>
      <c r="N304" s="205"/>
      <c r="O304" s="205"/>
      <c r="P304" s="205"/>
      <c r="Q304" s="205"/>
      <c r="R304" s="205"/>
      <c r="S304" s="205"/>
      <c r="T304" s="206"/>
      <c r="AT304" s="207" t="s">
        <v>248</v>
      </c>
      <c r="AU304" s="207" t="s">
        <v>78</v>
      </c>
      <c r="AV304" s="13" t="s">
        <v>76</v>
      </c>
      <c r="AW304" s="13" t="s">
        <v>31</v>
      </c>
      <c r="AX304" s="13" t="s">
        <v>69</v>
      </c>
      <c r="AY304" s="207" t="s">
        <v>231</v>
      </c>
    </row>
    <row r="305" spans="1:65" s="14" customFormat="1" ht="11.25">
      <c r="B305" s="208"/>
      <c r="C305" s="209"/>
      <c r="D305" s="193" t="s">
        <v>248</v>
      </c>
      <c r="E305" s="210" t="s">
        <v>19</v>
      </c>
      <c r="F305" s="211" t="s">
        <v>768</v>
      </c>
      <c r="G305" s="209"/>
      <c r="H305" s="212">
        <v>0.27</v>
      </c>
      <c r="I305" s="213"/>
      <c r="J305" s="209"/>
      <c r="K305" s="209"/>
      <c r="L305" s="214"/>
      <c r="M305" s="215"/>
      <c r="N305" s="216"/>
      <c r="O305" s="216"/>
      <c r="P305" s="216"/>
      <c r="Q305" s="216"/>
      <c r="R305" s="216"/>
      <c r="S305" s="216"/>
      <c r="T305" s="217"/>
      <c r="AT305" s="218" t="s">
        <v>248</v>
      </c>
      <c r="AU305" s="218" t="s">
        <v>78</v>
      </c>
      <c r="AV305" s="14" t="s">
        <v>78</v>
      </c>
      <c r="AW305" s="14" t="s">
        <v>31</v>
      </c>
      <c r="AX305" s="14" t="s">
        <v>76</v>
      </c>
      <c r="AY305" s="218" t="s">
        <v>231</v>
      </c>
    </row>
    <row r="306" spans="1:65" s="2" customFormat="1" ht="24.2" customHeight="1">
      <c r="A306" s="36"/>
      <c r="B306" s="37"/>
      <c r="C306" s="180" t="s">
        <v>378</v>
      </c>
      <c r="D306" s="180" t="s">
        <v>234</v>
      </c>
      <c r="E306" s="181" t="s">
        <v>769</v>
      </c>
      <c r="F306" s="182" t="s">
        <v>770</v>
      </c>
      <c r="G306" s="183" t="s">
        <v>356</v>
      </c>
      <c r="H306" s="184">
        <v>4.5170000000000003</v>
      </c>
      <c r="I306" s="185"/>
      <c r="J306" s="186">
        <f>ROUND(I306*H306,2)</f>
        <v>0</v>
      </c>
      <c r="K306" s="182" t="s">
        <v>244</v>
      </c>
      <c r="L306" s="41"/>
      <c r="M306" s="187" t="s">
        <v>19</v>
      </c>
      <c r="N306" s="188" t="s">
        <v>40</v>
      </c>
      <c r="O306" s="66"/>
      <c r="P306" s="189">
        <f>O306*H306</f>
        <v>0</v>
      </c>
      <c r="Q306" s="189">
        <v>2.45329</v>
      </c>
      <c r="R306" s="189">
        <f>Q306*H306</f>
        <v>11.08151093</v>
      </c>
      <c r="S306" s="189">
        <v>0</v>
      </c>
      <c r="T306" s="190">
        <f>S306*H306</f>
        <v>0</v>
      </c>
      <c r="U306" s="36"/>
      <c r="V306" s="36"/>
      <c r="W306" s="36"/>
      <c r="X306" s="36"/>
      <c r="Y306" s="36"/>
      <c r="Z306" s="36"/>
      <c r="AA306" s="36"/>
      <c r="AB306" s="36"/>
      <c r="AC306" s="36"/>
      <c r="AD306" s="36"/>
      <c r="AE306" s="36"/>
      <c r="AR306" s="191" t="s">
        <v>238</v>
      </c>
      <c r="AT306" s="191" t="s">
        <v>234</v>
      </c>
      <c r="AU306" s="191" t="s">
        <v>78</v>
      </c>
      <c r="AY306" s="19" t="s">
        <v>231</v>
      </c>
      <c r="BE306" s="192">
        <f>IF(N306="základní",J306,0)</f>
        <v>0</v>
      </c>
      <c r="BF306" s="192">
        <f>IF(N306="snížená",J306,0)</f>
        <v>0</v>
      </c>
      <c r="BG306" s="192">
        <f>IF(N306="zákl. přenesená",J306,0)</f>
        <v>0</v>
      </c>
      <c r="BH306" s="192">
        <f>IF(N306="sníž. přenesená",J306,0)</f>
        <v>0</v>
      </c>
      <c r="BI306" s="192">
        <f>IF(N306="nulová",J306,0)</f>
        <v>0</v>
      </c>
      <c r="BJ306" s="19" t="s">
        <v>76</v>
      </c>
      <c r="BK306" s="192">
        <f>ROUND(I306*H306,2)</f>
        <v>0</v>
      </c>
      <c r="BL306" s="19" t="s">
        <v>238</v>
      </c>
      <c r="BM306" s="191" t="s">
        <v>771</v>
      </c>
    </row>
    <row r="307" spans="1:65" s="2" customFormat="1" ht="97.5">
      <c r="A307" s="36"/>
      <c r="B307" s="37"/>
      <c r="C307" s="38"/>
      <c r="D307" s="193" t="s">
        <v>246</v>
      </c>
      <c r="E307" s="38"/>
      <c r="F307" s="194" t="s">
        <v>772</v>
      </c>
      <c r="G307" s="38"/>
      <c r="H307" s="38"/>
      <c r="I307" s="195"/>
      <c r="J307" s="38"/>
      <c r="K307" s="38"/>
      <c r="L307" s="41"/>
      <c r="M307" s="196"/>
      <c r="N307" s="197"/>
      <c r="O307" s="66"/>
      <c r="P307" s="66"/>
      <c r="Q307" s="66"/>
      <c r="R307" s="66"/>
      <c r="S307" s="66"/>
      <c r="T307" s="67"/>
      <c r="U307" s="36"/>
      <c r="V307" s="36"/>
      <c r="W307" s="36"/>
      <c r="X307" s="36"/>
      <c r="Y307" s="36"/>
      <c r="Z307" s="36"/>
      <c r="AA307" s="36"/>
      <c r="AB307" s="36"/>
      <c r="AC307" s="36"/>
      <c r="AD307" s="36"/>
      <c r="AE307" s="36"/>
      <c r="AT307" s="19" t="s">
        <v>246</v>
      </c>
      <c r="AU307" s="19" t="s">
        <v>78</v>
      </c>
    </row>
    <row r="308" spans="1:65" s="13" customFormat="1" ht="11.25">
      <c r="B308" s="198"/>
      <c r="C308" s="199"/>
      <c r="D308" s="193" t="s">
        <v>248</v>
      </c>
      <c r="E308" s="200" t="s">
        <v>19</v>
      </c>
      <c r="F308" s="201" t="s">
        <v>618</v>
      </c>
      <c r="G308" s="199"/>
      <c r="H308" s="200" t="s">
        <v>19</v>
      </c>
      <c r="I308" s="202"/>
      <c r="J308" s="199"/>
      <c r="K308" s="199"/>
      <c r="L308" s="203"/>
      <c r="M308" s="204"/>
      <c r="N308" s="205"/>
      <c r="O308" s="205"/>
      <c r="P308" s="205"/>
      <c r="Q308" s="205"/>
      <c r="R308" s="205"/>
      <c r="S308" s="205"/>
      <c r="T308" s="206"/>
      <c r="AT308" s="207" t="s">
        <v>248</v>
      </c>
      <c r="AU308" s="207" t="s">
        <v>78</v>
      </c>
      <c r="AV308" s="13" t="s">
        <v>76</v>
      </c>
      <c r="AW308" s="13" t="s">
        <v>31</v>
      </c>
      <c r="AX308" s="13" t="s">
        <v>69</v>
      </c>
      <c r="AY308" s="207" t="s">
        <v>231</v>
      </c>
    </row>
    <row r="309" spans="1:65" s="14" customFormat="1" ht="11.25">
      <c r="B309" s="208"/>
      <c r="C309" s="209"/>
      <c r="D309" s="193" t="s">
        <v>248</v>
      </c>
      <c r="E309" s="210" t="s">
        <v>19</v>
      </c>
      <c r="F309" s="211" t="s">
        <v>773</v>
      </c>
      <c r="G309" s="209"/>
      <c r="H309" s="212">
        <v>2.4060000000000001</v>
      </c>
      <c r="I309" s="213"/>
      <c r="J309" s="209"/>
      <c r="K309" s="209"/>
      <c r="L309" s="214"/>
      <c r="M309" s="215"/>
      <c r="N309" s="216"/>
      <c r="O309" s="216"/>
      <c r="P309" s="216"/>
      <c r="Q309" s="216"/>
      <c r="R309" s="216"/>
      <c r="S309" s="216"/>
      <c r="T309" s="217"/>
      <c r="AT309" s="218" t="s">
        <v>248</v>
      </c>
      <c r="AU309" s="218" t="s">
        <v>78</v>
      </c>
      <c r="AV309" s="14" t="s">
        <v>78</v>
      </c>
      <c r="AW309" s="14" t="s">
        <v>31</v>
      </c>
      <c r="AX309" s="14" t="s">
        <v>69</v>
      </c>
      <c r="AY309" s="218" t="s">
        <v>231</v>
      </c>
    </row>
    <row r="310" spans="1:65" s="14" customFormat="1" ht="11.25">
      <c r="B310" s="208"/>
      <c r="C310" s="209"/>
      <c r="D310" s="193" t="s">
        <v>248</v>
      </c>
      <c r="E310" s="210" t="s">
        <v>19</v>
      </c>
      <c r="F310" s="211" t="s">
        <v>774</v>
      </c>
      <c r="G310" s="209"/>
      <c r="H310" s="212">
        <v>2.1110000000000002</v>
      </c>
      <c r="I310" s="213"/>
      <c r="J310" s="209"/>
      <c r="K310" s="209"/>
      <c r="L310" s="214"/>
      <c r="M310" s="215"/>
      <c r="N310" s="216"/>
      <c r="O310" s="216"/>
      <c r="P310" s="216"/>
      <c r="Q310" s="216"/>
      <c r="R310" s="216"/>
      <c r="S310" s="216"/>
      <c r="T310" s="217"/>
      <c r="AT310" s="218" t="s">
        <v>248</v>
      </c>
      <c r="AU310" s="218" t="s">
        <v>78</v>
      </c>
      <c r="AV310" s="14" t="s">
        <v>78</v>
      </c>
      <c r="AW310" s="14" t="s">
        <v>31</v>
      </c>
      <c r="AX310" s="14" t="s">
        <v>69</v>
      </c>
      <c r="AY310" s="218" t="s">
        <v>231</v>
      </c>
    </row>
    <row r="311" spans="1:65" s="15" customFormat="1" ht="11.25">
      <c r="B311" s="219"/>
      <c r="C311" s="220"/>
      <c r="D311" s="193" t="s">
        <v>248</v>
      </c>
      <c r="E311" s="221" t="s">
        <v>19</v>
      </c>
      <c r="F311" s="222" t="s">
        <v>260</v>
      </c>
      <c r="G311" s="220"/>
      <c r="H311" s="223">
        <v>4.5170000000000003</v>
      </c>
      <c r="I311" s="224"/>
      <c r="J311" s="220"/>
      <c r="K311" s="220"/>
      <c r="L311" s="225"/>
      <c r="M311" s="226"/>
      <c r="N311" s="227"/>
      <c r="O311" s="227"/>
      <c r="P311" s="227"/>
      <c r="Q311" s="227"/>
      <c r="R311" s="227"/>
      <c r="S311" s="227"/>
      <c r="T311" s="228"/>
      <c r="AT311" s="229" t="s">
        <v>248</v>
      </c>
      <c r="AU311" s="229" t="s">
        <v>78</v>
      </c>
      <c r="AV311" s="15" t="s">
        <v>238</v>
      </c>
      <c r="AW311" s="15" t="s">
        <v>31</v>
      </c>
      <c r="AX311" s="15" t="s">
        <v>76</v>
      </c>
      <c r="AY311" s="229" t="s">
        <v>231</v>
      </c>
    </row>
    <row r="312" spans="1:65" s="2" customFormat="1" ht="16.5" customHeight="1">
      <c r="A312" s="36"/>
      <c r="B312" s="37"/>
      <c r="C312" s="180" t="s">
        <v>391</v>
      </c>
      <c r="D312" s="180" t="s">
        <v>234</v>
      </c>
      <c r="E312" s="181" t="s">
        <v>775</v>
      </c>
      <c r="F312" s="182" t="s">
        <v>776</v>
      </c>
      <c r="G312" s="183" t="s">
        <v>243</v>
      </c>
      <c r="H312" s="184">
        <v>13.537000000000001</v>
      </c>
      <c r="I312" s="185"/>
      <c r="J312" s="186">
        <f>ROUND(I312*H312,2)</f>
        <v>0</v>
      </c>
      <c r="K312" s="182" t="s">
        <v>244</v>
      </c>
      <c r="L312" s="41"/>
      <c r="M312" s="187" t="s">
        <v>19</v>
      </c>
      <c r="N312" s="188" t="s">
        <v>40</v>
      </c>
      <c r="O312" s="66"/>
      <c r="P312" s="189">
        <f>O312*H312</f>
        <v>0</v>
      </c>
      <c r="Q312" s="189">
        <v>2.6900000000000001E-3</v>
      </c>
      <c r="R312" s="189">
        <f>Q312*H312</f>
        <v>3.6414530000000001E-2</v>
      </c>
      <c r="S312" s="189">
        <v>0</v>
      </c>
      <c r="T312" s="190">
        <f>S312*H312</f>
        <v>0</v>
      </c>
      <c r="U312" s="36"/>
      <c r="V312" s="36"/>
      <c r="W312" s="36"/>
      <c r="X312" s="36"/>
      <c r="Y312" s="36"/>
      <c r="Z312" s="36"/>
      <c r="AA312" s="36"/>
      <c r="AB312" s="36"/>
      <c r="AC312" s="36"/>
      <c r="AD312" s="36"/>
      <c r="AE312" s="36"/>
      <c r="AR312" s="191" t="s">
        <v>238</v>
      </c>
      <c r="AT312" s="191" t="s">
        <v>234</v>
      </c>
      <c r="AU312" s="191" t="s">
        <v>78</v>
      </c>
      <c r="AY312" s="19" t="s">
        <v>231</v>
      </c>
      <c r="BE312" s="192">
        <f>IF(N312="základní",J312,0)</f>
        <v>0</v>
      </c>
      <c r="BF312" s="192">
        <f>IF(N312="snížená",J312,0)</f>
        <v>0</v>
      </c>
      <c r="BG312" s="192">
        <f>IF(N312="zákl. přenesená",J312,0)</f>
        <v>0</v>
      </c>
      <c r="BH312" s="192">
        <f>IF(N312="sníž. přenesená",J312,0)</f>
        <v>0</v>
      </c>
      <c r="BI312" s="192">
        <f>IF(N312="nulová",J312,0)</f>
        <v>0</v>
      </c>
      <c r="BJ312" s="19" t="s">
        <v>76</v>
      </c>
      <c r="BK312" s="192">
        <f>ROUND(I312*H312,2)</f>
        <v>0</v>
      </c>
      <c r="BL312" s="19" t="s">
        <v>238</v>
      </c>
      <c r="BM312" s="191" t="s">
        <v>777</v>
      </c>
    </row>
    <row r="313" spans="1:65" s="2" customFormat="1" ht="58.5">
      <c r="A313" s="36"/>
      <c r="B313" s="37"/>
      <c r="C313" s="38"/>
      <c r="D313" s="193" t="s">
        <v>246</v>
      </c>
      <c r="E313" s="38"/>
      <c r="F313" s="194" t="s">
        <v>750</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246</v>
      </c>
      <c r="AU313" s="19" t="s">
        <v>78</v>
      </c>
    </row>
    <row r="314" spans="1:65" s="13" customFormat="1" ht="11.25">
      <c r="B314" s="198"/>
      <c r="C314" s="199"/>
      <c r="D314" s="193" t="s">
        <v>248</v>
      </c>
      <c r="E314" s="200" t="s">
        <v>19</v>
      </c>
      <c r="F314" s="201" t="s">
        <v>618</v>
      </c>
      <c r="G314" s="199"/>
      <c r="H314" s="200" t="s">
        <v>19</v>
      </c>
      <c r="I314" s="202"/>
      <c r="J314" s="199"/>
      <c r="K314" s="199"/>
      <c r="L314" s="203"/>
      <c r="M314" s="204"/>
      <c r="N314" s="205"/>
      <c r="O314" s="205"/>
      <c r="P314" s="205"/>
      <c r="Q314" s="205"/>
      <c r="R314" s="205"/>
      <c r="S314" s="205"/>
      <c r="T314" s="206"/>
      <c r="AT314" s="207" t="s">
        <v>248</v>
      </c>
      <c r="AU314" s="207" t="s">
        <v>78</v>
      </c>
      <c r="AV314" s="13" t="s">
        <v>76</v>
      </c>
      <c r="AW314" s="13" t="s">
        <v>31</v>
      </c>
      <c r="AX314" s="13" t="s">
        <v>69</v>
      </c>
      <c r="AY314" s="207" t="s">
        <v>231</v>
      </c>
    </row>
    <row r="315" spans="1:65" s="14" customFormat="1" ht="22.5">
      <c r="B315" s="208"/>
      <c r="C315" s="209"/>
      <c r="D315" s="193" t="s">
        <v>248</v>
      </c>
      <c r="E315" s="210" t="s">
        <v>19</v>
      </c>
      <c r="F315" s="211" t="s">
        <v>778</v>
      </c>
      <c r="G315" s="209"/>
      <c r="H315" s="212">
        <v>7.5270000000000001</v>
      </c>
      <c r="I315" s="213"/>
      <c r="J315" s="209"/>
      <c r="K315" s="209"/>
      <c r="L315" s="214"/>
      <c r="M315" s="215"/>
      <c r="N315" s="216"/>
      <c r="O315" s="216"/>
      <c r="P315" s="216"/>
      <c r="Q315" s="216"/>
      <c r="R315" s="216"/>
      <c r="S315" s="216"/>
      <c r="T315" s="217"/>
      <c r="AT315" s="218" t="s">
        <v>248</v>
      </c>
      <c r="AU315" s="218" t="s">
        <v>78</v>
      </c>
      <c r="AV315" s="14" t="s">
        <v>78</v>
      </c>
      <c r="AW315" s="14" t="s">
        <v>31</v>
      </c>
      <c r="AX315" s="14" t="s">
        <v>69</v>
      </c>
      <c r="AY315" s="218" t="s">
        <v>231</v>
      </c>
    </row>
    <row r="316" spans="1:65" s="14" customFormat="1" ht="22.5">
      <c r="B316" s="208"/>
      <c r="C316" s="209"/>
      <c r="D316" s="193" t="s">
        <v>248</v>
      </c>
      <c r="E316" s="210" t="s">
        <v>19</v>
      </c>
      <c r="F316" s="211" t="s">
        <v>779</v>
      </c>
      <c r="G316" s="209"/>
      <c r="H316" s="212">
        <v>6.01</v>
      </c>
      <c r="I316" s="213"/>
      <c r="J316" s="209"/>
      <c r="K316" s="209"/>
      <c r="L316" s="214"/>
      <c r="M316" s="215"/>
      <c r="N316" s="216"/>
      <c r="O316" s="216"/>
      <c r="P316" s="216"/>
      <c r="Q316" s="216"/>
      <c r="R316" s="216"/>
      <c r="S316" s="216"/>
      <c r="T316" s="217"/>
      <c r="AT316" s="218" t="s">
        <v>248</v>
      </c>
      <c r="AU316" s="218" t="s">
        <v>78</v>
      </c>
      <c r="AV316" s="14" t="s">
        <v>78</v>
      </c>
      <c r="AW316" s="14" t="s">
        <v>31</v>
      </c>
      <c r="AX316" s="14" t="s">
        <v>69</v>
      </c>
      <c r="AY316" s="218" t="s">
        <v>231</v>
      </c>
    </row>
    <row r="317" spans="1:65" s="15" customFormat="1" ht="11.25">
      <c r="B317" s="219"/>
      <c r="C317" s="220"/>
      <c r="D317" s="193" t="s">
        <v>248</v>
      </c>
      <c r="E317" s="221" t="s">
        <v>19</v>
      </c>
      <c r="F317" s="222" t="s">
        <v>260</v>
      </c>
      <c r="G317" s="220"/>
      <c r="H317" s="223">
        <v>13.536999999999999</v>
      </c>
      <c r="I317" s="224"/>
      <c r="J317" s="220"/>
      <c r="K317" s="220"/>
      <c r="L317" s="225"/>
      <c r="M317" s="226"/>
      <c r="N317" s="227"/>
      <c r="O317" s="227"/>
      <c r="P317" s="227"/>
      <c r="Q317" s="227"/>
      <c r="R317" s="227"/>
      <c r="S317" s="227"/>
      <c r="T317" s="228"/>
      <c r="AT317" s="229" t="s">
        <v>248</v>
      </c>
      <c r="AU317" s="229" t="s">
        <v>78</v>
      </c>
      <c r="AV317" s="15" t="s">
        <v>238</v>
      </c>
      <c r="AW317" s="15" t="s">
        <v>31</v>
      </c>
      <c r="AX317" s="15" t="s">
        <v>76</v>
      </c>
      <c r="AY317" s="229" t="s">
        <v>231</v>
      </c>
    </row>
    <row r="318" spans="1:65" s="2" customFormat="1" ht="16.5" customHeight="1">
      <c r="A318" s="36"/>
      <c r="B318" s="37"/>
      <c r="C318" s="180" t="s">
        <v>395</v>
      </c>
      <c r="D318" s="180" t="s">
        <v>234</v>
      </c>
      <c r="E318" s="181" t="s">
        <v>780</v>
      </c>
      <c r="F318" s="182" t="s">
        <v>781</v>
      </c>
      <c r="G318" s="183" t="s">
        <v>243</v>
      </c>
      <c r="H318" s="184">
        <v>13.537000000000001</v>
      </c>
      <c r="I318" s="185"/>
      <c r="J318" s="186">
        <f>ROUND(I318*H318,2)</f>
        <v>0</v>
      </c>
      <c r="K318" s="182" t="s">
        <v>244</v>
      </c>
      <c r="L318" s="41"/>
      <c r="M318" s="187" t="s">
        <v>19</v>
      </c>
      <c r="N318" s="188" t="s">
        <v>40</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238</v>
      </c>
      <c r="AT318" s="191" t="s">
        <v>234</v>
      </c>
      <c r="AU318" s="191" t="s">
        <v>78</v>
      </c>
      <c r="AY318" s="19" t="s">
        <v>231</v>
      </c>
      <c r="BE318" s="192">
        <f>IF(N318="základní",J318,0)</f>
        <v>0</v>
      </c>
      <c r="BF318" s="192">
        <f>IF(N318="snížená",J318,0)</f>
        <v>0</v>
      </c>
      <c r="BG318" s="192">
        <f>IF(N318="zákl. přenesená",J318,0)</f>
        <v>0</v>
      </c>
      <c r="BH318" s="192">
        <f>IF(N318="sníž. přenesená",J318,0)</f>
        <v>0</v>
      </c>
      <c r="BI318" s="192">
        <f>IF(N318="nulová",J318,0)</f>
        <v>0</v>
      </c>
      <c r="BJ318" s="19" t="s">
        <v>76</v>
      </c>
      <c r="BK318" s="192">
        <f>ROUND(I318*H318,2)</f>
        <v>0</v>
      </c>
      <c r="BL318" s="19" t="s">
        <v>238</v>
      </c>
      <c r="BM318" s="191" t="s">
        <v>782</v>
      </c>
    </row>
    <row r="319" spans="1:65" s="2" customFormat="1" ht="58.5">
      <c r="A319" s="36"/>
      <c r="B319" s="37"/>
      <c r="C319" s="38"/>
      <c r="D319" s="193" t="s">
        <v>246</v>
      </c>
      <c r="E319" s="38"/>
      <c r="F319" s="194" t="s">
        <v>750</v>
      </c>
      <c r="G319" s="38"/>
      <c r="H319" s="38"/>
      <c r="I319" s="195"/>
      <c r="J319" s="38"/>
      <c r="K319" s="38"/>
      <c r="L319" s="41"/>
      <c r="M319" s="196"/>
      <c r="N319" s="197"/>
      <c r="O319" s="66"/>
      <c r="P319" s="66"/>
      <c r="Q319" s="66"/>
      <c r="R319" s="66"/>
      <c r="S319" s="66"/>
      <c r="T319" s="67"/>
      <c r="U319" s="36"/>
      <c r="V319" s="36"/>
      <c r="W319" s="36"/>
      <c r="X319" s="36"/>
      <c r="Y319" s="36"/>
      <c r="Z319" s="36"/>
      <c r="AA319" s="36"/>
      <c r="AB319" s="36"/>
      <c r="AC319" s="36"/>
      <c r="AD319" s="36"/>
      <c r="AE319" s="36"/>
      <c r="AT319" s="19" t="s">
        <v>246</v>
      </c>
      <c r="AU319" s="19" t="s">
        <v>78</v>
      </c>
    </row>
    <row r="320" spans="1:65" s="12" customFormat="1" ht="22.9" customHeight="1">
      <c r="B320" s="164"/>
      <c r="C320" s="165"/>
      <c r="D320" s="166" t="s">
        <v>68</v>
      </c>
      <c r="E320" s="178" t="s">
        <v>269</v>
      </c>
      <c r="F320" s="178" t="s">
        <v>783</v>
      </c>
      <c r="G320" s="165"/>
      <c r="H320" s="165"/>
      <c r="I320" s="168"/>
      <c r="J320" s="179">
        <f>BK320</f>
        <v>0</v>
      </c>
      <c r="K320" s="165"/>
      <c r="L320" s="170"/>
      <c r="M320" s="171"/>
      <c r="N320" s="172"/>
      <c r="O320" s="172"/>
      <c r="P320" s="173">
        <f>SUM(P321:P399)</f>
        <v>0</v>
      </c>
      <c r="Q320" s="172"/>
      <c r="R320" s="173">
        <f>SUM(R321:R399)</f>
        <v>431.20864799999998</v>
      </c>
      <c r="S320" s="172"/>
      <c r="T320" s="174">
        <f>SUM(T321:T399)</f>
        <v>0</v>
      </c>
      <c r="AR320" s="175" t="s">
        <v>76</v>
      </c>
      <c r="AT320" s="176" t="s">
        <v>68</v>
      </c>
      <c r="AU320" s="176" t="s">
        <v>76</v>
      </c>
      <c r="AY320" s="175" t="s">
        <v>231</v>
      </c>
      <c r="BK320" s="177">
        <f>SUM(BK321:BK399)</f>
        <v>0</v>
      </c>
    </row>
    <row r="321" spans="1:65" s="2" customFormat="1" ht="24.2" customHeight="1">
      <c r="A321" s="36"/>
      <c r="B321" s="37"/>
      <c r="C321" s="180" t="s">
        <v>401</v>
      </c>
      <c r="D321" s="180" t="s">
        <v>234</v>
      </c>
      <c r="E321" s="181" t="s">
        <v>784</v>
      </c>
      <c r="F321" s="182" t="s">
        <v>785</v>
      </c>
      <c r="G321" s="183" t="s">
        <v>243</v>
      </c>
      <c r="H321" s="184">
        <v>906.6</v>
      </c>
      <c r="I321" s="185"/>
      <c r="J321" s="186">
        <f>ROUND(I321*H321,2)</f>
        <v>0</v>
      </c>
      <c r="K321" s="182" t="s">
        <v>244</v>
      </c>
      <c r="L321" s="41"/>
      <c r="M321" s="187" t="s">
        <v>19</v>
      </c>
      <c r="N321" s="188" t="s">
        <v>40</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238</v>
      </c>
      <c r="AT321" s="191" t="s">
        <v>234</v>
      </c>
      <c r="AU321" s="191" t="s">
        <v>78</v>
      </c>
      <c r="AY321" s="19" t="s">
        <v>231</v>
      </c>
      <c r="BE321" s="192">
        <f>IF(N321="základní",J321,0)</f>
        <v>0</v>
      </c>
      <c r="BF321" s="192">
        <f>IF(N321="snížená",J321,0)</f>
        <v>0</v>
      </c>
      <c r="BG321" s="192">
        <f>IF(N321="zákl. přenesená",J321,0)</f>
        <v>0</v>
      </c>
      <c r="BH321" s="192">
        <f>IF(N321="sníž. přenesená",J321,0)</f>
        <v>0</v>
      </c>
      <c r="BI321" s="192">
        <f>IF(N321="nulová",J321,0)</f>
        <v>0</v>
      </c>
      <c r="BJ321" s="19" t="s">
        <v>76</v>
      </c>
      <c r="BK321" s="192">
        <f>ROUND(I321*H321,2)</f>
        <v>0</v>
      </c>
      <c r="BL321" s="19" t="s">
        <v>238</v>
      </c>
      <c r="BM321" s="191" t="s">
        <v>786</v>
      </c>
    </row>
    <row r="322" spans="1:65" s="13" customFormat="1" ht="22.5">
      <c r="B322" s="198"/>
      <c r="C322" s="199"/>
      <c r="D322" s="193" t="s">
        <v>248</v>
      </c>
      <c r="E322" s="200" t="s">
        <v>19</v>
      </c>
      <c r="F322" s="201" t="s">
        <v>787</v>
      </c>
      <c r="G322" s="199"/>
      <c r="H322" s="200" t="s">
        <v>19</v>
      </c>
      <c r="I322" s="202"/>
      <c r="J322" s="199"/>
      <c r="K322" s="199"/>
      <c r="L322" s="203"/>
      <c r="M322" s="204"/>
      <c r="N322" s="205"/>
      <c r="O322" s="205"/>
      <c r="P322" s="205"/>
      <c r="Q322" s="205"/>
      <c r="R322" s="205"/>
      <c r="S322" s="205"/>
      <c r="T322" s="206"/>
      <c r="AT322" s="207" t="s">
        <v>248</v>
      </c>
      <c r="AU322" s="207" t="s">
        <v>78</v>
      </c>
      <c r="AV322" s="13" t="s">
        <v>76</v>
      </c>
      <c r="AW322" s="13" t="s">
        <v>31</v>
      </c>
      <c r="AX322" s="13" t="s">
        <v>69</v>
      </c>
      <c r="AY322" s="207" t="s">
        <v>231</v>
      </c>
    </row>
    <row r="323" spans="1:65" s="13" customFormat="1" ht="11.25">
      <c r="B323" s="198"/>
      <c r="C323" s="199"/>
      <c r="D323" s="193" t="s">
        <v>248</v>
      </c>
      <c r="E323" s="200" t="s">
        <v>19</v>
      </c>
      <c r="F323" s="201" t="s">
        <v>788</v>
      </c>
      <c r="G323" s="199"/>
      <c r="H323" s="200" t="s">
        <v>19</v>
      </c>
      <c r="I323" s="202"/>
      <c r="J323" s="199"/>
      <c r="K323" s="199"/>
      <c r="L323" s="203"/>
      <c r="M323" s="204"/>
      <c r="N323" s="205"/>
      <c r="O323" s="205"/>
      <c r="P323" s="205"/>
      <c r="Q323" s="205"/>
      <c r="R323" s="205"/>
      <c r="S323" s="205"/>
      <c r="T323" s="206"/>
      <c r="AT323" s="207" t="s">
        <v>248</v>
      </c>
      <c r="AU323" s="207" t="s">
        <v>78</v>
      </c>
      <c r="AV323" s="13" t="s">
        <v>76</v>
      </c>
      <c r="AW323" s="13" t="s">
        <v>31</v>
      </c>
      <c r="AX323" s="13" t="s">
        <v>69</v>
      </c>
      <c r="AY323" s="207" t="s">
        <v>231</v>
      </c>
    </row>
    <row r="324" spans="1:65" s="13" customFormat="1" ht="11.25">
      <c r="B324" s="198"/>
      <c r="C324" s="199"/>
      <c r="D324" s="193" t="s">
        <v>248</v>
      </c>
      <c r="E324" s="200" t="s">
        <v>19</v>
      </c>
      <c r="F324" s="201" t="s">
        <v>659</v>
      </c>
      <c r="G324" s="199"/>
      <c r="H324" s="200" t="s">
        <v>19</v>
      </c>
      <c r="I324" s="202"/>
      <c r="J324" s="199"/>
      <c r="K324" s="199"/>
      <c r="L324" s="203"/>
      <c r="M324" s="204"/>
      <c r="N324" s="205"/>
      <c r="O324" s="205"/>
      <c r="P324" s="205"/>
      <c r="Q324" s="205"/>
      <c r="R324" s="205"/>
      <c r="S324" s="205"/>
      <c r="T324" s="206"/>
      <c r="AT324" s="207" t="s">
        <v>248</v>
      </c>
      <c r="AU324" s="207" t="s">
        <v>78</v>
      </c>
      <c r="AV324" s="13" t="s">
        <v>76</v>
      </c>
      <c r="AW324" s="13" t="s">
        <v>31</v>
      </c>
      <c r="AX324" s="13" t="s">
        <v>69</v>
      </c>
      <c r="AY324" s="207" t="s">
        <v>231</v>
      </c>
    </row>
    <row r="325" spans="1:65" s="14" customFormat="1" ht="11.25">
      <c r="B325" s="208"/>
      <c r="C325" s="209"/>
      <c r="D325" s="193" t="s">
        <v>248</v>
      </c>
      <c r="E325" s="210" t="s">
        <v>19</v>
      </c>
      <c r="F325" s="211" t="s">
        <v>699</v>
      </c>
      <c r="G325" s="209"/>
      <c r="H325" s="212">
        <v>791.3</v>
      </c>
      <c r="I325" s="213"/>
      <c r="J325" s="209"/>
      <c r="K325" s="209"/>
      <c r="L325" s="214"/>
      <c r="M325" s="215"/>
      <c r="N325" s="216"/>
      <c r="O325" s="216"/>
      <c r="P325" s="216"/>
      <c r="Q325" s="216"/>
      <c r="R325" s="216"/>
      <c r="S325" s="216"/>
      <c r="T325" s="217"/>
      <c r="AT325" s="218" t="s">
        <v>248</v>
      </c>
      <c r="AU325" s="218" t="s">
        <v>78</v>
      </c>
      <c r="AV325" s="14" t="s">
        <v>78</v>
      </c>
      <c r="AW325" s="14" t="s">
        <v>31</v>
      </c>
      <c r="AX325" s="14" t="s">
        <v>69</v>
      </c>
      <c r="AY325" s="218" t="s">
        <v>231</v>
      </c>
    </row>
    <row r="326" spans="1:65" s="13" customFormat="1" ht="11.25">
      <c r="B326" s="198"/>
      <c r="C326" s="199"/>
      <c r="D326" s="193" t="s">
        <v>248</v>
      </c>
      <c r="E326" s="200" t="s">
        <v>19</v>
      </c>
      <c r="F326" s="201" t="s">
        <v>661</v>
      </c>
      <c r="G326" s="199"/>
      <c r="H326" s="200" t="s">
        <v>19</v>
      </c>
      <c r="I326" s="202"/>
      <c r="J326" s="199"/>
      <c r="K326" s="199"/>
      <c r="L326" s="203"/>
      <c r="M326" s="204"/>
      <c r="N326" s="205"/>
      <c r="O326" s="205"/>
      <c r="P326" s="205"/>
      <c r="Q326" s="205"/>
      <c r="R326" s="205"/>
      <c r="S326" s="205"/>
      <c r="T326" s="206"/>
      <c r="AT326" s="207" t="s">
        <v>248</v>
      </c>
      <c r="AU326" s="207" t="s">
        <v>78</v>
      </c>
      <c r="AV326" s="13" t="s">
        <v>76</v>
      </c>
      <c r="AW326" s="13" t="s">
        <v>31</v>
      </c>
      <c r="AX326" s="13" t="s">
        <v>69</v>
      </c>
      <c r="AY326" s="207" t="s">
        <v>231</v>
      </c>
    </row>
    <row r="327" spans="1:65" s="14" customFormat="1" ht="11.25">
      <c r="B327" s="208"/>
      <c r="C327" s="209"/>
      <c r="D327" s="193" t="s">
        <v>248</v>
      </c>
      <c r="E327" s="210" t="s">
        <v>19</v>
      </c>
      <c r="F327" s="211" t="s">
        <v>701</v>
      </c>
      <c r="G327" s="209"/>
      <c r="H327" s="212">
        <v>115.3</v>
      </c>
      <c r="I327" s="213"/>
      <c r="J327" s="209"/>
      <c r="K327" s="209"/>
      <c r="L327" s="214"/>
      <c r="M327" s="215"/>
      <c r="N327" s="216"/>
      <c r="O327" s="216"/>
      <c r="P327" s="216"/>
      <c r="Q327" s="216"/>
      <c r="R327" s="216"/>
      <c r="S327" s="216"/>
      <c r="T327" s="217"/>
      <c r="AT327" s="218" t="s">
        <v>248</v>
      </c>
      <c r="AU327" s="218" t="s">
        <v>78</v>
      </c>
      <c r="AV327" s="14" t="s">
        <v>78</v>
      </c>
      <c r="AW327" s="14" t="s">
        <v>31</v>
      </c>
      <c r="AX327" s="14" t="s">
        <v>69</v>
      </c>
      <c r="AY327" s="218" t="s">
        <v>231</v>
      </c>
    </row>
    <row r="328" spans="1:65" s="15" customFormat="1" ht="11.25">
      <c r="B328" s="219"/>
      <c r="C328" s="220"/>
      <c r="D328" s="193" t="s">
        <v>248</v>
      </c>
      <c r="E328" s="221" t="s">
        <v>19</v>
      </c>
      <c r="F328" s="222" t="s">
        <v>260</v>
      </c>
      <c r="G328" s="220"/>
      <c r="H328" s="223">
        <v>906.59999999999991</v>
      </c>
      <c r="I328" s="224"/>
      <c r="J328" s="220"/>
      <c r="K328" s="220"/>
      <c r="L328" s="225"/>
      <c r="M328" s="226"/>
      <c r="N328" s="227"/>
      <c r="O328" s="227"/>
      <c r="P328" s="227"/>
      <c r="Q328" s="227"/>
      <c r="R328" s="227"/>
      <c r="S328" s="227"/>
      <c r="T328" s="228"/>
      <c r="AT328" s="229" t="s">
        <v>248</v>
      </c>
      <c r="AU328" s="229" t="s">
        <v>78</v>
      </c>
      <c r="AV328" s="15" t="s">
        <v>238</v>
      </c>
      <c r="AW328" s="15" t="s">
        <v>31</v>
      </c>
      <c r="AX328" s="15" t="s">
        <v>76</v>
      </c>
      <c r="AY328" s="229" t="s">
        <v>231</v>
      </c>
    </row>
    <row r="329" spans="1:65" s="2" customFormat="1" ht="24.2" customHeight="1">
      <c r="A329" s="36"/>
      <c r="B329" s="37"/>
      <c r="C329" s="180" t="s">
        <v>407</v>
      </c>
      <c r="D329" s="180" t="s">
        <v>234</v>
      </c>
      <c r="E329" s="181" t="s">
        <v>789</v>
      </c>
      <c r="F329" s="182" t="s">
        <v>790</v>
      </c>
      <c r="G329" s="183" t="s">
        <v>243</v>
      </c>
      <c r="H329" s="184">
        <v>753.6</v>
      </c>
      <c r="I329" s="185"/>
      <c r="J329" s="186">
        <f>ROUND(I329*H329,2)</f>
        <v>0</v>
      </c>
      <c r="K329" s="182" t="s">
        <v>244</v>
      </c>
      <c r="L329" s="41"/>
      <c r="M329" s="187" t="s">
        <v>19</v>
      </c>
      <c r="N329" s="188" t="s">
        <v>40</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238</v>
      </c>
      <c r="AT329" s="191" t="s">
        <v>234</v>
      </c>
      <c r="AU329" s="191" t="s">
        <v>78</v>
      </c>
      <c r="AY329" s="19" t="s">
        <v>231</v>
      </c>
      <c r="BE329" s="192">
        <f>IF(N329="základní",J329,0)</f>
        <v>0</v>
      </c>
      <c r="BF329" s="192">
        <f>IF(N329="snížená",J329,0)</f>
        <v>0</v>
      </c>
      <c r="BG329" s="192">
        <f>IF(N329="zákl. přenesená",J329,0)</f>
        <v>0</v>
      </c>
      <c r="BH329" s="192">
        <f>IF(N329="sníž. přenesená",J329,0)</f>
        <v>0</v>
      </c>
      <c r="BI329" s="192">
        <f>IF(N329="nulová",J329,0)</f>
        <v>0</v>
      </c>
      <c r="BJ329" s="19" t="s">
        <v>76</v>
      </c>
      <c r="BK329" s="192">
        <f>ROUND(I329*H329,2)</f>
        <v>0</v>
      </c>
      <c r="BL329" s="19" t="s">
        <v>238</v>
      </c>
      <c r="BM329" s="191" t="s">
        <v>791</v>
      </c>
    </row>
    <row r="330" spans="1:65" s="13" customFormat="1" ht="11.25">
      <c r="B330" s="198"/>
      <c r="C330" s="199"/>
      <c r="D330" s="193" t="s">
        <v>248</v>
      </c>
      <c r="E330" s="200" t="s">
        <v>19</v>
      </c>
      <c r="F330" s="201" t="s">
        <v>792</v>
      </c>
      <c r="G330" s="199"/>
      <c r="H330" s="200" t="s">
        <v>19</v>
      </c>
      <c r="I330" s="202"/>
      <c r="J330" s="199"/>
      <c r="K330" s="199"/>
      <c r="L330" s="203"/>
      <c r="M330" s="204"/>
      <c r="N330" s="205"/>
      <c r="O330" s="205"/>
      <c r="P330" s="205"/>
      <c r="Q330" s="205"/>
      <c r="R330" s="205"/>
      <c r="S330" s="205"/>
      <c r="T330" s="206"/>
      <c r="AT330" s="207" t="s">
        <v>248</v>
      </c>
      <c r="AU330" s="207" t="s">
        <v>78</v>
      </c>
      <c r="AV330" s="13" t="s">
        <v>76</v>
      </c>
      <c r="AW330" s="13" t="s">
        <v>31</v>
      </c>
      <c r="AX330" s="13" t="s">
        <v>69</v>
      </c>
      <c r="AY330" s="207" t="s">
        <v>231</v>
      </c>
    </row>
    <row r="331" spans="1:65" s="13" customFormat="1" ht="11.25">
      <c r="B331" s="198"/>
      <c r="C331" s="199"/>
      <c r="D331" s="193" t="s">
        <v>248</v>
      </c>
      <c r="E331" s="200" t="s">
        <v>19</v>
      </c>
      <c r="F331" s="201" t="s">
        <v>657</v>
      </c>
      <c r="G331" s="199"/>
      <c r="H331" s="200" t="s">
        <v>19</v>
      </c>
      <c r="I331" s="202"/>
      <c r="J331" s="199"/>
      <c r="K331" s="199"/>
      <c r="L331" s="203"/>
      <c r="M331" s="204"/>
      <c r="N331" s="205"/>
      <c r="O331" s="205"/>
      <c r="P331" s="205"/>
      <c r="Q331" s="205"/>
      <c r="R331" s="205"/>
      <c r="S331" s="205"/>
      <c r="T331" s="206"/>
      <c r="AT331" s="207" t="s">
        <v>248</v>
      </c>
      <c r="AU331" s="207" t="s">
        <v>78</v>
      </c>
      <c r="AV331" s="13" t="s">
        <v>76</v>
      </c>
      <c r="AW331" s="13" t="s">
        <v>31</v>
      </c>
      <c r="AX331" s="13" t="s">
        <v>69</v>
      </c>
      <c r="AY331" s="207" t="s">
        <v>231</v>
      </c>
    </row>
    <row r="332" spans="1:65" s="14" customFormat="1" ht="11.25">
      <c r="B332" s="208"/>
      <c r="C332" s="209"/>
      <c r="D332" s="193" t="s">
        <v>248</v>
      </c>
      <c r="E332" s="210" t="s">
        <v>19</v>
      </c>
      <c r="F332" s="211" t="s">
        <v>698</v>
      </c>
      <c r="G332" s="209"/>
      <c r="H332" s="212">
        <v>402.9</v>
      </c>
      <c r="I332" s="213"/>
      <c r="J332" s="209"/>
      <c r="K332" s="209"/>
      <c r="L332" s="214"/>
      <c r="M332" s="215"/>
      <c r="N332" s="216"/>
      <c r="O332" s="216"/>
      <c r="P332" s="216"/>
      <c r="Q332" s="216"/>
      <c r="R332" s="216"/>
      <c r="S332" s="216"/>
      <c r="T332" s="217"/>
      <c r="AT332" s="218" t="s">
        <v>248</v>
      </c>
      <c r="AU332" s="218" t="s">
        <v>78</v>
      </c>
      <c r="AV332" s="14" t="s">
        <v>78</v>
      </c>
      <c r="AW332" s="14" t="s">
        <v>31</v>
      </c>
      <c r="AX332" s="14" t="s">
        <v>69</v>
      </c>
      <c r="AY332" s="218" t="s">
        <v>231</v>
      </c>
    </row>
    <row r="333" spans="1:65" s="13" customFormat="1" ht="11.25">
      <c r="B333" s="198"/>
      <c r="C333" s="199"/>
      <c r="D333" s="193" t="s">
        <v>248</v>
      </c>
      <c r="E333" s="200" t="s">
        <v>19</v>
      </c>
      <c r="F333" s="201" t="s">
        <v>663</v>
      </c>
      <c r="G333" s="199"/>
      <c r="H333" s="200" t="s">
        <v>19</v>
      </c>
      <c r="I333" s="202"/>
      <c r="J333" s="199"/>
      <c r="K333" s="199"/>
      <c r="L333" s="203"/>
      <c r="M333" s="204"/>
      <c r="N333" s="205"/>
      <c r="O333" s="205"/>
      <c r="P333" s="205"/>
      <c r="Q333" s="205"/>
      <c r="R333" s="205"/>
      <c r="S333" s="205"/>
      <c r="T333" s="206"/>
      <c r="AT333" s="207" t="s">
        <v>248</v>
      </c>
      <c r="AU333" s="207" t="s">
        <v>78</v>
      </c>
      <c r="AV333" s="13" t="s">
        <v>76</v>
      </c>
      <c r="AW333" s="13" t="s">
        <v>31</v>
      </c>
      <c r="AX333" s="13" t="s">
        <v>69</v>
      </c>
      <c r="AY333" s="207" t="s">
        <v>231</v>
      </c>
    </row>
    <row r="334" spans="1:65" s="14" customFormat="1" ht="11.25">
      <c r="B334" s="208"/>
      <c r="C334" s="209"/>
      <c r="D334" s="193" t="s">
        <v>248</v>
      </c>
      <c r="E334" s="210" t="s">
        <v>19</v>
      </c>
      <c r="F334" s="211" t="s">
        <v>703</v>
      </c>
      <c r="G334" s="209"/>
      <c r="H334" s="212">
        <v>118.3</v>
      </c>
      <c r="I334" s="213"/>
      <c r="J334" s="209"/>
      <c r="K334" s="209"/>
      <c r="L334" s="214"/>
      <c r="M334" s="215"/>
      <c r="N334" s="216"/>
      <c r="O334" s="216"/>
      <c r="P334" s="216"/>
      <c r="Q334" s="216"/>
      <c r="R334" s="216"/>
      <c r="S334" s="216"/>
      <c r="T334" s="217"/>
      <c r="AT334" s="218" t="s">
        <v>248</v>
      </c>
      <c r="AU334" s="218" t="s">
        <v>78</v>
      </c>
      <c r="AV334" s="14" t="s">
        <v>78</v>
      </c>
      <c r="AW334" s="14" t="s">
        <v>31</v>
      </c>
      <c r="AX334" s="14" t="s">
        <v>69</v>
      </c>
      <c r="AY334" s="218" t="s">
        <v>231</v>
      </c>
    </row>
    <row r="335" spans="1:65" s="13" customFormat="1" ht="11.25">
      <c r="B335" s="198"/>
      <c r="C335" s="199"/>
      <c r="D335" s="193" t="s">
        <v>248</v>
      </c>
      <c r="E335" s="200" t="s">
        <v>19</v>
      </c>
      <c r="F335" s="201" t="s">
        <v>665</v>
      </c>
      <c r="G335" s="199"/>
      <c r="H335" s="200" t="s">
        <v>19</v>
      </c>
      <c r="I335" s="202"/>
      <c r="J335" s="199"/>
      <c r="K335" s="199"/>
      <c r="L335" s="203"/>
      <c r="M335" s="204"/>
      <c r="N335" s="205"/>
      <c r="O335" s="205"/>
      <c r="P335" s="205"/>
      <c r="Q335" s="205"/>
      <c r="R335" s="205"/>
      <c r="S335" s="205"/>
      <c r="T335" s="206"/>
      <c r="AT335" s="207" t="s">
        <v>248</v>
      </c>
      <c r="AU335" s="207" t="s">
        <v>78</v>
      </c>
      <c r="AV335" s="13" t="s">
        <v>76</v>
      </c>
      <c r="AW335" s="13" t="s">
        <v>31</v>
      </c>
      <c r="AX335" s="13" t="s">
        <v>69</v>
      </c>
      <c r="AY335" s="207" t="s">
        <v>231</v>
      </c>
    </row>
    <row r="336" spans="1:65" s="14" customFormat="1" ht="11.25">
      <c r="B336" s="208"/>
      <c r="C336" s="209"/>
      <c r="D336" s="193" t="s">
        <v>248</v>
      </c>
      <c r="E336" s="210" t="s">
        <v>19</v>
      </c>
      <c r="F336" s="211" t="s">
        <v>705</v>
      </c>
      <c r="G336" s="209"/>
      <c r="H336" s="212">
        <v>54.3</v>
      </c>
      <c r="I336" s="213"/>
      <c r="J336" s="209"/>
      <c r="K336" s="209"/>
      <c r="L336" s="214"/>
      <c r="M336" s="215"/>
      <c r="N336" s="216"/>
      <c r="O336" s="216"/>
      <c r="P336" s="216"/>
      <c r="Q336" s="216"/>
      <c r="R336" s="216"/>
      <c r="S336" s="216"/>
      <c r="T336" s="217"/>
      <c r="AT336" s="218" t="s">
        <v>248</v>
      </c>
      <c r="AU336" s="218" t="s">
        <v>78</v>
      </c>
      <c r="AV336" s="14" t="s">
        <v>78</v>
      </c>
      <c r="AW336" s="14" t="s">
        <v>31</v>
      </c>
      <c r="AX336" s="14" t="s">
        <v>69</v>
      </c>
      <c r="AY336" s="218" t="s">
        <v>231</v>
      </c>
    </row>
    <row r="337" spans="1:65" s="13" customFormat="1" ht="11.25">
      <c r="B337" s="198"/>
      <c r="C337" s="199"/>
      <c r="D337" s="193" t="s">
        <v>248</v>
      </c>
      <c r="E337" s="200" t="s">
        <v>19</v>
      </c>
      <c r="F337" s="201" t="s">
        <v>667</v>
      </c>
      <c r="G337" s="199"/>
      <c r="H337" s="200" t="s">
        <v>19</v>
      </c>
      <c r="I337" s="202"/>
      <c r="J337" s="199"/>
      <c r="K337" s="199"/>
      <c r="L337" s="203"/>
      <c r="M337" s="204"/>
      <c r="N337" s="205"/>
      <c r="O337" s="205"/>
      <c r="P337" s="205"/>
      <c r="Q337" s="205"/>
      <c r="R337" s="205"/>
      <c r="S337" s="205"/>
      <c r="T337" s="206"/>
      <c r="AT337" s="207" t="s">
        <v>248</v>
      </c>
      <c r="AU337" s="207" t="s">
        <v>78</v>
      </c>
      <c r="AV337" s="13" t="s">
        <v>76</v>
      </c>
      <c r="AW337" s="13" t="s">
        <v>31</v>
      </c>
      <c r="AX337" s="13" t="s">
        <v>69</v>
      </c>
      <c r="AY337" s="207" t="s">
        <v>231</v>
      </c>
    </row>
    <row r="338" spans="1:65" s="14" customFormat="1" ht="11.25">
      <c r="B338" s="208"/>
      <c r="C338" s="209"/>
      <c r="D338" s="193" t="s">
        <v>248</v>
      </c>
      <c r="E338" s="210" t="s">
        <v>19</v>
      </c>
      <c r="F338" s="211" t="s">
        <v>707</v>
      </c>
      <c r="G338" s="209"/>
      <c r="H338" s="212">
        <v>176.7</v>
      </c>
      <c r="I338" s="213"/>
      <c r="J338" s="209"/>
      <c r="K338" s="209"/>
      <c r="L338" s="214"/>
      <c r="M338" s="215"/>
      <c r="N338" s="216"/>
      <c r="O338" s="216"/>
      <c r="P338" s="216"/>
      <c r="Q338" s="216"/>
      <c r="R338" s="216"/>
      <c r="S338" s="216"/>
      <c r="T338" s="217"/>
      <c r="AT338" s="218" t="s">
        <v>248</v>
      </c>
      <c r="AU338" s="218" t="s">
        <v>78</v>
      </c>
      <c r="AV338" s="14" t="s">
        <v>78</v>
      </c>
      <c r="AW338" s="14" t="s">
        <v>31</v>
      </c>
      <c r="AX338" s="14" t="s">
        <v>69</v>
      </c>
      <c r="AY338" s="218" t="s">
        <v>231</v>
      </c>
    </row>
    <row r="339" spans="1:65" s="13" customFormat="1" ht="11.25">
      <c r="B339" s="198"/>
      <c r="C339" s="199"/>
      <c r="D339" s="193" t="s">
        <v>248</v>
      </c>
      <c r="E339" s="200" t="s">
        <v>19</v>
      </c>
      <c r="F339" s="201" t="s">
        <v>793</v>
      </c>
      <c r="G339" s="199"/>
      <c r="H339" s="200" t="s">
        <v>19</v>
      </c>
      <c r="I339" s="202"/>
      <c r="J339" s="199"/>
      <c r="K339" s="199"/>
      <c r="L339" s="203"/>
      <c r="M339" s="204"/>
      <c r="N339" s="205"/>
      <c r="O339" s="205"/>
      <c r="P339" s="205"/>
      <c r="Q339" s="205"/>
      <c r="R339" s="205"/>
      <c r="S339" s="205"/>
      <c r="T339" s="206"/>
      <c r="AT339" s="207" t="s">
        <v>248</v>
      </c>
      <c r="AU339" s="207" t="s">
        <v>78</v>
      </c>
      <c r="AV339" s="13" t="s">
        <v>76</v>
      </c>
      <c r="AW339" s="13" t="s">
        <v>31</v>
      </c>
      <c r="AX339" s="13" t="s">
        <v>69</v>
      </c>
      <c r="AY339" s="207" t="s">
        <v>231</v>
      </c>
    </row>
    <row r="340" spans="1:65" s="14" customFormat="1" ht="11.25">
      <c r="B340" s="208"/>
      <c r="C340" s="209"/>
      <c r="D340" s="193" t="s">
        <v>248</v>
      </c>
      <c r="E340" s="210" t="s">
        <v>19</v>
      </c>
      <c r="F340" s="211" t="s">
        <v>711</v>
      </c>
      <c r="G340" s="209"/>
      <c r="H340" s="212">
        <v>1.4</v>
      </c>
      <c r="I340" s="213"/>
      <c r="J340" s="209"/>
      <c r="K340" s="209"/>
      <c r="L340" s="214"/>
      <c r="M340" s="215"/>
      <c r="N340" s="216"/>
      <c r="O340" s="216"/>
      <c r="P340" s="216"/>
      <c r="Q340" s="216"/>
      <c r="R340" s="216"/>
      <c r="S340" s="216"/>
      <c r="T340" s="217"/>
      <c r="AT340" s="218" t="s">
        <v>248</v>
      </c>
      <c r="AU340" s="218" t="s">
        <v>78</v>
      </c>
      <c r="AV340" s="14" t="s">
        <v>78</v>
      </c>
      <c r="AW340" s="14" t="s">
        <v>31</v>
      </c>
      <c r="AX340" s="14" t="s">
        <v>69</v>
      </c>
      <c r="AY340" s="218" t="s">
        <v>231</v>
      </c>
    </row>
    <row r="341" spans="1:65" s="15" customFormat="1" ht="11.25">
      <c r="B341" s="219"/>
      <c r="C341" s="220"/>
      <c r="D341" s="193" t="s">
        <v>248</v>
      </c>
      <c r="E341" s="221" t="s">
        <v>19</v>
      </c>
      <c r="F341" s="222" t="s">
        <v>260</v>
      </c>
      <c r="G341" s="220"/>
      <c r="H341" s="223">
        <v>753.5999999999998</v>
      </c>
      <c r="I341" s="224"/>
      <c r="J341" s="220"/>
      <c r="K341" s="220"/>
      <c r="L341" s="225"/>
      <c r="M341" s="226"/>
      <c r="N341" s="227"/>
      <c r="O341" s="227"/>
      <c r="P341" s="227"/>
      <c r="Q341" s="227"/>
      <c r="R341" s="227"/>
      <c r="S341" s="227"/>
      <c r="T341" s="228"/>
      <c r="AT341" s="229" t="s">
        <v>248</v>
      </c>
      <c r="AU341" s="229" t="s">
        <v>78</v>
      </c>
      <c r="AV341" s="15" t="s">
        <v>238</v>
      </c>
      <c r="AW341" s="15" t="s">
        <v>31</v>
      </c>
      <c r="AX341" s="15" t="s">
        <v>76</v>
      </c>
      <c r="AY341" s="229" t="s">
        <v>231</v>
      </c>
    </row>
    <row r="342" spans="1:65" s="2" customFormat="1" ht="24.2" customHeight="1">
      <c r="A342" s="36"/>
      <c r="B342" s="37"/>
      <c r="C342" s="180" t="s">
        <v>412</v>
      </c>
      <c r="D342" s="180" t="s">
        <v>234</v>
      </c>
      <c r="E342" s="181" t="s">
        <v>794</v>
      </c>
      <c r="F342" s="182" t="s">
        <v>795</v>
      </c>
      <c r="G342" s="183" t="s">
        <v>243</v>
      </c>
      <c r="H342" s="184">
        <v>1183.9000000000001</v>
      </c>
      <c r="I342" s="185"/>
      <c r="J342" s="186">
        <f>ROUND(I342*H342,2)</f>
        <v>0</v>
      </c>
      <c r="K342" s="182" t="s">
        <v>244</v>
      </c>
      <c r="L342" s="41"/>
      <c r="M342" s="187" t="s">
        <v>19</v>
      </c>
      <c r="N342" s="188" t="s">
        <v>40</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238</v>
      </c>
      <c r="AT342" s="191" t="s">
        <v>234</v>
      </c>
      <c r="AU342" s="191" t="s">
        <v>78</v>
      </c>
      <c r="AY342" s="19" t="s">
        <v>231</v>
      </c>
      <c r="BE342" s="192">
        <f>IF(N342="základní",J342,0)</f>
        <v>0</v>
      </c>
      <c r="BF342" s="192">
        <f>IF(N342="snížená",J342,0)</f>
        <v>0</v>
      </c>
      <c r="BG342" s="192">
        <f>IF(N342="zákl. přenesená",J342,0)</f>
        <v>0</v>
      </c>
      <c r="BH342" s="192">
        <f>IF(N342="sníž. přenesená",J342,0)</f>
        <v>0</v>
      </c>
      <c r="BI342" s="192">
        <f>IF(N342="nulová",J342,0)</f>
        <v>0</v>
      </c>
      <c r="BJ342" s="19" t="s">
        <v>76</v>
      </c>
      <c r="BK342" s="192">
        <f>ROUND(I342*H342,2)</f>
        <v>0</v>
      </c>
      <c r="BL342" s="19" t="s">
        <v>238</v>
      </c>
      <c r="BM342" s="191" t="s">
        <v>796</v>
      </c>
    </row>
    <row r="343" spans="1:65" s="13" customFormat="1" ht="11.25">
      <c r="B343" s="198"/>
      <c r="C343" s="199"/>
      <c r="D343" s="193" t="s">
        <v>248</v>
      </c>
      <c r="E343" s="200" t="s">
        <v>19</v>
      </c>
      <c r="F343" s="201" t="s">
        <v>792</v>
      </c>
      <c r="G343" s="199"/>
      <c r="H343" s="200" t="s">
        <v>19</v>
      </c>
      <c r="I343" s="202"/>
      <c r="J343" s="199"/>
      <c r="K343" s="199"/>
      <c r="L343" s="203"/>
      <c r="M343" s="204"/>
      <c r="N343" s="205"/>
      <c r="O343" s="205"/>
      <c r="P343" s="205"/>
      <c r="Q343" s="205"/>
      <c r="R343" s="205"/>
      <c r="S343" s="205"/>
      <c r="T343" s="206"/>
      <c r="AT343" s="207" t="s">
        <v>248</v>
      </c>
      <c r="AU343" s="207" t="s">
        <v>78</v>
      </c>
      <c r="AV343" s="13" t="s">
        <v>76</v>
      </c>
      <c r="AW343" s="13" t="s">
        <v>31</v>
      </c>
      <c r="AX343" s="13" t="s">
        <v>69</v>
      </c>
      <c r="AY343" s="207" t="s">
        <v>231</v>
      </c>
    </row>
    <row r="344" spans="1:65" s="13" customFormat="1" ht="11.25">
      <c r="B344" s="198"/>
      <c r="C344" s="199"/>
      <c r="D344" s="193" t="s">
        <v>248</v>
      </c>
      <c r="E344" s="200" t="s">
        <v>19</v>
      </c>
      <c r="F344" s="201" t="s">
        <v>655</v>
      </c>
      <c r="G344" s="199"/>
      <c r="H344" s="200" t="s">
        <v>19</v>
      </c>
      <c r="I344" s="202"/>
      <c r="J344" s="199"/>
      <c r="K344" s="199"/>
      <c r="L344" s="203"/>
      <c r="M344" s="204"/>
      <c r="N344" s="205"/>
      <c r="O344" s="205"/>
      <c r="P344" s="205"/>
      <c r="Q344" s="205"/>
      <c r="R344" s="205"/>
      <c r="S344" s="205"/>
      <c r="T344" s="206"/>
      <c r="AT344" s="207" t="s">
        <v>248</v>
      </c>
      <c r="AU344" s="207" t="s">
        <v>78</v>
      </c>
      <c r="AV344" s="13" t="s">
        <v>76</v>
      </c>
      <c r="AW344" s="13" t="s">
        <v>31</v>
      </c>
      <c r="AX344" s="13" t="s">
        <v>69</v>
      </c>
      <c r="AY344" s="207" t="s">
        <v>231</v>
      </c>
    </row>
    <row r="345" spans="1:65" s="14" customFormat="1" ht="11.25">
      <c r="B345" s="208"/>
      <c r="C345" s="209"/>
      <c r="D345" s="193" t="s">
        <v>248</v>
      </c>
      <c r="E345" s="210" t="s">
        <v>19</v>
      </c>
      <c r="F345" s="211" t="s">
        <v>696</v>
      </c>
      <c r="G345" s="209"/>
      <c r="H345" s="212">
        <v>1183.9000000000001</v>
      </c>
      <c r="I345" s="213"/>
      <c r="J345" s="209"/>
      <c r="K345" s="209"/>
      <c r="L345" s="214"/>
      <c r="M345" s="215"/>
      <c r="N345" s="216"/>
      <c r="O345" s="216"/>
      <c r="P345" s="216"/>
      <c r="Q345" s="216"/>
      <c r="R345" s="216"/>
      <c r="S345" s="216"/>
      <c r="T345" s="217"/>
      <c r="AT345" s="218" t="s">
        <v>248</v>
      </c>
      <c r="AU345" s="218" t="s">
        <v>78</v>
      </c>
      <c r="AV345" s="14" t="s">
        <v>78</v>
      </c>
      <c r="AW345" s="14" t="s">
        <v>31</v>
      </c>
      <c r="AX345" s="14" t="s">
        <v>76</v>
      </c>
      <c r="AY345" s="218" t="s">
        <v>231</v>
      </c>
    </row>
    <row r="346" spans="1:65" s="2" customFormat="1" ht="37.9" customHeight="1">
      <c r="A346" s="36"/>
      <c r="B346" s="37"/>
      <c r="C346" s="180" t="s">
        <v>417</v>
      </c>
      <c r="D346" s="180" t="s">
        <v>234</v>
      </c>
      <c r="E346" s="181" t="s">
        <v>797</v>
      </c>
      <c r="F346" s="182" t="s">
        <v>798</v>
      </c>
      <c r="G346" s="183" t="s">
        <v>243</v>
      </c>
      <c r="H346" s="184">
        <v>591.95000000000005</v>
      </c>
      <c r="I346" s="185"/>
      <c r="J346" s="186">
        <f>ROUND(I346*H346,2)</f>
        <v>0</v>
      </c>
      <c r="K346" s="182" t="s">
        <v>244</v>
      </c>
      <c r="L346" s="41"/>
      <c r="M346" s="187" t="s">
        <v>19</v>
      </c>
      <c r="N346" s="188" t="s">
        <v>40</v>
      </c>
      <c r="O346" s="66"/>
      <c r="P346" s="189">
        <f>O346*H346</f>
        <v>0</v>
      </c>
      <c r="Q346" s="189">
        <v>0</v>
      </c>
      <c r="R346" s="189">
        <f>Q346*H346</f>
        <v>0</v>
      </c>
      <c r="S346" s="189">
        <v>0</v>
      </c>
      <c r="T346" s="190">
        <f>S346*H346</f>
        <v>0</v>
      </c>
      <c r="U346" s="36"/>
      <c r="V346" s="36"/>
      <c r="W346" s="36"/>
      <c r="X346" s="36"/>
      <c r="Y346" s="36"/>
      <c r="Z346" s="36"/>
      <c r="AA346" s="36"/>
      <c r="AB346" s="36"/>
      <c r="AC346" s="36"/>
      <c r="AD346" s="36"/>
      <c r="AE346" s="36"/>
      <c r="AR346" s="191" t="s">
        <v>238</v>
      </c>
      <c r="AT346" s="191" t="s">
        <v>234</v>
      </c>
      <c r="AU346" s="191" t="s">
        <v>78</v>
      </c>
      <c r="AY346" s="19" t="s">
        <v>231</v>
      </c>
      <c r="BE346" s="192">
        <f>IF(N346="základní",J346,0)</f>
        <v>0</v>
      </c>
      <c r="BF346" s="192">
        <f>IF(N346="snížená",J346,0)</f>
        <v>0</v>
      </c>
      <c r="BG346" s="192">
        <f>IF(N346="zákl. přenesená",J346,0)</f>
        <v>0</v>
      </c>
      <c r="BH346" s="192">
        <f>IF(N346="sníž. přenesená",J346,0)</f>
        <v>0</v>
      </c>
      <c r="BI346" s="192">
        <f>IF(N346="nulová",J346,0)</f>
        <v>0</v>
      </c>
      <c r="BJ346" s="19" t="s">
        <v>76</v>
      </c>
      <c r="BK346" s="192">
        <f>ROUND(I346*H346,2)</f>
        <v>0</v>
      </c>
      <c r="BL346" s="19" t="s">
        <v>238</v>
      </c>
      <c r="BM346" s="191" t="s">
        <v>799</v>
      </c>
    </row>
    <row r="347" spans="1:65" s="2" customFormat="1" ht="78">
      <c r="A347" s="36"/>
      <c r="B347" s="37"/>
      <c r="C347" s="38"/>
      <c r="D347" s="193" t="s">
        <v>246</v>
      </c>
      <c r="E347" s="38"/>
      <c r="F347" s="194" t="s">
        <v>800</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246</v>
      </c>
      <c r="AU347" s="19" t="s">
        <v>78</v>
      </c>
    </row>
    <row r="348" spans="1:65" s="13" customFormat="1" ht="11.25">
      <c r="B348" s="198"/>
      <c r="C348" s="199"/>
      <c r="D348" s="193" t="s">
        <v>248</v>
      </c>
      <c r="E348" s="200" t="s">
        <v>19</v>
      </c>
      <c r="F348" s="201" t="s">
        <v>655</v>
      </c>
      <c r="G348" s="199"/>
      <c r="H348" s="200" t="s">
        <v>19</v>
      </c>
      <c r="I348" s="202"/>
      <c r="J348" s="199"/>
      <c r="K348" s="199"/>
      <c r="L348" s="203"/>
      <c r="M348" s="204"/>
      <c r="N348" s="205"/>
      <c r="O348" s="205"/>
      <c r="P348" s="205"/>
      <c r="Q348" s="205"/>
      <c r="R348" s="205"/>
      <c r="S348" s="205"/>
      <c r="T348" s="206"/>
      <c r="AT348" s="207" t="s">
        <v>248</v>
      </c>
      <c r="AU348" s="207" t="s">
        <v>78</v>
      </c>
      <c r="AV348" s="13" t="s">
        <v>76</v>
      </c>
      <c r="AW348" s="13" t="s">
        <v>31</v>
      </c>
      <c r="AX348" s="13" t="s">
        <v>69</v>
      </c>
      <c r="AY348" s="207" t="s">
        <v>231</v>
      </c>
    </row>
    <row r="349" spans="1:65" s="14" customFormat="1" ht="11.25">
      <c r="B349" s="208"/>
      <c r="C349" s="209"/>
      <c r="D349" s="193" t="s">
        <v>248</v>
      </c>
      <c r="E349" s="210" t="s">
        <v>19</v>
      </c>
      <c r="F349" s="211" t="s">
        <v>656</v>
      </c>
      <c r="G349" s="209"/>
      <c r="H349" s="212">
        <v>591.95000000000005</v>
      </c>
      <c r="I349" s="213"/>
      <c r="J349" s="209"/>
      <c r="K349" s="209"/>
      <c r="L349" s="214"/>
      <c r="M349" s="215"/>
      <c r="N349" s="216"/>
      <c r="O349" s="216"/>
      <c r="P349" s="216"/>
      <c r="Q349" s="216"/>
      <c r="R349" s="216"/>
      <c r="S349" s="216"/>
      <c r="T349" s="217"/>
      <c r="AT349" s="218" t="s">
        <v>248</v>
      </c>
      <c r="AU349" s="218" t="s">
        <v>78</v>
      </c>
      <c r="AV349" s="14" t="s">
        <v>78</v>
      </c>
      <c r="AW349" s="14" t="s">
        <v>31</v>
      </c>
      <c r="AX349" s="14" t="s">
        <v>76</v>
      </c>
      <c r="AY349" s="218" t="s">
        <v>231</v>
      </c>
    </row>
    <row r="350" spans="1:65" s="2" customFormat="1" ht="24.2" customHeight="1">
      <c r="A350" s="36"/>
      <c r="B350" s="37"/>
      <c r="C350" s="180" t="s">
        <v>423</v>
      </c>
      <c r="D350" s="180" t="s">
        <v>234</v>
      </c>
      <c r="E350" s="181" t="s">
        <v>801</v>
      </c>
      <c r="F350" s="182" t="s">
        <v>802</v>
      </c>
      <c r="G350" s="183" t="s">
        <v>243</v>
      </c>
      <c r="H350" s="184">
        <v>521.20000000000005</v>
      </c>
      <c r="I350" s="185"/>
      <c r="J350" s="186">
        <f>ROUND(I350*H350,2)</f>
        <v>0</v>
      </c>
      <c r="K350" s="182" t="s">
        <v>244</v>
      </c>
      <c r="L350" s="41"/>
      <c r="M350" s="187" t="s">
        <v>19</v>
      </c>
      <c r="N350" s="188" t="s">
        <v>40</v>
      </c>
      <c r="O350" s="66"/>
      <c r="P350" s="189">
        <f>O350*H350</f>
        <v>0</v>
      </c>
      <c r="Q350" s="189">
        <v>0</v>
      </c>
      <c r="R350" s="189">
        <f>Q350*H350</f>
        <v>0</v>
      </c>
      <c r="S350" s="189">
        <v>0</v>
      </c>
      <c r="T350" s="190">
        <f>S350*H350</f>
        <v>0</v>
      </c>
      <c r="U350" s="36"/>
      <c r="V350" s="36"/>
      <c r="W350" s="36"/>
      <c r="X350" s="36"/>
      <c r="Y350" s="36"/>
      <c r="Z350" s="36"/>
      <c r="AA350" s="36"/>
      <c r="AB350" s="36"/>
      <c r="AC350" s="36"/>
      <c r="AD350" s="36"/>
      <c r="AE350" s="36"/>
      <c r="AR350" s="191" t="s">
        <v>238</v>
      </c>
      <c r="AT350" s="191" t="s">
        <v>234</v>
      </c>
      <c r="AU350" s="191" t="s">
        <v>78</v>
      </c>
      <c r="AY350" s="19" t="s">
        <v>231</v>
      </c>
      <c r="BE350" s="192">
        <f>IF(N350="základní",J350,0)</f>
        <v>0</v>
      </c>
      <c r="BF350" s="192">
        <f>IF(N350="snížená",J350,0)</f>
        <v>0</v>
      </c>
      <c r="BG350" s="192">
        <f>IF(N350="zákl. přenesená",J350,0)</f>
        <v>0</v>
      </c>
      <c r="BH350" s="192">
        <f>IF(N350="sníž. přenesená",J350,0)</f>
        <v>0</v>
      </c>
      <c r="BI350" s="192">
        <f>IF(N350="nulová",J350,0)</f>
        <v>0</v>
      </c>
      <c r="BJ350" s="19" t="s">
        <v>76</v>
      </c>
      <c r="BK350" s="192">
        <f>ROUND(I350*H350,2)</f>
        <v>0</v>
      </c>
      <c r="BL350" s="19" t="s">
        <v>238</v>
      </c>
      <c r="BM350" s="191" t="s">
        <v>803</v>
      </c>
    </row>
    <row r="351" spans="1:65" s="2" customFormat="1" ht="282.75">
      <c r="A351" s="36"/>
      <c r="B351" s="37"/>
      <c r="C351" s="38"/>
      <c r="D351" s="193" t="s">
        <v>246</v>
      </c>
      <c r="E351" s="38"/>
      <c r="F351" s="194" t="s">
        <v>804</v>
      </c>
      <c r="G351" s="38"/>
      <c r="H351" s="38"/>
      <c r="I351" s="195"/>
      <c r="J351" s="38"/>
      <c r="K351" s="38"/>
      <c r="L351" s="41"/>
      <c r="M351" s="196"/>
      <c r="N351" s="197"/>
      <c r="O351" s="66"/>
      <c r="P351" s="66"/>
      <c r="Q351" s="66"/>
      <c r="R351" s="66"/>
      <c r="S351" s="66"/>
      <c r="T351" s="67"/>
      <c r="U351" s="36"/>
      <c r="V351" s="36"/>
      <c r="W351" s="36"/>
      <c r="X351" s="36"/>
      <c r="Y351" s="36"/>
      <c r="Z351" s="36"/>
      <c r="AA351" s="36"/>
      <c r="AB351" s="36"/>
      <c r="AC351" s="36"/>
      <c r="AD351" s="36"/>
      <c r="AE351" s="36"/>
      <c r="AT351" s="19" t="s">
        <v>246</v>
      </c>
      <c r="AU351" s="19" t="s">
        <v>78</v>
      </c>
    </row>
    <row r="352" spans="1:65" s="13" customFormat="1" ht="11.25">
      <c r="B352" s="198"/>
      <c r="C352" s="199"/>
      <c r="D352" s="193" t="s">
        <v>248</v>
      </c>
      <c r="E352" s="200" t="s">
        <v>19</v>
      </c>
      <c r="F352" s="201" t="s">
        <v>805</v>
      </c>
      <c r="G352" s="199"/>
      <c r="H352" s="200" t="s">
        <v>19</v>
      </c>
      <c r="I352" s="202"/>
      <c r="J352" s="199"/>
      <c r="K352" s="199"/>
      <c r="L352" s="203"/>
      <c r="M352" s="204"/>
      <c r="N352" s="205"/>
      <c r="O352" s="205"/>
      <c r="P352" s="205"/>
      <c r="Q352" s="205"/>
      <c r="R352" s="205"/>
      <c r="S352" s="205"/>
      <c r="T352" s="206"/>
      <c r="AT352" s="207" t="s">
        <v>248</v>
      </c>
      <c r="AU352" s="207" t="s">
        <v>78</v>
      </c>
      <c r="AV352" s="13" t="s">
        <v>76</v>
      </c>
      <c r="AW352" s="13" t="s">
        <v>31</v>
      </c>
      <c r="AX352" s="13" t="s">
        <v>69</v>
      </c>
      <c r="AY352" s="207" t="s">
        <v>231</v>
      </c>
    </row>
    <row r="353" spans="1:65" s="13" customFormat="1" ht="11.25">
      <c r="B353" s="198"/>
      <c r="C353" s="199"/>
      <c r="D353" s="193" t="s">
        <v>248</v>
      </c>
      <c r="E353" s="200" t="s">
        <v>19</v>
      </c>
      <c r="F353" s="201" t="s">
        <v>806</v>
      </c>
      <c r="G353" s="199"/>
      <c r="H353" s="200" t="s">
        <v>19</v>
      </c>
      <c r="I353" s="202"/>
      <c r="J353" s="199"/>
      <c r="K353" s="199"/>
      <c r="L353" s="203"/>
      <c r="M353" s="204"/>
      <c r="N353" s="205"/>
      <c r="O353" s="205"/>
      <c r="P353" s="205"/>
      <c r="Q353" s="205"/>
      <c r="R353" s="205"/>
      <c r="S353" s="205"/>
      <c r="T353" s="206"/>
      <c r="AT353" s="207" t="s">
        <v>248</v>
      </c>
      <c r="AU353" s="207" t="s">
        <v>78</v>
      </c>
      <c r="AV353" s="13" t="s">
        <v>76</v>
      </c>
      <c r="AW353" s="13" t="s">
        <v>31</v>
      </c>
      <c r="AX353" s="13" t="s">
        <v>69</v>
      </c>
      <c r="AY353" s="207" t="s">
        <v>231</v>
      </c>
    </row>
    <row r="354" spans="1:65" s="13" customFormat="1" ht="11.25">
      <c r="B354" s="198"/>
      <c r="C354" s="199"/>
      <c r="D354" s="193" t="s">
        <v>248</v>
      </c>
      <c r="E354" s="200" t="s">
        <v>19</v>
      </c>
      <c r="F354" s="201" t="s">
        <v>807</v>
      </c>
      <c r="G354" s="199"/>
      <c r="H354" s="200" t="s">
        <v>19</v>
      </c>
      <c r="I354" s="202"/>
      <c r="J354" s="199"/>
      <c r="K354" s="199"/>
      <c r="L354" s="203"/>
      <c r="M354" s="204"/>
      <c r="N354" s="205"/>
      <c r="O354" s="205"/>
      <c r="P354" s="205"/>
      <c r="Q354" s="205"/>
      <c r="R354" s="205"/>
      <c r="S354" s="205"/>
      <c r="T354" s="206"/>
      <c r="AT354" s="207" t="s">
        <v>248</v>
      </c>
      <c r="AU354" s="207" t="s">
        <v>78</v>
      </c>
      <c r="AV354" s="13" t="s">
        <v>76</v>
      </c>
      <c r="AW354" s="13" t="s">
        <v>31</v>
      </c>
      <c r="AX354" s="13" t="s">
        <v>69</v>
      </c>
      <c r="AY354" s="207" t="s">
        <v>231</v>
      </c>
    </row>
    <row r="355" spans="1:65" s="13" customFormat="1" ht="11.25">
      <c r="B355" s="198"/>
      <c r="C355" s="199"/>
      <c r="D355" s="193" t="s">
        <v>248</v>
      </c>
      <c r="E355" s="200" t="s">
        <v>19</v>
      </c>
      <c r="F355" s="201" t="s">
        <v>657</v>
      </c>
      <c r="G355" s="199"/>
      <c r="H355" s="200" t="s">
        <v>19</v>
      </c>
      <c r="I355" s="202"/>
      <c r="J355" s="199"/>
      <c r="K355" s="199"/>
      <c r="L355" s="203"/>
      <c r="M355" s="204"/>
      <c r="N355" s="205"/>
      <c r="O355" s="205"/>
      <c r="P355" s="205"/>
      <c r="Q355" s="205"/>
      <c r="R355" s="205"/>
      <c r="S355" s="205"/>
      <c r="T355" s="206"/>
      <c r="AT355" s="207" t="s">
        <v>248</v>
      </c>
      <c r="AU355" s="207" t="s">
        <v>78</v>
      </c>
      <c r="AV355" s="13" t="s">
        <v>76</v>
      </c>
      <c r="AW355" s="13" t="s">
        <v>31</v>
      </c>
      <c r="AX355" s="13" t="s">
        <v>69</v>
      </c>
      <c r="AY355" s="207" t="s">
        <v>231</v>
      </c>
    </row>
    <row r="356" spans="1:65" s="14" customFormat="1" ht="11.25">
      <c r="B356" s="208"/>
      <c r="C356" s="209"/>
      <c r="D356" s="193" t="s">
        <v>248</v>
      </c>
      <c r="E356" s="210" t="s">
        <v>19</v>
      </c>
      <c r="F356" s="211" t="s">
        <v>698</v>
      </c>
      <c r="G356" s="209"/>
      <c r="H356" s="212">
        <v>402.9</v>
      </c>
      <c r="I356" s="213"/>
      <c r="J356" s="209"/>
      <c r="K356" s="209"/>
      <c r="L356" s="214"/>
      <c r="M356" s="215"/>
      <c r="N356" s="216"/>
      <c r="O356" s="216"/>
      <c r="P356" s="216"/>
      <c r="Q356" s="216"/>
      <c r="R356" s="216"/>
      <c r="S356" s="216"/>
      <c r="T356" s="217"/>
      <c r="AT356" s="218" t="s">
        <v>248</v>
      </c>
      <c r="AU356" s="218" t="s">
        <v>78</v>
      </c>
      <c r="AV356" s="14" t="s">
        <v>78</v>
      </c>
      <c r="AW356" s="14" t="s">
        <v>31</v>
      </c>
      <c r="AX356" s="14" t="s">
        <v>69</v>
      </c>
      <c r="AY356" s="218" t="s">
        <v>231</v>
      </c>
    </row>
    <row r="357" spans="1:65" s="13" customFormat="1" ht="11.25">
      <c r="B357" s="198"/>
      <c r="C357" s="199"/>
      <c r="D357" s="193" t="s">
        <v>248</v>
      </c>
      <c r="E357" s="200" t="s">
        <v>19</v>
      </c>
      <c r="F357" s="201" t="s">
        <v>663</v>
      </c>
      <c r="G357" s="199"/>
      <c r="H357" s="200" t="s">
        <v>19</v>
      </c>
      <c r="I357" s="202"/>
      <c r="J357" s="199"/>
      <c r="K357" s="199"/>
      <c r="L357" s="203"/>
      <c r="M357" s="204"/>
      <c r="N357" s="205"/>
      <c r="O357" s="205"/>
      <c r="P357" s="205"/>
      <c r="Q357" s="205"/>
      <c r="R357" s="205"/>
      <c r="S357" s="205"/>
      <c r="T357" s="206"/>
      <c r="AT357" s="207" t="s">
        <v>248</v>
      </c>
      <c r="AU357" s="207" t="s">
        <v>78</v>
      </c>
      <c r="AV357" s="13" t="s">
        <v>76</v>
      </c>
      <c r="AW357" s="13" t="s">
        <v>31</v>
      </c>
      <c r="AX357" s="13" t="s">
        <v>69</v>
      </c>
      <c r="AY357" s="207" t="s">
        <v>231</v>
      </c>
    </row>
    <row r="358" spans="1:65" s="14" customFormat="1" ht="11.25">
      <c r="B358" s="208"/>
      <c r="C358" s="209"/>
      <c r="D358" s="193" t="s">
        <v>248</v>
      </c>
      <c r="E358" s="210" t="s">
        <v>19</v>
      </c>
      <c r="F358" s="211" t="s">
        <v>703</v>
      </c>
      <c r="G358" s="209"/>
      <c r="H358" s="212">
        <v>118.3</v>
      </c>
      <c r="I358" s="213"/>
      <c r="J358" s="209"/>
      <c r="K358" s="209"/>
      <c r="L358" s="214"/>
      <c r="M358" s="215"/>
      <c r="N358" s="216"/>
      <c r="O358" s="216"/>
      <c r="P358" s="216"/>
      <c r="Q358" s="216"/>
      <c r="R358" s="216"/>
      <c r="S358" s="216"/>
      <c r="T358" s="217"/>
      <c r="AT358" s="218" t="s">
        <v>248</v>
      </c>
      <c r="AU358" s="218" t="s">
        <v>78</v>
      </c>
      <c r="AV358" s="14" t="s">
        <v>78</v>
      </c>
      <c r="AW358" s="14" t="s">
        <v>31</v>
      </c>
      <c r="AX358" s="14" t="s">
        <v>69</v>
      </c>
      <c r="AY358" s="218" t="s">
        <v>231</v>
      </c>
    </row>
    <row r="359" spans="1:65" s="15" customFormat="1" ht="11.25">
      <c r="B359" s="219"/>
      <c r="C359" s="220"/>
      <c r="D359" s="193" t="s">
        <v>248</v>
      </c>
      <c r="E359" s="221" t="s">
        <v>19</v>
      </c>
      <c r="F359" s="222" t="s">
        <v>260</v>
      </c>
      <c r="G359" s="220"/>
      <c r="H359" s="223">
        <v>521.19999999999993</v>
      </c>
      <c r="I359" s="224"/>
      <c r="J359" s="220"/>
      <c r="K359" s="220"/>
      <c r="L359" s="225"/>
      <c r="M359" s="226"/>
      <c r="N359" s="227"/>
      <c r="O359" s="227"/>
      <c r="P359" s="227"/>
      <c r="Q359" s="227"/>
      <c r="R359" s="227"/>
      <c r="S359" s="227"/>
      <c r="T359" s="228"/>
      <c r="AT359" s="229" t="s">
        <v>248</v>
      </c>
      <c r="AU359" s="229" t="s">
        <v>78</v>
      </c>
      <c r="AV359" s="15" t="s">
        <v>238</v>
      </c>
      <c r="AW359" s="15" t="s">
        <v>31</v>
      </c>
      <c r="AX359" s="15" t="s">
        <v>76</v>
      </c>
      <c r="AY359" s="229" t="s">
        <v>231</v>
      </c>
    </row>
    <row r="360" spans="1:65" s="2" customFormat="1" ht="55.5" customHeight="1">
      <c r="A360" s="36"/>
      <c r="B360" s="37"/>
      <c r="C360" s="180" t="s">
        <v>429</v>
      </c>
      <c r="D360" s="180" t="s">
        <v>234</v>
      </c>
      <c r="E360" s="181" t="s">
        <v>808</v>
      </c>
      <c r="F360" s="182" t="s">
        <v>809</v>
      </c>
      <c r="G360" s="183" t="s">
        <v>243</v>
      </c>
      <c r="H360" s="184">
        <v>1.4</v>
      </c>
      <c r="I360" s="185"/>
      <c r="J360" s="186">
        <f>ROUND(I360*H360,2)</f>
        <v>0</v>
      </c>
      <c r="K360" s="182" t="s">
        <v>244</v>
      </c>
      <c r="L360" s="41"/>
      <c r="M360" s="187" t="s">
        <v>19</v>
      </c>
      <c r="N360" s="188" t="s">
        <v>40</v>
      </c>
      <c r="O360" s="66"/>
      <c r="P360" s="189">
        <f>O360*H360</f>
        <v>0</v>
      </c>
      <c r="Q360" s="189">
        <v>0.58020000000000005</v>
      </c>
      <c r="R360" s="189">
        <f>Q360*H360</f>
        <v>0.81228</v>
      </c>
      <c r="S360" s="189">
        <v>0</v>
      </c>
      <c r="T360" s="190">
        <f>S360*H360</f>
        <v>0</v>
      </c>
      <c r="U360" s="36"/>
      <c r="V360" s="36"/>
      <c r="W360" s="36"/>
      <c r="X360" s="36"/>
      <c r="Y360" s="36"/>
      <c r="Z360" s="36"/>
      <c r="AA360" s="36"/>
      <c r="AB360" s="36"/>
      <c r="AC360" s="36"/>
      <c r="AD360" s="36"/>
      <c r="AE360" s="36"/>
      <c r="AR360" s="191" t="s">
        <v>238</v>
      </c>
      <c r="AT360" s="191" t="s">
        <v>234</v>
      </c>
      <c r="AU360" s="191" t="s">
        <v>78</v>
      </c>
      <c r="AY360" s="19" t="s">
        <v>231</v>
      </c>
      <c r="BE360" s="192">
        <f>IF(N360="základní",J360,0)</f>
        <v>0</v>
      </c>
      <c r="BF360" s="192">
        <f>IF(N360="snížená",J360,0)</f>
        <v>0</v>
      </c>
      <c r="BG360" s="192">
        <f>IF(N360="zákl. přenesená",J360,0)</f>
        <v>0</v>
      </c>
      <c r="BH360" s="192">
        <f>IF(N360="sníž. přenesená",J360,0)</f>
        <v>0</v>
      </c>
      <c r="BI360" s="192">
        <f>IF(N360="nulová",J360,0)</f>
        <v>0</v>
      </c>
      <c r="BJ360" s="19" t="s">
        <v>76</v>
      </c>
      <c r="BK360" s="192">
        <f>ROUND(I360*H360,2)</f>
        <v>0</v>
      </c>
      <c r="BL360" s="19" t="s">
        <v>238</v>
      </c>
      <c r="BM360" s="191" t="s">
        <v>810</v>
      </c>
    </row>
    <row r="361" spans="1:65" s="2" customFormat="1" ht="273">
      <c r="A361" s="36"/>
      <c r="B361" s="37"/>
      <c r="C361" s="38"/>
      <c r="D361" s="193" t="s">
        <v>246</v>
      </c>
      <c r="E361" s="38"/>
      <c r="F361" s="194" t="s">
        <v>811</v>
      </c>
      <c r="G361" s="38"/>
      <c r="H361" s="38"/>
      <c r="I361" s="195"/>
      <c r="J361" s="38"/>
      <c r="K361" s="38"/>
      <c r="L361" s="41"/>
      <c r="M361" s="196"/>
      <c r="N361" s="197"/>
      <c r="O361" s="66"/>
      <c r="P361" s="66"/>
      <c r="Q361" s="66"/>
      <c r="R361" s="66"/>
      <c r="S361" s="66"/>
      <c r="T361" s="67"/>
      <c r="U361" s="36"/>
      <c r="V361" s="36"/>
      <c r="W361" s="36"/>
      <c r="X361" s="36"/>
      <c r="Y361" s="36"/>
      <c r="Z361" s="36"/>
      <c r="AA361" s="36"/>
      <c r="AB361" s="36"/>
      <c r="AC361" s="36"/>
      <c r="AD361" s="36"/>
      <c r="AE361" s="36"/>
      <c r="AT361" s="19" t="s">
        <v>246</v>
      </c>
      <c r="AU361" s="19" t="s">
        <v>78</v>
      </c>
    </row>
    <row r="362" spans="1:65" s="13" customFormat="1" ht="22.5">
      <c r="B362" s="198"/>
      <c r="C362" s="199"/>
      <c r="D362" s="193" t="s">
        <v>248</v>
      </c>
      <c r="E362" s="200" t="s">
        <v>19</v>
      </c>
      <c r="F362" s="201" t="s">
        <v>812</v>
      </c>
      <c r="G362" s="199"/>
      <c r="H362" s="200" t="s">
        <v>19</v>
      </c>
      <c r="I362" s="202"/>
      <c r="J362" s="199"/>
      <c r="K362" s="199"/>
      <c r="L362" s="203"/>
      <c r="M362" s="204"/>
      <c r="N362" s="205"/>
      <c r="O362" s="205"/>
      <c r="P362" s="205"/>
      <c r="Q362" s="205"/>
      <c r="R362" s="205"/>
      <c r="S362" s="205"/>
      <c r="T362" s="206"/>
      <c r="AT362" s="207" t="s">
        <v>248</v>
      </c>
      <c r="AU362" s="207" t="s">
        <v>78</v>
      </c>
      <c r="AV362" s="13" t="s">
        <v>76</v>
      </c>
      <c r="AW362" s="13" t="s">
        <v>31</v>
      </c>
      <c r="AX362" s="13" t="s">
        <v>69</v>
      </c>
      <c r="AY362" s="207" t="s">
        <v>231</v>
      </c>
    </row>
    <row r="363" spans="1:65" s="13" customFormat="1" ht="22.5">
      <c r="B363" s="198"/>
      <c r="C363" s="199"/>
      <c r="D363" s="193" t="s">
        <v>248</v>
      </c>
      <c r="E363" s="200" t="s">
        <v>19</v>
      </c>
      <c r="F363" s="201" t="s">
        <v>813</v>
      </c>
      <c r="G363" s="199"/>
      <c r="H363" s="200" t="s">
        <v>19</v>
      </c>
      <c r="I363" s="202"/>
      <c r="J363" s="199"/>
      <c r="K363" s="199"/>
      <c r="L363" s="203"/>
      <c r="M363" s="204"/>
      <c r="N363" s="205"/>
      <c r="O363" s="205"/>
      <c r="P363" s="205"/>
      <c r="Q363" s="205"/>
      <c r="R363" s="205"/>
      <c r="S363" s="205"/>
      <c r="T363" s="206"/>
      <c r="AT363" s="207" t="s">
        <v>248</v>
      </c>
      <c r="AU363" s="207" t="s">
        <v>78</v>
      </c>
      <c r="AV363" s="13" t="s">
        <v>76</v>
      </c>
      <c r="AW363" s="13" t="s">
        <v>31</v>
      </c>
      <c r="AX363" s="13" t="s">
        <v>69</v>
      </c>
      <c r="AY363" s="207" t="s">
        <v>231</v>
      </c>
    </row>
    <row r="364" spans="1:65" s="13" customFormat="1" ht="11.25">
      <c r="B364" s="198"/>
      <c r="C364" s="199"/>
      <c r="D364" s="193" t="s">
        <v>248</v>
      </c>
      <c r="E364" s="200" t="s">
        <v>19</v>
      </c>
      <c r="F364" s="201" t="s">
        <v>814</v>
      </c>
      <c r="G364" s="199"/>
      <c r="H364" s="200" t="s">
        <v>19</v>
      </c>
      <c r="I364" s="202"/>
      <c r="J364" s="199"/>
      <c r="K364" s="199"/>
      <c r="L364" s="203"/>
      <c r="M364" s="204"/>
      <c r="N364" s="205"/>
      <c r="O364" s="205"/>
      <c r="P364" s="205"/>
      <c r="Q364" s="205"/>
      <c r="R364" s="205"/>
      <c r="S364" s="205"/>
      <c r="T364" s="206"/>
      <c r="AT364" s="207" t="s">
        <v>248</v>
      </c>
      <c r="AU364" s="207" t="s">
        <v>78</v>
      </c>
      <c r="AV364" s="13" t="s">
        <v>76</v>
      </c>
      <c r="AW364" s="13" t="s">
        <v>31</v>
      </c>
      <c r="AX364" s="13" t="s">
        <v>69</v>
      </c>
      <c r="AY364" s="207" t="s">
        <v>231</v>
      </c>
    </row>
    <row r="365" spans="1:65" s="13" customFormat="1" ht="11.25">
      <c r="B365" s="198"/>
      <c r="C365" s="199"/>
      <c r="D365" s="193" t="s">
        <v>248</v>
      </c>
      <c r="E365" s="200" t="s">
        <v>19</v>
      </c>
      <c r="F365" s="201" t="s">
        <v>793</v>
      </c>
      <c r="G365" s="199"/>
      <c r="H365" s="200" t="s">
        <v>19</v>
      </c>
      <c r="I365" s="202"/>
      <c r="J365" s="199"/>
      <c r="K365" s="199"/>
      <c r="L365" s="203"/>
      <c r="M365" s="204"/>
      <c r="N365" s="205"/>
      <c r="O365" s="205"/>
      <c r="P365" s="205"/>
      <c r="Q365" s="205"/>
      <c r="R365" s="205"/>
      <c r="S365" s="205"/>
      <c r="T365" s="206"/>
      <c r="AT365" s="207" t="s">
        <v>248</v>
      </c>
      <c r="AU365" s="207" t="s">
        <v>78</v>
      </c>
      <c r="AV365" s="13" t="s">
        <v>76</v>
      </c>
      <c r="AW365" s="13" t="s">
        <v>31</v>
      </c>
      <c r="AX365" s="13" t="s">
        <v>69</v>
      </c>
      <c r="AY365" s="207" t="s">
        <v>231</v>
      </c>
    </row>
    <row r="366" spans="1:65" s="14" customFormat="1" ht="11.25">
      <c r="B366" s="208"/>
      <c r="C366" s="209"/>
      <c r="D366" s="193" t="s">
        <v>248</v>
      </c>
      <c r="E366" s="210" t="s">
        <v>19</v>
      </c>
      <c r="F366" s="211" t="s">
        <v>711</v>
      </c>
      <c r="G366" s="209"/>
      <c r="H366" s="212">
        <v>1.4</v>
      </c>
      <c r="I366" s="213"/>
      <c r="J366" s="209"/>
      <c r="K366" s="209"/>
      <c r="L366" s="214"/>
      <c r="M366" s="215"/>
      <c r="N366" s="216"/>
      <c r="O366" s="216"/>
      <c r="P366" s="216"/>
      <c r="Q366" s="216"/>
      <c r="R366" s="216"/>
      <c r="S366" s="216"/>
      <c r="T366" s="217"/>
      <c r="AT366" s="218" t="s">
        <v>248</v>
      </c>
      <c r="AU366" s="218" t="s">
        <v>78</v>
      </c>
      <c r="AV366" s="14" t="s">
        <v>78</v>
      </c>
      <c r="AW366" s="14" t="s">
        <v>31</v>
      </c>
      <c r="AX366" s="14" t="s">
        <v>76</v>
      </c>
      <c r="AY366" s="218" t="s">
        <v>231</v>
      </c>
    </row>
    <row r="367" spans="1:65" s="2" customFormat="1" ht="66.75" customHeight="1">
      <c r="A367" s="36"/>
      <c r="B367" s="37"/>
      <c r="C367" s="180" t="s">
        <v>434</v>
      </c>
      <c r="D367" s="180" t="s">
        <v>234</v>
      </c>
      <c r="E367" s="181" t="s">
        <v>815</v>
      </c>
      <c r="F367" s="182" t="s">
        <v>816</v>
      </c>
      <c r="G367" s="183" t="s">
        <v>243</v>
      </c>
      <c r="H367" s="184">
        <v>291.39999999999998</v>
      </c>
      <c r="I367" s="185"/>
      <c r="J367" s="186">
        <f>ROUND(I367*H367,2)</f>
        <v>0</v>
      </c>
      <c r="K367" s="182" t="s">
        <v>244</v>
      </c>
      <c r="L367" s="41"/>
      <c r="M367" s="187" t="s">
        <v>19</v>
      </c>
      <c r="N367" s="188" t="s">
        <v>40</v>
      </c>
      <c r="O367" s="66"/>
      <c r="P367" s="189">
        <f>O367*H367</f>
        <v>0</v>
      </c>
      <c r="Q367" s="189">
        <v>9.8000000000000004E-2</v>
      </c>
      <c r="R367" s="189">
        <f>Q367*H367</f>
        <v>28.557199999999998</v>
      </c>
      <c r="S367" s="189">
        <v>0</v>
      </c>
      <c r="T367" s="190">
        <f>S367*H367</f>
        <v>0</v>
      </c>
      <c r="U367" s="36"/>
      <c r="V367" s="36"/>
      <c r="W367" s="36"/>
      <c r="X367" s="36"/>
      <c r="Y367" s="36"/>
      <c r="Z367" s="36"/>
      <c r="AA367" s="36"/>
      <c r="AB367" s="36"/>
      <c r="AC367" s="36"/>
      <c r="AD367" s="36"/>
      <c r="AE367" s="36"/>
      <c r="AR367" s="191" t="s">
        <v>238</v>
      </c>
      <c r="AT367" s="191" t="s">
        <v>234</v>
      </c>
      <c r="AU367" s="191" t="s">
        <v>78</v>
      </c>
      <c r="AY367" s="19" t="s">
        <v>231</v>
      </c>
      <c r="BE367" s="192">
        <f>IF(N367="základní",J367,0)</f>
        <v>0</v>
      </c>
      <c r="BF367" s="192">
        <f>IF(N367="snížená",J367,0)</f>
        <v>0</v>
      </c>
      <c r="BG367" s="192">
        <f>IF(N367="zákl. přenesená",J367,0)</f>
        <v>0</v>
      </c>
      <c r="BH367" s="192">
        <f>IF(N367="sníž. přenesená",J367,0)</f>
        <v>0</v>
      </c>
      <c r="BI367" s="192">
        <f>IF(N367="nulová",J367,0)</f>
        <v>0</v>
      </c>
      <c r="BJ367" s="19" t="s">
        <v>76</v>
      </c>
      <c r="BK367" s="192">
        <f>ROUND(I367*H367,2)</f>
        <v>0</v>
      </c>
      <c r="BL367" s="19" t="s">
        <v>238</v>
      </c>
      <c r="BM367" s="191" t="s">
        <v>817</v>
      </c>
    </row>
    <row r="368" spans="1:65" s="2" customFormat="1" ht="146.25">
      <c r="A368" s="36"/>
      <c r="B368" s="37"/>
      <c r="C368" s="38"/>
      <c r="D368" s="193" t="s">
        <v>246</v>
      </c>
      <c r="E368" s="38"/>
      <c r="F368" s="194" t="s">
        <v>818</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246</v>
      </c>
      <c r="AU368" s="19" t="s">
        <v>78</v>
      </c>
    </row>
    <row r="369" spans="1:65" s="13" customFormat="1" ht="11.25">
      <c r="B369" s="198"/>
      <c r="C369" s="199"/>
      <c r="D369" s="193" t="s">
        <v>248</v>
      </c>
      <c r="E369" s="200" t="s">
        <v>19</v>
      </c>
      <c r="F369" s="201" t="s">
        <v>665</v>
      </c>
      <c r="G369" s="199"/>
      <c r="H369" s="200" t="s">
        <v>19</v>
      </c>
      <c r="I369" s="202"/>
      <c r="J369" s="199"/>
      <c r="K369" s="199"/>
      <c r="L369" s="203"/>
      <c r="M369" s="204"/>
      <c r="N369" s="205"/>
      <c r="O369" s="205"/>
      <c r="P369" s="205"/>
      <c r="Q369" s="205"/>
      <c r="R369" s="205"/>
      <c r="S369" s="205"/>
      <c r="T369" s="206"/>
      <c r="AT369" s="207" t="s">
        <v>248</v>
      </c>
      <c r="AU369" s="207" t="s">
        <v>78</v>
      </c>
      <c r="AV369" s="13" t="s">
        <v>76</v>
      </c>
      <c r="AW369" s="13" t="s">
        <v>31</v>
      </c>
      <c r="AX369" s="13" t="s">
        <v>69</v>
      </c>
      <c r="AY369" s="207" t="s">
        <v>231</v>
      </c>
    </row>
    <row r="370" spans="1:65" s="14" customFormat="1" ht="11.25">
      <c r="B370" s="208"/>
      <c r="C370" s="209"/>
      <c r="D370" s="193" t="s">
        <v>248</v>
      </c>
      <c r="E370" s="210" t="s">
        <v>19</v>
      </c>
      <c r="F370" s="211" t="s">
        <v>705</v>
      </c>
      <c r="G370" s="209"/>
      <c r="H370" s="212">
        <v>54.3</v>
      </c>
      <c r="I370" s="213"/>
      <c r="J370" s="209"/>
      <c r="K370" s="209"/>
      <c r="L370" s="214"/>
      <c r="M370" s="215"/>
      <c r="N370" s="216"/>
      <c r="O370" s="216"/>
      <c r="P370" s="216"/>
      <c r="Q370" s="216"/>
      <c r="R370" s="216"/>
      <c r="S370" s="216"/>
      <c r="T370" s="217"/>
      <c r="AT370" s="218" t="s">
        <v>248</v>
      </c>
      <c r="AU370" s="218" t="s">
        <v>78</v>
      </c>
      <c r="AV370" s="14" t="s">
        <v>78</v>
      </c>
      <c r="AW370" s="14" t="s">
        <v>31</v>
      </c>
      <c r="AX370" s="14" t="s">
        <v>69</v>
      </c>
      <c r="AY370" s="218" t="s">
        <v>231</v>
      </c>
    </row>
    <row r="371" spans="1:65" s="13" customFormat="1" ht="11.25">
      <c r="B371" s="198"/>
      <c r="C371" s="199"/>
      <c r="D371" s="193" t="s">
        <v>248</v>
      </c>
      <c r="E371" s="200" t="s">
        <v>19</v>
      </c>
      <c r="F371" s="201" t="s">
        <v>667</v>
      </c>
      <c r="G371" s="199"/>
      <c r="H371" s="200" t="s">
        <v>19</v>
      </c>
      <c r="I371" s="202"/>
      <c r="J371" s="199"/>
      <c r="K371" s="199"/>
      <c r="L371" s="203"/>
      <c r="M371" s="204"/>
      <c r="N371" s="205"/>
      <c r="O371" s="205"/>
      <c r="P371" s="205"/>
      <c r="Q371" s="205"/>
      <c r="R371" s="205"/>
      <c r="S371" s="205"/>
      <c r="T371" s="206"/>
      <c r="AT371" s="207" t="s">
        <v>248</v>
      </c>
      <c r="AU371" s="207" t="s">
        <v>78</v>
      </c>
      <c r="AV371" s="13" t="s">
        <v>76</v>
      </c>
      <c r="AW371" s="13" t="s">
        <v>31</v>
      </c>
      <c r="AX371" s="13" t="s">
        <v>69</v>
      </c>
      <c r="AY371" s="207" t="s">
        <v>231</v>
      </c>
    </row>
    <row r="372" spans="1:65" s="14" customFormat="1" ht="11.25">
      <c r="B372" s="208"/>
      <c r="C372" s="209"/>
      <c r="D372" s="193" t="s">
        <v>248</v>
      </c>
      <c r="E372" s="210" t="s">
        <v>19</v>
      </c>
      <c r="F372" s="211" t="s">
        <v>707</v>
      </c>
      <c r="G372" s="209"/>
      <c r="H372" s="212">
        <v>176.7</v>
      </c>
      <c r="I372" s="213"/>
      <c r="J372" s="209"/>
      <c r="K372" s="209"/>
      <c r="L372" s="214"/>
      <c r="M372" s="215"/>
      <c r="N372" s="216"/>
      <c r="O372" s="216"/>
      <c r="P372" s="216"/>
      <c r="Q372" s="216"/>
      <c r="R372" s="216"/>
      <c r="S372" s="216"/>
      <c r="T372" s="217"/>
      <c r="AT372" s="218" t="s">
        <v>248</v>
      </c>
      <c r="AU372" s="218" t="s">
        <v>78</v>
      </c>
      <c r="AV372" s="14" t="s">
        <v>78</v>
      </c>
      <c r="AW372" s="14" t="s">
        <v>31</v>
      </c>
      <c r="AX372" s="14" t="s">
        <v>69</v>
      </c>
      <c r="AY372" s="218" t="s">
        <v>231</v>
      </c>
    </row>
    <row r="373" spans="1:65" s="13" customFormat="1" ht="11.25">
      <c r="B373" s="198"/>
      <c r="C373" s="199"/>
      <c r="D373" s="193" t="s">
        <v>248</v>
      </c>
      <c r="E373" s="200" t="s">
        <v>19</v>
      </c>
      <c r="F373" s="201" t="s">
        <v>819</v>
      </c>
      <c r="G373" s="199"/>
      <c r="H373" s="200" t="s">
        <v>19</v>
      </c>
      <c r="I373" s="202"/>
      <c r="J373" s="199"/>
      <c r="K373" s="199"/>
      <c r="L373" s="203"/>
      <c r="M373" s="204"/>
      <c r="N373" s="205"/>
      <c r="O373" s="205"/>
      <c r="P373" s="205"/>
      <c r="Q373" s="205"/>
      <c r="R373" s="205"/>
      <c r="S373" s="205"/>
      <c r="T373" s="206"/>
      <c r="AT373" s="207" t="s">
        <v>248</v>
      </c>
      <c r="AU373" s="207" t="s">
        <v>78</v>
      </c>
      <c r="AV373" s="13" t="s">
        <v>76</v>
      </c>
      <c r="AW373" s="13" t="s">
        <v>31</v>
      </c>
      <c r="AX373" s="13" t="s">
        <v>69</v>
      </c>
      <c r="AY373" s="207" t="s">
        <v>231</v>
      </c>
    </row>
    <row r="374" spans="1:65" s="14" customFormat="1" ht="11.25">
      <c r="B374" s="208"/>
      <c r="C374" s="209"/>
      <c r="D374" s="193" t="s">
        <v>248</v>
      </c>
      <c r="E374" s="210" t="s">
        <v>19</v>
      </c>
      <c r="F374" s="211" t="s">
        <v>709</v>
      </c>
      <c r="G374" s="209"/>
      <c r="H374" s="212">
        <v>60.4</v>
      </c>
      <c r="I374" s="213"/>
      <c r="J374" s="209"/>
      <c r="K374" s="209"/>
      <c r="L374" s="214"/>
      <c r="M374" s="215"/>
      <c r="N374" s="216"/>
      <c r="O374" s="216"/>
      <c r="P374" s="216"/>
      <c r="Q374" s="216"/>
      <c r="R374" s="216"/>
      <c r="S374" s="216"/>
      <c r="T374" s="217"/>
      <c r="AT374" s="218" t="s">
        <v>248</v>
      </c>
      <c r="AU374" s="218" t="s">
        <v>78</v>
      </c>
      <c r="AV374" s="14" t="s">
        <v>78</v>
      </c>
      <c r="AW374" s="14" t="s">
        <v>31</v>
      </c>
      <c r="AX374" s="14" t="s">
        <v>69</v>
      </c>
      <c r="AY374" s="218" t="s">
        <v>231</v>
      </c>
    </row>
    <row r="375" spans="1:65" s="15" customFormat="1" ht="11.25">
      <c r="B375" s="219"/>
      <c r="C375" s="220"/>
      <c r="D375" s="193" t="s">
        <v>248</v>
      </c>
      <c r="E375" s="221" t="s">
        <v>19</v>
      </c>
      <c r="F375" s="222" t="s">
        <v>260</v>
      </c>
      <c r="G375" s="220"/>
      <c r="H375" s="223">
        <v>291.39999999999998</v>
      </c>
      <c r="I375" s="224"/>
      <c r="J375" s="220"/>
      <c r="K375" s="220"/>
      <c r="L375" s="225"/>
      <c r="M375" s="226"/>
      <c r="N375" s="227"/>
      <c r="O375" s="227"/>
      <c r="P375" s="227"/>
      <c r="Q375" s="227"/>
      <c r="R375" s="227"/>
      <c r="S375" s="227"/>
      <c r="T375" s="228"/>
      <c r="AT375" s="229" t="s">
        <v>248</v>
      </c>
      <c r="AU375" s="229" t="s">
        <v>78</v>
      </c>
      <c r="AV375" s="15" t="s">
        <v>238</v>
      </c>
      <c r="AW375" s="15" t="s">
        <v>31</v>
      </c>
      <c r="AX375" s="15" t="s">
        <v>76</v>
      </c>
      <c r="AY375" s="229" t="s">
        <v>231</v>
      </c>
    </row>
    <row r="376" spans="1:65" s="2" customFormat="1" ht="37.9" customHeight="1">
      <c r="A376" s="36"/>
      <c r="B376" s="37"/>
      <c r="C376" s="247" t="s">
        <v>442</v>
      </c>
      <c r="D376" s="247" t="s">
        <v>638</v>
      </c>
      <c r="E376" s="248" t="s">
        <v>820</v>
      </c>
      <c r="F376" s="249" t="s">
        <v>821</v>
      </c>
      <c r="G376" s="250" t="s">
        <v>243</v>
      </c>
      <c r="H376" s="251">
        <v>227.46</v>
      </c>
      <c r="I376" s="252"/>
      <c r="J376" s="253">
        <f>ROUND(I376*H376,2)</f>
        <v>0</v>
      </c>
      <c r="K376" s="249" t="s">
        <v>19</v>
      </c>
      <c r="L376" s="254"/>
      <c r="M376" s="255" t="s">
        <v>19</v>
      </c>
      <c r="N376" s="256" t="s">
        <v>40</v>
      </c>
      <c r="O376" s="66"/>
      <c r="P376" s="189">
        <f>O376*H376</f>
        <v>0</v>
      </c>
      <c r="Q376" s="189">
        <v>0.108</v>
      </c>
      <c r="R376" s="189">
        <f>Q376*H376</f>
        <v>24.56568</v>
      </c>
      <c r="S376" s="189">
        <v>0</v>
      </c>
      <c r="T376" s="190">
        <f>S376*H376</f>
        <v>0</v>
      </c>
      <c r="U376" s="36"/>
      <c r="V376" s="36"/>
      <c r="W376" s="36"/>
      <c r="X376" s="36"/>
      <c r="Y376" s="36"/>
      <c r="Z376" s="36"/>
      <c r="AA376" s="36"/>
      <c r="AB376" s="36"/>
      <c r="AC376" s="36"/>
      <c r="AD376" s="36"/>
      <c r="AE376" s="36"/>
      <c r="AR376" s="191" t="s">
        <v>287</v>
      </c>
      <c r="AT376" s="191" t="s">
        <v>638</v>
      </c>
      <c r="AU376" s="191" t="s">
        <v>78</v>
      </c>
      <c r="AY376" s="19" t="s">
        <v>231</v>
      </c>
      <c r="BE376" s="192">
        <f>IF(N376="základní",J376,0)</f>
        <v>0</v>
      </c>
      <c r="BF376" s="192">
        <f>IF(N376="snížená",J376,0)</f>
        <v>0</v>
      </c>
      <c r="BG376" s="192">
        <f>IF(N376="zákl. přenesená",J376,0)</f>
        <v>0</v>
      </c>
      <c r="BH376" s="192">
        <f>IF(N376="sníž. přenesená",J376,0)</f>
        <v>0</v>
      </c>
      <c r="BI376" s="192">
        <f>IF(N376="nulová",J376,0)</f>
        <v>0</v>
      </c>
      <c r="BJ376" s="19" t="s">
        <v>76</v>
      </c>
      <c r="BK376" s="192">
        <f>ROUND(I376*H376,2)</f>
        <v>0</v>
      </c>
      <c r="BL376" s="19" t="s">
        <v>238</v>
      </c>
      <c r="BM376" s="191" t="s">
        <v>822</v>
      </c>
    </row>
    <row r="377" spans="1:65" s="13" customFormat="1" ht="11.25">
      <c r="B377" s="198"/>
      <c r="C377" s="199"/>
      <c r="D377" s="193" t="s">
        <v>248</v>
      </c>
      <c r="E377" s="200" t="s">
        <v>19</v>
      </c>
      <c r="F377" s="201" t="s">
        <v>823</v>
      </c>
      <c r="G377" s="199"/>
      <c r="H377" s="200" t="s">
        <v>19</v>
      </c>
      <c r="I377" s="202"/>
      <c r="J377" s="199"/>
      <c r="K377" s="199"/>
      <c r="L377" s="203"/>
      <c r="M377" s="204"/>
      <c r="N377" s="205"/>
      <c r="O377" s="205"/>
      <c r="P377" s="205"/>
      <c r="Q377" s="205"/>
      <c r="R377" s="205"/>
      <c r="S377" s="205"/>
      <c r="T377" s="206"/>
      <c r="AT377" s="207" t="s">
        <v>248</v>
      </c>
      <c r="AU377" s="207" t="s">
        <v>78</v>
      </c>
      <c r="AV377" s="13" t="s">
        <v>76</v>
      </c>
      <c r="AW377" s="13" t="s">
        <v>31</v>
      </c>
      <c r="AX377" s="13" t="s">
        <v>69</v>
      </c>
      <c r="AY377" s="207" t="s">
        <v>231</v>
      </c>
    </row>
    <row r="378" spans="1:65" s="14" customFormat="1" ht="11.25">
      <c r="B378" s="208"/>
      <c r="C378" s="209"/>
      <c r="D378" s="193" t="s">
        <v>248</v>
      </c>
      <c r="E378" s="210" t="s">
        <v>19</v>
      </c>
      <c r="F378" s="211" t="s">
        <v>824</v>
      </c>
      <c r="G378" s="209"/>
      <c r="H378" s="212">
        <v>227.46</v>
      </c>
      <c r="I378" s="213"/>
      <c r="J378" s="209"/>
      <c r="K378" s="209"/>
      <c r="L378" s="214"/>
      <c r="M378" s="215"/>
      <c r="N378" s="216"/>
      <c r="O378" s="216"/>
      <c r="P378" s="216"/>
      <c r="Q378" s="216"/>
      <c r="R378" s="216"/>
      <c r="S378" s="216"/>
      <c r="T378" s="217"/>
      <c r="AT378" s="218" t="s">
        <v>248</v>
      </c>
      <c r="AU378" s="218" t="s">
        <v>78</v>
      </c>
      <c r="AV378" s="14" t="s">
        <v>78</v>
      </c>
      <c r="AW378" s="14" t="s">
        <v>31</v>
      </c>
      <c r="AX378" s="14" t="s">
        <v>76</v>
      </c>
      <c r="AY378" s="218" t="s">
        <v>231</v>
      </c>
    </row>
    <row r="379" spans="1:65" s="2" customFormat="1" ht="24.2" customHeight="1">
      <c r="A379" s="36"/>
      <c r="B379" s="37"/>
      <c r="C379" s="247" t="s">
        <v>825</v>
      </c>
      <c r="D379" s="247" t="s">
        <v>638</v>
      </c>
      <c r="E379" s="248" t="s">
        <v>826</v>
      </c>
      <c r="F379" s="249" t="s">
        <v>827</v>
      </c>
      <c r="G379" s="250" t="s">
        <v>356</v>
      </c>
      <c r="H379" s="251">
        <v>5.8280000000000003</v>
      </c>
      <c r="I379" s="252"/>
      <c r="J379" s="253">
        <f>ROUND(I379*H379,2)</f>
        <v>0</v>
      </c>
      <c r="K379" s="249" t="s">
        <v>19</v>
      </c>
      <c r="L379" s="254"/>
      <c r="M379" s="255" t="s">
        <v>19</v>
      </c>
      <c r="N379" s="256" t="s">
        <v>40</v>
      </c>
      <c r="O379" s="66"/>
      <c r="P379" s="189">
        <f>O379*H379</f>
        <v>0</v>
      </c>
      <c r="Q379" s="189">
        <v>1.94</v>
      </c>
      <c r="R379" s="189">
        <f>Q379*H379</f>
        <v>11.306319999999999</v>
      </c>
      <c r="S379" s="189">
        <v>0</v>
      </c>
      <c r="T379" s="190">
        <f>S379*H379</f>
        <v>0</v>
      </c>
      <c r="U379" s="36"/>
      <c r="V379" s="36"/>
      <c r="W379" s="36"/>
      <c r="X379" s="36"/>
      <c r="Y379" s="36"/>
      <c r="Z379" s="36"/>
      <c r="AA379" s="36"/>
      <c r="AB379" s="36"/>
      <c r="AC379" s="36"/>
      <c r="AD379" s="36"/>
      <c r="AE379" s="36"/>
      <c r="AR379" s="191" t="s">
        <v>287</v>
      </c>
      <c r="AT379" s="191" t="s">
        <v>638</v>
      </c>
      <c r="AU379" s="191" t="s">
        <v>78</v>
      </c>
      <c r="AY379" s="19" t="s">
        <v>231</v>
      </c>
      <c r="BE379" s="192">
        <f>IF(N379="základní",J379,0)</f>
        <v>0</v>
      </c>
      <c r="BF379" s="192">
        <f>IF(N379="snížená",J379,0)</f>
        <v>0</v>
      </c>
      <c r="BG379" s="192">
        <f>IF(N379="zákl. přenesená",J379,0)</f>
        <v>0</v>
      </c>
      <c r="BH379" s="192">
        <f>IF(N379="sníž. přenesená",J379,0)</f>
        <v>0</v>
      </c>
      <c r="BI379" s="192">
        <f>IF(N379="nulová",J379,0)</f>
        <v>0</v>
      </c>
      <c r="BJ379" s="19" t="s">
        <v>76</v>
      </c>
      <c r="BK379" s="192">
        <f>ROUND(I379*H379,2)</f>
        <v>0</v>
      </c>
      <c r="BL379" s="19" t="s">
        <v>238</v>
      </c>
      <c r="BM379" s="191" t="s">
        <v>828</v>
      </c>
    </row>
    <row r="380" spans="1:65" s="13" customFormat="1" ht="11.25">
      <c r="B380" s="198"/>
      <c r="C380" s="199"/>
      <c r="D380" s="193" t="s">
        <v>248</v>
      </c>
      <c r="E380" s="200" t="s">
        <v>19</v>
      </c>
      <c r="F380" s="201" t="s">
        <v>829</v>
      </c>
      <c r="G380" s="199"/>
      <c r="H380" s="200" t="s">
        <v>19</v>
      </c>
      <c r="I380" s="202"/>
      <c r="J380" s="199"/>
      <c r="K380" s="199"/>
      <c r="L380" s="203"/>
      <c r="M380" s="204"/>
      <c r="N380" s="205"/>
      <c r="O380" s="205"/>
      <c r="P380" s="205"/>
      <c r="Q380" s="205"/>
      <c r="R380" s="205"/>
      <c r="S380" s="205"/>
      <c r="T380" s="206"/>
      <c r="AT380" s="207" t="s">
        <v>248</v>
      </c>
      <c r="AU380" s="207" t="s">
        <v>78</v>
      </c>
      <c r="AV380" s="13" t="s">
        <v>76</v>
      </c>
      <c r="AW380" s="13" t="s">
        <v>31</v>
      </c>
      <c r="AX380" s="13" t="s">
        <v>69</v>
      </c>
      <c r="AY380" s="207" t="s">
        <v>231</v>
      </c>
    </row>
    <row r="381" spans="1:65" s="13" customFormat="1" ht="11.25">
      <c r="B381" s="198"/>
      <c r="C381" s="199"/>
      <c r="D381" s="193" t="s">
        <v>248</v>
      </c>
      <c r="E381" s="200" t="s">
        <v>19</v>
      </c>
      <c r="F381" s="201" t="s">
        <v>665</v>
      </c>
      <c r="G381" s="199"/>
      <c r="H381" s="200" t="s">
        <v>19</v>
      </c>
      <c r="I381" s="202"/>
      <c r="J381" s="199"/>
      <c r="K381" s="199"/>
      <c r="L381" s="203"/>
      <c r="M381" s="204"/>
      <c r="N381" s="205"/>
      <c r="O381" s="205"/>
      <c r="P381" s="205"/>
      <c r="Q381" s="205"/>
      <c r="R381" s="205"/>
      <c r="S381" s="205"/>
      <c r="T381" s="206"/>
      <c r="AT381" s="207" t="s">
        <v>248</v>
      </c>
      <c r="AU381" s="207" t="s">
        <v>78</v>
      </c>
      <c r="AV381" s="13" t="s">
        <v>76</v>
      </c>
      <c r="AW381" s="13" t="s">
        <v>31</v>
      </c>
      <c r="AX381" s="13" t="s">
        <v>69</v>
      </c>
      <c r="AY381" s="207" t="s">
        <v>231</v>
      </c>
    </row>
    <row r="382" spans="1:65" s="14" customFormat="1" ht="11.25">
      <c r="B382" s="208"/>
      <c r="C382" s="209"/>
      <c r="D382" s="193" t="s">
        <v>248</v>
      </c>
      <c r="E382" s="210" t="s">
        <v>19</v>
      </c>
      <c r="F382" s="211" t="s">
        <v>830</v>
      </c>
      <c r="G382" s="209"/>
      <c r="H382" s="212">
        <v>1.0860000000000001</v>
      </c>
      <c r="I382" s="213"/>
      <c r="J382" s="209"/>
      <c r="K382" s="209"/>
      <c r="L382" s="214"/>
      <c r="M382" s="215"/>
      <c r="N382" s="216"/>
      <c r="O382" s="216"/>
      <c r="P382" s="216"/>
      <c r="Q382" s="216"/>
      <c r="R382" s="216"/>
      <c r="S382" s="216"/>
      <c r="T382" s="217"/>
      <c r="AT382" s="218" t="s">
        <v>248</v>
      </c>
      <c r="AU382" s="218" t="s">
        <v>78</v>
      </c>
      <c r="AV382" s="14" t="s">
        <v>78</v>
      </c>
      <c r="AW382" s="14" t="s">
        <v>31</v>
      </c>
      <c r="AX382" s="14" t="s">
        <v>69</v>
      </c>
      <c r="AY382" s="218" t="s">
        <v>231</v>
      </c>
    </row>
    <row r="383" spans="1:65" s="13" customFormat="1" ht="11.25">
      <c r="B383" s="198"/>
      <c r="C383" s="199"/>
      <c r="D383" s="193" t="s">
        <v>248</v>
      </c>
      <c r="E383" s="200" t="s">
        <v>19</v>
      </c>
      <c r="F383" s="201" t="s">
        <v>667</v>
      </c>
      <c r="G383" s="199"/>
      <c r="H383" s="200" t="s">
        <v>19</v>
      </c>
      <c r="I383" s="202"/>
      <c r="J383" s="199"/>
      <c r="K383" s="199"/>
      <c r="L383" s="203"/>
      <c r="M383" s="204"/>
      <c r="N383" s="205"/>
      <c r="O383" s="205"/>
      <c r="P383" s="205"/>
      <c r="Q383" s="205"/>
      <c r="R383" s="205"/>
      <c r="S383" s="205"/>
      <c r="T383" s="206"/>
      <c r="AT383" s="207" t="s">
        <v>248</v>
      </c>
      <c r="AU383" s="207" t="s">
        <v>78</v>
      </c>
      <c r="AV383" s="13" t="s">
        <v>76</v>
      </c>
      <c r="AW383" s="13" t="s">
        <v>31</v>
      </c>
      <c r="AX383" s="13" t="s">
        <v>69</v>
      </c>
      <c r="AY383" s="207" t="s">
        <v>231</v>
      </c>
    </row>
    <row r="384" spans="1:65" s="14" customFormat="1" ht="11.25">
      <c r="B384" s="208"/>
      <c r="C384" s="209"/>
      <c r="D384" s="193" t="s">
        <v>248</v>
      </c>
      <c r="E384" s="210" t="s">
        <v>19</v>
      </c>
      <c r="F384" s="211" t="s">
        <v>831</v>
      </c>
      <c r="G384" s="209"/>
      <c r="H384" s="212">
        <v>3.5339999999999998</v>
      </c>
      <c r="I384" s="213"/>
      <c r="J384" s="209"/>
      <c r="K384" s="209"/>
      <c r="L384" s="214"/>
      <c r="M384" s="215"/>
      <c r="N384" s="216"/>
      <c r="O384" s="216"/>
      <c r="P384" s="216"/>
      <c r="Q384" s="216"/>
      <c r="R384" s="216"/>
      <c r="S384" s="216"/>
      <c r="T384" s="217"/>
      <c r="AT384" s="218" t="s">
        <v>248</v>
      </c>
      <c r="AU384" s="218" t="s">
        <v>78</v>
      </c>
      <c r="AV384" s="14" t="s">
        <v>78</v>
      </c>
      <c r="AW384" s="14" t="s">
        <v>31</v>
      </c>
      <c r="AX384" s="14" t="s">
        <v>69</v>
      </c>
      <c r="AY384" s="218" t="s">
        <v>231</v>
      </c>
    </row>
    <row r="385" spans="1:65" s="13" customFormat="1" ht="11.25">
      <c r="B385" s="198"/>
      <c r="C385" s="199"/>
      <c r="D385" s="193" t="s">
        <v>248</v>
      </c>
      <c r="E385" s="200" t="s">
        <v>19</v>
      </c>
      <c r="F385" s="201" t="s">
        <v>819</v>
      </c>
      <c r="G385" s="199"/>
      <c r="H385" s="200" t="s">
        <v>19</v>
      </c>
      <c r="I385" s="202"/>
      <c r="J385" s="199"/>
      <c r="K385" s="199"/>
      <c r="L385" s="203"/>
      <c r="M385" s="204"/>
      <c r="N385" s="205"/>
      <c r="O385" s="205"/>
      <c r="P385" s="205"/>
      <c r="Q385" s="205"/>
      <c r="R385" s="205"/>
      <c r="S385" s="205"/>
      <c r="T385" s="206"/>
      <c r="AT385" s="207" t="s">
        <v>248</v>
      </c>
      <c r="AU385" s="207" t="s">
        <v>78</v>
      </c>
      <c r="AV385" s="13" t="s">
        <v>76</v>
      </c>
      <c r="AW385" s="13" t="s">
        <v>31</v>
      </c>
      <c r="AX385" s="13" t="s">
        <v>69</v>
      </c>
      <c r="AY385" s="207" t="s">
        <v>231</v>
      </c>
    </row>
    <row r="386" spans="1:65" s="14" customFormat="1" ht="11.25">
      <c r="B386" s="208"/>
      <c r="C386" s="209"/>
      <c r="D386" s="193" t="s">
        <v>248</v>
      </c>
      <c r="E386" s="210" t="s">
        <v>19</v>
      </c>
      <c r="F386" s="211" t="s">
        <v>832</v>
      </c>
      <c r="G386" s="209"/>
      <c r="H386" s="212">
        <v>1.208</v>
      </c>
      <c r="I386" s="213"/>
      <c r="J386" s="209"/>
      <c r="K386" s="209"/>
      <c r="L386" s="214"/>
      <c r="M386" s="215"/>
      <c r="N386" s="216"/>
      <c r="O386" s="216"/>
      <c r="P386" s="216"/>
      <c r="Q386" s="216"/>
      <c r="R386" s="216"/>
      <c r="S386" s="216"/>
      <c r="T386" s="217"/>
      <c r="AT386" s="218" t="s">
        <v>248</v>
      </c>
      <c r="AU386" s="218" t="s">
        <v>78</v>
      </c>
      <c r="AV386" s="14" t="s">
        <v>78</v>
      </c>
      <c r="AW386" s="14" t="s">
        <v>31</v>
      </c>
      <c r="AX386" s="14" t="s">
        <v>69</v>
      </c>
      <c r="AY386" s="218" t="s">
        <v>231</v>
      </c>
    </row>
    <row r="387" spans="1:65" s="15" customFormat="1" ht="11.25">
      <c r="B387" s="219"/>
      <c r="C387" s="220"/>
      <c r="D387" s="193" t="s">
        <v>248</v>
      </c>
      <c r="E387" s="221" t="s">
        <v>19</v>
      </c>
      <c r="F387" s="222" t="s">
        <v>260</v>
      </c>
      <c r="G387" s="220"/>
      <c r="H387" s="223">
        <v>5.8280000000000003</v>
      </c>
      <c r="I387" s="224"/>
      <c r="J387" s="220"/>
      <c r="K387" s="220"/>
      <c r="L387" s="225"/>
      <c r="M387" s="226"/>
      <c r="N387" s="227"/>
      <c r="O387" s="227"/>
      <c r="P387" s="227"/>
      <c r="Q387" s="227"/>
      <c r="R387" s="227"/>
      <c r="S387" s="227"/>
      <c r="T387" s="228"/>
      <c r="AT387" s="229" t="s">
        <v>248</v>
      </c>
      <c r="AU387" s="229" t="s">
        <v>78</v>
      </c>
      <c r="AV387" s="15" t="s">
        <v>238</v>
      </c>
      <c r="AW387" s="15" t="s">
        <v>31</v>
      </c>
      <c r="AX387" s="15" t="s">
        <v>76</v>
      </c>
      <c r="AY387" s="229" t="s">
        <v>231</v>
      </c>
    </row>
    <row r="388" spans="1:65" s="2" customFormat="1" ht="66.75" customHeight="1">
      <c r="A388" s="36"/>
      <c r="B388" s="37"/>
      <c r="C388" s="180" t="s">
        <v>833</v>
      </c>
      <c r="D388" s="180" t="s">
        <v>234</v>
      </c>
      <c r="E388" s="181" t="s">
        <v>834</v>
      </c>
      <c r="F388" s="182" t="s">
        <v>835</v>
      </c>
      <c r="G388" s="183" t="s">
        <v>243</v>
      </c>
      <c r="H388" s="184">
        <v>1183.9000000000001</v>
      </c>
      <c r="I388" s="185"/>
      <c r="J388" s="186">
        <f>ROUND(I388*H388,2)</f>
        <v>0</v>
      </c>
      <c r="K388" s="182" t="s">
        <v>244</v>
      </c>
      <c r="L388" s="41"/>
      <c r="M388" s="187" t="s">
        <v>19</v>
      </c>
      <c r="N388" s="188" t="s">
        <v>40</v>
      </c>
      <c r="O388" s="66"/>
      <c r="P388" s="189">
        <f>O388*H388</f>
        <v>0</v>
      </c>
      <c r="Q388" s="189">
        <v>8.8800000000000004E-2</v>
      </c>
      <c r="R388" s="189">
        <f>Q388*H388</f>
        <v>105.13032000000001</v>
      </c>
      <c r="S388" s="189">
        <v>0</v>
      </c>
      <c r="T388" s="190">
        <f>S388*H388</f>
        <v>0</v>
      </c>
      <c r="U388" s="36"/>
      <c r="V388" s="36"/>
      <c r="W388" s="36"/>
      <c r="X388" s="36"/>
      <c r="Y388" s="36"/>
      <c r="Z388" s="36"/>
      <c r="AA388" s="36"/>
      <c r="AB388" s="36"/>
      <c r="AC388" s="36"/>
      <c r="AD388" s="36"/>
      <c r="AE388" s="36"/>
      <c r="AR388" s="191" t="s">
        <v>238</v>
      </c>
      <c r="AT388" s="191" t="s">
        <v>234</v>
      </c>
      <c r="AU388" s="191" t="s">
        <v>78</v>
      </c>
      <c r="AY388" s="19" t="s">
        <v>231</v>
      </c>
      <c r="BE388" s="192">
        <f>IF(N388="základní",J388,0)</f>
        <v>0</v>
      </c>
      <c r="BF388" s="192">
        <f>IF(N388="snížená",J388,0)</f>
        <v>0</v>
      </c>
      <c r="BG388" s="192">
        <f>IF(N388="zákl. přenesená",J388,0)</f>
        <v>0</v>
      </c>
      <c r="BH388" s="192">
        <f>IF(N388="sníž. přenesená",J388,0)</f>
        <v>0</v>
      </c>
      <c r="BI388" s="192">
        <f>IF(N388="nulová",J388,0)</f>
        <v>0</v>
      </c>
      <c r="BJ388" s="19" t="s">
        <v>76</v>
      </c>
      <c r="BK388" s="192">
        <f>ROUND(I388*H388,2)</f>
        <v>0</v>
      </c>
      <c r="BL388" s="19" t="s">
        <v>238</v>
      </c>
      <c r="BM388" s="191" t="s">
        <v>836</v>
      </c>
    </row>
    <row r="389" spans="1:65" s="2" customFormat="1" ht="117">
      <c r="A389" s="36"/>
      <c r="B389" s="37"/>
      <c r="C389" s="38"/>
      <c r="D389" s="193" t="s">
        <v>246</v>
      </c>
      <c r="E389" s="38"/>
      <c r="F389" s="194" t="s">
        <v>837</v>
      </c>
      <c r="G389" s="38"/>
      <c r="H389" s="38"/>
      <c r="I389" s="195"/>
      <c r="J389" s="38"/>
      <c r="K389" s="38"/>
      <c r="L389" s="41"/>
      <c r="M389" s="196"/>
      <c r="N389" s="197"/>
      <c r="O389" s="66"/>
      <c r="P389" s="66"/>
      <c r="Q389" s="66"/>
      <c r="R389" s="66"/>
      <c r="S389" s="66"/>
      <c r="T389" s="67"/>
      <c r="U389" s="36"/>
      <c r="V389" s="36"/>
      <c r="W389" s="36"/>
      <c r="X389" s="36"/>
      <c r="Y389" s="36"/>
      <c r="Z389" s="36"/>
      <c r="AA389" s="36"/>
      <c r="AB389" s="36"/>
      <c r="AC389" s="36"/>
      <c r="AD389" s="36"/>
      <c r="AE389" s="36"/>
      <c r="AT389" s="19" t="s">
        <v>246</v>
      </c>
      <c r="AU389" s="19" t="s">
        <v>78</v>
      </c>
    </row>
    <row r="390" spans="1:65" s="13" customFormat="1" ht="11.25">
      <c r="B390" s="198"/>
      <c r="C390" s="199"/>
      <c r="D390" s="193" t="s">
        <v>248</v>
      </c>
      <c r="E390" s="200" t="s">
        <v>19</v>
      </c>
      <c r="F390" s="201" t="s">
        <v>838</v>
      </c>
      <c r="G390" s="199"/>
      <c r="H390" s="200" t="s">
        <v>19</v>
      </c>
      <c r="I390" s="202"/>
      <c r="J390" s="199"/>
      <c r="K390" s="199"/>
      <c r="L390" s="203"/>
      <c r="M390" s="204"/>
      <c r="N390" s="205"/>
      <c r="O390" s="205"/>
      <c r="P390" s="205"/>
      <c r="Q390" s="205"/>
      <c r="R390" s="205"/>
      <c r="S390" s="205"/>
      <c r="T390" s="206"/>
      <c r="AT390" s="207" t="s">
        <v>248</v>
      </c>
      <c r="AU390" s="207" t="s">
        <v>78</v>
      </c>
      <c r="AV390" s="13" t="s">
        <v>76</v>
      </c>
      <c r="AW390" s="13" t="s">
        <v>31</v>
      </c>
      <c r="AX390" s="13" t="s">
        <v>69</v>
      </c>
      <c r="AY390" s="207" t="s">
        <v>231</v>
      </c>
    </row>
    <row r="391" spans="1:65" s="13" customFormat="1" ht="11.25">
      <c r="B391" s="198"/>
      <c r="C391" s="199"/>
      <c r="D391" s="193" t="s">
        <v>248</v>
      </c>
      <c r="E391" s="200" t="s">
        <v>19</v>
      </c>
      <c r="F391" s="201" t="s">
        <v>655</v>
      </c>
      <c r="G391" s="199"/>
      <c r="H391" s="200" t="s">
        <v>19</v>
      </c>
      <c r="I391" s="202"/>
      <c r="J391" s="199"/>
      <c r="K391" s="199"/>
      <c r="L391" s="203"/>
      <c r="M391" s="204"/>
      <c r="N391" s="205"/>
      <c r="O391" s="205"/>
      <c r="P391" s="205"/>
      <c r="Q391" s="205"/>
      <c r="R391" s="205"/>
      <c r="S391" s="205"/>
      <c r="T391" s="206"/>
      <c r="AT391" s="207" t="s">
        <v>248</v>
      </c>
      <c r="AU391" s="207" t="s">
        <v>78</v>
      </c>
      <c r="AV391" s="13" t="s">
        <v>76</v>
      </c>
      <c r="AW391" s="13" t="s">
        <v>31</v>
      </c>
      <c r="AX391" s="13" t="s">
        <v>69</v>
      </c>
      <c r="AY391" s="207" t="s">
        <v>231</v>
      </c>
    </row>
    <row r="392" spans="1:65" s="14" customFormat="1" ht="11.25">
      <c r="B392" s="208"/>
      <c r="C392" s="209"/>
      <c r="D392" s="193" t="s">
        <v>248</v>
      </c>
      <c r="E392" s="210" t="s">
        <v>19</v>
      </c>
      <c r="F392" s="211" t="s">
        <v>696</v>
      </c>
      <c r="G392" s="209"/>
      <c r="H392" s="212">
        <v>1183.9000000000001</v>
      </c>
      <c r="I392" s="213"/>
      <c r="J392" s="209"/>
      <c r="K392" s="209"/>
      <c r="L392" s="214"/>
      <c r="M392" s="215"/>
      <c r="N392" s="216"/>
      <c r="O392" s="216"/>
      <c r="P392" s="216"/>
      <c r="Q392" s="216"/>
      <c r="R392" s="216"/>
      <c r="S392" s="216"/>
      <c r="T392" s="217"/>
      <c r="AT392" s="218" t="s">
        <v>248</v>
      </c>
      <c r="AU392" s="218" t="s">
        <v>78</v>
      </c>
      <c r="AV392" s="14" t="s">
        <v>78</v>
      </c>
      <c r="AW392" s="14" t="s">
        <v>31</v>
      </c>
      <c r="AX392" s="14" t="s">
        <v>69</v>
      </c>
      <c r="AY392" s="218" t="s">
        <v>231</v>
      </c>
    </row>
    <row r="393" spans="1:65" s="15" customFormat="1" ht="11.25">
      <c r="B393" s="219"/>
      <c r="C393" s="220"/>
      <c r="D393" s="193" t="s">
        <v>248</v>
      </c>
      <c r="E393" s="221" t="s">
        <v>19</v>
      </c>
      <c r="F393" s="222" t="s">
        <v>260</v>
      </c>
      <c r="G393" s="220"/>
      <c r="H393" s="223">
        <v>1183.9000000000001</v>
      </c>
      <c r="I393" s="224"/>
      <c r="J393" s="220"/>
      <c r="K393" s="220"/>
      <c r="L393" s="225"/>
      <c r="M393" s="226"/>
      <c r="N393" s="227"/>
      <c r="O393" s="227"/>
      <c r="P393" s="227"/>
      <c r="Q393" s="227"/>
      <c r="R393" s="227"/>
      <c r="S393" s="227"/>
      <c r="T393" s="228"/>
      <c r="AT393" s="229" t="s">
        <v>248</v>
      </c>
      <c r="AU393" s="229" t="s">
        <v>78</v>
      </c>
      <c r="AV393" s="15" t="s">
        <v>238</v>
      </c>
      <c r="AW393" s="15" t="s">
        <v>31</v>
      </c>
      <c r="AX393" s="15" t="s">
        <v>76</v>
      </c>
      <c r="AY393" s="229" t="s">
        <v>231</v>
      </c>
    </row>
    <row r="394" spans="1:65" s="2" customFormat="1" ht="49.15" customHeight="1">
      <c r="A394" s="36"/>
      <c r="B394" s="37"/>
      <c r="C394" s="247" t="s">
        <v>839</v>
      </c>
      <c r="D394" s="247" t="s">
        <v>638</v>
      </c>
      <c r="E394" s="248" t="s">
        <v>840</v>
      </c>
      <c r="F394" s="249" t="s">
        <v>841</v>
      </c>
      <c r="G394" s="250" t="s">
        <v>243</v>
      </c>
      <c r="H394" s="251">
        <v>878.34199999999998</v>
      </c>
      <c r="I394" s="252"/>
      <c r="J394" s="253">
        <f>ROUND(I394*H394,2)</f>
        <v>0</v>
      </c>
      <c r="K394" s="249" t="s">
        <v>19</v>
      </c>
      <c r="L394" s="254"/>
      <c r="M394" s="255" t="s">
        <v>19</v>
      </c>
      <c r="N394" s="256" t="s">
        <v>40</v>
      </c>
      <c r="O394" s="66"/>
      <c r="P394" s="189">
        <f>O394*H394</f>
        <v>0</v>
      </c>
      <c r="Q394" s="189">
        <v>0.216</v>
      </c>
      <c r="R394" s="189">
        <f>Q394*H394</f>
        <v>189.72187199999999</v>
      </c>
      <c r="S394" s="189">
        <v>0</v>
      </c>
      <c r="T394" s="190">
        <f>S394*H394</f>
        <v>0</v>
      </c>
      <c r="U394" s="36"/>
      <c r="V394" s="36"/>
      <c r="W394" s="36"/>
      <c r="X394" s="36"/>
      <c r="Y394" s="36"/>
      <c r="Z394" s="36"/>
      <c r="AA394" s="36"/>
      <c r="AB394" s="36"/>
      <c r="AC394" s="36"/>
      <c r="AD394" s="36"/>
      <c r="AE394" s="36"/>
      <c r="AR394" s="191" t="s">
        <v>287</v>
      </c>
      <c r="AT394" s="191" t="s">
        <v>638</v>
      </c>
      <c r="AU394" s="191" t="s">
        <v>78</v>
      </c>
      <c r="AY394" s="19" t="s">
        <v>231</v>
      </c>
      <c r="BE394" s="192">
        <f>IF(N394="základní",J394,0)</f>
        <v>0</v>
      </c>
      <c r="BF394" s="192">
        <f>IF(N394="snížená",J394,0)</f>
        <v>0</v>
      </c>
      <c r="BG394" s="192">
        <f>IF(N394="zákl. přenesená",J394,0)</f>
        <v>0</v>
      </c>
      <c r="BH394" s="192">
        <f>IF(N394="sníž. přenesená",J394,0)</f>
        <v>0</v>
      </c>
      <c r="BI394" s="192">
        <f>IF(N394="nulová",J394,0)</f>
        <v>0</v>
      </c>
      <c r="BJ394" s="19" t="s">
        <v>76</v>
      </c>
      <c r="BK394" s="192">
        <f>ROUND(I394*H394,2)</f>
        <v>0</v>
      </c>
      <c r="BL394" s="19" t="s">
        <v>238</v>
      </c>
      <c r="BM394" s="191" t="s">
        <v>842</v>
      </c>
    </row>
    <row r="395" spans="1:65" s="14" customFormat="1" ht="11.25">
      <c r="B395" s="208"/>
      <c r="C395" s="209"/>
      <c r="D395" s="193" t="s">
        <v>248</v>
      </c>
      <c r="E395" s="210" t="s">
        <v>19</v>
      </c>
      <c r="F395" s="211" t="s">
        <v>843</v>
      </c>
      <c r="G395" s="209"/>
      <c r="H395" s="212">
        <v>878.34199999999998</v>
      </c>
      <c r="I395" s="213"/>
      <c r="J395" s="209"/>
      <c r="K395" s="209"/>
      <c r="L395" s="214"/>
      <c r="M395" s="215"/>
      <c r="N395" s="216"/>
      <c r="O395" s="216"/>
      <c r="P395" s="216"/>
      <c r="Q395" s="216"/>
      <c r="R395" s="216"/>
      <c r="S395" s="216"/>
      <c r="T395" s="217"/>
      <c r="AT395" s="218" t="s">
        <v>248</v>
      </c>
      <c r="AU395" s="218" t="s">
        <v>78</v>
      </c>
      <c r="AV395" s="14" t="s">
        <v>78</v>
      </c>
      <c r="AW395" s="14" t="s">
        <v>31</v>
      </c>
      <c r="AX395" s="14" t="s">
        <v>76</v>
      </c>
      <c r="AY395" s="218" t="s">
        <v>231</v>
      </c>
    </row>
    <row r="396" spans="1:65" s="2" customFormat="1" ht="49.15" customHeight="1">
      <c r="A396" s="36"/>
      <c r="B396" s="37"/>
      <c r="C396" s="247" t="s">
        <v>844</v>
      </c>
      <c r="D396" s="247" t="s">
        <v>638</v>
      </c>
      <c r="E396" s="248" t="s">
        <v>845</v>
      </c>
      <c r="F396" s="249" t="s">
        <v>846</v>
      </c>
      <c r="G396" s="250" t="s">
        <v>243</v>
      </c>
      <c r="H396" s="251">
        <v>241.51599999999999</v>
      </c>
      <c r="I396" s="252"/>
      <c r="J396" s="253">
        <f>ROUND(I396*H396,2)</f>
        <v>0</v>
      </c>
      <c r="K396" s="249" t="s">
        <v>19</v>
      </c>
      <c r="L396" s="254"/>
      <c r="M396" s="255" t="s">
        <v>19</v>
      </c>
      <c r="N396" s="256" t="s">
        <v>40</v>
      </c>
      <c r="O396" s="66"/>
      <c r="P396" s="189">
        <f>O396*H396</f>
        <v>0</v>
      </c>
      <c r="Q396" s="189">
        <v>0.216</v>
      </c>
      <c r="R396" s="189">
        <f>Q396*H396</f>
        <v>52.167455999999994</v>
      </c>
      <c r="S396" s="189">
        <v>0</v>
      </c>
      <c r="T396" s="190">
        <f>S396*H396</f>
        <v>0</v>
      </c>
      <c r="U396" s="36"/>
      <c r="V396" s="36"/>
      <c r="W396" s="36"/>
      <c r="X396" s="36"/>
      <c r="Y396" s="36"/>
      <c r="Z396" s="36"/>
      <c r="AA396" s="36"/>
      <c r="AB396" s="36"/>
      <c r="AC396" s="36"/>
      <c r="AD396" s="36"/>
      <c r="AE396" s="36"/>
      <c r="AR396" s="191" t="s">
        <v>287</v>
      </c>
      <c r="AT396" s="191" t="s">
        <v>638</v>
      </c>
      <c r="AU396" s="191" t="s">
        <v>78</v>
      </c>
      <c r="AY396" s="19" t="s">
        <v>231</v>
      </c>
      <c r="BE396" s="192">
        <f>IF(N396="základní",J396,0)</f>
        <v>0</v>
      </c>
      <c r="BF396" s="192">
        <f>IF(N396="snížená",J396,0)</f>
        <v>0</v>
      </c>
      <c r="BG396" s="192">
        <f>IF(N396="zákl. přenesená",J396,0)</f>
        <v>0</v>
      </c>
      <c r="BH396" s="192">
        <f>IF(N396="sníž. přenesená",J396,0)</f>
        <v>0</v>
      </c>
      <c r="BI396" s="192">
        <f>IF(N396="nulová",J396,0)</f>
        <v>0</v>
      </c>
      <c r="BJ396" s="19" t="s">
        <v>76</v>
      </c>
      <c r="BK396" s="192">
        <f>ROUND(I396*H396,2)</f>
        <v>0</v>
      </c>
      <c r="BL396" s="19" t="s">
        <v>238</v>
      </c>
      <c r="BM396" s="191" t="s">
        <v>847</v>
      </c>
    </row>
    <row r="397" spans="1:65" s="14" customFormat="1" ht="11.25">
      <c r="B397" s="208"/>
      <c r="C397" s="209"/>
      <c r="D397" s="193" t="s">
        <v>248</v>
      </c>
      <c r="E397" s="210" t="s">
        <v>19</v>
      </c>
      <c r="F397" s="211" t="s">
        <v>848</v>
      </c>
      <c r="G397" s="209"/>
      <c r="H397" s="212">
        <v>241.51599999999999</v>
      </c>
      <c r="I397" s="213"/>
      <c r="J397" s="209"/>
      <c r="K397" s="209"/>
      <c r="L397" s="214"/>
      <c r="M397" s="215"/>
      <c r="N397" s="216"/>
      <c r="O397" s="216"/>
      <c r="P397" s="216"/>
      <c r="Q397" s="216"/>
      <c r="R397" s="216"/>
      <c r="S397" s="216"/>
      <c r="T397" s="217"/>
      <c r="AT397" s="218" t="s">
        <v>248</v>
      </c>
      <c r="AU397" s="218" t="s">
        <v>78</v>
      </c>
      <c r="AV397" s="14" t="s">
        <v>78</v>
      </c>
      <c r="AW397" s="14" t="s">
        <v>31</v>
      </c>
      <c r="AX397" s="14" t="s">
        <v>76</v>
      </c>
      <c r="AY397" s="218" t="s">
        <v>231</v>
      </c>
    </row>
    <row r="398" spans="1:65" s="2" customFormat="1" ht="44.25" customHeight="1">
      <c r="A398" s="36"/>
      <c r="B398" s="37"/>
      <c r="C398" s="247" t="s">
        <v>849</v>
      </c>
      <c r="D398" s="247" t="s">
        <v>638</v>
      </c>
      <c r="E398" s="248" t="s">
        <v>850</v>
      </c>
      <c r="F398" s="249" t="s">
        <v>851</v>
      </c>
      <c r="G398" s="250" t="s">
        <v>243</v>
      </c>
      <c r="H398" s="251">
        <v>87.72</v>
      </c>
      <c r="I398" s="252"/>
      <c r="J398" s="253">
        <f>ROUND(I398*H398,2)</f>
        <v>0</v>
      </c>
      <c r="K398" s="249" t="s">
        <v>19</v>
      </c>
      <c r="L398" s="254"/>
      <c r="M398" s="255" t="s">
        <v>19</v>
      </c>
      <c r="N398" s="256" t="s">
        <v>40</v>
      </c>
      <c r="O398" s="66"/>
      <c r="P398" s="189">
        <f>O398*H398</f>
        <v>0</v>
      </c>
      <c r="Q398" s="189">
        <v>0.216</v>
      </c>
      <c r="R398" s="189">
        <f>Q398*H398</f>
        <v>18.947520000000001</v>
      </c>
      <c r="S398" s="189">
        <v>0</v>
      </c>
      <c r="T398" s="190">
        <f>S398*H398</f>
        <v>0</v>
      </c>
      <c r="U398" s="36"/>
      <c r="V398" s="36"/>
      <c r="W398" s="36"/>
      <c r="X398" s="36"/>
      <c r="Y398" s="36"/>
      <c r="Z398" s="36"/>
      <c r="AA398" s="36"/>
      <c r="AB398" s="36"/>
      <c r="AC398" s="36"/>
      <c r="AD398" s="36"/>
      <c r="AE398" s="36"/>
      <c r="AR398" s="191" t="s">
        <v>287</v>
      </c>
      <c r="AT398" s="191" t="s">
        <v>638</v>
      </c>
      <c r="AU398" s="191" t="s">
        <v>78</v>
      </c>
      <c r="AY398" s="19" t="s">
        <v>231</v>
      </c>
      <c r="BE398" s="192">
        <f>IF(N398="základní",J398,0)</f>
        <v>0</v>
      </c>
      <c r="BF398" s="192">
        <f>IF(N398="snížená",J398,0)</f>
        <v>0</v>
      </c>
      <c r="BG398" s="192">
        <f>IF(N398="zákl. přenesená",J398,0)</f>
        <v>0</v>
      </c>
      <c r="BH398" s="192">
        <f>IF(N398="sníž. přenesená",J398,0)</f>
        <v>0</v>
      </c>
      <c r="BI398" s="192">
        <f>IF(N398="nulová",J398,0)</f>
        <v>0</v>
      </c>
      <c r="BJ398" s="19" t="s">
        <v>76</v>
      </c>
      <c r="BK398" s="192">
        <f>ROUND(I398*H398,2)</f>
        <v>0</v>
      </c>
      <c r="BL398" s="19" t="s">
        <v>238</v>
      </c>
      <c r="BM398" s="191" t="s">
        <v>852</v>
      </c>
    </row>
    <row r="399" spans="1:65" s="14" customFormat="1" ht="11.25">
      <c r="B399" s="208"/>
      <c r="C399" s="209"/>
      <c r="D399" s="193" t="s">
        <v>248</v>
      </c>
      <c r="E399" s="210" t="s">
        <v>19</v>
      </c>
      <c r="F399" s="211" t="s">
        <v>853</v>
      </c>
      <c r="G399" s="209"/>
      <c r="H399" s="212">
        <v>87.72</v>
      </c>
      <c r="I399" s="213"/>
      <c r="J399" s="209"/>
      <c r="K399" s="209"/>
      <c r="L399" s="214"/>
      <c r="M399" s="215"/>
      <c r="N399" s="216"/>
      <c r="O399" s="216"/>
      <c r="P399" s="216"/>
      <c r="Q399" s="216"/>
      <c r="R399" s="216"/>
      <c r="S399" s="216"/>
      <c r="T399" s="217"/>
      <c r="AT399" s="218" t="s">
        <v>248</v>
      </c>
      <c r="AU399" s="218" t="s">
        <v>78</v>
      </c>
      <c r="AV399" s="14" t="s">
        <v>78</v>
      </c>
      <c r="AW399" s="14" t="s">
        <v>31</v>
      </c>
      <c r="AX399" s="14" t="s">
        <v>76</v>
      </c>
      <c r="AY399" s="218" t="s">
        <v>231</v>
      </c>
    </row>
    <row r="400" spans="1:65" s="12" customFormat="1" ht="22.9" customHeight="1">
      <c r="B400" s="164"/>
      <c r="C400" s="165"/>
      <c r="D400" s="166" t="s">
        <v>68</v>
      </c>
      <c r="E400" s="178" t="s">
        <v>275</v>
      </c>
      <c r="F400" s="178" t="s">
        <v>854</v>
      </c>
      <c r="G400" s="165"/>
      <c r="H400" s="165"/>
      <c r="I400" s="168"/>
      <c r="J400" s="179">
        <f>BK400</f>
        <v>0</v>
      </c>
      <c r="K400" s="165"/>
      <c r="L400" s="170"/>
      <c r="M400" s="171"/>
      <c r="N400" s="172"/>
      <c r="O400" s="172"/>
      <c r="P400" s="173">
        <f>SUM(P401:P409)</f>
        <v>0</v>
      </c>
      <c r="Q400" s="172"/>
      <c r="R400" s="173">
        <f>SUM(R401:R409)</f>
        <v>9.3559500000000004E-2</v>
      </c>
      <c r="S400" s="172"/>
      <c r="T400" s="174">
        <f>SUM(T401:T409)</f>
        <v>0</v>
      </c>
      <c r="AR400" s="175" t="s">
        <v>76</v>
      </c>
      <c r="AT400" s="176" t="s">
        <v>68</v>
      </c>
      <c r="AU400" s="176" t="s">
        <v>76</v>
      </c>
      <c r="AY400" s="175" t="s">
        <v>231</v>
      </c>
      <c r="BK400" s="177">
        <f>SUM(BK401:BK409)</f>
        <v>0</v>
      </c>
    </row>
    <row r="401" spans="1:65" s="2" customFormat="1" ht="37.9" customHeight="1">
      <c r="A401" s="36"/>
      <c r="B401" s="37"/>
      <c r="C401" s="180" t="s">
        <v>855</v>
      </c>
      <c r="D401" s="180" t="s">
        <v>234</v>
      </c>
      <c r="E401" s="181" t="s">
        <v>856</v>
      </c>
      <c r="F401" s="182" t="s">
        <v>857</v>
      </c>
      <c r="G401" s="183" t="s">
        <v>342</v>
      </c>
      <c r="H401" s="184">
        <v>183.45</v>
      </c>
      <c r="I401" s="185"/>
      <c r="J401" s="186">
        <f>ROUND(I401*H401,2)</f>
        <v>0</v>
      </c>
      <c r="K401" s="182" t="s">
        <v>244</v>
      </c>
      <c r="L401" s="41"/>
      <c r="M401" s="187" t="s">
        <v>19</v>
      </c>
      <c r="N401" s="188" t="s">
        <v>40</v>
      </c>
      <c r="O401" s="66"/>
      <c r="P401" s="189">
        <f>O401*H401</f>
        <v>0</v>
      </c>
      <c r="Q401" s="189">
        <v>1.0000000000000001E-5</v>
      </c>
      <c r="R401" s="189">
        <f>Q401*H401</f>
        <v>1.8345E-3</v>
      </c>
      <c r="S401" s="189">
        <v>0</v>
      </c>
      <c r="T401" s="190">
        <f>S401*H401</f>
        <v>0</v>
      </c>
      <c r="U401" s="36"/>
      <c r="V401" s="36"/>
      <c r="W401" s="36"/>
      <c r="X401" s="36"/>
      <c r="Y401" s="36"/>
      <c r="Z401" s="36"/>
      <c r="AA401" s="36"/>
      <c r="AB401" s="36"/>
      <c r="AC401" s="36"/>
      <c r="AD401" s="36"/>
      <c r="AE401" s="36"/>
      <c r="AR401" s="191" t="s">
        <v>238</v>
      </c>
      <c r="AT401" s="191" t="s">
        <v>234</v>
      </c>
      <c r="AU401" s="191" t="s">
        <v>78</v>
      </c>
      <c r="AY401" s="19" t="s">
        <v>231</v>
      </c>
      <c r="BE401" s="192">
        <f>IF(N401="základní",J401,0)</f>
        <v>0</v>
      </c>
      <c r="BF401" s="192">
        <f>IF(N401="snížená",J401,0)</f>
        <v>0</v>
      </c>
      <c r="BG401" s="192">
        <f>IF(N401="zákl. přenesená",J401,0)</f>
        <v>0</v>
      </c>
      <c r="BH401" s="192">
        <f>IF(N401="sníž. přenesená",J401,0)</f>
        <v>0</v>
      </c>
      <c r="BI401" s="192">
        <f>IF(N401="nulová",J401,0)</f>
        <v>0</v>
      </c>
      <c r="BJ401" s="19" t="s">
        <v>76</v>
      </c>
      <c r="BK401" s="192">
        <f>ROUND(I401*H401,2)</f>
        <v>0</v>
      </c>
      <c r="BL401" s="19" t="s">
        <v>238</v>
      </c>
      <c r="BM401" s="191" t="s">
        <v>858</v>
      </c>
    </row>
    <row r="402" spans="1:65" s="2" customFormat="1" ht="29.25">
      <c r="A402" s="36"/>
      <c r="B402" s="37"/>
      <c r="C402" s="38"/>
      <c r="D402" s="193" t="s">
        <v>246</v>
      </c>
      <c r="E402" s="38"/>
      <c r="F402" s="194" t="s">
        <v>859</v>
      </c>
      <c r="G402" s="38"/>
      <c r="H402" s="38"/>
      <c r="I402" s="195"/>
      <c r="J402" s="38"/>
      <c r="K402" s="38"/>
      <c r="L402" s="41"/>
      <c r="M402" s="196"/>
      <c r="N402" s="197"/>
      <c r="O402" s="66"/>
      <c r="P402" s="66"/>
      <c r="Q402" s="66"/>
      <c r="R402" s="66"/>
      <c r="S402" s="66"/>
      <c r="T402" s="67"/>
      <c r="U402" s="36"/>
      <c r="V402" s="36"/>
      <c r="W402" s="36"/>
      <c r="X402" s="36"/>
      <c r="Y402" s="36"/>
      <c r="Z402" s="36"/>
      <c r="AA402" s="36"/>
      <c r="AB402" s="36"/>
      <c r="AC402" s="36"/>
      <c r="AD402" s="36"/>
      <c r="AE402" s="36"/>
      <c r="AT402" s="19" t="s">
        <v>246</v>
      </c>
      <c r="AU402" s="19" t="s">
        <v>78</v>
      </c>
    </row>
    <row r="403" spans="1:65" s="13" customFormat="1" ht="11.25">
      <c r="B403" s="198"/>
      <c r="C403" s="199"/>
      <c r="D403" s="193" t="s">
        <v>248</v>
      </c>
      <c r="E403" s="200" t="s">
        <v>19</v>
      </c>
      <c r="F403" s="201" t="s">
        <v>657</v>
      </c>
      <c r="G403" s="199"/>
      <c r="H403" s="200" t="s">
        <v>19</v>
      </c>
      <c r="I403" s="202"/>
      <c r="J403" s="199"/>
      <c r="K403" s="199"/>
      <c r="L403" s="203"/>
      <c r="M403" s="204"/>
      <c r="N403" s="205"/>
      <c r="O403" s="205"/>
      <c r="P403" s="205"/>
      <c r="Q403" s="205"/>
      <c r="R403" s="205"/>
      <c r="S403" s="205"/>
      <c r="T403" s="206"/>
      <c r="AT403" s="207" t="s">
        <v>248</v>
      </c>
      <c r="AU403" s="207" t="s">
        <v>78</v>
      </c>
      <c r="AV403" s="13" t="s">
        <v>76</v>
      </c>
      <c r="AW403" s="13" t="s">
        <v>31</v>
      </c>
      <c r="AX403" s="13" t="s">
        <v>69</v>
      </c>
      <c r="AY403" s="207" t="s">
        <v>231</v>
      </c>
    </row>
    <row r="404" spans="1:65" s="14" customFormat="1" ht="11.25">
      <c r="B404" s="208"/>
      <c r="C404" s="209"/>
      <c r="D404" s="193" t="s">
        <v>248</v>
      </c>
      <c r="E404" s="210" t="s">
        <v>19</v>
      </c>
      <c r="F404" s="211" t="s">
        <v>860</v>
      </c>
      <c r="G404" s="209"/>
      <c r="H404" s="212">
        <v>165.65</v>
      </c>
      <c r="I404" s="213"/>
      <c r="J404" s="209"/>
      <c r="K404" s="209"/>
      <c r="L404" s="214"/>
      <c r="M404" s="215"/>
      <c r="N404" s="216"/>
      <c r="O404" s="216"/>
      <c r="P404" s="216"/>
      <c r="Q404" s="216"/>
      <c r="R404" s="216"/>
      <c r="S404" s="216"/>
      <c r="T404" s="217"/>
      <c r="AT404" s="218" t="s">
        <v>248</v>
      </c>
      <c r="AU404" s="218" t="s">
        <v>78</v>
      </c>
      <c r="AV404" s="14" t="s">
        <v>78</v>
      </c>
      <c r="AW404" s="14" t="s">
        <v>31</v>
      </c>
      <c r="AX404" s="14" t="s">
        <v>69</v>
      </c>
      <c r="AY404" s="218" t="s">
        <v>231</v>
      </c>
    </row>
    <row r="405" spans="1:65" s="13" customFormat="1" ht="11.25">
      <c r="B405" s="198"/>
      <c r="C405" s="199"/>
      <c r="D405" s="193" t="s">
        <v>248</v>
      </c>
      <c r="E405" s="200" t="s">
        <v>19</v>
      </c>
      <c r="F405" s="201" t="s">
        <v>663</v>
      </c>
      <c r="G405" s="199"/>
      <c r="H405" s="200" t="s">
        <v>19</v>
      </c>
      <c r="I405" s="202"/>
      <c r="J405" s="199"/>
      <c r="K405" s="199"/>
      <c r="L405" s="203"/>
      <c r="M405" s="204"/>
      <c r="N405" s="205"/>
      <c r="O405" s="205"/>
      <c r="P405" s="205"/>
      <c r="Q405" s="205"/>
      <c r="R405" s="205"/>
      <c r="S405" s="205"/>
      <c r="T405" s="206"/>
      <c r="AT405" s="207" t="s">
        <v>248</v>
      </c>
      <c r="AU405" s="207" t="s">
        <v>78</v>
      </c>
      <c r="AV405" s="13" t="s">
        <v>76</v>
      </c>
      <c r="AW405" s="13" t="s">
        <v>31</v>
      </c>
      <c r="AX405" s="13" t="s">
        <v>69</v>
      </c>
      <c r="AY405" s="207" t="s">
        <v>231</v>
      </c>
    </row>
    <row r="406" spans="1:65" s="14" customFormat="1" ht="11.25">
      <c r="B406" s="208"/>
      <c r="C406" s="209"/>
      <c r="D406" s="193" t="s">
        <v>248</v>
      </c>
      <c r="E406" s="210" t="s">
        <v>19</v>
      </c>
      <c r="F406" s="211" t="s">
        <v>861</v>
      </c>
      <c r="G406" s="209"/>
      <c r="H406" s="212">
        <v>17.8</v>
      </c>
      <c r="I406" s="213"/>
      <c r="J406" s="209"/>
      <c r="K406" s="209"/>
      <c r="L406" s="214"/>
      <c r="M406" s="215"/>
      <c r="N406" s="216"/>
      <c r="O406" s="216"/>
      <c r="P406" s="216"/>
      <c r="Q406" s="216"/>
      <c r="R406" s="216"/>
      <c r="S406" s="216"/>
      <c r="T406" s="217"/>
      <c r="AT406" s="218" t="s">
        <v>248</v>
      </c>
      <c r="AU406" s="218" t="s">
        <v>78</v>
      </c>
      <c r="AV406" s="14" t="s">
        <v>78</v>
      </c>
      <c r="AW406" s="14" t="s">
        <v>31</v>
      </c>
      <c r="AX406" s="14" t="s">
        <v>69</v>
      </c>
      <c r="AY406" s="218" t="s">
        <v>231</v>
      </c>
    </row>
    <row r="407" spans="1:65" s="15" customFormat="1" ht="11.25">
      <c r="B407" s="219"/>
      <c r="C407" s="220"/>
      <c r="D407" s="193" t="s">
        <v>248</v>
      </c>
      <c r="E407" s="221" t="s">
        <v>19</v>
      </c>
      <c r="F407" s="222" t="s">
        <v>260</v>
      </c>
      <c r="G407" s="220"/>
      <c r="H407" s="223">
        <v>183.45000000000002</v>
      </c>
      <c r="I407" s="224"/>
      <c r="J407" s="220"/>
      <c r="K407" s="220"/>
      <c r="L407" s="225"/>
      <c r="M407" s="226"/>
      <c r="N407" s="227"/>
      <c r="O407" s="227"/>
      <c r="P407" s="227"/>
      <c r="Q407" s="227"/>
      <c r="R407" s="227"/>
      <c r="S407" s="227"/>
      <c r="T407" s="228"/>
      <c r="AT407" s="229" t="s">
        <v>248</v>
      </c>
      <c r="AU407" s="229" t="s">
        <v>78</v>
      </c>
      <c r="AV407" s="15" t="s">
        <v>238</v>
      </c>
      <c r="AW407" s="15" t="s">
        <v>31</v>
      </c>
      <c r="AX407" s="15" t="s">
        <v>76</v>
      </c>
      <c r="AY407" s="229" t="s">
        <v>231</v>
      </c>
    </row>
    <row r="408" spans="1:65" s="2" customFormat="1" ht="55.5" customHeight="1">
      <c r="A408" s="36"/>
      <c r="B408" s="37"/>
      <c r="C408" s="180" t="s">
        <v>862</v>
      </c>
      <c r="D408" s="180" t="s">
        <v>234</v>
      </c>
      <c r="E408" s="181" t="s">
        <v>863</v>
      </c>
      <c r="F408" s="182" t="s">
        <v>864</v>
      </c>
      <c r="G408" s="183" t="s">
        <v>342</v>
      </c>
      <c r="H408" s="184">
        <v>183.45</v>
      </c>
      <c r="I408" s="185"/>
      <c r="J408" s="186">
        <f>ROUND(I408*H408,2)</f>
        <v>0</v>
      </c>
      <c r="K408" s="182" t="s">
        <v>244</v>
      </c>
      <c r="L408" s="41"/>
      <c r="M408" s="187" t="s">
        <v>19</v>
      </c>
      <c r="N408" s="188" t="s">
        <v>40</v>
      </c>
      <c r="O408" s="66"/>
      <c r="P408" s="189">
        <f>O408*H408</f>
        <v>0</v>
      </c>
      <c r="Q408" s="189">
        <v>5.0000000000000001E-4</v>
      </c>
      <c r="R408" s="189">
        <f>Q408*H408</f>
        <v>9.1725000000000001E-2</v>
      </c>
      <c r="S408" s="189">
        <v>0</v>
      </c>
      <c r="T408" s="190">
        <f>S408*H408</f>
        <v>0</v>
      </c>
      <c r="U408" s="36"/>
      <c r="V408" s="36"/>
      <c r="W408" s="36"/>
      <c r="X408" s="36"/>
      <c r="Y408" s="36"/>
      <c r="Z408" s="36"/>
      <c r="AA408" s="36"/>
      <c r="AB408" s="36"/>
      <c r="AC408" s="36"/>
      <c r="AD408" s="36"/>
      <c r="AE408" s="36"/>
      <c r="AR408" s="191" t="s">
        <v>238</v>
      </c>
      <c r="AT408" s="191" t="s">
        <v>234</v>
      </c>
      <c r="AU408" s="191" t="s">
        <v>78</v>
      </c>
      <c r="AY408" s="19" t="s">
        <v>231</v>
      </c>
      <c r="BE408" s="192">
        <f>IF(N408="základní",J408,0)</f>
        <v>0</v>
      </c>
      <c r="BF408" s="192">
        <f>IF(N408="snížená",J408,0)</f>
        <v>0</v>
      </c>
      <c r="BG408" s="192">
        <f>IF(N408="zákl. přenesená",J408,0)</f>
        <v>0</v>
      </c>
      <c r="BH408" s="192">
        <f>IF(N408="sníž. přenesená",J408,0)</f>
        <v>0</v>
      </c>
      <c r="BI408" s="192">
        <f>IF(N408="nulová",J408,0)</f>
        <v>0</v>
      </c>
      <c r="BJ408" s="19" t="s">
        <v>76</v>
      </c>
      <c r="BK408" s="192">
        <f>ROUND(I408*H408,2)</f>
        <v>0</v>
      </c>
      <c r="BL408" s="19" t="s">
        <v>238</v>
      </c>
      <c r="BM408" s="191" t="s">
        <v>865</v>
      </c>
    </row>
    <row r="409" spans="1:65" s="2" customFormat="1" ht="48.75">
      <c r="A409" s="36"/>
      <c r="B409" s="37"/>
      <c r="C409" s="38"/>
      <c r="D409" s="193" t="s">
        <v>246</v>
      </c>
      <c r="E409" s="38"/>
      <c r="F409" s="194" t="s">
        <v>866</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246</v>
      </c>
      <c r="AU409" s="19" t="s">
        <v>78</v>
      </c>
    </row>
    <row r="410" spans="1:65" s="12" customFormat="1" ht="22.9" customHeight="1">
      <c r="B410" s="164"/>
      <c r="C410" s="165"/>
      <c r="D410" s="166" t="s">
        <v>68</v>
      </c>
      <c r="E410" s="178" t="s">
        <v>287</v>
      </c>
      <c r="F410" s="178" t="s">
        <v>346</v>
      </c>
      <c r="G410" s="165"/>
      <c r="H410" s="165"/>
      <c r="I410" s="168"/>
      <c r="J410" s="179">
        <f>BK410</f>
        <v>0</v>
      </c>
      <c r="K410" s="165"/>
      <c r="L410" s="170"/>
      <c r="M410" s="171"/>
      <c r="N410" s="172"/>
      <c r="O410" s="172"/>
      <c r="P410" s="173">
        <f>SUM(P411:P424)</f>
        <v>0</v>
      </c>
      <c r="Q410" s="172"/>
      <c r="R410" s="173">
        <f>SUM(R411:R424)</f>
        <v>0.19829949999999999</v>
      </c>
      <c r="S410" s="172"/>
      <c r="T410" s="174">
        <f>SUM(T411:T424)</f>
        <v>0</v>
      </c>
      <c r="AR410" s="175" t="s">
        <v>76</v>
      </c>
      <c r="AT410" s="176" t="s">
        <v>68</v>
      </c>
      <c r="AU410" s="176" t="s">
        <v>76</v>
      </c>
      <c r="AY410" s="175" t="s">
        <v>231</v>
      </c>
      <c r="BK410" s="177">
        <f>SUM(BK411:BK424)</f>
        <v>0</v>
      </c>
    </row>
    <row r="411" spans="1:65" s="2" customFormat="1" ht="33" customHeight="1">
      <c r="A411" s="36"/>
      <c r="B411" s="37"/>
      <c r="C411" s="180" t="s">
        <v>867</v>
      </c>
      <c r="D411" s="180" t="s">
        <v>234</v>
      </c>
      <c r="E411" s="181" t="s">
        <v>868</v>
      </c>
      <c r="F411" s="182" t="s">
        <v>869</v>
      </c>
      <c r="G411" s="183" t="s">
        <v>342</v>
      </c>
      <c r="H411" s="184">
        <v>136.57</v>
      </c>
      <c r="I411" s="185"/>
      <c r="J411" s="186">
        <f>ROUND(I411*H411,2)</f>
        <v>0</v>
      </c>
      <c r="K411" s="182" t="s">
        <v>244</v>
      </c>
      <c r="L411" s="41"/>
      <c r="M411" s="187" t="s">
        <v>19</v>
      </c>
      <c r="N411" s="188" t="s">
        <v>40</v>
      </c>
      <c r="O411" s="66"/>
      <c r="P411" s="189">
        <f>O411*H411</f>
        <v>0</v>
      </c>
      <c r="Q411" s="189">
        <v>1.0000000000000001E-5</v>
      </c>
      <c r="R411" s="189">
        <f>Q411*H411</f>
        <v>1.3657000000000001E-3</v>
      </c>
      <c r="S411" s="189">
        <v>0</v>
      </c>
      <c r="T411" s="190">
        <f>S411*H411</f>
        <v>0</v>
      </c>
      <c r="U411" s="36"/>
      <c r="V411" s="36"/>
      <c r="W411" s="36"/>
      <c r="X411" s="36"/>
      <c r="Y411" s="36"/>
      <c r="Z411" s="36"/>
      <c r="AA411" s="36"/>
      <c r="AB411" s="36"/>
      <c r="AC411" s="36"/>
      <c r="AD411" s="36"/>
      <c r="AE411" s="36"/>
      <c r="AR411" s="191" t="s">
        <v>238</v>
      </c>
      <c r="AT411" s="191" t="s">
        <v>234</v>
      </c>
      <c r="AU411" s="191" t="s">
        <v>78</v>
      </c>
      <c r="AY411" s="19" t="s">
        <v>231</v>
      </c>
      <c r="BE411" s="192">
        <f>IF(N411="základní",J411,0)</f>
        <v>0</v>
      </c>
      <c r="BF411" s="192">
        <f>IF(N411="snížená",J411,0)</f>
        <v>0</v>
      </c>
      <c r="BG411" s="192">
        <f>IF(N411="zákl. přenesená",J411,0)</f>
        <v>0</v>
      </c>
      <c r="BH411" s="192">
        <f>IF(N411="sníž. přenesená",J411,0)</f>
        <v>0</v>
      </c>
      <c r="BI411" s="192">
        <f>IF(N411="nulová",J411,0)</f>
        <v>0</v>
      </c>
      <c r="BJ411" s="19" t="s">
        <v>76</v>
      </c>
      <c r="BK411" s="192">
        <f>ROUND(I411*H411,2)</f>
        <v>0</v>
      </c>
      <c r="BL411" s="19" t="s">
        <v>238</v>
      </c>
      <c r="BM411" s="191" t="s">
        <v>870</v>
      </c>
    </row>
    <row r="412" spans="1:65" s="2" customFormat="1" ht="107.25">
      <c r="A412" s="36"/>
      <c r="B412" s="37"/>
      <c r="C412" s="38"/>
      <c r="D412" s="193" t="s">
        <v>246</v>
      </c>
      <c r="E412" s="38"/>
      <c r="F412" s="194" t="s">
        <v>871</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246</v>
      </c>
      <c r="AU412" s="19" t="s">
        <v>78</v>
      </c>
    </row>
    <row r="413" spans="1:65" s="13" customFormat="1" ht="11.25">
      <c r="B413" s="198"/>
      <c r="C413" s="199"/>
      <c r="D413" s="193" t="s">
        <v>248</v>
      </c>
      <c r="E413" s="200" t="s">
        <v>19</v>
      </c>
      <c r="F413" s="201" t="s">
        <v>872</v>
      </c>
      <c r="G413" s="199"/>
      <c r="H413" s="200" t="s">
        <v>19</v>
      </c>
      <c r="I413" s="202"/>
      <c r="J413" s="199"/>
      <c r="K413" s="199"/>
      <c r="L413" s="203"/>
      <c r="M413" s="204"/>
      <c r="N413" s="205"/>
      <c r="O413" s="205"/>
      <c r="P413" s="205"/>
      <c r="Q413" s="205"/>
      <c r="R413" s="205"/>
      <c r="S413" s="205"/>
      <c r="T413" s="206"/>
      <c r="AT413" s="207" t="s">
        <v>248</v>
      </c>
      <c r="AU413" s="207" t="s">
        <v>78</v>
      </c>
      <c r="AV413" s="13" t="s">
        <v>76</v>
      </c>
      <c r="AW413" s="13" t="s">
        <v>31</v>
      </c>
      <c r="AX413" s="13" t="s">
        <v>69</v>
      </c>
      <c r="AY413" s="207" t="s">
        <v>231</v>
      </c>
    </row>
    <row r="414" spans="1:65" s="13" customFormat="1" ht="11.25">
      <c r="B414" s="198"/>
      <c r="C414" s="199"/>
      <c r="D414" s="193" t="s">
        <v>248</v>
      </c>
      <c r="E414" s="200" t="s">
        <v>19</v>
      </c>
      <c r="F414" s="201" t="s">
        <v>873</v>
      </c>
      <c r="G414" s="199"/>
      <c r="H414" s="200" t="s">
        <v>19</v>
      </c>
      <c r="I414" s="202"/>
      <c r="J414" s="199"/>
      <c r="K414" s="199"/>
      <c r="L414" s="203"/>
      <c r="M414" s="204"/>
      <c r="N414" s="205"/>
      <c r="O414" s="205"/>
      <c r="P414" s="205"/>
      <c r="Q414" s="205"/>
      <c r="R414" s="205"/>
      <c r="S414" s="205"/>
      <c r="T414" s="206"/>
      <c r="AT414" s="207" t="s">
        <v>248</v>
      </c>
      <c r="AU414" s="207" t="s">
        <v>78</v>
      </c>
      <c r="AV414" s="13" t="s">
        <v>76</v>
      </c>
      <c r="AW414" s="13" t="s">
        <v>31</v>
      </c>
      <c r="AX414" s="13" t="s">
        <v>69</v>
      </c>
      <c r="AY414" s="207" t="s">
        <v>231</v>
      </c>
    </row>
    <row r="415" spans="1:65" s="14" customFormat="1" ht="11.25">
      <c r="B415" s="208"/>
      <c r="C415" s="209"/>
      <c r="D415" s="193" t="s">
        <v>248</v>
      </c>
      <c r="E415" s="210" t="s">
        <v>19</v>
      </c>
      <c r="F415" s="211" t="s">
        <v>874</v>
      </c>
      <c r="G415" s="209"/>
      <c r="H415" s="212">
        <v>81.709999999999994</v>
      </c>
      <c r="I415" s="213"/>
      <c r="J415" s="209"/>
      <c r="K415" s="209"/>
      <c r="L415" s="214"/>
      <c r="M415" s="215"/>
      <c r="N415" s="216"/>
      <c r="O415" s="216"/>
      <c r="P415" s="216"/>
      <c r="Q415" s="216"/>
      <c r="R415" s="216"/>
      <c r="S415" s="216"/>
      <c r="T415" s="217"/>
      <c r="AT415" s="218" t="s">
        <v>248</v>
      </c>
      <c r="AU415" s="218" t="s">
        <v>78</v>
      </c>
      <c r="AV415" s="14" t="s">
        <v>78</v>
      </c>
      <c r="AW415" s="14" t="s">
        <v>31</v>
      </c>
      <c r="AX415" s="14" t="s">
        <v>69</v>
      </c>
      <c r="AY415" s="218" t="s">
        <v>231</v>
      </c>
    </row>
    <row r="416" spans="1:65" s="13" customFormat="1" ht="11.25">
      <c r="B416" s="198"/>
      <c r="C416" s="199"/>
      <c r="D416" s="193" t="s">
        <v>248</v>
      </c>
      <c r="E416" s="200" t="s">
        <v>19</v>
      </c>
      <c r="F416" s="201" t="s">
        <v>875</v>
      </c>
      <c r="G416" s="199"/>
      <c r="H416" s="200" t="s">
        <v>19</v>
      </c>
      <c r="I416" s="202"/>
      <c r="J416" s="199"/>
      <c r="K416" s="199"/>
      <c r="L416" s="203"/>
      <c r="M416" s="204"/>
      <c r="N416" s="205"/>
      <c r="O416" s="205"/>
      <c r="P416" s="205"/>
      <c r="Q416" s="205"/>
      <c r="R416" s="205"/>
      <c r="S416" s="205"/>
      <c r="T416" s="206"/>
      <c r="AT416" s="207" t="s">
        <v>248</v>
      </c>
      <c r="AU416" s="207" t="s">
        <v>78</v>
      </c>
      <c r="AV416" s="13" t="s">
        <v>76</v>
      </c>
      <c r="AW416" s="13" t="s">
        <v>31</v>
      </c>
      <c r="AX416" s="13" t="s">
        <v>69</v>
      </c>
      <c r="AY416" s="207" t="s">
        <v>231</v>
      </c>
    </row>
    <row r="417" spans="1:65" s="14" customFormat="1" ht="11.25">
      <c r="B417" s="208"/>
      <c r="C417" s="209"/>
      <c r="D417" s="193" t="s">
        <v>248</v>
      </c>
      <c r="E417" s="210" t="s">
        <v>19</v>
      </c>
      <c r="F417" s="211" t="s">
        <v>876</v>
      </c>
      <c r="G417" s="209"/>
      <c r="H417" s="212">
        <v>7.26</v>
      </c>
      <c r="I417" s="213"/>
      <c r="J417" s="209"/>
      <c r="K417" s="209"/>
      <c r="L417" s="214"/>
      <c r="M417" s="215"/>
      <c r="N417" s="216"/>
      <c r="O417" s="216"/>
      <c r="P417" s="216"/>
      <c r="Q417" s="216"/>
      <c r="R417" s="216"/>
      <c r="S417" s="216"/>
      <c r="T417" s="217"/>
      <c r="AT417" s="218" t="s">
        <v>248</v>
      </c>
      <c r="AU417" s="218" t="s">
        <v>78</v>
      </c>
      <c r="AV417" s="14" t="s">
        <v>78</v>
      </c>
      <c r="AW417" s="14" t="s">
        <v>31</v>
      </c>
      <c r="AX417" s="14" t="s">
        <v>69</v>
      </c>
      <c r="AY417" s="218" t="s">
        <v>231</v>
      </c>
    </row>
    <row r="418" spans="1:65" s="13" customFormat="1" ht="11.25">
      <c r="B418" s="198"/>
      <c r="C418" s="199"/>
      <c r="D418" s="193" t="s">
        <v>248</v>
      </c>
      <c r="E418" s="200" t="s">
        <v>19</v>
      </c>
      <c r="F418" s="201" t="s">
        <v>877</v>
      </c>
      <c r="G418" s="199"/>
      <c r="H418" s="200" t="s">
        <v>19</v>
      </c>
      <c r="I418" s="202"/>
      <c r="J418" s="199"/>
      <c r="K418" s="199"/>
      <c r="L418" s="203"/>
      <c r="M418" s="204"/>
      <c r="N418" s="205"/>
      <c r="O418" s="205"/>
      <c r="P418" s="205"/>
      <c r="Q418" s="205"/>
      <c r="R418" s="205"/>
      <c r="S418" s="205"/>
      <c r="T418" s="206"/>
      <c r="AT418" s="207" t="s">
        <v>248</v>
      </c>
      <c r="AU418" s="207" t="s">
        <v>78</v>
      </c>
      <c r="AV418" s="13" t="s">
        <v>76</v>
      </c>
      <c r="AW418" s="13" t="s">
        <v>31</v>
      </c>
      <c r="AX418" s="13" t="s">
        <v>69</v>
      </c>
      <c r="AY418" s="207" t="s">
        <v>231</v>
      </c>
    </row>
    <row r="419" spans="1:65" s="14" customFormat="1" ht="11.25">
      <c r="B419" s="208"/>
      <c r="C419" s="209"/>
      <c r="D419" s="193" t="s">
        <v>248</v>
      </c>
      <c r="E419" s="210" t="s">
        <v>19</v>
      </c>
      <c r="F419" s="211" t="s">
        <v>878</v>
      </c>
      <c r="G419" s="209"/>
      <c r="H419" s="212">
        <v>29.11</v>
      </c>
      <c r="I419" s="213"/>
      <c r="J419" s="209"/>
      <c r="K419" s="209"/>
      <c r="L419" s="214"/>
      <c r="M419" s="215"/>
      <c r="N419" s="216"/>
      <c r="O419" s="216"/>
      <c r="P419" s="216"/>
      <c r="Q419" s="216"/>
      <c r="R419" s="216"/>
      <c r="S419" s="216"/>
      <c r="T419" s="217"/>
      <c r="AT419" s="218" t="s">
        <v>248</v>
      </c>
      <c r="AU419" s="218" t="s">
        <v>78</v>
      </c>
      <c r="AV419" s="14" t="s">
        <v>78</v>
      </c>
      <c r="AW419" s="14" t="s">
        <v>31</v>
      </c>
      <c r="AX419" s="14" t="s">
        <v>69</v>
      </c>
      <c r="AY419" s="218" t="s">
        <v>231</v>
      </c>
    </row>
    <row r="420" spans="1:65" s="13" customFormat="1" ht="11.25">
      <c r="B420" s="198"/>
      <c r="C420" s="199"/>
      <c r="D420" s="193" t="s">
        <v>248</v>
      </c>
      <c r="E420" s="200" t="s">
        <v>19</v>
      </c>
      <c r="F420" s="201" t="s">
        <v>879</v>
      </c>
      <c r="G420" s="199"/>
      <c r="H420" s="200" t="s">
        <v>19</v>
      </c>
      <c r="I420" s="202"/>
      <c r="J420" s="199"/>
      <c r="K420" s="199"/>
      <c r="L420" s="203"/>
      <c r="M420" s="204"/>
      <c r="N420" s="205"/>
      <c r="O420" s="205"/>
      <c r="P420" s="205"/>
      <c r="Q420" s="205"/>
      <c r="R420" s="205"/>
      <c r="S420" s="205"/>
      <c r="T420" s="206"/>
      <c r="AT420" s="207" t="s">
        <v>248</v>
      </c>
      <c r="AU420" s="207" t="s">
        <v>78</v>
      </c>
      <c r="AV420" s="13" t="s">
        <v>76</v>
      </c>
      <c r="AW420" s="13" t="s">
        <v>31</v>
      </c>
      <c r="AX420" s="13" t="s">
        <v>69</v>
      </c>
      <c r="AY420" s="207" t="s">
        <v>231</v>
      </c>
    </row>
    <row r="421" spans="1:65" s="14" customFormat="1" ht="11.25">
      <c r="B421" s="208"/>
      <c r="C421" s="209"/>
      <c r="D421" s="193" t="s">
        <v>248</v>
      </c>
      <c r="E421" s="210" t="s">
        <v>19</v>
      </c>
      <c r="F421" s="211" t="s">
        <v>880</v>
      </c>
      <c r="G421" s="209"/>
      <c r="H421" s="212">
        <v>18.489999999999998</v>
      </c>
      <c r="I421" s="213"/>
      <c r="J421" s="209"/>
      <c r="K421" s="209"/>
      <c r="L421" s="214"/>
      <c r="M421" s="215"/>
      <c r="N421" s="216"/>
      <c r="O421" s="216"/>
      <c r="P421" s="216"/>
      <c r="Q421" s="216"/>
      <c r="R421" s="216"/>
      <c r="S421" s="216"/>
      <c r="T421" s="217"/>
      <c r="AT421" s="218" t="s">
        <v>248</v>
      </c>
      <c r="AU421" s="218" t="s">
        <v>78</v>
      </c>
      <c r="AV421" s="14" t="s">
        <v>78</v>
      </c>
      <c r="AW421" s="14" t="s">
        <v>31</v>
      </c>
      <c r="AX421" s="14" t="s">
        <v>69</v>
      </c>
      <c r="AY421" s="218" t="s">
        <v>231</v>
      </c>
    </row>
    <row r="422" spans="1:65" s="15" customFormat="1" ht="11.25">
      <c r="B422" s="219"/>
      <c r="C422" s="220"/>
      <c r="D422" s="193" t="s">
        <v>248</v>
      </c>
      <c r="E422" s="221" t="s">
        <v>19</v>
      </c>
      <c r="F422" s="222" t="s">
        <v>260</v>
      </c>
      <c r="G422" s="220"/>
      <c r="H422" s="223">
        <v>136.57</v>
      </c>
      <c r="I422" s="224"/>
      <c r="J422" s="220"/>
      <c r="K422" s="220"/>
      <c r="L422" s="225"/>
      <c r="M422" s="226"/>
      <c r="N422" s="227"/>
      <c r="O422" s="227"/>
      <c r="P422" s="227"/>
      <c r="Q422" s="227"/>
      <c r="R422" s="227"/>
      <c r="S422" s="227"/>
      <c r="T422" s="228"/>
      <c r="AT422" s="229" t="s">
        <v>248</v>
      </c>
      <c r="AU422" s="229" t="s">
        <v>78</v>
      </c>
      <c r="AV422" s="15" t="s">
        <v>238</v>
      </c>
      <c r="AW422" s="15" t="s">
        <v>31</v>
      </c>
      <c r="AX422" s="15" t="s">
        <v>76</v>
      </c>
      <c r="AY422" s="229" t="s">
        <v>231</v>
      </c>
    </row>
    <row r="423" spans="1:65" s="2" customFormat="1" ht="16.5" customHeight="1">
      <c r="A423" s="36"/>
      <c r="B423" s="37"/>
      <c r="C423" s="247" t="s">
        <v>881</v>
      </c>
      <c r="D423" s="247" t="s">
        <v>638</v>
      </c>
      <c r="E423" s="248" t="s">
        <v>882</v>
      </c>
      <c r="F423" s="249" t="s">
        <v>883</v>
      </c>
      <c r="G423" s="250" t="s">
        <v>342</v>
      </c>
      <c r="H423" s="251">
        <v>140.667</v>
      </c>
      <c r="I423" s="252"/>
      <c r="J423" s="253">
        <f>ROUND(I423*H423,2)</f>
        <v>0</v>
      </c>
      <c r="K423" s="249" t="s">
        <v>19</v>
      </c>
      <c r="L423" s="254"/>
      <c r="M423" s="255" t="s">
        <v>19</v>
      </c>
      <c r="N423" s="256" t="s">
        <v>40</v>
      </c>
      <c r="O423" s="66"/>
      <c r="P423" s="189">
        <f>O423*H423</f>
        <v>0</v>
      </c>
      <c r="Q423" s="189">
        <v>1.4E-3</v>
      </c>
      <c r="R423" s="189">
        <f>Q423*H423</f>
        <v>0.19693379999999999</v>
      </c>
      <c r="S423" s="189">
        <v>0</v>
      </c>
      <c r="T423" s="190">
        <f>S423*H423</f>
        <v>0</v>
      </c>
      <c r="U423" s="36"/>
      <c r="V423" s="36"/>
      <c r="W423" s="36"/>
      <c r="X423" s="36"/>
      <c r="Y423" s="36"/>
      <c r="Z423" s="36"/>
      <c r="AA423" s="36"/>
      <c r="AB423" s="36"/>
      <c r="AC423" s="36"/>
      <c r="AD423" s="36"/>
      <c r="AE423" s="36"/>
      <c r="AR423" s="191" t="s">
        <v>287</v>
      </c>
      <c r="AT423" s="191" t="s">
        <v>638</v>
      </c>
      <c r="AU423" s="191" t="s">
        <v>78</v>
      </c>
      <c r="AY423" s="19" t="s">
        <v>231</v>
      </c>
      <c r="BE423" s="192">
        <f>IF(N423="základní",J423,0)</f>
        <v>0</v>
      </c>
      <c r="BF423" s="192">
        <f>IF(N423="snížená",J423,0)</f>
        <v>0</v>
      </c>
      <c r="BG423" s="192">
        <f>IF(N423="zákl. přenesená",J423,0)</f>
        <v>0</v>
      </c>
      <c r="BH423" s="192">
        <f>IF(N423="sníž. přenesená",J423,0)</f>
        <v>0</v>
      </c>
      <c r="BI423" s="192">
        <f>IF(N423="nulová",J423,0)</f>
        <v>0</v>
      </c>
      <c r="BJ423" s="19" t="s">
        <v>76</v>
      </c>
      <c r="BK423" s="192">
        <f>ROUND(I423*H423,2)</f>
        <v>0</v>
      </c>
      <c r="BL423" s="19" t="s">
        <v>238</v>
      </c>
      <c r="BM423" s="191" t="s">
        <v>884</v>
      </c>
    </row>
    <row r="424" spans="1:65" s="14" customFormat="1" ht="11.25">
      <c r="B424" s="208"/>
      <c r="C424" s="209"/>
      <c r="D424" s="193" t="s">
        <v>248</v>
      </c>
      <c r="E424" s="210" t="s">
        <v>19</v>
      </c>
      <c r="F424" s="211" t="s">
        <v>885</v>
      </c>
      <c r="G424" s="209"/>
      <c r="H424" s="212">
        <v>140.667</v>
      </c>
      <c r="I424" s="213"/>
      <c r="J424" s="209"/>
      <c r="K424" s="209"/>
      <c r="L424" s="214"/>
      <c r="M424" s="215"/>
      <c r="N424" s="216"/>
      <c r="O424" s="216"/>
      <c r="P424" s="216"/>
      <c r="Q424" s="216"/>
      <c r="R424" s="216"/>
      <c r="S424" s="216"/>
      <c r="T424" s="217"/>
      <c r="AT424" s="218" t="s">
        <v>248</v>
      </c>
      <c r="AU424" s="218" t="s">
        <v>78</v>
      </c>
      <c r="AV424" s="14" t="s">
        <v>78</v>
      </c>
      <c r="AW424" s="14" t="s">
        <v>31</v>
      </c>
      <c r="AX424" s="14" t="s">
        <v>76</v>
      </c>
      <c r="AY424" s="218" t="s">
        <v>231</v>
      </c>
    </row>
    <row r="425" spans="1:65" s="12" customFormat="1" ht="22.9" customHeight="1">
      <c r="B425" s="164"/>
      <c r="C425" s="165"/>
      <c r="D425" s="166" t="s">
        <v>68</v>
      </c>
      <c r="E425" s="178" t="s">
        <v>294</v>
      </c>
      <c r="F425" s="178" t="s">
        <v>352</v>
      </c>
      <c r="G425" s="165"/>
      <c r="H425" s="165"/>
      <c r="I425" s="168"/>
      <c r="J425" s="179">
        <f>BK425</f>
        <v>0</v>
      </c>
      <c r="K425" s="165"/>
      <c r="L425" s="170"/>
      <c r="M425" s="171"/>
      <c r="N425" s="172"/>
      <c r="O425" s="172"/>
      <c r="P425" s="173">
        <f>SUM(P426:P501)</f>
        <v>0</v>
      </c>
      <c r="Q425" s="172"/>
      <c r="R425" s="173">
        <f>SUM(R426:R501)</f>
        <v>523.31620126000018</v>
      </c>
      <c r="S425" s="172"/>
      <c r="T425" s="174">
        <f>SUM(T426:T501)</f>
        <v>0</v>
      </c>
      <c r="AR425" s="175" t="s">
        <v>76</v>
      </c>
      <c r="AT425" s="176" t="s">
        <v>68</v>
      </c>
      <c r="AU425" s="176" t="s">
        <v>76</v>
      </c>
      <c r="AY425" s="175" t="s">
        <v>231</v>
      </c>
      <c r="BK425" s="177">
        <f>SUM(BK426:BK501)</f>
        <v>0</v>
      </c>
    </row>
    <row r="426" spans="1:65" s="2" customFormat="1" ht="49.15" customHeight="1">
      <c r="A426" s="36"/>
      <c r="B426" s="37"/>
      <c r="C426" s="180" t="s">
        <v>886</v>
      </c>
      <c r="D426" s="180" t="s">
        <v>234</v>
      </c>
      <c r="E426" s="181" t="s">
        <v>887</v>
      </c>
      <c r="F426" s="182" t="s">
        <v>888</v>
      </c>
      <c r="G426" s="183" t="s">
        <v>342</v>
      </c>
      <c r="H426" s="184">
        <v>115.39</v>
      </c>
      <c r="I426" s="185"/>
      <c r="J426" s="186">
        <f>ROUND(I426*H426,2)</f>
        <v>0</v>
      </c>
      <c r="K426" s="182" t="s">
        <v>244</v>
      </c>
      <c r="L426" s="41"/>
      <c r="M426" s="187" t="s">
        <v>19</v>
      </c>
      <c r="N426" s="188" t="s">
        <v>40</v>
      </c>
      <c r="O426" s="66"/>
      <c r="P426" s="189">
        <f>O426*H426</f>
        <v>0</v>
      </c>
      <c r="Q426" s="189">
        <v>0.1295</v>
      </c>
      <c r="R426" s="189">
        <f>Q426*H426</f>
        <v>14.943005000000001</v>
      </c>
      <c r="S426" s="189">
        <v>0</v>
      </c>
      <c r="T426" s="190">
        <f>S426*H426</f>
        <v>0</v>
      </c>
      <c r="U426" s="36"/>
      <c r="V426" s="36"/>
      <c r="W426" s="36"/>
      <c r="X426" s="36"/>
      <c r="Y426" s="36"/>
      <c r="Z426" s="36"/>
      <c r="AA426" s="36"/>
      <c r="AB426" s="36"/>
      <c r="AC426" s="36"/>
      <c r="AD426" s="36"/>
      <c r="AE426" s="36"/>
      <c r="AR426" s="191" t="s">
        <v>238</v>
      </c>
      <c r="AT426" s="191" t="s">
        <v>234</v>
      </c>
      <c r="AU426" s="191" t="s">
        <v>78</v>
      </c>
      <c r="AY426" s="19" t="s">
        <v>231</v>
      </c>
      <c r="BE426" s="192">
        <f>IF(N426="základní",J426,0)</f>
        <v>0</v>
      </c>
      <c r="BF426" s="192">
        <f>IF(N426="snížená",J426,0)</f>
        <v>0</v>
      </c>
      <c r="BG426" s="192">
        <f>IF(N426="zákl. přenesená",J426,0)</f>
        <v>0</v>
      </c>
      <c r="BH426" s="192">
        <f>IF(N426="sníž. přenesená",J426,0)</f>
        <v>0</v>
      </c>
      <c r="BI426" s="192">
        <f>IF(N426="nulová",J426,0)</f>
        <v>0</v>
      </c>
      <c r="BJ426" s="19" t="s">
        <v>76</v>
      </c>
      <c r="BK426" s="192">
        <f>ROUND(I426*H426,2)</f>
        <v>0</v>
      </c>
      <c r="BL426" s="19" t="s">
        <v>238</v>
      </c>
      <c r="BM426" s="191" t="s">
        <v>889</v>
      </c>
    </row>
    <row r="427" spans="1:65" s="2" customFormat="1" ht="146.25">
      <c r="A427" s="36"/>
      <c r="B427" s="37"/>
      <c r="C427" s="38"/>
      <c r="D427" s="193" t="s">
        <v>246</v>
      </c>
      <c r="E427" s="38"/>
      <c r="F427" s="194" t="s">
        <v>890</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246</v>
      </c>
      <c r="AU427" s="19" t="s">
        <v>78</v>
      </c>
    </row>
    <row r="428" spans="1:65" s="13" customFormat="1" ht="11.25">
      <c r="B428" s="198"/>
      <c r="C428" s="199"/>
      <c r="D428" s="193" t="s">
        <v>248</v>
      </c>
      <c r="E428" s="200" t="s">
        <v>19</v>
      </c>
      <c r="F428" s="201" t="s">
        <v>613</v>
      </c>
      <c r="G428" s="199"/>
      <c r="H428" s="200" t="s">
        <v>19</v>
      </c>
      <c r="I428" s="202"/>
      <c r="J428" s="199"/>
      <c r="K428" s="199"/>
      <c r="L428" s="203"/>
      <c r="M428" s="204"/>
      <c r="N428" s="205"/>
      <c r="O428" s="205"/>
      <c r="P428" s="205"/>
      <c r="Q428" s="205"/>
      <c r="R428" s="205"/>
      <c r="S428" s="205"/>
      <c r="T428" s="206"/>
      <c r="AT428" s="207" t="s">
        <v>248</v>
      </c>
      <c r="AU428" s="207" t="s">
        <v>78</v>
      </c>
      <c r="AV428" s="13" t="s">
        <v>76</v>
      </c>
      <c r="AW428" s="13" t="s">
        <v>31</v>
      </c>
      <c r="AX428" s="13" t="s">
        <v>69</v>
      </c>
      <c r="AY428" s="207" t="s">
        <v>231</v>
      </c>
    </row>
    <row r="429" spans="1:65" s="14" customFormat="1" ht="11.25">
      <c r="B429" s="208"/>
      <c r="C429" s="209"/>
      <c r="D429" s="193" t="s">
        <v>248</v>
      </c>
      <c r="E429" s="210" t="s">
        <v>19</v>
      </c>
      <c r="F429" s="211" t="s">
        <v>891</v>
      </c>
      <c r="G429" s="209"/>
      <c r="H429" s="212">
        <v>115.39</v>
      </c>
      <c r="I429" s="213"/>
      <c r="J429" s="209"/>
      <c r="K429" s="209"/>
      <c r="L429" s="214"/>
      <c r="M429" s="215"/>
      <c r="N429" s="216"/>
      <c r="O429" s="216"/>
      <c r="P429" s="216"/>
      <c r="Q429" s="216"/>
      <c r="R429" s="216"/>
      <c r="S429" s="216"/>
      <c r="T429" s="217"/>
      <c r="AT429" s="218" t="s">
        <v>248</v>
      </c>
      <c r="AU429" s="218" t="s">
        <v>78</v>
      </c>
      <c r="AV429" s="14" t="s">
        <v>78</v>
      </c>
      <c r="AW429" s="14" t="s">
        <v>31</v>
      </c>
      <c r="AX429" s="14" t="s">
        <v>76</v>
      </c>
      <c r="AY429" s="218" t="s">
        <v>231</v>
      </c>
    </row>
    <row r="430" spans="1:65" s="2" customFormat="1" ht="16.5" customHeight="1">
      <c r="A430" s="36"/>
      <c r="B430" s="37"/>
      <c r="C430" s="247" t="s">
        <v>892</v>
      </c>
      <c r="D430" s="247" t="s">
        <v>638</v>
      </c>
      <c r="E430" s="248" t="s">
        <v>893</v>
      </c>
      <c r="F430" s="249" t="s">
        <v>894</v>
      </c>
      <c r="G430" s="250" t="s">
        <v>342</v>
      </c>
      <c r="H430" s="251">
        <v>116.544</v>
      </c>
      <c r="I430" s="252"/>
      <c r="J430" s="253">
        <f>ROUND(I430*H430,2)</f>
        <v>0</v>
      </c>
      <c r="K430" s="249" t="s">
        <v>244</v>
      </c>
      <c r="L430" s="254"/>
      <c r="M430" s="255" t="s">
        <v>19</v>
      </c>
      <c r="N430" s="256" t="s">
        <v>40</v>
      </c>
      <c r="O430" s="66"/>
      <c r="P430" s="189">
        <f>O430*H430</f>
        <v>0</v>
      </c>
      <c r="Q430" s="189">
        <v>4.4999999999999998E-2</v>
      </c>
      <c r="R430" s="189">
        <f>Q430*H430</f>
        <v>5.2444799999999994</v>
      </c>
      <c r="S430" s="189">
        <v>0</v>
      </c>
      <c r="T430" s="190">
        <f>S430*H430</f>
        <v>0</v>
      </c>
      <c r="U430" s="36"/>
      <c r="V430" s="36"/>
      <c r="W430" s="36"/>
      <c r="X430" s="36"/>
      <c r="Y430" s="36"/>
      <c r="Z430" s="36"/>
      <c r="AA430" s="36"/>
      <c r="AB430" s="36"/>
      <c r="AC430" s="36"/>
      <c r="AD430" s="36"/>
      <c r="AE430" s="36"/>
      <c r="AR430" s="191" t="s">
        <v>287</v>
      </c>
      <c r="AT430" s="191" t="s">
        <v>638</v>
      </c>
      <c r="AU430" s="191" t="s">
        <v>78</v>
      </c>
      <c r="AY430" s="19" t="s">
        <v>231</v>
      </c>
      <c r="BE430" s="192">
        <f>IF(N430="základní",J430,0)</f>
        <v>0</v>
      </c>
      <c r="BF430" s="192">
        <f>IF(N430="snížená",J430,0)</f>
        <v>0</v>
      </c>
      <c r="BG430" s="192">
        <f>IF(N430="zákl. přenesená",J430,0)</f>
        <v>0</v>
      </c>
      <c r="BH430" s="192">
        <f>IF(N430="sníž. přenesená",J430,0)</f>
        <v>0</v>
      </c>
      <c r="BI430" s="192">
        <f>IF(N430="nulová",J430,0)</f>
        <v>0</v>
      </c>
      <c r="BJ430" s="19" t="s">
        <v>76</v>
      </c>
      <c r="BK430" s="192">
        <f>ROUND(I430*H430,2)</f>
        <v>0</v>
      </c>
      <c r="BL430" s="19" t="s">
        <v>238</v>
      </c>
      <c r="BM430" s="191" t="s">
        <v>895</v>
      </c>
    </row>
    <row r="431" spans="1:65" s="14" customFormat="1" ht="11.25">
      <c r="B431" s="208"/>
      <c r="C431" s="209"/>
      <c r="D431" s="193" t="s">
        <v>248</v>
      </c>
      <c r="E431" s="210" t="s">
        <v>19</v>
      </c>
      <c r="F431" s="211" t="s">
        <v>896</v>
      </c>
      <c r="G431" s="209"/>
      <c r="H431" s="212">
        <v>116.544</v>
      </c>
      <c r="I431" s="213"/>
      <c r="J431" s="209"/>
      <c r="K431" s="209"/>
      <c r="L431" s="214"/>
      <c r="M431" s="215"/>
      <c r="N431" s="216"/>
      <c r="O431" s="216"/>
      <c r="P431" s="216"/>
      <c r="Q431" s="216"/>
      <c r="R431" s="216"/>
      <c r="S431" s="216"/>
      <c r="T431" s="217"/>
      <c r="AT431" s="218" t="s">
        <v>248</v>
      </c>
      <c r="AU431" s="218" t="s">
        <v>78</v>
      </c>
      <c r="AV431" s="14" t="s">
        <v>78</v>
      </c>
      <c r="AW431" s="14" t="s">
        <v>31</v>
      </c>
      <c r="AX431" s="14" t="s">
        <v>76</v>
      </c>
      <c r="AY431" s="218" t="s">
        <v>231</v>
      </c>
    </row>
    <row r="432" spans="1:65" s="2" customFormat="1" ht="49.15" customHeight="1">
      <c r="A432" s="36"/>
      <c r="B432" s="37"/>
      <c r="C432" s="180" t="s">
        <v>897</v>
      </c>
      <c r="D432" s="180" t="s">
        <v>234</v>
      </c>
      <c r="E432" s="181" t="s">
        <v>898</v>
      </c>
      <c r="F432" s="182" t="s">
        <v>899</v>
      </c>
      <c r="G432" s="183" t="s">
        <v>342</v>
      </c>
      <c r="H432" s="184">
        <v>398.47</v>
      </c>
      <c r="I432" s="185"/>
      <c r="J432" s="186">
        <f>ROUND(I432*H432,2)</f>
        <v>0</v>
      </c>
      <c r="K432" s="182" t="s">
        <v>244</v>
      </c>
      <c r="L432" s="41"/>
      <c r="M432" s="187" t="s">
        <v>19</v>
      </c>
      <c r="N432" s="188" t="s">
        <v>40</v>
      </c>
      <c r="O432" s="66"/>
      <c r="P432" s="189">
        <f>O432*H432</f>
        <v>0</v>
      </c>
      <c r="Q432" s="189">
        <v>0.14066999999999999</v>
      </c>
      <c r="R432" s="189">
        <f>Q432*H432</f>
        <v>56.052774900000003</v>
      </c>
      <c r="S432" s="189">
        <v>0</v>
      </c>
      <c r="T432" s="190">
        <f>S432*H432</f>
        <v>0</v>
      </c>
      <c r="U432" s="36"/>
      <c r="V432" s="36"/>
      <c r="W432" s="36"/>
      <c r="X432" s="36"/>
      <c r="Y432" s="36"/>
      <c r="Z432" s="36"/>
      <c r="AA432" s="36"/>
      <c r="AB432" s="36"/>
      <c r="AC432" s="36"/>
      <c r="AD432" s="36"/>
      <c r="AE432" s="36"/>
      <c r="AR432" s="191" t="s">
        <v>238</v>
      </c>
      <c r="AT432" s="191" t="s">
        <v>234</v>
      </c>
      <c r="AU432" s="191" t="s">
        <v>78</v>
      </c>
      <c r="AY432" s="19" t="s">
        <v>231</v>
      </c>
      <c r="BE432" s="192">
        <f>IF(N432="základní",J432,0)</f>
        <v>0</v>
      </c>
      <c r="BF432" s="192">
        <f>IF(N432="snížená",J432,0)</f>
        <v>0</v>
      </c>
      <c r="BG432" s="192">
        <f>IF(N432="zákl. přenesená",J432,0)</f>
        <v>0</v>
      </c>
      <c r="BH432" s="192">
        <f>IF(N432="sníž. přenesená",J432,0)</f>
        <v>0</v>
      </c>
      <c r="BI432" s="192">
        <f>IF(N432="nulová",J432,0)</f>
        <v>0</v>
      </c>
      <c r="BJ432" s="19" t="s">
        <v>76</v>
      </c>
      <c r="BK432" s="192">
        <f>ROUND(I432*H432,2)</f>
        <v>0</v>
      </c>
      <c r="BL432" s="19" t="s">
        <v>238</v>
      </c>
      <c r="BM432" s="191" t="s">
        <v>900</v>
      </c>
    </row>
    <row r="433" spans="1:65" s="2" customFormat="1" ht="156">
      <c r="A433" s="36"/>
      <c r="B433" s="37"/>
      <c r="C433" s="38"/>
      <c r="D433" s="193" t="s">
        <v>246</v>
      </c>
      <c r="E433" s="38"/>
      <c r="F433" s="194" t="s">
        <v>901</v>
      </c>
      <c r="G433" s="38"/>
      <c r="H433" s="38"/>
      <c r="I433" s="195"/>
      <c r="J433" s="38"/>
      <c r="K433" s="38"/>
      <c r="L433" s="41"/>
      <c r="M433" s="196"/>
      <c r="N433" s="197"/>
      <c r="O433" s="66"/>
      <c r="P433" s="66"/>
      <c r="Q433" s="66"/>
      <c r="R433" s="66"/>
      <c r="S433" s="66"/>
      <c r="T433" s="67"/>
      <c r="U433" s="36"/>
      <c r="V433" s="36"/>
      <c r="W433" s="36"/>
      <c r="X433" s="36"/>
      <c r="Y433" s="36"/>
      <c r="Z433" s="36"/>
      <c r="AA433" s="36"/>
      <c r="AB433" s="36"/>
      <c r="AC433" s="36"/>
      <c r="AD433" s="36"/>
      <c r="AE433" s="36"/>
      <c r="AT433" s="19" t="s">
        <v>246</v>
      </c>
      <c r="AU433" s="19" t="s">
        <v>78</v>
      </c>
    </row>
    <row r="434" spans="1:65" s="13" customFormat="1" ht="11.25">
      <c r="B434" s="198"/>
      <c r="C434" s="199"/>
      <c r="D434" s="193" t="s">
        <v>248</v>
      </c>
      <c r="E434" s="200" t="s">
        <v>19</v>
      </c>
      <c r="F434" s="201" t="s">
        <v>605</v>
      </c>
      <c r="G434" s="199"/>
      <c r="H434" s="200" t="s">
        <v>19</v>
      </c>
      <c r="I434" s="202"/>
      <c r="J434" s="199"/>
      <c r="K434" s="199"/>
      <c r="L434" s="203"/>
      <c r="M434" s="204"/>
      <c r="N434" s="205"/>
      <c r="O434" s="205"/>
      <c r="P434" s="205"/>
      <c r="Q434" s="205"/>
      <c r="R434" s="205"/>
      <c r="S434" s="205"/>
      <c r="T434" s="206"/>
      <c r="AT434" s="207" t="s">
        <v>248</v>
      </c>
      <c r="AU434" s="207" t="s">
        <v>78</v>
      </c>
      <c r="AV434" s="13" t="s">
        <v>76</v>
      </c>
      <c r="AW434" s="13" t="s">
        <v>31</v>
      </c>
      <c r="AX434" s="13" t="s">
        <v>69</v>
      </c>
      <c r="AY434" s="207" t="s">
        <v>231</v>
      </c>
    </row>
    <row r="435" spans="1:65" s="14" customFormat="1" ht="11.25">
      <c r="B435" s="208"/>
      <c r="C435" s="209"/>
      <c r="D435" s="193" t="s">
        <v>248</v>
      </c>
      <c r="E435" s="210" t="s">
        <v>19</v>
      </c>
      <c r="F435" s="211" t="s">
        <v>902</v>
      </c>
      <c r="G435" s="209"/>
      <c r="H435" s="212">
        <v>398.47</v>
      </c>
      <c r="I435" s="213"/>
      <c r="J435" s="209"/>
      <c r="K435" s="209"/>
      <c r="L435" s="214"/>
      <c r="M435" s="215"/>
      <c r="N435" s="216"/>
      <c r="O435" s="216"/>
      <c r="P435" s="216"/>
      <c r="Q435" s="216"/>
      <c r="R435" s="216"/>
      <c r="S435" s="216"/>
      <c r="T435" s="217"/>
      <c r="AT435" s="218" t="s">
        <v>248</v>
      </c>
      <c r="AU435" s="218" t="s">
        <v>78</v>
      </c>
      <c r="AV435" s="14" t="s">
        <v>78</v>
      </c>
      <c r="AW435" s="14" t="s">
        <v>31</v>
      </c>
      <c r="AX435" s="14" t="s">
        <v>76</v>
      </c>
      <c r="AY435" s="218" t="s">
        <v>231</v>
      </c>
    </row>
    <row r="436" spans="1:65" s="2" customFormat="1" ht="21.75" customHeight="1">
      <c r="A436" s="36"/>
      <c r="B436" s="37"/>
      <c r="C436" s="247" t="s">
        <v>903</v>
      </c>
      <c r="D436" s="247" t="s">
        <v>638</v>
      </c>
      <c r="E436" s="248" t="s">
        <v>904</v>
      </c>
      <c r="F436" s="249" t="s">
        <v>905</v>
      </c>
      <c r="G436" s="250" t="s">
        <v>342</v>
      </c>
      <c r="H436" s="251">
        <v>402.45499999999998</v>
      </c>
      <c r="I436" s="252"/>
      <c r="J436" s="253">
        <f>ROUND(I436*H436,2)</f>
        <v>0</v>
      </c>
      <c r="K436" s="249" t="s">
        <v>244</v>
      </c>
      <c r="L436" s="254"/>
      <c r="M436" s="255" t="s">
        <v>19</v>
      </c>
      <c r="N436" s="256" t="s">
        <v>40</v>
      </c>
      <c r="O436" s="66"/>
      <c r="P436" s="189">
        <f>O436*H436</f>
        <v>0</v>
      </c>
      <c r="Q436" s="189">
        <v>5.7000000000000002E-2</v>
      </c>
      <c r="R436" s="189">
        <f>Q436*H436</f>
        <v>22.939934999999998</v>
      </c>
      <c r="S436" s="189">
        <v>0</v>
      </c>
      <c r="T436" s="190">
        <f>S436*H436</f>
        <v>0</v>
      </c>
      <c r="U436" s="36"/>
      <c r="V436" s="36"/>
      <c r="W436" s="36"/>
      <c r="X436" s="36"/>
      <c r="Y436" s="36"/>
      <c r="Z436" s="36"/>
      <c r="AA436" s="36"/>
      <c r="AB436" s="36"/>
      <c r="AC436" s="36"/>
      <c r="AD436" s="36"/>
      <c r="AE436" s="36"/>
      <c r="AR436" s="191" t="s">
        <v>287</v>
      </c>
      <c r="AT436" s="191" t="s">
        <v>638</v>
      </c>
      <c r="AU436" s="191" t="s">
        <v>78</v>
      </c>
      <c r="AY436" s="19" t="s">
        <v>231</v>
      </c>
      <c r="BE436" s="192">
        <f>IF(N436="základní",J436,0)</f>
        <v>0</v>
      </c>
      <c r="BF436" s="192">
        <f>IF(N436="snížená",J436,0)</f>
        <v>0</v>
      </c>
      <c r="BG436" s="192">
        <f>IF(N436="zákl. přenesená",J436,0)</f>
        <v>0</v>
      </c>
      <c r="BH436" s="192">
        <f>IF(N436="sníž. přenesená",J436,0)</f>
        <v>0</v>
      </c>
      <c r="BI436" s="192">
        <f>IF(N436="nulová",J436,0)</f>
        <v>0</v>
      </c>
      <c r="BJ436" s="19" t="s">
        <v>76</v>
      </c>
      <c r="BK436" s="192">
        <f>ROUND(I436*H436,2)</f>
        <v>0</v>
      </c>
      <c r="BL436" s="19" t="s">
        <v>238</v>
      </c>
      <c r="BM436" s="191" t="s">
        <v>906</v>
      </c>
    </row>
    <row r="437" spans="1:65" s="13" customFormat="1" ht="11.25">
      <c r="B437" s="198"/>
      <c r="C437" s="199"/>
      <c r="D437" s="193" t="s">
        <v>248</v>
      </c>
      <c r="E437" s="200" t="s">
        <v>19</v>
      </c>
      <c r="F437" s="201" t="s">
        <v>907</v>
      </c>
      <c r="G437" s="199"/>
      <c r="H437" s="200" t="s">
        <v>19</v>
      </c>
      <c r="I437" s="202"/>
      <c r="J437" s="199"/>
      <c r="K437" s="199"/>
      <c r="L437" s="203"/>
      <c r="M437" s="204"/>
      <c r="N437" s="205"/>
      <c r="O437" s="205"/>
      <c r="P437" s="205"/>
      <c r="Q437" s="205"/>
      <c r="R437" s="205"/>
      <c r="S437" s="205"/>
      <c r="T437" s="206"/>
      <c r="AT437" s="207" t="s">
        <v>248</v>
      </c>
      <c r="AU437" s="207" t="s">
        <v>78</v>
      </c>
      <c r="AV437" s="13" t="s">
        <v>76</v>
      </c>
      <c r="AW437" s="13" t="s">
        <v>31</v>
      </c>
      <c r="AX437" s="13" t="s">
        <v>69</v>
      </c>
      <c r="AY437" s="207" t="s">
        <v>231</v>
      </c>
    </row>
    <row r="438" spans="1:65" s="14" customFormat="1" ht="11.25">
      <c r="B438" s="208"/>
      <c r="C438" s="209"/>
      <c r="D438" s="193" t="s">
        <v>248</v>
      </c>
      <c r="E438" s="210" t="s">
        <v>19</v>
      </c>
      <c r="F438" s="211" t="s">
        <v>908</v>
      </c>
      <c r="G438" s="209"/>
      <c r="H438" s="212">
        <v>402.45499999999998</v>
      </c>
      <c r="I438" s="213"/>
      <c r="J438" s="209"/>
      <c r="K438" s="209"/>
      <c r="L438" s="214"/>
      <c r="M438" s="215"/>
      <c r="N438" s="216"/>
      <c r="O438" s="216"/>
      <c r="P438" s="216"/>
      <c r="Q438" s="216"/>
      <c r="R438" s="216"/>
      <c r="S438" s="216"/>
      <c r="T438" s="217"/>
      <c r="AT438" s="218" t="s">
        <v>248</v>
      </c>
      <c r="AU438" s="218" t="s">
        <v>78</v>
      </c>
      <c r="AV438" s="14" t="s">
        <v>78</v>
      </c>
      <c r="AW438" s="14" t="s">
        <v>31</v>
      </c>
      <c r="AX438" s="14" t="s">
        <v>76</v>
      </c>
      <c r="AY438" s="218" t="s">
        <v>231</v>
      </c>
    </row>
    <row r="439" spans="1:65" s="2" customFormat="1" ht="37.9" customHeight="1">
      <c r="A439" s="36"/>
      <c r="B439" s="37"/>
      <c r="C439" s="180" t="s">
        <v>909</v>
      </c>
      <c r="D439" s="180" t="s">
        <v>234</v>
      </c>
      <c r="E439" s="181" t="s">
        <v>910</v>
      </c>
      <c r="F439" s="182" t="s">
        <v>911</v>
      </c>
      <c r="G439" s="183" t="s">
        <v>342</v>
      </c>
      <c r="H439" s="184">
        <v>1.96</v>
      </c>
      <c r="I439" s="185"/>
      <c r="J439" s="186">
        <f>ROUND(I439*H439,2)</f>
        <v>0</v>
      </c>
      <c r="K439" s="182" t="s">
        <v>244</v>
      </c>
      <c r="L439" s="41"/>
      <c r="M439" s="187" t="s">
        <v>19</v>
      </c>
      <c r="N439" s="188" t="s">
        <v>40</v>
      </c>
      <c r="O439" s="66"/>
      <c r="P439" s="189">
        <f>O439*H439</f>
        <v>0</v>
      </c>
      <c r="Q439" s="189">
        <v>1.9789999999999999E-2</v>
      </c>
      <c r="R439" s="189">
        <f>Q439*H439</f>
        <v>3.8788399999999994E-2</v>
      </c>
      <c r="S439" s="189">
        <v>0</v>
      </c>
      <c r="T439" s="190">
        <f>S439*H439</f>
        <v>0</v>
      </c>
      <c r="U439" s="36"/>
      <c r="V439" s="36"/>
      <c r="W439" s="36"/>
      <c r="X439" s="36"/>
      <c r="Y439" s="36"/>
      <c r="Z439" s="36"/>
      <c r="AA439" s="36"/>
      <c r="AB439" s="36"/>
      <c r="AC439" s="36"/>
      <c r="AD439" s="36"/>
      <c r="AE439" s="36"/>
      <c r="AR439" s="191" t="s">
        <v>238</v>
      </c>
      <c r="AT439" s="191" t="s">
        <v>234</v>
      </c>
      <c r="AU439" s="191" t="s">
        <v>78</v>
      </c>
      <c r="AY439" s="19" t="s">
        <v>231</v>
      </c>
      <c r="BE439" s="192">
        <f>IF(N439="základní",J439,0)</f>
        <v>0</v>
      </c>
      <c r="BF439" s="192">
        <f>IF(N439="snížená",J439,0)</f>
        <v>0</v>
      </c>
      <c r="BG439" s="192">
        <f>IF(N439="zákl. přenesená",J439,0)</f>
        <v>0</v>
      </c>
      <c r="BH439" s="192">
        <f>IF(N439="sníž. přenesená",J439,0)</f>
        <v>0</v>
      </c>
      <c r="BI439" s="192">
        <f>IF(N439="nulová",J439,0)</f>
        <v>0</v>
      </c>
      <c r="BJ439" s="19" t="s">
        <v>76</v>
      </c>
      <c r="BK439" s="192">
        <f>ROUND(I439*H439,2)</f>
        <v>0</v>
      </c>
      <c r="BL439" s="19" t="s">
        <v>238</v>
      </c>
      <c r="BM439" s="191" t="s">
        <v>912</v>
      </c>
    </row>
    <row r="440" spans="1:65" s="2" customFormat="1" ht="58.5">
      <c r="A440" s="36"/>
      <c r="B440" s="37"/>
      <c r="C440" s="38"/>
      <c r="D440" s="193" t="s">
        <v>246</v>
      </c>
      <c r="E440" s="38"/>
      <c r="F440" s="194" t="s">
        <v>913</v>
      </c>
      <c r="G440" s="38"/>
      <c r="H440" s="38"/>
      <c r="I440" s="195"/>
      <c r="J440" s="38"/>
      <c r="K440" s="38"/>
      <c r="L440" s="41"/>
      <c r="M440" s="196"/>
      <c r="N440" s="197"/>
      <c r="O440" s="66"/>
      <c r="P440" s="66"/>
      <c r="Q440" s="66"/>
      <c r="R440" s="66"/>
      <c r="S440" s="66"/>
      <c r="T440" s="67"/>
      <c r="U440" s="36"/>
      <c r="V440" s="36"/>
      <c r="W440" s="36"/>
      <c r="X440" s="36"/>
      <c r="Y440" s="36"/>
      <c r="Z440" s="36"/>
      <c r="AA440" s="36"/>
      <c r="AB440" s="36"/>
      <c r="AC440" s="36"/>
      <c r="AD440" s="36"/>
      <c r="AE440" s="36"/>
      <c r="AT440" s="19" t="s">
        <v>246</v>
      </c>
      <c r="AU440" s="19" t="s">
        <v>78</v>
      </c>
    </row>
    <row r="441" spans="1:65" s="13" customFormat="1" ht="11.25">
      <c r="B441" s="198"/>
      <c r="C441" s="199"/>
      <c r="D441" s="193" t="s">
        <v>248</v>
      </c>
      <c r="E441" s="200" t="s">
        <v>19</v>
      </c>
      <c r="F441" s="201" t="s">
        <v>616</v>
      </c>
      <c r="G441" s="199"/>
      <c r="H441" s="200" t="s">
        <v>19</v>
      </c>
      <c r="I441" s="202"/>
      <c r="J441" s="199"/>
      <c r="K441" s="199"/>
      <c r="L441" s="203"/>
      <c r="M441" s="204"/>
      <c r="N441" s="205"/>
      <c r="O441" s="205"/>
      <c r="P441" s="205"/>
      <c r="Q441" s="205"/>
      <c r="R441" s="205"/>
      <c r="S441" s="205"/>
      <c r="T441" s="206"/>
      <c r="AT441" s="207" t="s">
        <v>248</v>
      </c>
      <c r="AU441" s="207" t="s">
        <v>78</v>
      </c>
      <c r="AV441" s="13" t="s">
        <v>76</v>
      </c>
      <c r="AW441" s="13" t="s">
        <v>31</v>
      </c>
      <c r="AX441" s="13" t="s">
        <v>69</v>
      </c>
      <c r="AY441" s="207" t="s">
        <v>231</v>
      </c>
    </row>
    <row r="442" spans="1:65" s="14" customFormat="1" ht="11.25">
      <c r="B442" s="208"/>
      <c r="C442" s="209"/>
      <c r="D442" s="193" t="s">
        <v>248</v>
      </c>
      <c r="E442" s="210" t="s">
        <v>19</v>
      </c>
      <c r="F442" s="211" t="s">
        <v>914</v>
      </c>
      <c r="G442" s="209"/>
      <c r="H442" s="212">
        <v>1.96</v>
      </c>
      <c r="I442" s="213"/>
      <c r="J442" s="209"/>
      <c r="K442" s="209"/>
      <c r="L442" s="214"/>
      <c r="M442" s="215"/>
      <c r="N442" s="216"/>
      <c r="O442" s="216"/>
      <c r="P442" s="216"/>
      <c r="Q442" s="216"/>
      <c r="R442" s="216"/>
      <c r="S442" s="216"/>
      <c r="T442" s="217"/>
      <c r="AT442" s="218" t="s">
        <v>248</v>
      </c>
      <c r="AU442" s="218" t="s">
        <v>78</v>
      </c>
      <c r="AV442" s="14" t="s">
        <v>78</v>
      </c>
      <c r="AW442" s="14" t="s">
        <v>31</v>
      </c>
      <c r="AX442" s="14" t="s">
        <v>76</v>
      </c>
      <c r="AY442" s="218" t="s">
        <v>231</v>
      </c>
    </row>
    <row r="443" spans="1:65" s="2" customFormat="1" ht="49.15" customHeight="1">
      <c r="A443" s="36"/>
      <c r="B443" s="37"/>
      <c r="C443" s="180" t="s">
        <v>915</v>
      </c>
      <c r="D443" s="180" t="s">
        <v>234</v>
      </c>
      <c r="E443" s="181" t="s">
        <v>916</v>
      </c>
      <c r="F443" s="182" t="s">
        <v>917</v>
      </c>
      <c r="G443" s="183" t="s">
        <v>342</v>
      </c>
      <c r="H443" s="184">
        <v>1097.8800000000001</v>
      </c>
      <c r="I443" s="185"/>
      <c r="J443" s="186">
        <f>ROUND(I443*H443,2)</f>
        <v>0</v>
      </c>
      <c r="K443" s="182" t="s">
        <v>19</v>
      </c>
      <c r="L443" s="41"/>
      <c r="M443" s="187" t="s">
        <v>19</v>
      </c>
      <c r="N443" s="188" t="s">
        <v>40</v>
      </c>
      <c r="O443" s="66"/>
      <c r="P443" s="189">
        <f>O443*H443</f>
        <v>0</v>
      </c>
      <c r="Q443" s="189">
        <v>0.20646999999999999</v>
      </c>
      <c r="R443" s="189">
        <f>Q443*H443</f>
        <v>226.67928360000002</v>
      </c>
      <c r="S443" s="189">
        <v>0</v>
      </c>
      <c r="T443" s="190">
        <f>S443*H443</f>
        <v>0</v>
      </c>
      <c r="U443" s="36"/>
      <c r="V443" s="36"/>
      <c r="W443" s="36"/>
      <c r="X443" s="36"/>
      <c r="Y443" s="36"/>
      <c r="Z443" s="36"/>
      <c r="AA443" s="36"/>
      <c r="AB443" s="36"/>
      <c r="AC443" s="36"/>
      <c r="AD443" s="36"/>
      <c r="AE443" s="36"/>
      <c r="AR443" s="191" t="s">
        <v>238</v>
      </c>
      <c r="AT443" s="191" t="s">
        <v>234</v>
      </c>
      <c r="AU443" s="191" t="s">
        <v>78</v>
      </c>
      <c r="AY443" s="19" t="s">
        <v>231</v>
      </c>
      <c r="BE443" s="192">
        <f>IF(N443="základní",J443,0)</f>
        <v>0</v>
      </c>
      <c r="BF443" s="192">
        <f>IF(N443="snížená",J443,0)</f>
        <v>0</v>
      </c>
      <c r="BG443" s="192">
        <f>IF(N443="zákl. přenesená",J443,0)</f>
        <v>0</v>
      </c>
      <c r="BH443" s="192">
        <f>IF(N443="sníž. přenesená",J443,0)</f>
        <v>0</v>
      </c>
      <c r="BI443" s="192">
        <f>IF(N443="nulová",J443,0)</f>
        <v>0</v>
      </c>
      <c r="BJ443" s="19" t="s">
        <v>76</v>
      </c>
      <c r="BK443" s="192">
        <f>ROUND(I443*H443,2)</f>
        <v>0</v>
      </c>
      <c r="BL443" s="19" t="s">
        <v>238</v>
      </c>
      <c r="BM443" s="191" t="s">
        <v>918</v>
      </c>
    </row>
    <row r="444" spans="1:65" s="2" customFormat="1" ht="58.5">
      <c r="A444" s="36"/>
      <c r="B444" s="37"/>
      <c r="C444" s="38"/>
      <c r="D444" s="193" t="s">
        <v>246</v>
      </c>
      <c r="E444" s="38"/>
      <c r="F444" s="194" t="s">
        <v>919</v>
      </c>
      <c r="G444" s="38"/>
      <c r="H444" s="38"/>
      <c r="I444" s="195"/>
      <c r="J444" s="38"/>
      <c r="K444" s="38"/>
      <c r="L444" s="41"/>
      <c r="M444" s="196"/>
      <c r="N444" s="197"/>
      <c r="O444" s="66"/>
      <c r="P444" s="66"/>
      <c r="Q444" s="66"/>
      <c r="R444" s="66"/>
      <c r="S444" s="66"/>
      <c r="T444" s="67"/>
      <c r="U444" s="36"/>
      <c r="V444" s="36"/>
      <c r="W444" s="36"/>
      <c r="X444" s="36"/>
      <c r="Y444" s="36"/>
      <c r="Z444" s="36"/>
      <c r="AA444" s="36"/>
      <c r="AB444" s="36"/>
      <c r="AC444" s="36"/>
      <c r="AD444" s="36"/>
      <c r="AE444" s="36"/>
      <c r="AT444" s="19" t="s">
        <v>246</v>
      </c>
      <c r="AU444" s="19" t="s">
        <v>78</v>
      </c>
    </row>
    <row r="445" spans="1:65" s="13" customFormat="1" ht="11.25">
      <c r="B445" s="198"/>
      <c r="C445" s="199"/>
      <c r="D445" s="193" t="s">
        <v>248</v>
      </c>
      <c r="E445" s="200" t="s">
        <v>19</v>
      </c>
      <c r="F445" s="201" t="s">
        <v>590</v>
      </c>
      <c r="G445" s="199"/>
      <c r="H445" s="200" t="s">
        <v>19</v>
      </c>
      <c r="I445" s="202"/>
      <c r="J445" s="199"/>
      <c r="K445" s="199"/>
      <c r="L445" s="203"/>
      <c r="M445" s="204"/>
      <c r="N445" s="205"/>
      <c r="O445" s="205"/>
      <c r="P445" s="205"/>
      <c r="Q445" s="205"/>
      <c r="R445" s="205"/>
      <c r="S445" s="205"/>
      <c r="T445" s="206"/>
      <c r="AT445" s="207" t="s">
        <v>248</v>
      </c>
      <c r="AU445" s="207" t="s">
        <v>78</v>
      </c>
      <c r="AV445" s="13" t="s">
        <v>76</v>
      </c>
      <c r="AW445" s="13" t="s">
        <v>31</v>
      </c>
      <c r="AX445" s="13" t="s">
        <v>69</v>
      </c>
      <c r="AY445" s="207" t="s">
        <v>231</v>
      </c>
    </row>
    <row r="446" spans="1:65" s="14" customFormat="1" ht="11.25">
      <c r="B446" s="208"/>
      <c r="C446" s="209"/>
      <c r="D446" s="193" t="s">
        <v>248</v>
      </c>
      <c r="E446" s="210" t="s">
        <v>19</v>
      </c>
      <c r="F446" s="211" t="s">
        <v>920</v>
      </c>
      <c r="G446" s="209"/>
      <c r="H446" s="212">
        <v>715.58</v>
      </c>
      <c r="I446" s="213"/>
      <c r="J446" s="209"/>
      <c r="K446" s="209"/>
      <c r="L446" s="214"/>
      <c r="M446" s="215"/>
      <c r="N446" s="216"/>
      <c r="O446" s="216"/>
      <c r="P446" s="216"/>
      <c r="Q446" s="216"/>
      <c r="R446" s="216"/>
      <c r="S446" s="216"/>
      <c r="T446" s="217"/>
      <c r="AT446" s="218" t="s">
        <v>248</v>
      </c>
      <c r="AU446" s="218" t="s">
        <v>78</v>
      </c>
      <c r="AV446" s="14" t="s">
        <v>78</v>
      </c>
      <c r="AW446" s="14" t="s">
        <v>31</v>
      </c>
      <c r="AX446" s="14" t="s">
        <v>69</v>
      </c>
      <c r="AY446" s="218" t="s">
        <v>231</v>
      </c>
    </row>
    <row r="447" spans="1:65" s="13" customFormat="1" ht="11.25">
      <c r="B447" s="198"/>
      <c r="C447" s="199"/>
      <c r="D447" s="193" t="s">
        <v>248</v>
      </c>
      <c r="E447" s="200" t="s">
        <v>19</v>
      </c>
      <c r="F447" s="201" t="s">
        <v>592</v>
      </c>
      <c r="G447" s="199"/>
      <c r="H447" s="200" t="s">
        <v>19</v>
      </c>
      <c r="I447" s="202"/>
      <c r="J447" s="199"/>
      <c r="K447" s="199"/>
      <c r="L447" s="203"/>
      <c r="M447" s="204"/>
      <c r="N447" s="205"/>
      <c r="O447" s="205"/>
      <c r="P447" s="205"/>
      <c r="Q447" s="205"/>
      <c r="R447" s="205"/>
      <c r="S447" s="205"/>
      <c r="T447" s="206"/>
      <c r="AT447" s="207" t="s">
        <v>248</v>
      </c>
      <c r="AU447" s="207" t="s">
        <v>78</v>
      </c>
      <c r="AV447" s="13" t="s">
        <v>76</v>
      </c>
      <c r="AW447" s="13" t="s">
        <v>31</v>
      </c>
      <c r="AX447" s="13" t="s">
        <v>69</v>
      </c>
      <c r="AY447" s="207" t="s">
        <v>231</v>
      </c>
    </row>
    <row r="448" spans="1:65" s="14" customFormat="1" ht="11.25">
      <c r="B448" s="208"/>
      <c r="C448" s="209"/>
      <c r="D448" s="193" t="s">
        <v>248</v>
      </c>
      <c r="E448" s="210" t="s">
        <v>19</v>
      </c>
      <c r="F448" s="211" t="s">
        <v>921</v>
      </c>
      <c r="G448" s="209"/>
      <c r="H448" s="212">
        <v>229.13</v>
      </c>
      <c r="I448" s="213"/>
      <c r="J448" s="209"/>
      <c r="K448" s="209"/>
      <c r="L448" s="214"/>
      <c r="M448" s="215"/>
      <c r="N448" s="216"/>
      <c r="O448" s="216"/>
      <c r="P448" s="216"/>
      <c r="Q448" s="216"/>
      <c r="R448" s="216"/>
      <c r="S448" s="216"/>
      <c r="T448" s="217"/>
      <c r="AT448" s="218" t="s">
        <v>248</v>
      </c>
      <c r="AU448" s="218" t="s">
        <v>78</v>
      </c>
      <c r="AV448" s="14" t="s">
        <v>78</v>
      </c>
      <c r="AW448" s="14" t="s">
        <v>31</v>
      </c>
      <c r="AX448" s="14" t="s">
        <v>69</v>
      </c>
      <c r="AY448" s="218" t="s">
        <v>231</v>
      </c>
    </row>
    <row r="449" spans="1:65" s="13" customFormat="1" ht="11.25">
      <c r="B449" s="198"/>
      <c r="C449" s="199"/>
      <c r="D449" s="193" t="s">
        <v>248</v>
      </c>
      <c r="E449" s="200" t="s">
        <v>19</v>
      </c>
      <c r="F449" s="201" t="s">
        <v>596</v>
      </c>
      <c r="G449" s="199"/>
      <c r="H449" s="200" t="s">
        <v>19</v>
      </c>
      <c r="I449" s="202"/>
      <c r="J449" s="199"/>
      <c r="K449" s="199"/>
      <c r="L449" s="203"/>
      <c r="M449" s="204"/>
      <c r="N449" s="205"/>
      <c r="O449" s="205"/>
      <c r="P449" s="205"/>
      <c r="Q449" s="205"/>
      <c r="R449" s="205"/>
      <c r="S449" s="205"/>
      <c r="T449" s="206"/>
      <c r="AT449" s="207" t="s">
        <v>248</v>
      </c>
      <c r="AU449" s="207" t="s">
        <v>78</v>
      </c>
      <c r="AV449" s="13" t="s">
        <v>76</v>
      </c>
      <c r="AW449" s="13" t="s">
        <v>31</v>
      </c>
      <c r="AX449" s="13" t="s">
        <v>69</v>
      </c>
      <c r="AY449" s="207" t="s">
        <v>231</v>
      </c>
    </row>
    <row r="450" spans="1:65" s="14" customFormat="1" ht="11.25">
      <c r="B450" s="208"/>
      <c r="C450" s="209"/>
      <c r="D450" s="193" t="s">
        <v>248</v>
      </c>
      <c r="E450" s="210" t="s">
        <v>19</v>
      </c>
      <c r="F450" s="211" t="s">
        <v>922</v>
      </c>
      <c r="G450" s="209"/>
      <c r="H450" s="212">
        <v>129.25</v>
      </c>
      <c r="I450" s="213"/>
      <c r="J450" s="209"/>
      <c r="K450" s="209"/>
      <c r="L450" s="214"/>
      <c r="M450" s="215"/>
      <c r="N450" s="216"/>
      <c r="O450" s="216"/>
      <c r="P450" s="216"/>
      <c r="Q450" s="216"/>
      <c r="R450" s="216"/>
      <c r="S450" s="216"/>
      <c r="T450" s="217"/>
      <c r="AT450" s="218" t="s">
        <v>248</v>
      </c>
      <c r="AU450" s="218" t="s">
        <v>78</v>
      </c>
      <c r="AV450" s="14" t="s">
        <v>78</v>
      </c>
      <c r="AW450" s="14" t="s">
        <v>31</v>
      </c>
      <c r="AX450" s="14" t="s">
        <v>69</v>
      </c>
      <c r="AY450" s="218" t="s">
        <v>231</v>
      </c>
    </row>
    <row r="451" spans="1:65" s="13" customFormat="1" ht="11.25">
      <c r="B451" s="198"/>
      <c r="C451" s="199"/>
      <c r="D451" s="193" t="s">
        <v>248</v>
      </c>
      <c r="E451" s="200" t="s">
        <v>19</v>
      </c>
      <c r="F451" s="201" t="s">
        <v>598</v>
      </c>
      <c r="G451" s="199"/>
      <c r="H451" s="200" t="s">
        <v>19</v>
      </c>
      <c r="I451" s="202"/>
      <c r="J451" s="199"/>
      <c r="K451" s="199"/>
      <c r="L451" s="203"/>
      <c r="M451" s="204"/>
      <c r="N451" s="205"/>
      <c r="O451" s="205"/>
      <c r="P451" s="205"/>
      <c r="Q451" s="205"/>
      <c r="R451" s="205"/>
      <c r="S451" s="205"/>
      <c r="T451" s="206"/>
      <c r="AT451" s="207" t="s">
        <v>248</v>
      </c>
      <c r="AU451" s="207" t="s">
        <v>78</v>
      </c>
      <c r="AV451" s="13" t="s">
        <v>76</v>
      </c>
      <c r="AW451" s="13" t="s">
        <v>31</v>
      </c>
      <c r="AX451" s="13" t="s">
        <v>69</v>
      </c>
      <c r="AY451" s="207" t="s">
        <v>231</v>
      </c>
    </row>
    <row r="452" spans="1:65" s="14" customFormat="1" ht="11.25">
      <c r="B452" s="208"/>
      <c r="C452" s="209"/>
      <c r="D452" s="193" t="s">
        <v>248</v>
      </c>
      <c r="E452" s="210" t="s">
        <v>19</v>
      </c>
      <c r="F452" s="211" t="s">
        <v>923</v>
      </c>
      <c r="G452" s="209"/>
      <c r="H452" s="212">
        <v>23.92</v>
      </c>
      <c r="I452" s="213"/>
      <c r="J452" s="209"/>
      <c r="K452" s="209"/>
      <c r="L452" s="214"/>
      <c r="M452" s="215"/>
      <c r="N452" s="216"/>
      <c r="O452" s="216"/>
      <c r="P452" s="216"/>
      <c r="Q452" s="216"/>
      <c r="R452" s="216"/>
      <c r="S452" s="216"/>
      <c r="T452" s="217"/>
      <c r="AT452" s="218" t="s">
        <v>248</v>
      </c>
      <c r="AU452" s="218" t="s">
        <v>78</v>
      </c>
      <c r="AV452" s="14" t="s">
        <v>78</v>
      </c>
      <c r="AW452" s="14" t="s">
        <v>31</v>
      </c>
      <c r="AX452" s="14" t="s">
        <v>69</v>
      </c>
      <c r="AY452" s="218" t="s">
        <v>231</v>
      </c>
    </row>
    <row r="453" spans="1:65" s="15" customFormat="1" ht="11.25">
      <c r="B453" s="219"/>
      <c r="C453" s="220"/>
      <c r="D453" s="193" t="s">
        <v>248</v>
      </c>
      <c r="E453" s="221" t="s">
        <v>19</v>
      </c>
      <c r="F453" s="222" t="s">
        <v>260</v>
      </c>
      <c r="G453" s="220"/>
      <c r="H453" s="223">
        <v>1097.8800000000001</v>
      </c>
      <c r="I453" s="224"/>
      <c r="J453" s="220"/>
      <c r="K453" s="220"/>
      <c r="L453" s="225"/>
      <c r="M453" s="226"/>
      <c r="N453" s="227"/>
      <c r="O453" s="227"/>
      <c r="P453" s="227"/>
      <c r="Q453" s="227"/>
      <c r="R453" s="227"/>
      <c r="S453" s="227"/>
      <c r="T453" s="228"/>
      <c r="AT453" s="229" t="s">
        <v>248</v>
      </c>
      <c r="AU453" s="229" t="s">
        <v>78</v>
      </c>
      <c r="AV453" s="15" t="s">
        <v>238</v>
      </c>
      <c r="AW453" s="15" t="s">
        <v>31</v>
      </c>
      <c r="AX453" s="15" t="s">
        <v>76</v>
      </c>
      <c r="AY453" s="229" t="s">
        <v>231</v>
      </c>
    </row>
    <row r="454" spans="1:65" s="2" customFormat="1" ht="37.9" customHeight="1">
      <c r="A454" s="36"/>
      <c r="B454" s="37"/>
      <c r="C454" s="247" t="s">
        <v>924</v>
      </c>
      <c r="D454" s="247" t="s">
        <v>638</v>
      </c>
      <c r="E454" s="248" t="s">
        <v>925</v>
      </c>
      <c r="F454" s="249" t="s">
        <v>926</v>
      </c>
      <c r="G454" s="250" t="s">
        <v>342</v>
      </c>
      <c r="H454" s="251">
        <v>1152.7750000000001</v>
      </c>
      <c r="I454" s="252"/>
      <c r="J454" s="253">
        <f>ROUND(I454*H454,2)</f>
        <v>0</v>
      </c>
      <c r="K454" s="249" t="s">
        <v>19</v>
      </c>
      <c r="L454" s="254"/>
      <c r="M454" s="255" t="s">
        <v>19</v>
      </c>
      <c r="N454" s="256" t="s">
        <v>40</v>
      </c>
      <c r="O454" s="66"/>
      <c r="P454" s="189">
        <f>O454*H454</f>
        <v>0</v>
      </c>
      <c r="Q454" s="189">
        <v>1.44E-2</v>
      </c>
      <c r="R454" s="189">
        <f>Q454*H454</f>
        <v>16.599959999999999</v>
      </c>
      <c r="S454" s="189">
        <v>0</v>
      </c>
      <c r="T454" s="190">
        <f>S454*H454</f>
        <v>0</v>
      </c>
      <c r="U454" s="36"/>
      <c r="V454" s="36"/>
      <c r="W454" s="36"/>
      <c r="X454" s="36"/>
      <c r="Y454" s="36"/>
      <c r="Z454" s="36"/>
      <c r="AA454" s="36"/>
      <c r="AB454" s="36"/>
      <c r="AC454" s="36"/>
      <c r="AD454" s="36"/>
      <c r="AE454" s="36"/>
      <c r="AR454" s="191" t="s">
        <v>287</v>
      </c>
      <c r="AT454" s="191" t="s">
        <v>638</v>
      </c>
      <c r="AU454" s="191" t="s">
        <v>78</v>
      </c>
      <c r="AY454" s="19" t="s">
        <v>231</v>
      </c>
      <c r="BE454" s="192">
        <f>IF(N454="základní",J454,0)</f>
        <v>0</v>
      </c>
      <c r="BF454" s="192">
        <f>IF(N454="snížená",J454,0)</f>
        <v>0</v>
      </c>
      <c r="BG454" s="192">
        <f>IF(N454="zákl. přenesená",J454,0)</f>
        <v>0</v>
      </c>
      <c r="BH454" s="192">
        <f>IF(N454="sníž. přenesená",J454,0)</f>
        <v>0</v>
      </c>
      <c r="BI454" s="192">
        <f>IF(N454="nulová",J454,0)</f>
        <v>0</v>
      </c>
      <c r="BJ454" s="19" t="s">
        <v>76</v>
      </c>
      <c r="BK454" s="192">
        <f>ROUND(I454*H454,2)</f>
        <v>0</v>
      </c>
      <c r="BL454" s="19" t="s">
        <v>238</v>
      </c>
      <c r="BM454" s="191" t="s">
        <v>927</v>
      </c>
    </row>
    <row r="455" spans="1:65" s="13" customFormat="1" ht="11.25">
      <c r="B455" s="198"/>
      <c r="C455" s="199"/>
      <c r="D455" s="193" t="s">
        <v>248</v>
      </c>
      <c r="E455" s="200" t="s">
        <v>19</v>
      </c>
      <c r="F455" s="201" t="s">
        <v>590</v>
      </c>
      <c r="G455" s="199"/>
      <c r="H455" s="200" t="s">
        <v>19</v>
      </c>
      <c r="I455" s="202"/>
      <c r="J455" s="199"/>
      <c r="K455" s="199"/>
      <c r="L455" s="203"/>
      <c r="M455" s="204"/>
      <c r="N455" s="205"/>
      <c r="O455" s="205"/>
      <c r="P455" s="205"/>
      <c r="Q455" s="205"/>
      <c r="R455" s="205"/>
      <c r="S455" s="205"/>
      <c r="T455" s="206"/>
      <c r="AT455" s="207" t="s">
        <v>248</v>
      </c>
      <c r="AU455" s="207" t="s">
        <v>78</v>
      </c>
      <c r="AV455" s="13" t="s">
        <v>76</v>
      </c>
      <c r="AW455" s="13" t="s">
        <v>31</v>
      </c>
      <c r="AX455" s="13" t="s">
        <v>69</v>
      </c>
      <c r="AY455" s="207" t="s">
        <v>231</v>
      </c>
    </row>
    <row r="456" spans="1:65" s="14" customFormat="1" ht="11.25">
      <c r="B456" s="208"/>
      <c r="C456" s="209"/>
      <c r="D456" s="193" t="s">
        <v>248</v>
      </c>
      <c r="E456" s="210" t="s">
        <v>19</v>
      </c>
      <c r="F456" s="211" t="s">
        <v>928</v>
      </c>
      <c r="G456" s="209"/>
      <c r="H456" s="212">
        <v>751.35900000000004</v>
      </c>
      <c r="I456" s="213"/>
      <c r="J456" s="209"/>
      <c r="K456" s="209"/>
      <c r="L456" s="214"/>
      <c r="M456" s="215"/>
      <c r="N456" s="216"/>
      <c r="O456" s="216"/>
      <c r="P456" s="216"/>
      <c r="Q456" s="216"/>
      <c r="R456" s="216"/>
      <c r="S456" s="216"/>
      <c r="T456" s="217"/>
      <c r="AT456" s="218" t="s">
        <v>248</v>
      </c>
      <c r="AU456" s="218" t="s">
        <v>78</v>
      </c>
      <c r="AV456" s="14" t="s">
        <v>78</v>
      </c>
      <c r="AW456" s="14" t="s">
        <v>31</v>
      </c>
      <c r="AX456" s="14" t="s">
        <v>69</v>
      </c>
      <c r="AY456" s="218" t="s">
        <v>231</v>
      </c>
    </row>
    <row r="457" spans="1:65" s="13" customFormat="1" ht="11.25">
      <c r="B457" s="198"/>
      <c r="C457" s="199"/>
      <c r="D457" s="193" t="s">
        <v>248</v>
      </c>
      <c r="E457" s="200" t="s">
        <v>19</v>
      </c>
      <c r="F457" s="201" t="s">
        <v>592</v>
      </c>
      <c r="G457" s="199"/>
      <c r="H457" s="200" t="s">
        <v>19</v>
      </c>
      <c r="I457" s="202"/>
      <c r="J457" s="199"/>
      <c r="K457" s="199"/>
      <c r="L457" s="203"/>
      <c r="M457" s="204"/>
      <c r="N457" s="205"/>
      <c r="O457" s="205"/>
      <c r="P457" s="205"/>
      <c r="Q457" s="205"/>
      <c r="R457" s="205"/>
      <c r="S457" s="205"/>
      <c r="T457" s="206"/>
      <c r="AT457" s="207" t="s">
        <v>248</v>
      </c>
      <c r="AU457" s="207" t="s">
        <v>78</v>
      </c>
      <c r="AV457" s="13" t="s">
        <v>76</v>
      </c>
      <c r="AW457" s="13" t="s">
        <v>31</v>
      </c>
      <c r="AX457" s="13" t="s">
        <v>69</v>
      </c>
      <c r="AY457" s="207" t="s">
        <v>231</v>
      </c>
    </row>
    <row r="458" spans="1:65" s="14" customFormat="1" ht="11.25">
      <c r="B458" s="208"/>
      <c r="C458" s="209"/>
      <c r="D458" s="193" t="s">
        <v>248</v>
      </c>
      <c r="E458" s="210" t="s">
        <v>19</v>
      </c>
      <c r="F458" s="211" t="s">
        <v>929</v>
      </c>
      <c r="G458" s="209"/>
      <c r="H458" s="212">
        <v>240.58699999999999</v>
      </c>
      <c r="I458" s="213"/>
      <c r="J458" s="209"/>
      <c r="K458" s="209"/>
      <c r="L458" s="214"/>
      <c r="M458" s="215"/>
      <c r="N458" s="216"/>
      <c r="O458" s="216"/>
      <c r="P458" s="216"/>
      <c r="Q458" s="216"/>
      <c r="R458" s="216"/>
      <c r="S458" s="216"/>
      <c r="T458" s="217"/>
      <c r="AT458" s="218" t="s">
        <v>248</v>
      </c>
      <c r="AU458" s="218" t="s">
        <v>78</v>
      </c>
      <c r="AV458" s="14" t="s">
        <v>78</v>
      </c>
      <c r="AW458" s="14" t="s">
        <v>31</v>
      </c>
      <c r="AX458" s="14" t="s">
        <v>69</v>
      </c>
      <c r="AY458" s="218" t="s">
        <v>231</v>
      </c>
    </row>
    <row r="459" spans="1:65" s="13" customFormat="1" ht="11.25">
      <c r="B459" s="198"/>
      <c r="C459" s="199"/>
      <c r="D459" s="193" t="s">
        <v>248</v>
      </c>
      <c r="E459" s="200" t="s">
        <v>19</v>
      </c>
      <c r="F459" s="201" t="s">
        <v>596</v>
      </c>
      <c r="G459" s="199"/>
      <c r="H459" s="200" t="s">
        <v>19</v>
      </c>
      <c r="I459" s="202"/>
      <c r="J459" s="199"/>
      <c r="K459" s="199"/>
      <c r="L459" s="203"/>
      <c r="M459" s="204"/>
      <c r="N459" s="205"/>
      <c r="O459" s="205"/>
      <c r="P459" s="205"/>
      <c r="Q459" s="205"/>
      <c r="R459" s="205"/>
      <c r="S459" s="205"/>
      <c r="T459" s="206"/>
      <c r="AT459" s="207" t="s">
        <v>248</v>
      </c>
      <c r="AU459" s="207" t="s">
        <v>78</v>
      </c>
      <c r="AV459" s="13" t="s">
        <v>76</v>
      </c>
      <c r="AW459" s="13" t="s">
        <v>31</v>
      </c>
      <c r="AX459" s="13" t="s">
        <v>69</v>
      </c>
      <c r="AY459" s="207" t="s">
        <v>231</v>
      </c>
    </row>
    <row r="460" spans="1:65" s="14" customFormat="1" ht="11.25">
      <c r="B460" s="208"/>
      <c r="C460" s="209"/>
      <c r="D460" s="193" t="s">
        <v>248</v>
      </c>
      <c r="E460" s="210" t="s">
        <v>19</v>
      </c>
      <c r="F460" s="211" t="s">
        <v>930</v>
      </c>
      <c r="G460" s="209"/>
      <c r="H460" s="212">
        <v>135.71299999999999</v>
      </c>
      <c r="I460" s="213"/>
      <c r="J460" s="209"/>
      <c r="K460" s="209"/>
      <c r="L460" s="214"/>
      <c r="M460" s="215"/>
      <c r="N460" s="216"/>
      <c r="O460" s="216"/>
      <c r="P460" s="216"/>
      <c r="Q460" s="216"/>
      <c r="R460" s="216"/>
      <c r="S460" s="216"/>
      <c r="T460" s="217"/>
      <c r="AT460" s="218" t="s">
        <v>248</v>
      </c>
      <c r="AU460" s="218" t="s">
        <v>78</v>
      </c>
      <c r="AV460" s="14" t="s">
        <v>78</v>
      </c>
      <c r="AW460" s="14" t="s">
        <v>31</v>
      </c>
      <c r="AX460" s="14" t="s">
        <v>69</v>
      </c>
      <c r="AY460" s="218" t="s">
        <v>231</v>
      </c>
    </row>
    <row r="461" spans="1:65" s="13" customFormat="1" ht="11.25">
      <c r="B461" s="198"/>
      <c r="C461" s="199"/>
      <c r="D461" s="193" t="s">
        <v>248</v>
      </c>
      <c r="E461" s="200" t="s">
        <v>19</v>
      </c>
      <c r="F461" s="201" t="s">
        <v>598</v>
      </c>
      <c r="G461" s="199"/>
      <c r="H461" s="200" t="s">
        <v>19</v>
      </c>
      <c r="I461" s="202"/>
      <c r="J461" s="199"/>
      <c r="K461" s="199"/>
      <c r="L461" s="203"/>
      <c r="M461" s="204"/>
      <c r="N461" s="205"/>
      <c r="O461" s="205"/>
      <c r="P461" s="205"/>
      <c r="Q461" s="205"/>
      <c r="R461" s="205"/>
      <c r="S461" s="205"/>
      <c r="T461" s="206"/>
      <c r="AT461" s="207" t="s">
        <v>248</v>
      </c>
      <c r="AU461" s="207" t="s">
        <v>78</v>
      </c>
      <c r="AV461" s="13" t="s">
        <v>76</v>
      </c>
      <c r="AW461" s="13" t="s">
        <v>31</v>
      </c>
      <c r="AX461" s="13" t="s">
        <v>69</v>
      </c>
      <c r="AY461" s="207" t="s">
        <v>231</v>
      </c>
    </row>
    <row r="462" spans="1:65" s="14" customFormat="1" ht="11.25">
      <c r="B462" s="208"/>
      <c r="C462" s="209"/>
      <c r="D462" s="193" t="s">
        <v>248</v>
      </c>
      <c r="E462" s="210" t="s">
        <v>19</v>
      </c>
      <c r="F462" s="211" t="s">
        <v>931</v>
      </c>
      <c r="G462" s="209"/>
      <c r="H462" s="212">
        <v>25.116</v>
      </c>
      <c r="I462" s="213"/>
      <c r="J462" s="209"/>
      <c r="K462" s="209"/>
      <c r="L462" s="214"/>
      <c r="M462" s="215"/>
      <c r="N462" s="216"/>
      <c r="O462" s="216"/>
      <c r="P462" s="216"/>
      <c r="Q462" s="216"/>
      <c r="R462" s="216"/>
      <c r="S462" s="216"/>
      <c r="T462" s="217"/>
      <c r="AT462" s="218" t="s">
        <v>248</v>
      </c>
      <c r="AU462" s="218" t="s">
        <v>78</v>
      </c>
      <c r="AV462" s="14" t="s">
        <v>78</v>
      </c>
      <c r="AW462" s="14" t="s">
        <v>31</v>
      </c>
      <c r="AX462" s="14" t="s">
        <v>69</v>
      </c>
      <c r="AY462" s="218" t="s">
        <v>231</v>
      </c>
    </row>
    <row r="463" spans="1:65" s="15" customFormat="1" ht="11.25">
      <c r="B463" s="219"/>
      <c r="C463" s="220"/>
      <c r="D463" s="193" t="s">
        <v>248</v>
      </c>
      <c r="E463" s="221" t="s">
        <v>19</v>
      </c>
      <c r="F463" s="222" t="s">
        <v>260</v>
      </c>
      <c r="G463" s="220"/>
      <c r="H463" s="223">
        <v>1152.7750000000001</v>
      </c>
      <c r="I463" s="224"/>
      <c r="J463" s="220"/>
      <c r="K463" s="220"/>
      <c r="L463" s="225"/>
      <c r="M463" s="226"/>
      <c r="N463" s="227"/>
      <c r="O463" s="227"/>
      <c r="P463" s="227"/>
      <c r="Q463" s="227"/>
      <c r="R463" s="227"/>
      <c r="S463" s="227"/>
      <c r="T463" s="228"/>
      <c r="AT463" s="229" t="s">
        <v>248</v>
      </c>
      <c r="AU463" s="229" t="s">
        <v>78</v>
      </c>
      <c r="AV463" s="15" t="s">
        <v>238</v>
      </c>
      <c r="AW463" s="15" t="s">
        <v>31</v>
      </c>
      <c r="AX463" s="15" t="s">
        <v>76</v>
      </c>
      <c r="AY463" s="229" t="s">
        <v>231</v>
      </c>
    </row>
    <row r="464" spans="1:65" s="2" customFormat="1" ht="66.75" customHeight="1">
      <c r="A464" s="36"/>
      <c r="B464" s="37"/>
      <c r="C464" s="180" t="s">
        <v>372</v>
      </c>
      <c r="D464" s="180" t="s">
        <v>234</v>
      </c>
      <c r="E464" s="181" t="s">
        <v>932</v>
      </c>
      <c r="F464" s="182" t="s">
        <v>933</v>
      </c>
      <c r="G464" s="183" t="s">
        <v>342</v>
      </c>
      <c r="H464" s="184">
        <v>39.81</v>
      </c>
      <c r="I464" s="185"/>
      <c r="J464" s="186">
        <f>ROUND(I464*H464,2)</f>
        <v>0</v>
      </c>
      <c r="K464" s="182" t="s">
        <v>19</v>
      </c>
      <c r="L464" s="41"/>
      <c r="M464" s="187" t="s">
        <v>19</v>
      </c>
      <c r="N464" s="188" t="s">
        <v>40</v>
      </c>
      <c r="O464" s="66"/>
      <c r="P464" s="189">
        <f>O464*H464</f>
        <v>0</v>
      </c>
      <c r="Q464" s="189">
        <v>0.20646999999999999</v>
      </c>
      <c r="R464" s="189">
        <f>Q464*H464</f>
        <v>8.2195707000000002</v>
      </c>
      <c r="S464" s="189">
        <v>0</v>
      </c>
      <c r="T464" s="190">
        <f>S464*H464</f>
        <v>0</v>
      </c>
      <c r="U464" s="36"/>
      <c r="V464" s="36"/>
      <c r="W464" s="36"/>
      <c r="X464" s="36"/>
      <c r="Y464" s="36"/>
      <c r="Z464" s="36"/>
      <c r="AA464" s="36"/>
      <c r="AB464" s="36"/>
      <c r="AC464" s="36"/>
      <c r="AD464" s="36"/>
      <c r="AE464" s="36"/>
      <c r="AR464" s="191" t="s">
        <v>238</v>
      </c>
      <c r="AT464" s="191" t="s">
        <v>234</v>
      </c>
      <c r="AU464" s="191" t="s">
        <v>78</v>
      </c>
      <c r="AY464" s="19" t="s">
        <v>231</v>
      </c>
      <c r="BE464" s="192">
        <f>IF(N464="základní",J464,0)</f>
        <v>0</v>
      </c>
      <c r="BF464" s="192">
        <f>IF(N464="snížená",J464,0)</f>
        <v>0</v>
      </c>
      <c r="BG464" s="192">
        <f>IF(N464="zákl. přenesená",J464,0)</f>
        <v>0</v>
      </c>
      <c r="BH464" s="192">
        <f>IF(N464="sníž. přenesená",J464,0)</f>
        <v>0</v>
      </c>
      <c r="BI464" s="192">
        <f>IF(N464="nulová",J464,0)</f>
        <v>0</v>
      </c>
      <c r="BJ464" s="19" t="s">
        <v>76</v>
      </c>
      <c r="BK464" s="192">
        <f>ROUND(I464*H464,2)</f>
        <v>0</v>
      </c>
      <c r="BL464" s="19" t="s">
        <v>238</v>
      </c>
      <c r="BM464" s="191" t="s">
        <v>934</v>
      </c>
    </row>
    <row r="465" spans="1:65" s="2" customFormat="1" ht="58.5">
      <c r="A465" s="36"/>
      <c r="B465" s="37"/>
      <c r="C465" s="38"/>
      <c r="D465" s="193" t="s">
        <v>246</v>
      </c>
      <c r="E465" s="38"/>
      <c r="F465" s="194" t="s">
        <v>919</v>
      </c>
      <c r="G465" s="38"/>
      <c r="H465" s="38"/>
      <c r="I465" s="195"/>
      <c r="J465" s="38"/>
      <c r="K465" s="38"/>
      <c r="L465" s="41"/>
      <c r="M465" s="196"/>
      <c r="N465" s="197"/>
      <c r="O465" s="66"/>
      <c r="P465" s="66"/>
      <c r="Q465" s="66"/>
      <c r="R465" s="66"/>
      <c r="S465" s="66"/>
      <c r="T465" s="67"/>
      <c r="U465" s="36"/>
      <c r="V465" s="36"/>
      <c r="W465" s="36"/>
      <c r="X465" s="36"/>
      <c r="Y465" s="36"/>
      <c r="Z465" s="36"/>
      <c r="AA465" s="36"/>
      <c r="AB465" s="36"/>
      <c r="AC465" s="36"/>
      <c r="AD465" s="36"/>
      <c r="AE465" s="36"/>
      <c r="AT465" s="19" t="s">
        <v>246</v>
      </c>
      <c r="AU465" s="19" t="s">
        <v>78</v>
      </c>
    </row>
    <row r="466" spans="1:65" s="13" customFormat="1" ht="11.25">
      <c r="B466" s="198"/>
      <c r="C466" s="199"/>
      <c r="D466" s="193" t="s">
        <v>248</v>
      </c>
      <c r="E466" s="200" t="s">
        <v>19</v>
      </c>
      <c r="F466" s="201" t="s">
        <v>611</v>
      </c>
      <c r="G466" s="199"/>
      <c r="H466" s="200" t="s">
        <v>19</v>
      </c>
      <c r="I466" s="202"/>
      <c r="J466" s="199"/>
      <c r="K466" s="199"/>
      <c r="L466" s="203"/>
      <c r="M466" s="204"/>
      <c r="N466" s="205"/>
      <c r="O466" s="205"/>
      <c r="P466" s="205"/>
      <c r="Q466" s="205"/>
      <c r="R466" s="205"/>
      <c r="S466" s="205"/>
      <c r="T466" s="206"/>
      <c r="AT466" s="207" t="s">
        <v>248</v>
      </c>
      <c r="AU466" s="207" t="s">
        <v>78</v>
      </c>
      <c r="AV466" s="13" t="s">
        <v>76</v>
      </c>
      <c r="AW466" s="13" t="s">
        <v>31</v>
      </c>
      <c r="AX466" s="13" t="s">
        <v>69</v>
      </c>
      <c r="AY466" s="207" t="s">
        <v>231</v>
      </c>
    </row>
    <row r="467" spans="1:65" s="14" customFormat="1" ht="11.25">
      <c r="B467" s="208"/>
      <c r="C467" s="209"/>
      <c r="D467" s="193" t="s">
        <v>248</v>
      </c>
      <c r="E467" s="210" t="s">
        <v>19</v>
      </c>
      <c r="F467" s="211" t="s">
        <v>935</v>
      </c>
      <c r="G467" s="209"/>
      <c r="H467" s="212">
        <v>39.81</v>
      </c>
      <c r="I467" s="213"/>
      <c r="J467" s="209"/>
      <c r="K467" s="209"/>
      <c r="L467" s="214"/>
      <c r="M467" s="215"/>
      <c r="N467" s="216"/>
      <c r="O467" s="216"/>
      <c r="P467" s="216"/>
      <c r="Q467" s="216"/>
      <c r="R467" s="216"/>
      <c r="S467" s="216"/>
      <c r="T467" s="217"/>
      <c r="AT467" s="218" t="s">
        <v>248</v>
      </c>
      <c r="AU467" s="218" t="s">
        <v>78</v>
      </c>
      <c r="AV467" s="14" t="s">
        <v>78</v>
      </c>
      <c r="AW467" s="14" t="s">
        <v>31</v>
      </c>
      <c r="AX467" s="14" t="s">
        <v>69</v>
      </c>
      <c r="AY467" s="218" t="s">
        <v>231</v>
      </c>
    </row>
    <row r="468" spans="1:65" s="15" customFormat="1" ht="11.25">
      <c r="B468" s="219"/>
      <c r="C468" s="220"/>
      <c r="D468" s="193" t="s">
        <v>248</v>
      </c>
      <c r="E468" s="221" t="s">
        <v>19</v>
      </c>
      <c r="F468" s="222" t="s">
        <v>260</v>
      </c>
      <c r="G468" s="220"/>
      <c r="H468" s="223">
        <v>39.81</v>
      </c>
      <c r="I468" s="224"/>
      <c r="J468" s="220"/>
      <c r="K468" s="220"/>
      <c r="L468" s="225"/>
      <c r="M468" s="226"/>
      <c r="N468" s="227"/>
      <c r="O468" s="227"/>
      <c r="P468" s="227"/>
      <c r="Q468" s="227"/>
      <c r="R468" s="227"/>
      <c r="S468" s="227"/>
      <c r="T468" s="228"/>
      <c r="AT468" s="229" t="s">
        <v>248</v>
      </c>
      <c r="AU468" s="229" t="s">
        <v>78</v>
      </c>
      <c r="AV468" s="15" t="s">
        <v>238</v>
      </c>
      <c r="AW468" s="15" t="s">
        <v>31</v>
      </c>
      <c r="AX468" s="15" t="s">
        <v>76</v>
      </c>
      <c r="AY468" s="229" t="s">
        <v>231</v>
      </c>
    </row>
    <row r="469" spans="1:65" s="2" customFormat="1" ht="37.9" customHeight="1">
      <c r="A469" s="36"/>
      <c r="B469" s="37"/>
      <c r="C469" s="247" t="s">
        <v>936</v>
      </c>
      <c r="D469" s="247" t="s">
        <v>638</v>
      </c>
      <c r="E469" s="248" t="s">
        <v>937</v>
      </c>
      <c r="F469" s="249" t="s">
        <v>938</v>
      </c>
      <c r="G469" s="250" t="s">
        <v>342</v>
      </c>
      <c r="H469" s="251">
        <v>41.801000000000002</v>
      </c>
      <c r="I469" s="252"/>
      <c r="J469" s="253">
        <f>ROUND(I469*H469,2)</f>
        <v>0</v>
      </c>
      <c r="K469" s="249" t="s">
        <v>19</v>
      </c>
      <c r="L469" s="254"/>
      <c r="M469" s="255" t="s">
        <v>19</v>
      </c>
      <c r="N469" s="256" t="s">
        <v>40</v>
      </c>
      <c r="O469" s="66"/>
      <c r="P469" s="189">
        <f>O469*H469</f>
        <v>0</v>
      </c>
      <c r="Q469" s="189">
        <v>1.44E-2</v>
      </c>
      <c r="R469" s="189">
        <f>Q469*H469</f>
        <v>0.60193439999999998</v>
      </c>
      <c r="S469" s="189">
        <v>0</v>
      </c>
      <c r="T469" s="190">
        <f>S469*H469</f>
        <v>0</v>
      </c>
      <c r="U469" s="36"/>
      <c r="V469" s="36"/>
      <c r="W469" s="36"/>
      <c r="X469" s="36"/>
      <c r="Y469" s="36"/>
      <c r="Z469" s="36"/>
      <c r="AA469" s="36"/>
      <c r="AB469" s="36"/>
      <c r="AC469" s="36"/>
      <c r="AD469" s="36"/>
      <c r="AE469" s="36"/>
      <c r="AR469" s="191" t="s">
        <v>287</v>
      </c>
      <c r="AT469" s="191" t="s">
        <v>638</v>
      </c>
      <c r="AU469" s="191" t="s">
        <v>78</v>
      </c>
      <c r="AY469" s="19" t="s">
        <v>231</v>
      </c>
      <c r="BE469" s="192">
        <f>IF(N469="základní",J469,0)</f>
        <v>0</v>
      </c>
      <c r="BF469" s="192">
        <f>IF(N469="snížená",J469,0)</f>
        <v>0</v>
      </c>
      <c r="BG469" s="192">
        <f>IF(N469="zákl. přenesená",J469,0)</f>
        <v>0</v>
      </c>
      <c r="BH469" s="192">
        <f>IF(N469="sníž. přenesená",J469,0)</f>
        <v>0</v>
      </c>
      <c r="BI469" s="192">
        <f>IF(N469="nulová",J469,0)</f>
        <v>0</v>
      </c>
      <c r="BJ469" s="19" t="s">
        <v>76</v>
      </c>
      <c r="BK469" s="192">
        <f>ROUND(I469*H469,2)</f>
        <v>0</v>
      </c>
      <c r="BL469" s="19" t="s">
        <v>238</v>
      </c>
      <c r="BM469" s="191" t="s">
        <v>939</v>
      </c>
    </row>
    <row r="470" spans="1:65" s="13" customFormat="1" ht="11.25">
      <c r="B470" s="198"/>
      <c r="C470" s="199"/>
      <c r="D470" s="193" t="s">
        <v>248</v>
      </c>
      <c r="E470" s="200" t="s">
        <v>19</v>
      </c>
      <c r="F470" s="201" t="s">
        <v>611</v>
      </c>
      <c r="G470" s="199"/>
      <c r="H470" s="200" t="s">
        <v>19</v>
      </c>
      <c r="I470" s="202"/>
      <c r="J470" s="199"/>
      <c r="K470" s="199"/>
      <c r="L470" s="203"/>
      <c r="M470" s="204"/>
      <c r="N470" s="205"/>
      <c r="O470" s="205"/>
      <c r="P470" s="205"/>
      <c r="Q470" s="205"/>
      <c r="R470" s="205"/>
      <c r="S470" s="205"/>
      <c r="T470" s="206"/>
      <c r="AT470" s="207" t="s">
        <v>248</v>
      </c>
      <c r="AU470" s="207" t="s">
        <v>78</v>
      </c>
      <c r="AV470" s="13" t="s">
        <v>76</v>
      </c>
      <c r="AW470" s="13" t="s">
        <v>31</v>
      </c>
      <c r="AX470" s="13" t="s">
        <v>69</v>
      </c>
      <c r="AY470" s="207" t="s">
        <v>231</v>
      </c>
    </row>
    <row r="471" spans="1:65" s="14" customFormat="1" ht="11.25">
      <c r="B471" s="208"/>
      <c r="C471" s="209"/>
      <c r="D471" s="193" t="s">
        <v>248</v>
      </c>
      <c r="E471" s="210" t="s">
        <v>19</v>
      </c>
      <c r="F471" s="211" t="s">
        <v>940</v>
      </c>
      <c r="G471" s="209"/>
      <c r="H471" s="212">
        <v>41.801000000000002</v>
      </c>
      <c r="I471" s="213"/>
      <c r="J471" s="209"/>
      <c r="K471" s="209"/>
      <c r="L471" s="214"/>
      <c r="M471" s="215"/>
      <c r="N471" s="216"/>
      <c r="O471" s="216"/>
      <c r="P471" s="216"/>
      <c r="Q471" s="216"/>
      <c r="R471" s="216"/>
      <c r="S471" s="216"/>
      <c r="T471" s="217"/>
      <c r="AT471" s="218" t="s">
        <v>248</v>
      </c>
      <c r="AU471" s="218" t="s">
        <v>78</v>
      </c>
      <c r="AV471" s="14" t="s">
        <v>78</v>
      </c>
      <c r="AW471" s="14" t="s">
        <v>31</v>
      </c>
      <c r="AX471" s="14" t="s">
        <v>69</v>
      </c>
      <c r="AY471" s="218" t="s">
        <v>231</v>
      </c>
    </row>
    <row r="472" spans="1:65" s="15" customFormat="1" ht="11.25">
      <c r="B472" s="219"/>
      <c r="C472" s="220"/>
      <c r="D472" s="193" t="s">
        <v>248</v>
      </c>
      <c r="E472" s="221" t="s">
        <v>19</v>
      </c>
      <c r="F472" s="222" t="s">
        <v>260</v>
      </c>
      <c r="G472" s="220"/>
      <c r="H472" s="223">
        <v>41.801000000000002</v>
      </c>
      <c r="I472" s="224"/>
      <c r="J472" s="220"/>
      <c r="K472" s="220"/>
      <c r="L472" s="225"/>
      <c r="M472" s="226"/>
      <c r="N472" s="227"/>
      <c r="O472" s="227"/>
      <c r="P472" s="227"/>
      <c r="Q472" s="227"/>
      <c r="R472" s="227"/>
      <c r="S472" s="227"/>
      <c r="T472" s="228"/>
      <c r="AT472" s="229" t="s">
        <v>248</v>
      </c>
      <c r="AU472" s="229" t="s">
        <v>78</v>
      </c>
      <c r="AV472" s="15" t="s">
        <v>238</v>
      </c>
      <c r="AW472" s="15" t="s">
        <v>31</v>
      </c>
      <c r="AX472" s="15" t="s">
        <v>76</v>
      </c>
      <c r="AY472" s="229" t="s">
        <v>231</v>
      </c>
    </row>
    <row r="473" spans="1:65" s="2" customFormat="1" ht="24.2" customHeight="1">
      <c r="A473" s="36"/>
      <c r="B473" s="37"/>
      <c r="C473" s="180" t="s">
        <v>941</v>
      </c>
      <c r="D473" s="180" t="s">
        <v>234</v>
      </c>
      <c r="E473" s="181" t="s">
        <v>942</v>
      </c>
      <c r="F473" s="182" t="s">
        <v>943</v>
      </c>
      <c r="G473" s="183" t="s">
        <v>356</v>
      </c>
      <c r="H473" s="184">
        <v>75.381</v>
      </c>
      <c r="I473" s="185"/>
      <c r="J473" s="186">
        <f>ROUND(I473*H473,2)</f>
        <v>0</v>
      </c>
      <c r="K473" s="182" t="s">
        <v>244</v>
      </c>
      <c r="L473" s="41"/>
      <c r="M473" s="187" t="s">
        <v>19</v>
      </c>
      <c r="N473" s="188" t="s">
        <v>40</v>
      </c>
      <c r="O473" s="66"/>
      <c r="P473" s="189">
        <f>O473*H473</f>
        <v>0</v>
      </c>
      <c r="Q473" s="189">
        <v>2.2563399999999998</v>
      </c>
      <c r="R473" s="189">
        <f>Q473*H473</f>
        <v>170.08516553999999</v>
      </c>
      <c r="S473" s="189">
        <v>0</v>
      </c>
      <c r="T473" s="190">
        <f>S473*H473</f>
        <v>0</v>
      </c>
      <c r="U473" s="36"/>
      <c r="V473" s="36"/>
      <c r="W473" s="36"/>
      <c r="X473" s="36"/>
      <c r="Y473" s="36"/>
      <c r="Z473" s="36"/>
      <c r="AA473" s="36"/>
      <c r="AB473" s="36"/>
      <c r="AC473" s="36"/>
      <c r="AD473" s="36"/>
      <c r="AE473" s="36"/>
      <c r="AR473" s="191" t="s">
        <v>238</v>
      </c>
      <c r="AT473" s="191" t="s">
        <v>234</v>
      </c>
      <c r="AU473" s="191" t="s">
        <v>78</v>
      </c>
      <c r="AY473" s="19" t="s">
        <v>231</v>
      </c>
      <c r="BE473" s="192">
        <f>IF(N473="základní",J473,0)</f>
        <v>0</v>
      </c>
      <c r="BF473" s="192">
        <f>IF(N473="snížená",J473,0)</f>
        <v>0</v>
      </c>
      <c r="BG473" s="192">
        <f>IF(N473="zákl. přenesená",J473,0)</f>
        <v>0</v>
      </c>
      <c r="BH473" s="192">
        <f>IF(N473="sníž. přenesená",J473,0)</f>
        <v>0</v>
      </c>
      <c r="BI473" s="192">
        <f>IF(N473="nulová",J473,0)</f>
        <v>0</v>
      </c>
      <c r="BJ473" s="19" t="s">
        <v>76</v>
      </c>
      <c r="BK473" s="192">
        <f>ROUND(I473*H473,2)</f>
        <v>0</v>
      </c>
      <c r="BL473" s="19" t="s">
        <v>238</v>
      </c>
      <c r="BM473" s="191" t="s">
        <v>944</v>
      </c>
    </row>
    <row r="474" spans="1:65" s="13" customFormat="1" ht="11.25">
      <c r="B474" s="198"/>
      <c r="C474" s="199"/>
      <c r="D474" s="193" t="s">
        <v>248</v>
      </c>
      <c r="E474" s="200" t="s">
        <v>19</v>
      </c>
      <c r="F474" s="201" t="s">
        <v>945</v>
      </c>
      <c r="G474" s="199"/>
      <c r="H474" s="200" t="s">
        <v>19</v>
      </c>
      <c r="I474" s="202"/>
      <c r="J474" s="199"/>
      <c r="K474" s="199"/>
      <c r="L474" s="203"/>
      <c r="M474" s="204"/>
      <c r="N474" s="205"/>
      <c r="O474" s="205"/>
      <c r="P474" s="205"/>
      <c r="Q474" s="205"/>
      <c r="R474" s="205"/>
      <c r="S474" s="205"/>
      <c r="T474" s="206"/>
      <c r="AT474" s="207" t="s">
        <v>248</v>
      </c>
      <c r="AU474" s="207" t="s">
        <v>78</v>
      </c>
      <c r="AV474" s="13" t="s">
        <v>76</v>
      </c>
      <c r="AW474" s="13" t="s">
        <v>31</v>
      </c>
      <c r="AX474" s="13" t="s">
        <v>69</v>
      </c>
      <c r="AY474" s="207" t="s">
        <v>231</v>
      </c>
    </row>
    <row r="475" spans="1:65" s="13" customFormat="1" ht="11.25">
      <c r="B475" s="198"/>
      <c r="C475" s="199"/>
      <c r="D475" s="193" t="s">
        <v>248</v>
      </c>
      <c r="E475" s="200" t="s">
        <v>19</v>
      </c>
      <c r="F475" s="201" t="s">
        <v>605</v>
      </c>
      <c r="G475" s="199"/>
      <c r="H475" s="200" t="s">
        <v>19</v>
      </c>
      <c r="I475" s="202"/>
      <c r="J475" s="199"/>
      <c r="K475" s="199"/>
      <c r="L475" s="203"/>
      <c r="M475" s="204"/>
      <c r="N475" s="205"/>
      <c r="O475" s="205"/>
      <c r="P475" s="205"/>
      <c r="Q475" s="205"/>
      <c r="R475" s="205"/>
      <c r="S475" s="205"/>
      <c r="T475" s="206"/>
      <c r="AT475" s="207" t="s">
        <v>248</v>
      </c>
      <c r="AU475" s="207" t="s">
        <v>78</v>
      </c>
      <c r="AV475" s="13" t="s">
        <v>76</v>
      </c>
      <c r="AW475" s="13" t="s">
        <v>31</v>
      </c>
      <c r="AX475" s="13" t="s">
        <v>69</v>
      </c>
      <c r="AY475" s="207" t="s">
        <v>231</v>
      </c>
    </row>
    <row r="476" spans="1:65" s="14" customFormat="1" ht="11.25">
      <c r="B476" s="208"/>
      <c r="C476" s="209"/>
      <c r="D476" s="193" t="s">
        <v>248</v>
      </c>
      <c r="E476" s="210" t="s">
        <v>19</v>
      </c>
      <c r="F476" s="211" t="s">
        <v>606</v>
      </c>
      <c r="G476" s="209"/>
      <c r="H476" s="212">
        <v>25.748000000000001</v>
      </c>
      <c r="I476" s="213"/>
      <c r="J476" s="209"/>
      <c r="K476" s="209"/>
      <c r="L476" s="214"/>
      <c r="M476" s="215"/>
      <c r="N476" s="216"/>
      <c r="O476" s="216"/>
      <c r="P476" s="216"/>
      <c r="Q476" s="216"/>
      <c r="R476" s="216"/>
      <c r="S476" s="216"/>
      <c r="T476" s="217"/>
      <c r="AT476" s="218" t="s">
        <v>248</v>
      </c>
      <c r="AU476" s="218" t="s">
        <v>78</v>
      </c>
      <c r="AV476" s="14" t="s">
        <v>78</v>
      </c>
      <c r="AW476" s="14" t="s">
        <v>31</v>
      </c>
      <c r="AX476" s="14" t="s">
        <v>69</v>
      </c>
      <c r="AY476" s="218" t="s">
        <v>231</v>
      </c>
    </row>
    <row r="477" spans="1:65" s="13" customFormat="1" ht="11.25">
      <c r="B477" s="198"/>
      <c r="C477" s="199"/>
      <c r="D477" s="193" t="s">
        <v>248</v>
      </c>
      <c r="E477" s="200" t="s">
        <v>19</v>
      </c>
      <c r="F477" s="201" t="s">
        <v>590</v>
      </c>
      <c r="G477" s="199"/>
      <c r="H477" s="200" t="s">
        <v>19</v>
      </c>
      <c r="I477" s="202"/>
      <c r="J477" s="199"/>
      <c r="K477" s="199"/>
      <c r="L477" s="203"/>
      <c r="M477" s="204"/>
      <c r="N477" s="205"/>
      <c r="O477" s="205"/>
      <c r="P477" s="205"/>
      <c r="Q477" s="205"/>
      <c r="R477" s="205"/>
      <c r="S477" s="205"/>
      <c r="T477" s="206"/>
      <c r="AT477" s="207" t="s">
        <v>248</v>
      </c>
      <c r="AU477" s="207" t="s">
        <v>78</v>
      </c>
      <c r="AV477" s="13" t="s">
        <v>76</v>
      </c>
      <c r="AW477" s="13" t="s">
        <v>31</v>
      </c>
      <c r="AX477" s="13" t="s">
        <v>69</v>
      </c>
      <c r="AY477" s="207" t="s">
        <v>231</v>
      </c>
    </row>
    <row r="478" spans="1:65" s="14" customFormat="1" ht="11.25">
      <c r="B478" s="208"/>
      <c r="C478" s="209"/>
      <c r="D478" s="193" t="s">
        <v>248</v>
      </c>
      <c r="E478" s="210" t="s">
        <v>19</v>
      </c>
      <c r="F478" s="211" t="s">
        <v>946</v>
      </c>
      <c r="G478" s="209"/>
      <c r="H478" s="212">
        <v>23.91</v>
      </c>
      <c r="I478" s="213"/>
      <c r="J478" s="209"/>
      <c r="K478" s="209"/>
      <c r="L478" s="214"/>
      <c r="M478" s="215"/>
      <c r="N478" s="216"/>
      <c r="O478" s="216"/>
      <c r="P478" s="216"/>
      <c r="Q478" s="216"/>
      <c r="R478" s="216"/>
      <c r="S478" s="216"/>
      <c r="T478" s="217"/>
      <c r="AT478" s="218" t="s">
        <v>248</v>
      </c>
      <c r="AU478" s="218" t="s">
        <v>78</v>
      </c>
      <c r="AV478" s="14" t="s">
        <v>78</v>
      </c>
      <c r="AW478" s="14" t="s">
        <v>31</v>
      </c>
      <c r="AX478" s="14" t="s">
        <v>69</v>
      </c>
      <c r="AY478" s="218" t="s">
        <v>231</v>
      </c>
    </row>
    <row r="479" spans="1:65" s="13" customFormat="1" ht="11.25">
      <c r="B479" s="198"/>
      <c r="C479" s="199"/>
      <c r="D479" s="193" t="s">
        <v>248</v>
      </c>
      <c r="E479" s="200" t="s">
        <v>19</v>
      </c>
      <c r="F479" s="201" t="s">
        <v>592</v>
      </c>
      <c r="G479" s="199"/>
      <c r="H479" s="200" t="s">
        <v>19</v>
      </c>
      <c r="I479" s="202"/>
      <c r="J479" s="199"/>
      <c r="K479" s="199"/>
      <c r="L479" s="203"/>
      <c r="M479" s="204"/>
      <c r="N479" s="205"/>
      <c r="O479" s="205"/>
      <c r="P479" s="205"/>
      <c r="Q479" s="205"/>
      <c r="R479" s="205"/>
      <c r="S479" s="205"/>
      <c r="T479" s="206"/>
      <c r="AT479" s="207" t="s">
        <v>248</v>
      </c>
      <c r="AU479" s="207" t="s">
        <v>78</v>
      </c>
      <c r="AV479" s="13" t="s">
        <v>76</v>
      </c>
      <c r="AW479" s="13" t="s">
        <v>31</v>
      </c>
      <c r="AX479" s="13" t="s">
        <v>69</v>
      </c>
      <c r="AY479" s="207" t="s">
        <v>231</v>
      </c>
    </row>
    <row r="480" spans="1:65" s="14" customFormat="1" ht="11.25">
      <c r="B480" s="208"/>
      <c r="C480" s="209"/>
      <c r="D480" s="193" t="s">
        <v>248</v>
      </c>
      <c r="E480" s="210" t="s">
        <v>19</v>
      </c>
      <c r="F480" s="211" t="s">
        <v>947</v>
      </c>
      <c r="G480" s="209"/>
      <c r="H480" s="212">
        <v>6.9</v>
      </c>
      <c r="I480" s="213"/>
      <c r="J480" s="209"/>
      <c r="K480" s="209"/>
      <c r="L480" s="214"/>
      <c r="M480" s="215"/>
      <c r="N480" s="216"/>
      <c r="O480" s="216"/>
      <c r="P480" s="216"/>
      <c r="Q480" s="216"/>
      <c r="R480" s="216"/>
      <c r="S480" s="216"/>
      <c r="T480" s="217"/>
      <c r="AT480" s="218" t="s">
        <v>248</v>
      </c>
      <c r="AU480" s="218" t="s">
        <v>78</v>
      </c>
      <c r="AV480" s="14" t="s">
        <v>78</v>
      </c>
      <c r="AW480" s="14" t="s">
        <v>31</v>
      </c>
      <c r="AX480" s="14" t="s">
        <v>69</v>
      </c>
      <c r="AY480" s="218" t="s">
        <v>231</v>
      </c>
    </row>
    <row r="481" spans="1:65" s="13" customFormat="1" ht="11.25">
      <c r="B481" s="198"/>
      <c r="C481" s="199"/>
      <c r="D481" s="193" t="s">
        <v>248</v>
      </c>
      <c r="E481" s="200" t="s">
        <v>19</v>
      </c>
      <c r="F481" s="201" t="s">
        <v>594</v>
      </c>
      <c r="G481" s="199"/>
      <c r="H481" s="200" t="s">
        <v>19</v>
      </c>
      <c r="I481" s="202"/>
      <c r="J481" s="199"/>
      <c r="K481" s="199"/>
      <c r="L481" s="203"/>
      <c r="M481" s="204"/>
      <c r="N481" s="205"/>
      <c r="O481" s="205"/>
      <c r="P481" s="205"/>
      <c r="Q481" s="205"/>
      <c r="R481" s="205"/>
      <c r="S481" s="205"/>
      <c r="T481" s="206"/>
      <c r="AT481" s="207" t="s">
        <v>248</v>
      </c>
      <c r="AU481" s="207" t="s">
        <v>78</v>
      </c>
      <c r="AV481" s="13" t="s">
        <v>76</v>
      </c>
      <c r="AW481" s="13" t="s">
        <v>31</v>
      </c>
      <c r="AX481" s="13" t="s">
        <v>69</v>
      </c>
      <c r="AY481" s="207" t="s">
        <v>231</v>
      </c>
    </row>
    <row r="482" spans="1:65" s="14" customFormat="1" ht="11.25">
      <c r="B482" s="208"/>
      <c r="C482" s="209"/>
      <c r="D482" s="193" t="s">
        <v>248</v>
      </c>
      <c r="E482" s="210" t="s">
        <v>19</v>
      </c>
      <c r="F482" s="211" t="s">
        <v>948</v>
      </c>
      <c r="G482" s="209"/>
      <c r="H482" s="212">
        <v>5.16</v>
      </c>
      <c r="I482" s="213"/>
      <c r="J482" s="209"/>
      <c r="K482" s="209"/>
      <c r="L482" s="214"/>
      <c r="M482" s="215"/>
      <c r="N482" s="216"/>
      <c r="O482" s="216"/>
      <c r="P482" s="216"/>
      <c r="Q482" s="216"/>
      <c r="R482" s="216"/>
      <c r="S482" s="216"/>
      <c r="T482" s="217"/>
      <c r="AT482" s="218" t="s">
        <v>248</v>
      </c>
      <c r="AU482" s="218" t="s">
        <v>78</v>
      </c>
      <c r="AV482" s="14" t="s">
        <v>78</v>
      </c>
      <c r="AW482" s="14" t="s">
        <v>31</v>
      </c>
      <c r="AX482" s="14" t="s">
        <v>69</v>
      </c>
      <c r="AY482" s="218" t="s">
        <v>231</v>
      </c>
    </row>
    <row r="483" spans="1:65" s="13" customFormat="1" ht="11.25">
      <c r="B483" s="198"/>
      <c r="C483" s="199"/>
      <c r="D483" s="193" t="s">
        <v>248</v>
      </c>
      <c r="E483" s="200" t="s">
        <v>19</v>
      </c>
      <c r="F483" s="201" t="s">
        <v>596</v>
      </c>
      <c r="G483" s="199"/>
      <c r="H483" s="200" t="s">
        <v>19</v>
      </c>
      <c r="I483" s="202"/>
      <c r="J483" s="199"/>
      <c r="K483" s="199"/>
      <c r="L483" s="203"/>
      <c r="M483" s="204"/>
      <c r="N483" s="205"/>
      <c r="O483" s="205"/>
      <c r="P483" s="205"/>
      <c r="Q483" s="205"/>
      <c r="R483" s="205"/>
      <c r="S483" s="205"/>
      <c r="T483" s="206"/>
      <c r="AT483" s="207" t="s">
        <v>248</v>
      </c>
      <c r="AU483" s="207" t="s">
        <v>78</v>
      </c>
      <c r="AV483" s="13" t="s">
        <v>76</v>
      </c>
      <c r="AW483" s="13" t="s">
        <v>31</v>
      </c>
      <c r="AX483" s="13" t="s">
        <v>69</v>
      </c>
      <c r="AY483" s="207" t="s">
        <v>231</v>
      </c>
    </row>
    <row r="484" spans="1:65" s="14" customFormat="1" ht="11.25">
      <c r="B484" s="208"/>
      <c r="C484" s="209"/>
      <c r="D484" s="193" t="s">
        <v>248</v>
      </c>
      <c r="E484" s="210" t="s">
        <v>19</v>
      </c>
      <c r="F484" s="211" t="s">
        <v>949</v>
      </c>
      <c r="G484" s="209"/>
      <c r="H484" s="212">
        <v>3.9</v>
      </c>
      <c r="I484" s="213"/>
      <c r="J484" s="209"/>
      <c r="K484" s="209"/>
      <c r="L484" s="214"/>
      <c r="M484" s="215"/>
      <c r="N484" s="216"/>
      <c r="O484" s="216"/>
      <c r="P484" s="216"/>
      <c r="Q484" s="216"/>
      <c r="R484" s="216"/>
      <c r="S484" s="216"/>
      <c r="T484" s="217"/>
      <c r="AT484" s="218" t="s">
        <v>248</v>
      </c>
      <c r="AU484" s="218" t="s">
        <v>78</v>
      </c>
      <c r="AV484" s="14" t="s">
        <v>78</v>
      </c>
      <c r="AW484" s="14" t="s">
        <v>31</v>
      </c>
      <c r="AX484" s="14" t="s">
        <v>69</v>
      </c>
      <c r="AY484" s="218" t="s">
        <v>231</v>
      </c>
    </row>
    <row r="485" spans="1:65" s="13" customFormat="1" ht="11.25">
      <c r="B485" s="198"/>
      <c r="C485" s="199"/>
      <c r="D485" s="193" t="s">
        <v>248</v>
      </c>
      <c r="E485" s="200" t="s">
        <v>19</v>
      </c>
      <c r="F485" s="201" t="s">
        <v>611</v>
      </c>
      <c r="G485" s="199"/>
      <c r="H485" s="200" t="s">
        <v>19</v>
      </c>
      <c r="I485" s="202"/>
      <c r="J485" s="199"/>
      <c r="K485" s="199"/>
      <c r="L485" s="203"/>
      <c r="M485" s="204"/>
      <c r="N485" s="205"/>
      <c r="O485" s="205"/>
      <c r="P485" s="205"/>
      <c r="Q485" s="205"/>
      <c r="R485" s="205"/>
      <c r="S485" s="205"/>
      <c r="T485" s="206"/>
      <c r="AT485" s="207" t="s">
        <v>248</v>
      </c>
      <c r="AU485" s="207" t="s">
        <v>78</v>
      </c>
      <c r="AV485" s="13" t="s">
        <v>76</v>
      </c>
      <c r="AW485" s="13" t="s">
        <v>31</v>
      </c>
      <c r="AX485" s="13" t="s">
        <v>69</v>
      </c>
      <c r="AY485" s="207" t="s">
        <v>231</v>
      </c>
    </row>
    <row r="486" spans="1:65" s="14" customFormat="1" ht="11.25">
      <c r="B486" s="208"/>
      <c r="C486" s="209"/>
      <c r="D486" s="193" t="s">
        <v>248</v>
      </c>
      <c r="E486" s="210" t="s">
        <v>19</v>
      </c>
      <c r="F486" s="211" t="s">
        <v>950</v>
      </c>
      <c r="G486" s="209"/>
      <c r="H486" s="212">
        <v>2.09</v>
      </c>
      <c r="I486" s="213"/>
      <c r="J486" s="209"/>
      <c r="K486" s="209"/>
      <c r="L486" s="214"/>
      <c r="M486" s="215"/>
      <c r="N486" s="216"/>
      <c r="O486" s="216"/>
      <c r="P486" s="216"/>
      <c r="Q486" s="216"/>
      <c r="R486" s="216"/>
      <c r="S486" s="216"/>
      <c r="T486" s="217"/>
      <c r="AT486" s="218" t="s">
        <v>248</v>
      </c>
      <c r="AU486" s="218" t="s">
        <v>78</v>
      </c>
      <c r="AV486" s="14" t="s">
        <v>78</v>
      </c>
      <c r="AW486" s="14" t="s">
        <v>31</v>
      </c>
      <c r="AX486" s="14" t="s">
        <v>69</v>
      </c>
      <c r="AY486" s="218" t="s">
        <v>231</v>
      </c>
    </row>
    <row r="487" spans="1:65" s="13" customFormat="1" ht="11.25">
      <c r="B487" s="198"/>
      <c r="C487" s="199"/>
      <c r="D487" s="193" t="s">
        <v>248</v>
      </c>
      <c r="E487" s="200" t="s">
        <v>19</v>
      </c>
      <c r="F487" s="201" t="s">
        <v>613</v>
      </c>
      <c r="G487" s="199"/>
      <c r="H487" s="200" t="s">
        <v>19</v>
      </c>
      <c r="I487" s="202"/>
      <c r="J487" s="199"/>
      <c r="K487" s="199"/>
      <c r="L487" s="203"/>
      <c r="M487" s="204"/>
      <c r="N487" s="205"/>
      <c r="O487" s="205"/>
      <c r="P487" s="205"/>
      <c r="Q487" s="205"/>
      <c r="R487" s="205"/>
      <c r="S487" s="205"/>
      <c r="T487" s="206"/>
      <c r="AT487" s="207" t="s">
        <v>248</v>
      </c>
      <c r="AU487" s="207" t="s">
        <v>78</v>
      </c>
      <c r="AV487" s="13" t="s">
        <v>76</v>
      </c>
      <c r="AW487" s="13" t="s">
        <v>31</v>
      </c>
      <c r="AX487" s="13" t="s">
        <v>69</v>
      </c>
      <c r="AY487" s="207" t="s">
        <v>231</v>
      </c>
    </row>
    <row r="488" spans="1:65" s="14" customFormat="1" ht="11.25">
      <c r="B488" s="208"/>
      <c r="C488" s="209"/>
      <c r="D488" s="193" t="s">
        <v>248</v>
      </c>
      <c r="E488" s="210" t="s">
        <v>19</v>
      </c>
      <c r="F488" s="211" t="s">
        <v>614</v>
      </c>
      <c r="G488" s="209"/>
      <c r="H488" s="212">
        <v>6.923</v>
      </c>
      <c r="I488" s="213"/>
      <c r="J488" s="209"/>
      <c r="K488" s="209"/>
      <c r="L488" s="214"/>
      <c r="M488" s="215"/>
      <c r="N488" s="216"/>
      <c r="O488" s="216"/>
      <c r="P488" s="216"/>
      <c r="Q488" s="216"/>
      <c r="R488" s="216"/>
      <c r="S488" s="216"/>
      <c r="T488" s="217"/>
      <c r="AT488" s="218" t="s">
        <v>248</v>
      </c>
      <c r="AU488" s="218" t="s">
        <v>78</v>
      </c>
      <c r="AV488" s="14" t="s">
        <v>78</v>
      </c>
      <c r="AW488" s="14" t="s">
        <v>31</v>
      </c>
      <c r="AX488" s="14" t="s">
        <v>69</v>
      </c>
      <c r="AY488" s="218" t="s">
        <v>231</v>
      </c>
    </row>
    <row r="489" spans="1:65" s="13" customFormat="1" ht="11.25">
      <c r="B489" s="198"/>
      <c r="C489" s="199"/>
      <c r="D489" s="193" t="s">
        <v>248</v>
      </c>
      <c r="E489" s="200" t="s">
        <v>19</v>
      </c>
      <c r="F489" s="201" t="s">
        <v>598</v>
      </c>
      <c r="G489" s="199"/>
      <c r="H489" s="200" t="s">
        <v>19</v>
      </c>
      <c r="I489" s="202"/>
      <c r="J489" s="199"/>
      <c r="K489" s="199"/>
      <c r="L489" s="203"/>
      <c r="M489" s="204"/>
      <c r="N489" s="205"/>
      <c r="O489" s="205"/>
      <c r="P489" s="205"/>
      <c r="Q489" s="205"/>
      <c r="R489" s="205"/>
      <c r="S489" s="205"/>
      <c r="T489" s="206"/>
      <c r="AT489" s="207" t="s">
        <v>248</v>
      </c>
      <c r="AU489" s="207" t="s">
        <v>78</v>
      </c>
      <c r="AV489" s="13" t="s">
        <v>76</v>
      </c>
      <c r="AW489" s="13" t="s">
        <v>31</v>
      </c>
      <c r="AX489" s="13" t="s">
        <v>69</v>
      </c>
      <c r="AY489" s="207" t="s">
        <v>231</v>
      </c>
    </row>
    <row r="490" spans="1:65" s="14" customFormat="1" ht="11.25">
      <c r="B490" s="208"/>
      <c r="C490" s="209"/>
      <c r="D490" s="193" t="s">
        <v>248</v>
      </c>
      <c r="E490" s="210" t="s">
        <v>19</v>
      </c>
      <c r="F490" s="211" t="s">
        <v>951</v>
      </c>
      <c r="G490" s="209"/>
      <c r="H490" s="212">
        <v>0.75</v>
      </c>
      <c r="I490" s="213"/>
      <c r="J490" s="209"/>
      <c r="K490" s="209"/>
      <c r="L490" s="214"/>
      <c r="M490" s="215"/>
      <c r="N490" s="216"/>
      <c r="O490" s="216"/>
      <c r="P490" s="216"/>
      <c r="Q490" s="216"/>
      <c r="R490" s="216"/>
      <c r="S490" s="216"/>
      <c r="T490" s="217"/>
      <c r="AT490" s="218" t="s">
        <v>248</v>
      </c>
      <c r="AU490" s="218" t="s">
        <v>78</v>
      </c>
      <c r="AV490" s="14" t="s">
        <v>78</v>
      </c>
      <c r="AW490" s="14" t="s">
        <v>31</v>
      </c>
      <c r="AX490" s="14" t="s">
        <v>69</v>
      </c>
      <c r="AY490" s="218" t="s">
        <v>231</v>
      </c>
    </row>
    <row r="491" spans="1:65" s="15" customFormat="1" ht="11.25">
      <c r="B491" s="219"/>
      <c r="C491" s="220"/>
      <c r="D491" s="193" t="s">
        <v>248</v>
      </c>
      <c r="E491" s="221" t="s">
        <v>19</v>
      </c>
      <c r="F491" s="222" t="s">
        <v>260</v>
      </c>
      <c r="G491" s="220"/>
      <c r="H491" s="223">
        <v>75.381000000000014</v>
      </c>
      <c r="I491" s="224"/>
      <c r="J491" s="220"/>
      <c r="K491" s="220"/>
      <c r="L491" s="225"/>
      <c r="M491" s="226"/>
      <c r="N491" s="227"/>
      <c r="O491" s="227"/>
      <c r="P491" s="227"/>
      <c r="Q491" s="227"/>
      <c r="R491" s="227"/>
      <c r="S491" s="227"/>
      <c r="T491" s="228"/>
      <c r="AT491" s="229" t="s">
        <v>248</v>
      </c>
      <c r="AU491" s="229" t="s">
        <v>78</v>
      </c>
      <c r="AV491" s="15" t="s">
        <v>238</v>
      </c>
      <c r="AW491" s="15" t="s">
        <v>31</v>
      </c>
      <c r="AX491" s="15" t="s">
        <v>76</v>
      </c>
      <c r="AY491" s="229" t="s">
        <v>231</v>
      </c>
    </row>
    <row r="492" spans="1:65" s="2" customFormat="1" ht="21.75" customHeight="1">
      <c r="A492" s="36"/>
      <c r="B492" s="37"/>
      <c r="C492" s="180" t="s">
        <v>952</v>
      </c>
      <c r="D492" s="180" t="s">
        <v>234</v>
      </c>
      <c r="E492" s="181" t="s">
        <v>953</v>
      </c>
      <c r="F492" s="182" t="s">
        <v>954</v>
      </c>
      <c r="G492" s="183" t="s">
        <v>342</v>
      </c>
      <c r="H492" s="184">
        <v>166.94</v>
      </c>
      <c r="I492" s="185"/>
      <c r="J492" s="186">
        <f>ROUND(I492*H492,2)</f>
        <v>0</v>
      </c>
      <c r="K492" s="182" t="s">
        <v>19</v>
      </c>
      <c r="L492" s="41"/>
      <c r="M492" s="187" t="s">
        <v>19</v>
      </c>
      <c r="N492" s="188" t="s">
        <v>40</v>
      </c>
      <c r="O492" s="66"/>
      <c r="P492" s="189">
        <f>O492*H492</f>
        <v>0</v>
      </c>
      <c r="Q492" s="189">
        <v>2.7599999999999999E-3</v>
      </c>
      <c r="R492" s="189">
        <f>Q492*H492</f>
        <v>0.46075439999999995</v>
      </c>
      <c r="S492" s="189">
        <v>0</v>
      </c>
      <c r="T492" s="190">
        <f>S492*H492</f>
        <v>0</v>
      </c>
      <c r="U492" s="36"/>
      <c r="V492" s="36"/>
      <c r="W492" s="36"/>
      <c r="X492" s="36"/>
      <c r="Y492" s="36"/>
      <c r="Z492" s="36"/>
      <c r="AA492" s="36"/>
      <c r="AB492" s="36"/>
      <c r="AC492" s="36"/>
      <c r="AD492" s="36"/>
      <c r="AE492" s="36"/>
      <c r="AR492" s="191" t="s">
        <v>238</v>
      </c>
      <c r="AT492" s="191" t="s">
        <v>234</v>
      </c>
      <c r="AU492" s="191" t="s">
        <v>78</v>
      </c>
      <c r="AY492" s="19" t="s">
        <v>231</v>
      </c>
      <c r="BE492" s="192">
        <f>IF(N492="základní",J492,0)</f>
        <v>0</v>
      </c>
      <c r="BF492" s="192">
        <f>IF(N492="snížená",J492,0)</f>
        <v>0</v>
      </c>
      <c r="BG492" s="192">
        <f>IF(N492="zákl. přenesená",J492,0)</f>
        <v>0</v>
      </c>
      <c r="BH492" s="192">
        <f>IF(N492="sníž. přenesená",J492,0)</f>
        <v>0</v>
      </c>
      <c r="BI492" s="192">
        <f>IF(N492="nulová",J492,0)</f>
        <v>0</v>
      </c>
      <c r="BJ492" s="19" t="s">
        <v>76</v>
      </c>
      <c r="BK492" s="192">
        <f>ROUND(I492*H492,2)</f>
        <v>0</v>
      </c>
      <c r="BL492" s="19" t="s">
        <v>238</v>
      </c>
      <c r="BM492" s="191" t="s">
        <v>955</v>
      </c>
    </row>
    <row r="493" spans="1:65" s="2" customFormat="1" ht="78">
      <c r="A493" s="36"/>
      <c r="B493" s="37"/>
      <c r="C493" s="38"/>
      <c r="D493" s="193" t="s">
        <v>246</v>
      </c>
      <c r="E493" s="38"/>
      <c r="F493" s="194" t="s">
        <v>956</v>
      </c>
      <c r="G493" s="38"/>
      <c r="H493" s="38"/>
      <c r="I493" s="195"/>
      <c r="J493" s="38"/>
      <c r="K493" s="38"/>
      <c r="L493" s="41"/>
      <c r="M493" s="196"/>
      <c r="N493" s="197"/>
      <c r="O493" s="66"/>
      <c r="P493" s="66"/>
      <c r="Q493" s="66"/>
      <c r="R493" s="66"/>
      <c r="S493" s="66"/>
      <c r="T493" s="67"/>
      <c r="U493" s="36"/>
      <c r="V493" s="36"/>
      <c r="W493" s="36"/>
      <c r="X493" s="36"/>
      <c r="Y493" s="36"/>
      <c r="Z493" s="36"/>
      <c r="AA493" s="36"/>
      <c r="AB493" s="36"/>
      <c r="AC493" s="36"/>
      <c r="AD493" s="36"/>
      <c r="AE493" s="36"/>
      <c r="AT493" s="19" t="s">
        <v>246</v>
      </c>
      <c r="AU493" s="19" t="s">
        <v>78</v>
      </c>
    </row>
    <row r="494" spans="1:65" s="13" customFormat="1" ht="11.25">
      <c r="B494" s="198"/>
      <c r="C494" s="199"/>
      <c r="D494" s="193" t="s">
        <v>248</v>
      </c>
      <c r="E494" s="200" t="s">
        <v>19</v>
      </c>
      <c r="F494" s="201" t="s">
        <v>957</v>
      </c>
      <c r="G494" s="199"/>
      <c r="H494" s="200" t="s">
        <v>19</v>
      </c>
      <c r="I494" s="202"/>
      <c r="J494" s="199"/>
      <c r="K494" s="199"/>
      <c r="L494" s="203"/>
      <c r="M494" s="204"/>
      <c r="N494" s="205"/>
      <c r="O494" s="205"/>
      <c r="P494" s="205"/>
      <c r="Q494" s="205"/>
      <c r="R494" s="205"/>
      <c r="S494" s="205"/>
      <c r="T494" s="206"/>
      <c r="AT494" s="207" t="s">
        <v>248</v>
      </c>
      <c r="AU494" s="207" t="s">
        <v>78</v>
      </c>
      <c r="AV494" s="13" t="s">
        <v>76</v>
      </c>
      <c r="AW494" s="13" t="s">
        <v>31</v>
      </c>
      <c r="AX494" s="13" t="s">
        <v>69</v>
      </c>
      <c r="AY494" s="207" t="s">
        <v>231</v>
      </c>
    </row>
    <row r="495" spans="1:65" s="14" customFormat="1" ht="11.25">
      <c r="B495" s="208"/>
      <c r="C495" s="209"/>
      <c r="D495" s="193" t="s">
        <v>248</v>
      </c>
      <c r="E495" s="210" t="s">
        <v>19</v>
      </c>
      <c r="F495" s="211" t="s">
        <v>958</v>
      </c>
      <c r="G495" s="209"/>
      <c r="H495" s="212">
        <v>166.94</v>
      </c>
      <c r="I495" s="213"/>
      <c r="J495" s="209"/>
      <c r="K495" s="209"/>
      <c r="L495" s="214"/>
      <c r="M495" s="215"/>
      <c r="N495" s="216"/>
      <c r="O495" s="216"/>
      <c r="P495" s="216"/>
      <c r="Q495" s="216"/>
      <c r="R495" s="216"/>
      <c r="S495" s="216"/>
      <c r="T495" s="217"/>
      <c r="AT495" s="218" t="s">
        <v>248</v>
      </c>
      <c r="AU495" s="218" t="s">
        <v>78</v>
      </c>
      <c r="AV495" s="14" t="s">
        <v>78</v>
      </c>
      <c r="AW495" s="14" t="s">
        <v>31</v>
      </c>
      <c r="AX495" s="14" t="s">
        <v>76</v>
      </c>
      <c r="AY495" s="218" t="s">
        <v>231</v>
      </c>
    </row>
    <row r="496" spans="1:65" s="2" customFormat="1" ht="24.2" customHeight="1">
      <c r="A496" s="36"/>
      <c r="B496" s="37"/>
      <c r="C496" s="180" t="s">
        <v>959</v>
      </c>
      <c r="D496" s="180" t="s">
        <v>234</v>
      </c>
      <c r="E496" s="181" t="s">
        <v>960</v>
      </c>
      <c r="F496" s="182" t="s">
        <v>961</v>
      </c>
      <c r="G496" s="183" t="s">
        <v>404</v>
      </c>
      <c r="H496" s="184">
        <v>1.429</v>
      </c>
      <c r="I496" s="185"/>
      <c r="J496" s="186">
        <f>ROUND(I496*H496,2)</f>
        <v>0</v>
      </c>
      <c r="K496" s="182" t="s">
        <v>244</v>
      </c>
      <c r="L496" s="41"/>
      <c r="M496" s="187" t="s">
        <v>19</v>
      </c>
      <c r="N496" s="188" t="s">
        <v>40</v>
      </c>
      <c r="O496" s="66"/>
      <c r="P496" s="189">
        <f>O496*H496</f>
        <v>0</v>
      </c>
      <c r="Q496" s="189">
        <v>1.01508</v>
      </c>
      <c r="R496" s="189">
        <f>Q496*H496</f>
        <v>1.4505493199999999</v>
      </c>
      <c r="S496" s="189">
        <v>0</v>
      </c>
      <c r="T496" s="190">
        <f>S496*H496</f>
        <v>0</v>
      </c>
      <c r="U496" s="36"/>
      <c r="V496" s="36"/>
      <c r="W496" s="36"/>
      <c r="X496" s="36"/>
      <c r="Y496" s="36"/>
      <c r="Z496" s="36"/>
      <c r="AA496" s="36"/>
      <c r="AB496" s="36"/>
      <c r="AC496" s="36"/>
      <c r="AD496" s="36"/>
      <c r="AE496" s="36"/>
      <c r="AR496" s="191" t="s">
        <v>238</v>
      </c>
      <c r="AT496" s="191" t="s">
        <v>234</v>
      </c>
      <c r="AU496" s="191" t="s">
        <v>78</v>
      </c>
      <c r="AY496" s="19" t="s">
        <v>231</v>
      </c>
      <c r="BE496" s="192">
        <f>IF(N496="základní",J496,0)</f>
        <v>0</v>
      </c>
      <c r="BF496" s="192">
        <f>IF(N496="snížená",J496,0)</f>
        <v>0</v>
      </c>
      <c r="BG496" s="192">
        <f>IF(N496="zákl. přenesená",J496,0)</f>
        <v>0</v>
      </c>
      <c r="BH496" s="192">
        <f>IF(N496="sníž. přenesená",J496,0)</f>
        <v>0</v>
      </c>
      <c r="BI496" s="192">
        <f>IF(N496="nulová",J496,0)</f>
        <v>0</v>
      </c>
      <c r="BJ496" s="19" t="s">
        <v>76</v>
      </c>
      <c r="BK496" s="192">
        <f>ROUND(I496*H496,2)</f>
        <v>0</v>
      </c>
      <c r="BL496" s="19" t="s">
        <v>238</v>
      </c>
      <c r="BM496" s="191" t="s">
        <v>962</v>
      </c>
    </row>
    <row r="497" spans="1:65" s="13" customFormat="1" ht="11.25">
      <c r="B497" s="198"/>
      <c r="C497" s="199"/>
      <c r="D497" s="193" t="s">
        <v>248</v>
      </c>
      <c r="E497" s="200" t="s">
        <v>19</v>
      </c>
      <c r="F497" s="201" t="s">
        <v>657</v>
      </c>
      <c r="G497" s="199"/>
      <c r="H497" s="200" t="s">
        <v>19</v>
      </c>
      <c r="I497" s="202"/>
      <c r="J497" s="199"/>
      <c r="K497" s="199"/>
      <c r="L497" s="203"/>
      <c r="M497" s="204"/>
      <c r="N497" s="205"/>
      <c r="O497" s="205"/>
      <c r="P497" s="205"/>
      <c r="Q497" s="205"/>
      <c r="R497" s="205"/>
      <c r="S497" s="205"/>
      <c r="T497" s="206"/>
      <c r="AT497" s="207" t="s">
        <v>248</v>
      </c>
      <c r="AU497" s="207" t="s">
        <v>78</v>
      </c>
      <c r="AV497" s="13" t="s">
        <v>76</v>
      </c>
      <c r="AW497" s="13" t="s">
        <v>31</v>
      </c>
      <c r="AX497" s="13" t="s">
        <v>69</v>
      </c>
      <c r="AY497" s="207" t="s">
        <v>231</v>
      </c>
    </row>
    <row r="498" spans="1:65" s="14" customFormat="1" ht="11.25">
      <c r="B498" s="208"/>
      <c r="C498" s="209"/>
      <c r="D498" s="193" t="s">
        <v>248</v>
      </c>
      <c r="E498" s="210" t="s">
        <v>19</v>
      </c>
      <c r="F498" s="211" t="s">
        <v>963</v>
      </c>
      <c r="G498" s="209"/>
      <c r="H498" s="212">
        <v>1.105</v>
      </c>
      <c r="I498" s="213"/>
      <c r="J498" s="209"/>
      <c r="K498" s="209"/>
      <c r="L498" s="214"/>
      <c r="M498" s="215"/>
      <c r="N498" s="216"/>
      <c r="O498" s="216"/>
      <c r="P498" s="216"/>
      <c r="Q498" s="216"/>
      <c r="R498" s="216"/>
      <c r="S498" s="216"/>
      <c r="T498" s="217"/>
      <c r="AT498" s="218" t="s">
        <v>248</v>
      </c>
      <c r="AU498" s="218" t="s">
        <v>78</v>
      </c>
      <c r="AV498" s="14" t="s">
        <v>78</v>
      </c>
      <c r="AW498" s="14" t="s">
        <v>31</v>
      </c>
      <c r="AX498" s="14" t="s">
        <v>69</v>
      </c>
      <c r="AY498" s="218" t="s">
        <v>231</v>
      </c>
    </row>
    <row r="499" spans="1:65" s="13" customFormat="1" ht="11.25">
      <c r="B499" s="198"/>
      <c r="C499" s="199"/>
      <c r="D499" s="193" t="s">
        <v>248</v>
      </c>
      <c r="E499" s="200" t="s">
        <v>19</v>
      </c>
      <c r="F499" s="201" t="s">
        <v>663</v>
      </c>
      <c r="G499" s="199"/>
      <c r="H499" s="200" t="s">
        <v>19</v>
      </c>
      <c r="I499" s="202"/>
      <c r="J499" s="199"/>
      <c r="K499" s="199"/>
      <c r="L499" s="203"/>
      <c r="M499" s="204"/>
      <c r="N499" s="205"/>
      <c r="O499" s="205"/>
      <c r="P499" s="205"/>
      <c r="Q499" s="205"/>
      <c r="R499" s="205"/>
      <c r="S499" s="205"/>
      <c r="T499" s="206"/>
      <c r="AT499" s="207" t="s">
        <v>248</v>
      </c>
      <c r="AU499" s="207" t="s">
        <v>78</v>
      </c>
      <c r="AV499" s="13" t="s">
        <v>76</v>
      </c>
      <c r="AW499" s="13" t="s">
        <v>31</v>
      </c>
      <c r="AX499" s="13" t="s">
        <v>69</v>
      </c>
      <c r="AY499" s="207" t="s">
        <v>231</v>
      </c>
    </row>
    <row r="500" spans="1:65" s="14" customFormat="1" ht="11.25">
      <c r="B500" s="208"/>
      <c r="C500" s="209"/>
      <c r="D500" s="193" t="s">
        <v>248</v>
      </c>
      <c r="E500" s="210" t="s">
        <v>19</v>
      </c>
      <c r="F500" s="211" t="s">
        <v>964</v>
      </c>
      <c r="G500" s="209"/>
      <c r="H500" s="212">
        <v>0.32400000000000001</v>
      </c>
      <c r="I500" s="213"/>
      <c r="J500" s="209"/>
      <c r="K500" s="209"/>
      <c r="L500" s="214"/>
      <c r="M500" s="215"/>
      <c r="N500" s="216"/>
      <c r="O500" s="216"/>
      <c r="P500" s="216"/>
      <c r="Q500" s="216"/>
      <c r="R500" s="216"/>
      <c r="S500" s="216"/>
      <c r="T500" s="217"/>
      <c r="AT500" s="218" t="s">
        <v>248</v>
      </c>
      <c r="AU500" s="218" t="s">
        <v>78</v>
      </c>
      <c r="AV500" s="14" t="s">
        <v>78</v>
      </c>
      <c r="AW500" s="14" t="s">
        <v>31</v>
      </c>
      <c r="AX500" s="14" t="s">
        <v>69</v>
      </c>
      <c r="AY500" s="218" t="s">
        <v>231</v>
      </c>
    </row>
    <row r="501" spans="1:65" s="15" customFormat="1" ht="11.25">
      <c r="B501" s="219"/>
      <c r="C501" s="220"/>
      <c r="D501" s="193" t="s">
        <v>248</v>
      </c>
      <c r="E501" s="221" t="s">
        <v>19</v>
      </c>
      <c r="F501" s="222" t="s">
        <v>260</v>
      </c>
      <c r="G501" s="220"/>
      <c r="H501" s="223">
        <v>1.429</v>
      </c>
      <c r="I501" s="224"/>
      <c r="J501" s="220"/>
      <c r="K501" s="220"/>
      <c r="L501" s="225"/>
      <c r="M501" s="226"/>
      <c r="N501" s="227"/>
      <c r="O501" s="227"/>
      <c r="P501" s="227"/>
      <c r="Q501" s="227"/>
      <c r="R501" s="227"/>
      <c r="S501" s="227"/>
      <c r="T501" s="228"/>
      <c r="AT501" s="229" t="s">
        <v>248</v>
      </c>
      <c r="AU501" s="229" t="s">
        <v>78</v>
      </c>
      <c r="AV501" s="15" t="s">
        <v>238</v>
      </c>
      <c r="AW501" s="15" t="s">
        <v>31</v>
      </c>
      <c r="AX501" s="15" t="s">
        <v>76</v>
      </c>
      <c r="AY501" s="229" t="s">
        <v>231</v>
      </c>
    </row>
    <row r="502" spans="1:65" s="12" customFormat="1" ht="22.9" customHeight="1">
      <c r="B502" s="164"/>
      <c r="C502" s="165"/>
      <c r="D502" s="166" t="s">
        <v>68</v>
      </c>
      <c r="E502" s="178" t="s">
        <v>965</v>
      </c>
      <c r="F502" s="178" t="s">
        <v>966</v>
      </c>
      <c r="G502" s="165"/>
      <c r="H502" s="165"/>
      <c r="I502" s="168"/>
      <c r="J502" s="179">
        <f>BK502</f>
        <v>0</v>
      </c>
      <c r="K502" s="165"/>
      <c r="L502" s="170"/>
      <c r="M502" s="171"/>
      <c r="N502" s="172"/>
      <c r="O502" s="172"/>
      <c r="P502" s="173">
        <f>P503</f>
        <v>0</v>
      </c>
      <c r="Q502" s="172"/>
      <c r="R502" s="173">
        <f>R503</f>
        <v>0</v>
      </c>
      <c r="S502" s="172"/>
      <c r="T502" s="174">
        <f>T503</f>
        <v>0</v>
      </c>
      <c r="AR502" s="175" t="s">
        <v>76</v>
      </c>
      <c r="AT502" s="176" t="s">
        <v>68</v>
      </c>
      <c r="AU502" s="176" t="s">
        <v>76</v>
      </c>
      <c r="AY502" s="175" t="s">
        <v>231</v>
      </c>
      <c r="BK502" s="177">
        <f>BK503</f>
        <v>0</v>
      </c>
    </row>
    <row r="503" spans="1:65" s="2" customFormat="1" ht="37.9" customHeight="1">
      <c r="A503" s="36"/>
      <c r="B503" s="37"/>
      <c r="C503" s="180" t="s">
        <v>967</v>
      </c>
      <c r="D503" s="180" t="s">
        <v>234</v>
      </c>
      <c r="E503" s="181" t="s">
        <v>968</v>
      </c>
      <c r="F503" s="182" t="s">
        <v>969</v>
      </c>
      <c r="G503" s="183" t="s">
        <v>404</v>
      </c>
      <c r="H503" s="184">
        <v>3351.97</v>
      </c>
      <c r="I503" s="185"/>
      <c r="J503" s="186">
        <f>ROUND(I503*H503,2)</f>
        <v>0</v>
      </c>
      <c r="K503" s="182" t="s">
        <v>244</v>
      </c>
      <c r="L503" s="41"/>
      <c r="M503" s="187" t="s">
        <v>19</v>
      </c>
      <c r="N503" s="188" t="s">
        <v>40</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238</v>
      </c>
      <c r="AT503" s="191" t="s">
        <v>234</v>
      </c>
      <c r="AU503" s="191" t="s">
        <v>78</v>
      </c>
      <c r="AY503" s="19" t="s">
        <v>231</v>
      </c>
      <c r="BE503" s="192">
        <f>IF(N503="základní",J503,0)</f>
        <v>0</v>
      </c>
      <c r="BF503" s="192">
        <f>IF(N503="snížená",J503,0)</f>
        <v>0</v>
      </c>
      <c r="BG503" s="192">
        <f>IF(N503="zákl. přenesená",J503,0)</f>
        <v>0</v>
      </c>
      <c r="BH503" s="192">
        <f>IF(N503="sníž. přenesená",J503,0)</f>
        <v>0</v>
      </c>
      <c r="BI503" s="192">
        <f>IF(N503="nulová",J503,0)</f>
        <v>0</v>
      </c>
      <c r="BJ503" s="19" t="s">
        <v>76</v>
      </c>
      <c r="BK503" s="192">
        <f>ROUND(I503*H503,2)</f>
        <v>0</v>
      </c>
      <c r="BL503" s="19" t="s">
        <v>238</v>
      </c>
      <c r="BM503" s="191" t="s">
        <v>970</v>
      </c>
    </row>
    <row r="504" spans="1:65" s="12" customFormat="1" ht="25.9" customHeight="1">
      <c r="B504" s="164"/>
      <c r="C504" s="165"/>
      <c r="D504" s="166" t="s">
        <v>68</v>
      </c>
      <c r="E504" s="167" t="s">
        <v>438</v>
      </c>
      <c r="F504" s="167" t="s">
        <v>439</v>
      </c>
      <c r="G504" s="165"/>
      <c r="H504" s="165"/>
      <c r="I504" s="168"/>
      <c r="J504" s="169">
        <f>BK504</f>
        <v>0</v>
      </c>
      <c r="K504" s="165"/>
      <c r="L504" s="170"/>
      <c r="M504" s="171"/>
      <c r="N504" s="172"/>
      <c r="O504" s="172"/>
      <c r="P504" s="173">
        <f>P505</f>
        <v>0</v>
      </c>
      <c r="Q504" s="172"/>
      <c r="R504" s="173">
        <f>R505</f>
        <v>29.022297999999999</v>
      </c>
      <c r="S504" s="172"/>
      <c r="T504" s="174">
        <f>T505</f>
        <v>0</v>
      </c>
      <c r="AR504" s="175" t="s">
        <v>78</v>
      </c>
      <c r="AT504" s="176" t="s">
        <v>68</v>
      </c>
      <c r="AU504" s="176" t="s">
        <v>69</v>
      </c>
      <c r="AY504" s="175" t="s">
        <v>231</v>
      </c>
      <c r="BK504" s="177">
        <f>BK505</f>
        <v>0</v>
      </c>
    </row>
    <row r="505" spans="1:65" s="12" customFormat="1" ht="22.9" customHeight="1">
      <c r="B505" s="164"/>
      <c r="C505" s="165"/>
      <c r="D505" s="166" t="s">
        <v>68</v>
      </c>
      <c r="E505" s="178" t="s">
        <v>971</v>
      </c>
      <c r="F505" s="178" t="s">
        <v>972</v>
      </c>
      <c r="G505" s="165"/>
      <c r="H505" s="165"/>
      <c r="I505" s="168"/>
      <c r="J505" s="179">
        <f>BK505</f>
        <v>0</v>
      </c>
      <c r="K505" s="165"/>
      <c r="L505" s="170"/>
      <c r="M505" s="171"/>
      <c r="N505" s="172"/>
      <c r="O505" s="172"/>
      <c r="P505" s="173">
        <f>SUM(P506:P515)</f>
        <v>0</v>
      </c>
      <c r="Q505" s="172"/>
      <c r="R505" s="173">
        <f>SUM(R506:R515)</f>
        <v>29.022297999999999</v>
      </c>
      <c r="S505" s="172"/>
      <c r="T505" s="174">
        <f>SUM(T506:T515)</f>
        <v>0</v>
      </c>
      <c r="AR505" s="175" t="s">
        <v>78</v>
      </c>
      <c r="AT505" s="176" t="s">
        <v>68</v>
      </c>
      <c r="AU505" s="176" t="s">
        <v>76</v>
      </c>
      <c r="AY505" s="175" t="s">
        <v>231</v>
      </c>
      <c r="BK505" s="177">
        <f>SUM(BK506:BK515)</f>
        <v>0</v>
      </c>
    </row>
    <row r="506" spans="1:65" s="2" customFormat="1" ht="33" customHeight="1">
      <c r="A506" s="36"/>
      <c r="B506" s="37"/>
      <c r="C506" s="180" t="s">
        <v>973</v>
      </c>
      <c r="D506" s="180" t="s">
        <v>234</v>
      </c>
      <c r="E506" s="181" t="s">
        <v>974</v>
      </c>
      <c r="F506" s="182" t="s">
        <v>975</v>
      </c>
      <c r="G506" s="183" t="s">
        <v>243</v>
      </c>
      <c r="H506" s="184">
        <v>791.3</v>
      </c>
      <c r="I506" s="185"/>
      <c r="J506" s="186">
        <f>ROUND(I506*H506,2)</f>
        <v>0</v>
      </c>
      <c r="K506" s="182" t="s">
        <v>244</v>
      </c>
      <c r="L506" s="41"/>
      <c r="M506" s="187" t="s">
        <v>19</v>
      </c>
      <c r="N506" s="188" t="s">
        <v>40</v>
      </c>
      <c r="O506" s="66"/>
      <c r="P506" s="189">
        <f>O506*H506</f>
        <v>0</v>
      </c>
      <c r="Q506" s="189">
        <v>3.0130000000000001E-2</v>
      </c>
      <c r="R506" s="189">
        <f>Q506*H506</f>
        <v>23.841868999999999</v>
      </c>
      <c r="S506" s="189">
        <v>0</v>
      </c>
      <c r="T506" s="190">
        <f>S506*H506</f>
        <v>0</v>
      </c>
      <c r="U506" s="36"/>
      <c r="V506" s="36"/>
      <c r="W506" s="36"/>
      <c r="X506" s="36"/>
      <c r="Y506" s="36"/>
      <c r="Z506" s="36"/>
      <c r="AA506" s="36"/>
      <c r="AB506" s="36"/>
      <c r="AC506" s="36"/>
      <c r="AD506" s="36"/>
      <c r="AE506" s="36"/>
      <c r="AR506" s="191" t="s">
        <v>331</v>
      </c>
      <c r="AT506" s="191" t="s">
        <v>234</v>
      </c>
      <c r="AU506" s="191" t="s">
        <v>78</v>
      </c>
      <c r="AY506" s="19" t="s">
        <v>231</v>
      </c>
      <c r="BE506" s="192">
        <f>IF(N506="základní",J506,0)</f>
        <v>0</v>
      </c>
      <c r="BF506" s="192">
        <f>IF(N506="snížená",J506,0)</f>
        <v>0</v>
      </c>
      <c r="BG506" s="192">
        <f>IF(N506="zákl. přenesená",J506,0)</f>
        <v>0</v>
      </c>
      <c r="BH506" s="192">
        <f>IF(N506="sníž. přenesená",J506,0)</f>
        <v>0</v>
      </c>
      <c r="BI506" s="192">
        <f>IF(N506="nulová",J506,0)</f>
        <v>0</v>
      </c>
      <c r="BJ506" s="19" t="s">
        <v>76</v>
      </c>
      <c r="BK506" s="192">
        <f>ROUND(I506*H506,2)</f>
        <v>0</v>
      </c>
      <c r="BL506" s="19" t="s">
        <v>331</v>
      </c>
      <c r="BM506" s="191" t="s">
        <v>976</v>
      </c>
    </row>
    <row r="507" spans="1:65" s="13" customFormat="1" ht="22.5">
      <c r="B507" s="198"/>
      <c r="C507" s="199"/>
      <c r="D507" s="193" t="s">
        <v>248</v>
      </c>
      <c r="E507" s="200" t="s">
        <v>19</v>
      </c>
      <c r="F507" s="201" t="s">
        <v>977</v>
      </c>
      <c r="G507" s="199"/>
      <c r="H507" s="200" t="s">
        <v>19</v>
      </c>
      <c r="I507" s="202"/>
      <c r="J507" s="199"/>
      <c r="K507" s="199"/>
      <c r="L507" s="203"/>
      <c r="M507" s="204"/>
      <c r="N507" s="205"/>
      <c r="O507" s="205"/>
      <c r="P507" s="205"/>
      <c r="Q507" s="205"/>
      <c r="R507" s="205"/>
      <c r="S507" s="205"/>
      <c r="T507" s="206"/>
      <c r="AT507" s="207" t="s">
        <v>248</v>
      </c>
      <c r="AU507" s="207" t="s">
        <v>78</v>
      </c>
      <c r="AV507" s="13" t="s">
        <v>76</v>
      </c>
      <c r="AW507" s="13" t="s">
        <v>31</v>
      </c>
      <c r="AX507" s="13" t="s">
        <v>69</v>
      </c>
      <c r="AY507" s="207" t="s">
        <v>231</v>
      </c>
    </row>
    <row r="508" spans="1:65" s="13" customFormat="1" ht="11.25">
      <c r="B508" s="198"/>
      <c r="C508" s="199"/>
      <c r="D508" s="193" t="s">
        <v>248</v>
      </c>
      <c r="E508" s="200" t="s">
        <v>19</v>
      </c>
      <c r="F508" s="201" t="s">
        <v>957</v>
      </c>
      <c r="G508" s="199"/>
      <c r="H508" s="200" t="s">
        <v>19</v>
      </c>
      <c r="I508" s="202"/>
      <c r="J508" s="199"/>
      <c r="K508" s="199"/>
      <c r="L508" s="203"/>
      <c r="M508" s="204"/>
      <c r="N508" s="205"/>
      <c r="O508" s="205"/>
      <c r="P508" s="205"/>
      <c r="Q508" s="205"/>
      <c r="R508" s="205"/>
      <c r="S508" s="205"/>
      <c r="T508" s="206"/>
      <c r="AT508" s="207" t="s">
        <v>248</v>
      </c>
      <c r="AU508" s="207" t="s">
        <v>78</v>
      </c>
      <c r="AV508" s="13" t="s">
        <v>76</v>
      </c>
      <c r="AW508" s="13" t="s">
        <v>31</v>
      </c>
      <c r="AX508" s="13" t="s">
        <v>69</v>
      </c>
      <c r="AY508" s="207" t="s">
        <v>231</v>
      </c>
    </row>
    <row r="509" spans="1:65" s="14" customFormat="1" ht="11.25">
      <c r="B509" s="208"/>
      <c r="C509" s="209"/>
      <c r="D509" s="193" t="s">
        <v>248</v>
      </c>
      <c r="E509" s="210" t="s">
        <v>19</v>
      </c>
      <c r="F509" s="211" t="s">
        <v>978</v>
      </c>
      <c r="G509" s="209"/>
      <c r="H509" s="212">
        <v>791.3</v>
      </c>
      <c r="I509" s="213"/>
      <c r="J509" s="209"/>
      <c r="K509" s="209"/>
      <c r="L509" s="214"/>
      <c r="M509" s="215"/>
      <c r="N509" s="216"/>
      <c r="O509" s="216"/>
      <c r="P509" s="216"/>
      <c r="Q509" s="216"/>
      <c r="R509" s="216"/>
      <c r="S509" s="216"/>
      <c r="T509" s="217"/>
      <c r="AT509" s="218" t="s">
        <v>248</v>
      </c>
      <c r="AU509" s="218" t="s">
        <v>78</v>
      </c>
      <c r="AV509" s="14" t="s">
        <v>78</v>
      </c>
      <c r="AW509" s="14" t="s">
        <v>31</v>
      </c>
      <c r="AX509" s="14" t="s">
        <v>76</v>
      </c>
      <c r="AY509" s="218" t="s">
        <v>231</v>
      </c>
    </row>
    <row r="510" spans="1:65" s="2" customFormat="1" ht="33" customHeight="1">
      <c r="A510" s="36"/>
      <c r="B510" s="37"/>
      <c r="C510" s="180" t="s">
        <v>979</v>
      </c>
      <c r="D510" s="180" t="s">
        <v>234</v>
      </c>
      <c r="E510" s="181" t="s">
        <v>980</v>
      </c>
      <c r="F510" s="182" t="s">
        <v>981</v>
      </c>
      <c r="G510" s="183" t="s">
        <v>243</v>
      </c>
      <c r="H510" s="184">
        <v>115.3</v>
      </c>
      <c r="I510" s="185"/>
      <c r="J510" s="186">
        <f>ROUND(I510*H510,2)</f>
        <v>0</v>
      </c>
      <c r="K510" s="182" t="s">
        <v>244</v>
      </c>
      <c r="L510" s="41"/>
      <c r="M510" s="187" t="s">
        <v>19</v>
      </c>
      <c r="N510" s="188" t="s">
        <v>40</v>
      </c>
      <c r="O510" s="66"/>
      <c r="P510" s="189">
        <f>O510*H510</f>
        <v>0</v>
      </c>
      <c r="Q510" s="189">
        <v>4.4929999999999998E-2</v>
      </c>
      <c r="R510" s="189">
        <f>Q510*H510</f>
        <v>5.1804289999999993</v>
      </c>
      <c r="S510" s="189">
        <v>0</v>
      </c>
      <c r="T510" s="190">
        <f>S510*H510</f>
        <v>0</v>
      </c>
      <c r="U510" s="36"/>
      <c r="V510" s="36"/>
      <c r="W510" s="36"/>
      <c r="X510" s="36"/>
      <c r="Y510" s="36"/>
      <c r="Z510" s="36"/>
      <c r="AA510" s="36"/>
      <c r="AB510" s="36"/>
      <c r="AC510" s="36"/>
      <c r="AD510" s="36"/>
      <c r="AE510" s="36"/>
      <c r="AR510" s="191" t="s">
        <v>331</v>
      </c>
      <c r="AT510" s="191" t="s">
        <v>234</v>
      </c>
      <c r="AU510" s="191" t="s">
        <v>78</v>
      </c>
      <c r="AY510" s="19" t="s">
        <v>231</v>
      </c>
      <c r="BE510" s="192">
        <f>IF(N510="základní",J510,0)</f>
        <v>0</v>
      </c>
      <c r="BF510" s="192">
        <f>IF(N510="snížená",J510,0)</f>
        <v>0</v>
      </c>
      <c r="BG510" s="192">
        <f>IF(N510="zákl. přenesená",J510,0)</f>
        <v>0</v>
      </c>
      <c r="BH510" s="192">
        <f>IF(N510="sníž. přenesená",J510,0)</f>
        <v>0</v>
      </c>
      <c r="BI510" s="192">
        <f>IF(N510="nulová",J510,0)</f>
        <v>0</v>
      </c>
      <c r="BJ510" s="19" t="s">
        <v>76</v>
      </c>
      <c r="BK510" s="192">
        <f>ROUND(I510*H510,2)</f>
        <v>0</v>
      </c>
      <c r="BL510" s="19" t="s">
        <v>331</v>
      </c>
      <c r="BM510" s="191" t="s">
        <v>982</v>
      </c>
    </row>
    <row r="511" spans="1:65" s="13" customFormat="1" ht="22.5">
      <c r="B511" s="198"/>
      <c r="C511" s="199"/>
      <c r="D511" s="193" t="s">
        <v>248</v>
      </c>
      <c r="E511" s="200" t="s">
        <v>19</v>
      </c>
      <c r="F511" s="201" t="s">
        <v>977</v>
      </c>
      <c r="G511" s="199"/>
      <c r="H511" s="200" t="s">
        <v>19</v>
      </c>
      <c r="I511" s="202"/>
      <c r="J511" s="199"/>
      <c r="K511" s="199"/>
      <c r="L511" s="203"/>
      <c r="M511" s="204"/>
      <c r="N511" s="205"/>
      <c r="O511" s="205"/>
      <c r="P511" s="205"/>
      <c r="Q511" s="205"/>
      <c r="R511" s="205"/>
      <c r="S511" s="205"/>
      <c r="T511" s="206"/>
      <c r="AT511" s="207" t="s">
        <v>248</v>
      </c>
      <c r="AU511" s="207" t="s">
        <v>78</v>
      </c>
      <c r="AV511" s="13" t="s">
        <v>76</v>
      </c>
      <c r="AW511" s="13" t="s">
        <v>31</v>
      </c>
      <c r="AX511" s="13" t="s">
        <v>69</v>
      </c>
      <c r="AY511" s="207" t="s">
        <v>231</v>
      </c>
    </row>
    <row r="512" spans="1:65" s="13" customFormat="1" ht="11.25">
      <c r="B512" s="198"/>
      <c r="C512" s="199"/>
      <c r="D512" s="193" t="s">
        <v>248</v>
      </c>
      <c r="E512" s="200" t="s">
        <v>19</v>
      </c>
      <c r="F512" s="201" t="s">
        <v>661</v>
      </c>
      <c r="G512" s="199"/>
      <c r="H512" s="200" t="s">
        <v>19</v>
      </c>
      <c r="I512" s="202"/>
      <c r="J512" s="199"/>
      <c r="K512" s="199"/>
      <c r="L512" s="203"/>
      <c r="M512" s="204"/>
      <c r="N512" s="205"/>
      <c r="O512" s="205"/>
      <c r="P512" s="205"/>
      <c r="Q512" s="205"/>
      <c r="R512" s="205"/>
      <c r="S512" s="205"/>
      <c r="T512" s="206"/>
      <c r="AT512" s="207" t="s">
        <v>248</v>
      </c>
      <c r="AU512" s="207" t="s">
        <v>78</v>
      </c>
      <c r="AV512" s="13" t="s">
        <v>76</v>
      </c>
      <c r="AW512" s="13" t="s">
        <v>31</v>
      </c>
      <c r="AX512" s="13" t="s">
        <v>69</v>
      </c>
      <c r="AY512" s="207" t="s">
        <v>231</v>
      </c>
    </row>
    <row r="513" spans="1:65" s="14" customFormat="1" ht="11.25">
      <c r="B513" s="208"/>
      <c r="C513" s="209"/>
      <c r="D513" s="193" t="s">
        <v>248</v>
      </c>
      <c r="E513" s="210" t="s">
        <v>19</v>
      </c>
      <c r="F513" s="211" t="s">
        <v>701</v>
      </c>
      <c r="G513" s="209"/>
      <c r="H513" s="212">
        <v>115.3</v>
      </c>
      <c r="I513" s="213"/>
      <c r="J513" s="209"/>
      <c r="K513" s="209"/>
      <c r="L513" s="214"/>
      <c r="M513" s="215"/>
      <c r="N513" s="216"/>
      <c r="O513" s="216"/>
      <c r="P513" s="216"/>
      <c r="Q513" s="216"/>
      <c r="R513" s="216"/>
      <c r="S513" s="216"/>
      <c r="T513" s="217"/>
      <c r="AT513" s="218" t="s">
        <v>248</v>
      </c>
      <c r="AU513" s="218" t="s">
        <v>78</v>
      </c>
      <c r="AV513" s="14" t="s">
        <v>78</v>
      </c>
      <c r="AW513" s="14" t="s">
        <v>31</v>
      </c>
      <c r="AX513" s="14" t="s">
        <v>76</v>
      </c>
      <c r="AY513" s="218" t="s">
        <v>231</v>
      </c>
    </row>
    <row r="514" spans="1:65" s="2" customFormat="1" ht="44.25" customHeight="1">
      <c r="A514" s="36"/>
      <c r="B514" s="37"/>
      <c r="C514" s="180" t="s">
        <v>983</v>
      </c>
      <c r="D514" s="180" t="s">
        <v>234</v>
      </c>
      <c r="E514" s="181" t="s">
        <v>984</v>
      </c>
      <c r="F514" s="182" t="s">
        <v>985</v>
      </c>
      <c r="G514" s="183" t="s">
        <v>404</v>
      </c>
      <c r="H514" s="184">
        <v>29.021999999999998</v>
      </c>
      <c r="I514" s="185"/>
      <c r="J514" s="186">
        <f>ROUND(I514*H514,2)</f>
        <v>0</v>
      </c>
      <c r="K514" s="182" t="s">
        <v>244</v>
      </c>
      <c r="L514" s="41"/>
      <c r="M514" s="187" t="s">
        <v>19</v>
      </c>
      <c r="N514" s="188" t="s">
        <v>40</v>
      </c>
      <c r="O514" s="66"/>
      <c r="P514" s="189">
        <f>O514*H514</f>
        <v>0</v>
      </c>
      <c r="Q514" s="189">
        <v>0</v>
      </c>
      <c r="R514" s="189">
        <f>Q514*H514</f>
        <v>0</v>
      </c>
      <c r="S514" s="189">
        <v>0</v>
      </c>
      <c r="T514" s="190">
        <f>S514*H514</f>
        <v>0</v>
      </c>
      <c r="U514" s="36"/>
      <c r="V514" s="36"/>
      <c r="W514" s="36"/>
      <c r="X514" s="36"/>
      <c r="Y514" s="36"/>
      <c r="Z514" s="36"/>
      <c r="AA514" s="36"/>
      <c r="AB514" s="36"/>
      <c r="AC514" s="36"/>
      <c r="AD514" s="36"/>
      <c r="AE514" s="36"/>
      <c r="AR514" s="191" t="s">
        <v>331</v>
      </c>
      <c r="AT514" s="191" t="s">
        <v>234</v>
      </c>
      <c r="AU514" s="191" t="s">
        <v>78</v>
      </c>
      <c r="AY514" s="19" t="s">
        <v>231</v>
      </c>
      <c r="BE514" s="192">
        <f>IF(N514="základní",J514,0)</f>
        <v>0</v>
      </c>
      <c r="BF514" s="192">
        <f>IF(N514="snížená",J514,0)</f>
        <v>0</v>
      </c>
      <c r="BG514" s="192">
        <f>IF(N514="zákl. přenesená",J514,0)</f>
        <v>0</v>
      </c>
      <c r="BH514" s="192">
        <f>IF(N514="sníž. přenesená",J514,0)</f>
        <v>0</v>
      </c>
      <c r="BI514" s="192">
        <f>IF(N514="nulová",J514,0)</f>
        <v>0</v>
      </c>
      <c r="BJ514" s="19" t="s">
        <v>76</v>
      </c>
      <c r="BK514" s="192">
        <f>ROUND(I514*H514,2)</f>
        <v>0</v>
      </c>
      <c r="BL514" s="19" t="s">
        <v>331</v>
      </c>
      <c r="BM514" s="191" t="s">
        <v>986</v>
      </c>
    </row>
    <row r="515" spans="1:65" s="2" customFormat="1" ht="126.75">
      <c r="A515" s="36"/>
      <c r="B515" s="37"/>
      <c r="C515" s="38"/>
      <c r="D515" s="193" t="s">
        <v>246</v>
      </c>
      <c r="E515" s="38"/>
      <c r="F515" s="194" t="s">
        <v>987</v>
      </c>
      <c r="G515" s="38"/>
      <c r="H515" s="38"/>
      <c r="I515" s="195"/>
      <c r="J515" s="38"/>
      <c r="K515" s="38"/>
      <c r="L515" s="41"/>
      <c r="M515" s="257"/>
      <c r="N515" s="258"/>
      <c r="O515" s="259"/>
      <c r="P515" s="259"/>
      <c r="Q515" s="259"/>
      <c r="R515" s="259"/>
      <c r="S515" s="259"/>
      <c r="T515" s="260"/>
      <c r="U515" s="36"/>
      <c r="V515" s="36"/>
      <c r="W515" s="36"/>
      <c r="X515" s="36"/>
      <c r="Y515" s="36"/>
      <c r="Z515" s="36"/>
      <c r="AA515" s="36"/>
      <c r="AB515" s="36"/>
      <c r="AC515" s="36"/>
      <c r="AD515" s="36"/>
      <c r="AE515" s="36"/>
      <c r="AT515" s="19" t="s">
        <v>246</v>
      </c>
      <c r="AU515" s="19" t="s">
        <v>78</v>
      </c>
    </row>
    <row r="516" spans="1:65" s="2" customFormat="1" ht="6.95" customHeight="1">
      <c r="A516" s="36"/>
      <c r="B516" s="49"/>
      <c r="C516" s="50"/>
      <c r="D516" s="50"/>
      <c r="E516" s="50"/>
      <c r="F516" s="50"/>
      <c r="G516" s="50"/>
      <c r="H516" s="50"/>
      <c r="I516" s="50"/>
      <c r="J516" s="50"/>
      <c r="K516" s="50"/>
      <c r="L516" s="41"/>
      <c r="M516" s="36"/>
      <c r="O516" s="36"/>
      <c r="P516" s="36"/>
      <c r="Q516" s="36"/>
      <c r="R516" s="36"/>
      <c r="S516" s="36"/>
      <c r="T516" s="36"/>
      <c r="U516" s="36"/>
      <c r="V516" s="36"/>
      <c r="W516" s="36"/>
      <c r="X516" s="36"/>
      <c r="Y516" s="36"/>
      <c r="Z516" s="36"/>
      <c r="AA516" s="36"/>
      <c r="AB516" s="36"/>
      <c r="AC516" s="36"/>
      <c r="AD516" s="36"/>
      <c r="AE516" s="36"/>
    </row>
  </sheetData>
  <sheetProtection algorithmName="SHA-512" hashValue="/oUyJwQ/Wx2mi56Pt5goghOsGNVRez90DNQ9AmtN/tgzXq7a846HpWW9X04c8y7/QU7kwadoltlFuxa+pdQi6w==" saltValue="b0Gb6NsDFZIDldZs7y9BFy7NGn7pGJj/VUT7nhp1LaBkCmvX24djgfZS9b6Nr65ftyGORcGVJlppzO/RXtWi5w==" spinCount="100000" sheet="1" objects="1" scenarios="1" formatColumns="0" formatRows="0" autoFilter="0"/>
  <autoFilter ref="C88:K515"/>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95</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30" customHeight="1">
      <c r="A9" s="36"/>
      <c r="B9" s="41"/>
      <c r="C9" s="36"/>
      <c r="D9" s="36"/>
      <c r="E9" s="414" t="s">
        <v>988</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ROUND((SUM(BE84:BE183)),  2)</f>
        <v>0</v>
      </c>
      <c r="G33" s="36"/>
      <c r="H33" s="36"/>
      <c r="I33" s="126">
        <v>0.21</v>
      </c>
      <c r="J33" s="125">
        <f>ROUND(((SUM(BE84:BE183))*I33),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ROUND((SUM(BF84:BF183)),  2)</f>
        <v>0</v>
      </c>
      <c r="G34" s="36"/>
      <c r="H34" s="36"/>
      <c r="I34" s="126">
        <v>0.15</v>
      </c>
      <c r="J34" s="125">
        <f>ROUND(((SUM(BF84:BF183))*I34),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ROUND((SUM(BG84:BG183)),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ROUND((SUM(BH84:BH183)),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ROUND((SUM(BI84:BI183)),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30" customHeight="1">
      <c r="A50" s="36"/>
      <c r="B50" s="37"/>
      <c r="C50" s="38"/>
      <c r="D50" s="38"/>
      <c r="E50" s="392" t="str">
        <f>E9</f>
        <v>04 - SO04 - Polopropustné pochozí vrstvy z jemného kameniva</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J85</f>
        <v>0</v>
      </c>
      <c r="K60" s="143"/>
      <c r="L60" s="147"/>
    </row>
    <row r="61" spans="1:47" s="10" customFormat="1" ht="19.899999999999999" customHeight="1">
      <c r="B61" s="148"/>
      <c r="C61" s="99"/>
      <c r="D61" s="149" t="s">
        <v>210</v>
      </c>
      <c r="E61" s="150"/>
      <c r="F61" s="150"/>
      <c r="G61" s="150"/>
      <c r="H61" s="150"/>
      <c r="I61" s="150"/>
      <c r="J61" s="151">
        <f>J86</f>
        <v>0</v>
      </c>
      <c r="K61" s="99"/>
      <c r="L61" s="152"/>
    </row>
    <row r="62" spans="1:47" s="10" customFormat="1" ht="19.899999999999999" customHeight="1">
      <c r="B62" s="148"/>
      <c r="C62" s="99"/>
      <c r="D62" s="149" t="s">
        <v>581</v>
      </c>
      <c r="E62" s="150"/>
      <c r="F62" s="150"/>
      <c r="G62" s="150"/>
      <c r="H62" s="150"/>
      <c r="I62" s="150"/>
      <c r="J62" s="151">
        <f>J131</f>
        <v>0</v>
      </c>
      <c r="K62" s="99"/>
      <c r="L62" s="152"/>
    </row>
    <row r="63" spans="1:47" s="10" customFormat="1" ht="19.899999999999999" customHeight="1">
      <c r="B63" s="148"/>
      <c r="C63" s="99"/>
      <c r="D63" s="149" t="s">
        <v>212</v>
      </c>
      <c r="E63" s="150"/>
      <c r="F63" s="150"/>
      <c r="G63" s="150"/>
      <c r="H63" s="150"/>
      <c r="I63" s="150"/>
      <c r="J63" s="151">
        <f>J171</f>
        <v>0</v>
      </c>
      <c r="K63" s="99"/>
      <c r="L63" s="152"/>
    </row>
    <row r="64" spans="1:47" s="10" customFormat="1" ht="19.899999999999999" customHeight="1">
      <c r="B64" s="148"/>
      <c r="C64" s="99"/>
      <c r="D64" s="149" t="s">
        <v>583</v>
      </c>
      <c r="E64" s="150"/>
      <c r="F64" s="150"/>
      <c r="G64" s="150"/>
      <c r="H64" s="150"/>
      <c r="I64" s="150"/>
      <c r="J64" s="151">
        <f>J181</f>
        <v>0</v>
      </c>
      <c r="K64" s="99"/>
      <c r="L64" s="152"/>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8" t="str">
        <f>E7</f>
        <v>Park na Moravském náměstí v Brně</v>
      </c>
      <c r="F74" s="419"/>
      <c r="G74" s="419"/>
      <c r="H74" s="419"/>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200</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30" customHeight="1">
      <c r="A76" s="36"/>
      <c r="B76" s="37"/>
      <c r="C76" s="38"/>
      <c r="D76" s="38"/>
      <c r="E76" s="392" t="str">
        <f>E9</f>
        <v>04 - SO04 - Polopropustné pochozí vrstvy z jemného kameniva</v>
      </c>
      <c r="F76" s="420"/>
      <c r="G76" s="420"/>
      <c r="H76" s="420"/>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28. 5. 2021</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5.2" customHeight="1">
      <c r="A80" s="36"/>
      <c r="B80" s="37"/>
      <c r="C80" s="31" t="s">
        <v>25</v>
      </c>
      <c r="D80" s="38"/>
      <c r="E80" s="38"/>
      <c r="F80" s="29" t="str">
        <f>E15</f>
        <v xml:space="preserve"> </v>
      </c>
      <c r="G80" s="38"/>
      <c r="H80" s="38"/>
      <c r="I80" s="31" t="s">
        <v>30</v>
      </c>
      <c r="J80" s="34" t="str">
        <f>E21</f>
        <v xml:space="preserve"> </v>
      </c>
      <c r="K80" s="38"/>
      <c r="L80" s="115"/>
      <c r="S80" s="36"/>
      <c r="T80" s="36"/>
      <c r="U80" s="36"/>
      <c r="V80" s="36"/>
      <c r="W80" s="36"/>
      <c r="X80" s="36"/>
      <c r="Y80" s="36"/>
      <c r="Z80" s="36"/>
      <c r="AA80" s="36"/>
      <c r="AB80" s="36"/>
      <c r="AC80" s="36"/>
      <c r="AD80" s="36"/>
      <c r="AE80" s="36"/>
    </row>
    <row r="81" spans="1:65" s="2" customFormat="1" ht="15.2" customHeight="1">
      <c r="A81" s="36"/>
      <c r="B81" s="37"/>
      <c r="C81" s="31" t="s">
        <v>28</v>
      </c>
      <c r="D81" s="38"/>
      <c r="E81" s="38"/>
      <c r="F81" s="29" t="str">
        <f>IF(E18="","",E18)</f>
        <v>Vyplň údaj</v>
      </c>
      <c r="G81" s="38"/>
      <c r="H81" s="38"/>
      <c r="I81" s="31" t="s">
        <v>32</v>
      </c>
      <c r="J81" s="34" t="str">
        <f>E24</f>
        <v xml:space="preserve"> </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217</v>
      </c>
      <c r="D83" s="156" t="s">
        <v>54</v>
      </c>
      <c r="E83" s="156" t="s">
        <v>50</v>
      </c>
      <c r="F83" s="156" t="s">
        <v>51</v>
      </c>
      <c r="G83" s="156" t="s">
        <v>218</v>
      </c>
      <c r="H83" s="156" t="s">
        <v>219</v>
      </c>
      <c r="I83" s="156" t="s">
        <v>220</v>
      </c>
      <c r="J83" s="156" t="s">
        <v>206</v>
      </c>
      <c r="K83" s="157" t="s">
        <v>221</v>
      </c>
      <c r="L83" s="158"/>
      <c r="M83" s="70" t="s">
        <v>19</v>
      </c>
      <c r="N83" s="71" t="s">
        <v>39</v>
      </c>
      <c r="O83" s="71" t="s">
        <v>222</v>
      </c>
      <c r="P83" s="71" t="s">
        <v>223</v>
      </c>
      <c r="Q83" s="71" t="s">
        <v>224</v>
      </c>
      <c r="R83" s="71" t="s">
        <v>225</v>
      </c>
      <c r="S83" s="71" t="s">
        <v>226</v>
      </c>
      <c r="T83" s="72" t="s">
        <v>227</v>
      </c>
      <c r="U83" s="153"/>
      <c r="V83" s="153"/>
      <c r="W83" s="153"/>
      <c r="X83" s="153"/>
      <c r="Y83" s="153"/>
      <c r="Z83" s="153"/>
      <c r="AA83" s="153"/>
      <c r="AB83" s="153"/>
      <c r="AC83" s="153"/>
      <c r="AD83" s="153"/>
      <c r="AE83" s="153"/>
    </row>
    <row r="84" spans="1:65" s="2" customFormat="1" ht="22.9" customHeight="1">
      <c r="A84" s="36"/>
      <c r="B84" s="37"/>
      <c r="C84" s="77" t="s">
        <v>228</v>
      </c>
      <c r="D84" s="38"/>
      <c r="E84" s="38"/>
      <c r="F84" s="38"/>
      <c r="G84" s="38"/>
      <c r="H84" s="38"/>
      <c r="I84" s="38"/>
      <c r="J84" s="159">
        <f>BK84</f>
        <v>0</v>
      </c>
      <c r="K84" s="38"/>
      <c r="L84" s="41"/>
      <c r="M84" s="73"/>
      <c r="N84" s="160"/>
      <c r="O84" s="74"/>
      <c r="P84" s="161">
        <f>P85</f>
        <v>0</v>
      </c>
      <c r="Q84" s="74"/>
      <c r="R84" s="161">
        <f>R85</f>
        <v>53.155652500000002</v>
      </c>
      <c r="S84" s="74"/>
      <c r="T84" s="162">
        <f>T85</f>
        <v>0</v>
      </c>
      <c r="U84" s="36"/>
      <c r="V84" s="36"/>
      <c r="W84" s="36"/>
      <c r="X84" s="36"/>
      <c r="Y84" s="36"/>
      <c r="Z84" s="36"/>
      <c r="AA84" s="36"/>
      <c r="AB84" s="36"/>
      <c r="AC84" s="36"/>
      <c r="AD84" s="36"/>
      <c r="AE84" s="36"/>
      <c r="AT84" s="19" t="s">
        <v>68</v>
      </c>
      <c r="AU84" s="19" t="s">
        <v>207</v>
      </c>
      <c r="BK84" s="163">
        <f>BK85</f>
        <v>0</v>
      </c>
    </row>
    <row r="85" spans="1:65" s="12" customFormat="1" ht="25.9" customHeight="1">
      <c r="B85" s="164"/>
      <c r="C85" s="165"/>
      <c r="D85" s="166" t="s">
        <v>68</v>
      </c>
      <c r="E85" s="167" t="s">
        <v>229</v>
      </c>
      <c r="F85" s="167" t="s">
        <v>230</v>
      </c>
      <c r="G85" s="165"/>
      <c r="H85" s="165"/>
      <c r="I85" s="168"/>
      <c r="J85" s="169">
        <f>BK85</f>
        <v>0</v>
      </c>
      <c r="K85" s="165"/>
      <c r="L85" s="170"/>
      <c r="M85" s="171"/>
      <c r="N85" s="172"/>
      <c r="O85" s="172"/>
      <c r="P85" s="173">
        <f>P86+P131+P171+P181</f>
        <v>0</v>
      </c>
      <c r="Q85" s="172"/>
      <c r="R85" s="173">
        <f>R86+R131+R171+R181</f>
        <v>53.155652500000002</v>
      </c>
      <c r="S85" s="172"/>
      <c r="T85" s="174">
        <f>T86+T131+T171+T181</f>
        <v>0</v>
      </c>
      <c r="AR85" s="175" t="s">
        <v>76</v>
      </c>
      <c r="AT85" s="176" t="s">
        <v>68</v>
      </c>
      <c r="AU85" s="176" t="s">
        <v>69</v>
      </c>
      <c r="AY85" s="175" t="s">
        <v>231</v>
      </c>
      <c r="BK85" s="177">
        <f>BK86+BK131+BK171+BK181</f>
        <v>0</v>
      </c>
    </row>
    <row r="86" spans="1:65" s="12" customFormat="1" ht="22.9" customHeight="1">
      <c r="B86" s="164"/>
      <c r="C86" s="165"/>
      <c r="D86" s="166" t="s">
        <v>68</v>
      </c>
      <c r="E86" s="178" t="s">
        <v>76</v>
      </c>
      <c r="F86" s="178" t="s">
        <v>240</v>
      </c>
      <c r="G86" s="165"/>
      <c r="H86" s="165"/>
      <c r="I86" s="168"/>
      <c r="J86" s="179">
        <f>BK86</f>
        <v>0</v>
      </c>
      <c r="K86" s="165"/>
      <c r="L86" s="170"/>
      <c r="M86" s="171"/>
      <c r="N86" s="172"/>
      <c r="O86" s="172"/>
      <c r="P86" s="173">
        <f>SUM(P87:P130)</f>
        <v>0</v>
      </c>
      <c r="Q86" s="172"/>
      <c r="R86" s="173">
        <f>SUM(R87:R130)</f>
        <v>0</v>
      </c>
      <c r="S86" s="172"/>
      <c r="T86" s="174">
        <f>SUM(T87:T130)</f>
        <v>0</v>
      </c>
      <c r="AR86" s="175" t="s">
        <v>76</v>
      </c>
      <c r="AT86" s="176" t="s">
        <v>68</v>
      </c>
      <c r="AU86" s="176" t="s">
        <v>76</v>
      </c>
      <c r="AY86" s="175" t="s">
        <v>231</v>
      </c>
      <c r="BK86" s="177">
        <f>SUM(BK87:BK130)</f>
        <v>0</v>
      </c>
    </row>
    <row r="87" spans="1:65" s="2" customFormat="1" ht="44.25" customHeight="1">
      <c r="A87" s="36"/>
      <c r="B87" s="37"/>
      <c r="C87" s="180" t="s">
        <v>76</v>
      </c>
      <c r="D87" s="180" t="s">
        <v>234</v>
      </c>
      <c r="E87" s="181" t="s">
        <v>585</v>
      </c>
      <c r="F87" s="182" t="s">
        <v>586</v>
      </c>
      <c r="G87" s="183" t="s">
        <v>356</v>
      </c>
      <c r="H87" s="184">
        <v>20.119</v>
      </c>
      <c r="I87" s="185"/>
      <c r="J87" s="186">
        <f>ROUND(I87*H87,2)</f>
        <v>0</v>
      </c>
      <c r="K87" s="182" t="s">
        <v>244</v>
      </c>
      <c r="L87" s="41"/>
      <c r="M87" s="187" t="s">
        <v>19</v>
      </c>
      <c r="N87" s="188" t="s">
        <v>40</v>
      </c>
      <c r="O87" s="66"/>
      <c r="P87" s="189">
        <f>O87*H87</f>
        <v>0</v>
      </c>
      <c r="Q87" s="189">
        <v>0</v>
      </c>
      <c r="R87" s="189">
        <f>Q87*H87</f>
        <v>0</v>
      </c>
      <c r="S87" s="189">
        <v>0</v>
      </c>
      <c r="T87" s="190">
        <f>S87*H87</f>
        <v>0</v>
      </c>
      <c r="U87" s="36"/>
      <c r="V87" s="36"/>
      <c r="W87" s="36"/>
      <c r="X87" s="36"/>
      <c r="Y87" s="36"/>
      <c r="Z87" s="36"/>
      <c r="AA87" s="36"/>
      <c r="AB87" s="36"/>
      <c r="AC87" s="36"/>
      <c r="AD87" s="36"/>
      <c r="AE87" s="36"/>
      <c r="AR87" s="191" t="s">
        <v>238</v>
      </c>
      <c r="AT87" s="191" t="s">
        <v>234</v>
      </c>
      <c r="AU87" s="191" t="s">
        <v>78</v>
      </c>
      <c r="AY87" s="19" t="s">
        <v>231</v>
      </c>
      <c r="BE87" s="192">
        <f>IF(N87="základní",J87,0)</f>
        <v>0</v>
      </c>
      <c r="BF87" s="192">
        <f>IF(N87="snížená",J87,0)</f>
        <v>0</v>
      </c>
      <c r="BG87" s="192">
        <f>IF(N87="zákl. přenesená",J87,0)</f>
        <v>0</v>
      </c>
      <c r="BH87" s="192">
        <f>IF(N87="sníž. přenesená",J87,0)</f>
        <v>0</v>
      </c>
      <c r="BI87" s="192">
        <f>IF(N87="nulová",J87,0)</f>
        <v>0</v>
      </c>
      <c r="BJ87" s="19" t="s">
        <v>76</v>
      </c>
      <c r="BK87" s="192">
        <f>ROUND(I87*H87,2)</f>
        <v>0</v>
      </c>
      <c r="BL87" s="19" t="s">
        <v>238</v>
      </c>
      <c r="BM87" s="191" t="s">
        <v>989</v>
      </c>
    </row>
    <row r="88" spans="1:65" s="2" customFormat="1" ht="48.75">
      <c r="A88" s="36"/>
      <c r="B88" s="37"/>
      <c r="C88" s="38"/>
      <c r="D88" s="193" t="s">
        <v>246</v>
      </c>
      <c r="E88" s="38"/>
      <c r="F88" s="194" t="s">
        <v>588</v>
      </c>
      <c r="G88" s="38"/>
      <c r="H88" s="38"/>
      <c r="I88" s="195"/>
      <c r="J88" s="38"/>
      <c r="K88" s="38"/>
      <c r="L88" s="41"/>
      <c r="M88" s="196"/>
      <c r="N88" s="197"/>
      <c r="O88" s="66"/>
      <c r="P88" s="66"/>
      <c r="Q88" s="66"/>
      <c r="R88" s="66"/>
      <c r="S88" s="66"/>
      <c r="T88" s="67"/>
      <c r="U88" s="36"/>
      <c r="V88" s="36"/>
      <c r="W88" s="36"/>
      <c r="X88" s="36"/>
      <c r="Y88" s="36"/>
      <c r="Z88" s="36"/>
      <c r="AA88" s="36"/>
      <c r="AB88" s="36"/>
      <c r="AC88" s="36"/>
      <c r="AD88" s="36"/>
      <c r="AE88" s="36"/>
      <c r="AT88" s="19" t="s">
        <v>246</v>
      </c>
      <c r="AU88" s="19" t="s">
        <v>78</v>
      </c>
    </row>
    <row r="89" spans="1:65" s="13" customFormat="1" ht="11.25">
      <c r="B89" s="198"/>
      <c r="C89" s="199"/>
      <c r="D89" s="193" t="s">
        <v>248</v>
      </c>
      <c r="E89" s="200" t="s">
        <v>19</v>
      </c>
      <c r="F89" s="201" t="s">
        <v>589</v>
      </c>
      <c r="G89" s="199"/>
      <c r="H89" s="200" t="s">
        <v>19</v>
      </c>
      <c r="I89" s="202"/>
      <c r="J89" s="199"/>
      <c r="K89" s="199"/>
      <c r="L89" s="203"/>
      <c r="M89" s="204"/>
      <c r="N89" s="205"/>
      <c r="O89" s="205"/>
      <c r="P89" s="205"/>
      <c r="Q89" s="205"/>
      <c r="R89" s="205"/>
      <c r="S89" s="205"/>
      <c r="T89" s="206"/>
      <c r="AT89" s="207" t="s">
        <v>248</v>
      </c>
      <c r="AU89" s="207" t="s">
        <v>78</v>
      </c>
      <c r="AV89" s="13" t="s">
        <v>76</v>
      </c>
      <c r="AW89" s="13" t="s">
        <v>31</v>
      </c>
      <c r="AX89" s="13" t="s">
        <v>69</v>
      </c>
      <c r="AY89" s="207" t="s">
        <v>231</v>
      </c>
    </row>
    <row r="90" spans="1:65" s="14" customFormat="1" ht="11.25">
      <c r="B90" s="208"/>
      <c r="C90" s="209"/>
      <c r="D90" s="193" t="s">
        <v>248</v>
      </c>
      <c r="E90" s="210" t="s">
        <v>19</v>
      </c>
      <c r="F90" s="211" t="s">
        <v>990</v>
      </c>
      <c r="G90" s="209"/>
      <c r="H90" s="212">
        <v>20.119</v>
      </c>
      <c r="I90" s="213"/>
      <c r="J90" s="209"/>
      <c r="K90" s="209"/>
      <c r="L90" s="214"/>
      <c r="M90" s="215"/>
      <c r="N90" s="216"/>
      <c r="O90" s="216"/>
      <c r="P90" s="216"/>
      <c r="Q90" s="216"/>
      <c r="R90" s="216"/>
      <c r="S90" s="216"/>
      <c r="T90" s="217"/>
      <c r="AT90" s="218" t="s">
        <v>248</v>
      </c>
      <c r="AU90" s="218" t="s">
        <v>78</v>
      </c>
      <c r="AV90" s="14" t="s">
        <v>78</v>
      </c>
      <c r="AW90" s="14" t="s">
        <v>31</v>
      </c>
      <c r="AX90" s="14" t="s">
        <v>76</v>
      </c>
      <c r="AY90" s="218" t="s">
        <v>231</v>
      </c>
    </row>
    <row r="91" spans="1:65" s="2" customFormat="1" ht="49.15" customHeight="1">
      <c r="A91" s="36"/>
      <c r="B91" s="37"/>
      <c r="C91" s="180" t="s">
        <v>78</v>
      </c>
      <c r="D91" s="180" t="s">
        <v>234</v>
      </c>
      <c r="E91" s="181" t="s">
        <v>991</v>
      </c>
      <c r="F91" s="182" t="s">
        <v>992</v>
      </c>
      <c r="G91" s="183" t="s">
        <v>356</v>
      </c>
      <c r="H91" s="184">
        <v>8.2520000000000007</v>
      </c>
      <c r="I91" s="185"/>
      <c r="J91" s="186">
        <f>ROUND(I91*H91,2)</f>
        <v>0</v>
      </c>
      <c r="K91" s="182" t="s">
        <v>244</v>
      </c>
      <c r="L91" s="41"/>
      <c r="M91" s="187" t="s">
        <v>19</v>
      </c>
      <c r="N91" s="188" t="s">
        <v>40</v>
      </c>
      <c r="O91" s="66"/>
      <c r="P91" s="189">
        <f>O91*H91</f>
        <v>0</v>
      </c>
      <c r="Q91" s="189">
        <v>0</v>
      </c>
      <c r="R91" s="189">
        <f>Q91*H91</f>
        <v>0</v>
      </c>
      <c r="S91" s="189">
        <v>0</v>
      </c>
      <c r="T91" s="190">
        <f>S91*H91</f>
        <v>0</v>
      </c>
      <c r="U91" s="36"/>
      <c r="V91" s="36"/>
      <c r="W91" s="36"/>
      <c r="X91" s="36"/>
      <c r="Y91" s="36"/>
      <c r="Z91" s="36"/>
      <c r="AA91" s="36"/>
      <c r="AB91" s="36"/>
      <c r="AC91" s="36"/>
      <c r="AD91" s="36"/>
      <c r="AE91" s="36"/>
      <c r="AR91" s="191" t="s">
        <v>238</v>
      </c>
      <c r="AT91" s="191" t="s">
        <v>234</v>
      </c>
      <c r="AU91" s="191" t="s">
        <v>78</v>
      </c>
      <c r="AY91" s="19" t="s">
        <v>231</v>
      </c>
      <c r="BE91" s="192">
        <f>IF(N91="základní",J91,0)</f>
        <v>0</v>
      </c>
      <c r="BF91" s="192">
        <f>IF(N91="snížená",J91,0)</f>
        <v>0</v>
      </c>
      <c r="BG91" s="192">
        <f>IF(N91="zákl. přenesená",J91,0)</f>
        <v>0</v>
      </c>
      <c r="BH91" s="192">
        <f>IF(N91="sníž. přenesená",J91,0)</f>
        <v>0</v>
      </c>
      <c r="BI91" s="192">
        <f>IF(N91="nulová",J91,0)</f>
        <v>0</v>
      </c>
      <c r="BJ91" s="19" t="s">
        <v>76</v>
      </c>
      <c r="BK91" s="192">
        <f>ROUND(I91*H91,2)</f>
        <v>0</v>
      </c>
      <c r="BL91" s="19" t="s">
        <v>238</v>
      </c>
      <c r="BM91" s="191" t="s">
        <v>993</v>
      </c>
    </row>
    <row r="92" spans="1:65" s="2" customFormat="1" ht="48.75">
      <c r="A92" s="36"/>
      <c r="B92" s="37"/>
      <c r="C92" s="38"/>
      <c r="D92" s="193" t="s">
        <v>246</v>
      </c>
      <c r="E92" s="38"/>
      <c r="F92" s="194" t="s">
        <v>994</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246</v>
      </c>
      <c r="AU92" s="19" t="s">
        <v>78</v>
      </c>
    </row>
    <row r="93" spans="1:65" s="13" customFormat="1" ht="11.25">
      <c r="B93" s="198"/>
      <c r="C93" s="199"/>
      <c r="D93" s="193" t="s">
        <v>248</v>
      </c>
      <c r="E93" s="200" t="s">
        <v>19</v>
      </c>
      <c r="F93" s="201" t="s">
        <v>995</v>
      </c>
      <c r="G93" s="199"/>
      <c r="H93" s="200" t="s">
        <v>19</v>
      </c>
      <c r="I93" s="202"/>
      <c r="J93" s="199"/>
      <c r="K93" s="199"/>
      <c r="L93" s="203"/>
      <c r="M93" s="204"/>
      <c r="N93" s="205"/>
      <c r="O93" s="205"/>
      <c r="P93" s="205"/>
      <c r="Q93" s="205"/>
      <c r="R93" s="205"/>
      <c r="S93" s="205"/>
      <c r="T93" s="206"/>
      <c r="AT93" s="207" t="s">
        <v>248</v>
      </c>
      <c r="AU93" s="207" t="s">
        <v>78</v>
      </c>
      <c r="AV93" s="13" t="s">
        <v>76</v>
      </c>
      <c r="AW93" s="13" t="s">
        <v>31</v>
      </c>
      <c r="AX93" s="13" t="s">
        <v>69</v>
      </c>
      <c r="AY93" s="207" t="s">
        <v>231</v>
      </c>
    </row>
    <row r="94" spans="1:65" s="14" customFormat="1" ht="11.25">
      <c r="B94" s="208"/>
      <c r="C94" s="209"/>
      <c r="D94" s="193" t="s">
        <v>248</v>
      </c>
      <c r="E94" s="210" t="s">
        <v>19</v>
      </c>
      <c r="F94" s="211" t="s">
        <v>996</v>
      </c>
      <c r="G94" s="209"/>
      <c r="H94" s="212">
        <v>8.2520000000000007</v>
      </c>
      <c r="I94" s="213"/>
      <c r="J94" s="209"/>
      <c r="K94" s="209"/>
      <c r="L94" s="214"/>
      <c r="M94" s="215"/>
      <c r="N94" s="216"/>
      <c r="O94" s="216"/>
      <c r="P94" s="216"/>
      <c r="Q94" s="216"/>
      <c r="R94" s="216"/>
      <c r="S94" s="216"/>
      <c r="T94" s="217"/>
      <c r="AT94" s="218" t="s">
        <v>248</v>
      </c>
      <c r="AU94" s="218" t="s">
        <v>78</v>
      </c>
      <c r="AV94" s="14" t="s">
        <v>78</v>
      </c>
      <c r="AW94" s="14" t="s">
        <v>31</v>
      </c>
      <c r="AX94" s="14" t="s">
        <v>76</v>
      </c>
      <c r="AY94" s="218" t="s">
        <v>231</v>
      </c>
    </row>
    <row r="95" spans="1:65" s="2" customFormat="1" ht="62.65" customHeight="1">
      <c r="A95" s="36"/>
      <c r="B95" s="37"/>
      <c r="C95" s="180" t="s">
        <v>119</v>
      </c>
      <c r="D95" s="180" t="s">
        <v>234</v>
      </c>
      <c r="E95" s="181" t="s">
        <v>540</v>
      </c>
      <c r="F95" s="182" t="s">
        <v>541</v>
      </c>
      <c r="G95" s="183" t="s">
        <v>356</v>
      </c>
      <c r="H95" s="184">
        <v>5.55</v>
      </c>
      <c r="I95" s="185"/>
      <c r="J95" s="186">
        <f>ROUND(I95*H95,2)</f>
        <v>0</v>
      </c>
      <c r="K95" s="182" t="s">
        <v>244</v>
      </c>
      <c r="L95" s="41"/>
      <c r="M95" s="187" t="s">
        <v>19</v>
      </c>
      <c r="N95" s="188" t="s">
        <v>40</v>
      </c>
      <c r="O95" s="66"/>
      <c r="P95" s="189">
        <f>O95*H95</f>
        <v>0</v>
      </c>
      <c r="Q95" s="189">
        <v>0</v>
      </c>
      <c r="R95" s="189">
        <f>Q95*H95</f>
        <v>0</v>
      </c>
      <c r="S95" s="189">
        <v>0</v>
      </c>
      <c r="T95" s="190">
        <f>S95*H95</f>
        <v>0</v>
      </c>
      <c r="U95" s="36"/>
      <c r="V95" s="36"/>
      <c r="W95" s="36"/>
      <c r="X95" s="36"/>
      <c r="Y95" s="36"/>
      <c r="Z95" s="36"/>
      <c r="AA95" s="36"/>
      <c r="AB95" s="36"/>
      <c r="AC95" s="36"/>
      <c r="AD95" s="36"/>
      <c r="AE95" s="36"/>
      <c r="AR95" s="191" t="s">
        <v>238</v>
      </c>
      <c r="AT95" s="191" t="s">
        <v>234</v>
      </c>
      <c r="AU95" s="191" t="s">
        <v>78</v>
      </c>
      <c r="AY95" s="19" t="s">
        <v>231</v>
      </c>
      <c r="BE95" s="192">
        <f>IF(N95="základní",J95,0)</f>
        <v>0</v>
      </c>
      <c r="BF95" s="192">
        <f>IF(N95="snížená",J95,0)</f>
        <v>0</v>
      </c>
      <c r="BG95" s="192">
        <f>IF(N95="zákl. přenesená",J95,0)</f>
        <v>0</v>
      </c>
      <c r="BH95" s="192">
        <f>IF(N95="sníž. přenesená",J95,0)</f>
        <v>0</v>
      </c>
      <c r="BI95" s="192">
        <f>IF(N95="nulová",J95,0)</f>
        <v>0</v>
      </c>
      <c r="BJ95" s="19" t="s">
        <v>76</v>
      </c>
      <c r="BK95" s="192">
        <f>ROUND(I95*H95,2)</f>
        <v>0</v>
      </c>
      <c r="BL95" s="19" t="s">
        <v>238</v>
      </c>
      <c r="BM95" s="191" t="s">
        <v>997</v>
      </c>
    </row>
    <row r="96" spans="1:65" s="2" customFormat="1" ht="78">
      <c r="A96" s="36"/>
      <c r="B96" s="37"/>
      <c r="C96" s="38"/>
      <c r="D96" s="193" t="s">
        <v>246</v>
      </c>
      <c r="E96" s="38"/>
      <c r="F96" s="194" t="s">
        <v>530</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246</v>
      </c>
      <c r="AU96" s="19" t="s">
        <v>78</v>
      </c>
    </row>
    <row r="97" spans="1:65" s="13" customFormat="1" ht="11.25">
      <c r="B97" s="198"/>
      <c r="C97" s="199"/>
      <c r="D97" s="193" t="s">
        <v>248</v>
      </c>
      <c r="E97" s="200" t="s">
        <v>19</v>
      </c>
      <c r="F97" s="201" t="s">
        <v>998</v>
      </c>
      <c r="G97" s="199"/>
      <c r="H97" s="200" t="s">
        <v>19</v>
      </c>
      <c r="I97" s="202"/>
      <c r="J97" s="199"/>
      <c r="K97" s="199"/>
      <c r="L97" s="203"/>
      <c r="M97" s="204"/>
      <c r="N97" s="205"/>
      <c r="O97" s="205"/>
      <c r="P97" s="205"/>
      <c r="Q97" s="205"/>
      <c r="R97" s="205"/>
      <c r="S97" s="205"/>
      <c r="T97" s="206"/>
      <c r="AT97" s="207" t="s">
        <v>248</v>
      </c>
      <c r="AU97" s="207" t="s">
        <v>78</v>
      </c>
      <c r="AV97" s="13" t="s">
        <v>76</v>
      </c>
      <c r="AW97" s="13" t="s">
        <v>31</v>
      </c>
      <c r="AX97" s="13" t="s">
        <v>69</v>
      </c>
      <c r="AY97" s="207" t="s">
        <v>231</v>
      </c>
    </row>
    <row r="98" spans="1:65" s="14" customFormat="1" ht="11.25">
      <c r="B98" s="208"/>
      <c r="C98" s="209"/>
      <c r="D98" s="193" t="s">
        <v>248</v>
      </c>
      <c r="E98" s="210" t="s">
        <v>19</v>
      </c>
      <c r="F98" s="211" t="s">
        <v>999</v>
      </c>
      <c r="G98" s="209"/>
      <c r="H98" s="212">
        <v>28.370999999999999</v>
      </c>
      <c r="I98" s="213"/>
      <c r="J98" s="209"/>
      <c r="K98" s="209"/>
      <c r="L98" s="214"/>
      <c r="M98" s="215"/>
      <c r="N98" s="216"/>
      <c r="O98" s="216"/>
      <c r="P98" s="216"/>
      <c r="Q98" s="216"/>
      <c r="R98" s="216"/>
      <c r="S98" s="216"/>
      <c r="T98" s="217"/>
      <c r="AT98" s="218" t="s">
        <v>248</v>
      </c>
      <c r="AU98" s="218" t="s">
        <v>78</v>
      </c>
      <c r="AV98" s="14" t="s">
        <v>78</v>
      </c>
      <c r="AW98" s="14" t="s">
        <v>31</v>
      </c>
      <c r="AX98" s="14" t="s">
        <v>69</v>
      </c>
      <c r="AY98" s="218" t="s">
        <v>231</v>
      </c>
    </row>
    <row r="99" spans="1:65" s="13" customFormat="1" ht="11.25">
      <c r="B99" s="198"/>
      <c r="C99" s="199"/>
      <c r="D99" s="193" t="s">
        <v>248</v>
      </c>
      <c r="E99" s="200" t="s">
        <v>19</v>
      </c>
      <c r="F99" s="201" t="s">
        <v>1000</v>
      </c>
      <c r="G99" s="199"/>
      <c r="H99" s="200" t="s">
        <v>19</v>
      </c>
      <c r="I99" s="202"/>
      <c r="J99" s="199"/>
      <c r="K99" s="199"/>
      <c r="L99" s="203"/>
      <c r="M99" s="204"/>
      <c r="N99" s="205"/>
      <c r="O99" s="205"/>
      <c r="P99" s="205"/>
      <c r="Q99" s="205"/>
      <c r="R99" s="205"/>
      <c r="S99" s="205"/>
      <c r="T99" s="206"/>
      <c r="AT99" s="207" t="s">
        <v>248</v>
      </c>
      <c r="AU99" s="207" t="s">
        <v>78</v>
      </c>
      <c r="AV99" s="13" t="s">
        <v>76</v>
      </c>
      <c r="AW99" s="13" t="s">
        <v>31</v>
      </c>
      <c r="AX99" s="13" t="s">
        <v>69</v>
      </c>
      <c r="AY99" s="207" t="s">
        <v>231</v>
      </c>
    </row>
    <row r="100" spans="1:65" s="14" customFormat="1" ht="11.25">
      <c r="B100" s="208"/>
      <c r="C100" s="209"/>
      <c r="D100" s="193" t="s">
        <v>248</v>
      </c>
      <c r="E100" s="210" t="s">
        <v>19</v>
      </c>
      <c r="F100" s="211" t="s">
        <v>1001</v>
      </c>
      <c r="G100" s="209"/>
      <c r="H100" s="212">
        <v>-22.821000000000002</v>
      </c>
      <c r="I100" s="213"/>
      <c r="J100" s="209"/>
      <c r="K100" s="209"/>
      <c r="L100" s="214"/>
      <c r="M100" s="215"/>
      <c r="N100" s="216"/>
      <c r="O100" s="216"/>
      <c r="P100" s="216"/>
      <c r="Q100" s="216"/>
      <c r="R100" s="216"/>
      <c r="S100" s="216"/>
      <c r="T100" s="217"/>
      <c r="AT100" s="218" t="s">
        <v>248</v>
      </c>
      <c r="AU100" s="218" t="s">
        <v>78</v>
      </c>
      <c r="AV100" s="14" t="s">
        <v>78</v>
      </c>
      <c r="AW100" s="14" t="s">
        <v>31</v>
      </c>
      <c r="AX100" s="14" t="s">
        <v>69</v>
      </c>
      <c r="AY100" s="218" t="s">
        <v>231</v>
      </c>
    </row>
    <row r="101" spans="1:65" s="15" customFormat="1" ht="11.25">
      <c r="B101" s="219"/>
      <c r="C101" s="220"/>
      <c r="D101" s="193" t="s">
        <v>248</v>
      </c>
      <c r="E101" s="221" t="s">
        <v>19</v>
      </c>
      <c r="F101" s="222" t="s">
        <v>260</v>
      </c>
      <c r="G101" s="220"/>
      <c r="H101" s="223">
        <v>5.5499999999999972</v>
      </c>
      <c r="I101" s="224"/>
      <c r="J101" s="220"/>
      <c r="K101" s="220"/>
      <c r="L101" s="225"/>
      <c r="M101" s="226"/>
      <c r="N101" s="227"/>
      <c r="O101" s="227"/>
      <c r="P101" s="227"/>
      <c r="Q101" s="227"/>
      <c r="R101" s="227"/>
      <c r="S101" s="227"/>
      <c r="T101" s="228"/>
      <c r="AT101" s="229" t="s">
        <v>248</v>
      </c>
      <c r="AU101" s="229" t="s">
        <v>78</v>
      </c>
      <c r="AV101" s="15" t="s">
        <v>238</v>
      </c>
      <c r="AW101" s="15" t="s">
        <v>31</v>
      </c>
      <c r="AX101" s="15" t="s">
        <v>76</v>
      </c>
      <c r="AY101" s="229" t="s">
        <v>231</v>
      </c>
    </row>
    <row r="102" spans="1:65" s="2" customFormat="1" ht="66.75" customHeight="1">
      <c r="A102" s="36"/>
      <c r="B102" s="37"/>
      <c r="C102" s="180" t="s">
        <v>238</v>
      </c>
      <c r="D102" s="180" t="s">
        <v>234</v>
      </c>
      <c r="E102" s="181" t="s">
        <v>547</v>
      </c>
      <c r="F102" s="182" t="s">
        <v>548</v>
      </c>
      <c r="G102" s="183" t="s">
        <v>356</v>
      </c>
      <c r="H102" s="184">
        <v>27.75</v>
      </c>
      <c r="I102" s="185"/>
      <c r="J102" s="186">
        <f>ROUND(I102*H102,2)</f>
        <v>0</v>
      </c>
      <c r="K102" s="182" t="s">
        <v>244</v>
      </c>
      <c r="L102" s="41"/>
      <c r="M102" s="187" t="s">
        <v>19</v>
      </c>
      <c r="N102" s="188" t="s">
        <v>40</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238</v>
      </c>
      <c r="AT102" s="191" t="s">
        <v>234</v>
      </c>
      <c r="AU102" s="191" t="s">
        <v>78</v>
      </c>
      <c r="AY102" s="19" t="s">
        <v>231</v>
      </c>
      <c r="BE102" s="192">
        <f>IF(N102="základní",J102,0)</f>
        <v>0</v>
      </c>
      <c r="BF102" s="192">
        <f>IF(N102="snížená",J102,0)</f>
        <v>0</v>
      </c>
      <c r="BG102" s="192">
        <f>IF(N102="zákl. přenesená",J102,0)</f>
        <v>0</v>
      </c>
      <c r="BH102" s="192">
        <f>IF(N102="sníž. přenesená",J102,0)</f>
        <v>0</v>
      </c>
      <c r="BI102" s="192">
        <f>IF(N102="nulová",J102,0)</f>
        <v>0</v>
      </c>
      <c r="BJ102" s="19" t="s">
        <v>76</v>
      </c>
      <c r="BK102" s="192">
        <f>ROUND(I102*H102,2)</f>
        <v>0</v>
      </c>
      <c r="BL102" s="19" t="s">
        <v>238</v>
      </c>
      <c r="BM102" s="191" t="s">
        <v>1002</v>
      </c>
    </row>
    <row r="103" spans="1:65" s="2" customFormat="1" ht="78">
      <c r="A103" s="36"/>
      <c r="B103" s="37"/>
      <c r="C103" s="38"/>
      <c r="D103" s="193" t="s">
        <v>246</v>
      </c>
      <c r="E103" s="38"/>
      <c r="F103" s="194" t="s">
        <v>530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246</v>
      </c>
      <c r="AU103" s="19" t="s">
        <v>78</v>
      </c>
    </row>
    <row r="104" spans="1:65" s="13" customFormat="1" ht="11.25">
      <c r="B104" s="198"/>
      <c r="C104" s="199"/>
      <c r="D104" s="193" t="s">
        <v>248</v>
      </c>
      <c r="E104" s="200" t="s">
        <v>19</v>
      </c>
      <c r="F104" s="201" t="s">
        <v>1003</v>
      </c>
      <c r="G104" s="199"/>
      <c r="H104" s="200" t="s">
        <v>19</v>
      </c>
      <c r="I104" s="202"/>
      <c r="J104" s="199"/>
      <c r="K104" s="199"/>
      <c r="L104" s="203"/>
      <c r="M104" s="204"/>
      <c r="N104" s="205"/>
      <c r="O104" s="205"/>
      <c r="P104" s="205"/>
      <c r="Q104" s="205"/>
      <c r="R104" s="205"/>
      <c r="S104" s="205"/>
      <c r="T104" s="206"/>
      <c r="AT104" s="207" t="s">
        <v>248</v>
      </c>
      <c r="AU104" s="207" t="s">
        <v>78</v>
      </c>
      <c r="AV104" s="13" t="s">
        <v>76</v>
      </c>
      <c r="AW104" s="13" t="s">
        <v>31</v>
      </c>
      <c r="AX104" s="13" t="s">
        <v>69</v>
      </c>
      <c r="AY104" s="207" t="s">
        <v>231</v>
      </c>
    </row>
    <row r="105" spans="1:65" s="14" customFormat="1" ht="11.25">
      <c r="B105" s="208"/>
      <c r="C105" s="209"/>
      <c r="D105" s="193" t="s">
        <v>248</v>
      </c>
      <c r="E105" s="210" t="s">
        <v>19</v>
      </c>
      <c r="F105" s="211" t="s">
        <v>1004</v>
      </c>
      <c r="G105" s="209"/>
      <c r="H105" s="212">
        <v>27.75</v>
      </c>
      <c r="I105" s="213"/>
      <c r="J105" s="209"/>
      <c r="K105" s="209"/>
      <c r="L105" s="214"/>
      <c r="M105" s="215"/>
      <c r="N105" s="216"/>
      <c r="O105" s="216"/>
      <c r="P105" s="216"/>
      <c r="Q105" s="216"/>
      <c r="R105" s="216"/>
      <c r="S105" s="216"/>
      <c r="T105" s="217"/>
      <c r="AT105" s="218" t="s">
        <v>248</v>
      </c>
      <c r="AU105" s="218" t="s">
        <v>78</v>
      </c>
      <c r="AV105" s="14" t="s">
        <v>78</v>
      </c>
      <c r="AW105" s="14" t="s">
        <v>31</v>
      </c>
      <c r="AX105" s="14" t="s">
        <v>76</v>
      </c>
      <c r="AY105" s="218" t="s">
        <v>231</v>
      </c>
    </row>
    <row r="106" spans="1:65" s="2" customFormat="1" ht="44.25" customHeight="1">
      <c r="A106" s="36"/>
      <c r="B106" s="37"/>
      <c r="C106" s="180" t="s">
        <v>269</v>
      </c>
      <c r="D106" s="180" t="s">
        <v>234</v>
      </c>
      <c r="E106" s="181" t="s">
        <v>568</v>
      </c>
      <c r="F106" s="182" t="s">
        <v>431</v>
      </c>
      <c r="G106" s="183" t="s">
        <v>404</v>
      </c>
      <c r="H106" s="184">
        <v>9.99</v>
      </c>
      <c r="I106" s="185"/>
      <c r="J106" s="186">
        <f>ROUND(I106*H106,2)</f>
        <v>0</v>
      </c>
      <c r="K106" s="182" t="s">
        <v>244</v>
      </c>
      <c r="L106" s="41"/>
      <c r="M106" s="187" t="s">
        <v>19</v>
      </c>
      <c r="N106" s="188" t="s">
        <v>40</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238</v>
      </c>
      <c r="AT106" s="191" t="s">
        <v>234</v>
      </c>
      <c r="AU106" s="191" t="s">
        <v>78</v>
      </c>
      <c r="AY106" s="19" t="s">
        <v>231</v>
      </c>
      <c r="BE106" s="192">
        <f>IF(N106="základní",J106,0)</f>
        <v>0</v>
      </c>
      <c r="BF106" s="192">
        <f>IF(N106="snížená",J106,0)</f>
        <v>0</v>
      </c>
      <c r="BG106" s="192">
        <f>IF(N106="zákl. přenesená",J106,0)</f>
        <v>0</v>
      </c>
      <c r="BH106" s="192">
        <f>IF(N106="sníž. přenesená",J106,0)</f>
        <v>0</v>
      </c>
      <c r="BI106" s="192">
        <f>IF(N106="nulová",J106,0)</f>
        <v>0</v>
      </c>
      <c r="BJ106" s="19" t="s">
        <v>76</v>
      </c>
      <c r="BK106" s="192">
        <f>ROUND(I106*H106,2)</f>
        <v>0</v>
      </c>
      <c r="BL106" s="19" t="s">
        <v>238</v>
      </c>
      <c r="BM106" s="191" t="s">
        <v>1005</v>
      </c>
    </row>
    <row r="107" spans="1:65" s="2" customFormat="1" ht="58.5">
      <c r="A107" s="36"/>
      <c r="B107" s="37"/>
      <c r="C107" s="38"/>
      <c r="D107" s="193" t="s">
        <v>246</v>
      </c>
      <c r="E107" s="38"/>
      <c r="F107" s="194" t="s">
        <v>570</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246</v>
      </c>
      <c r="AU107" s="19" t="s">
        <v>78</v>
      </c>
    </row>
    <row r="108" spans="1:65" s="14" customFormat="1" ht="11.25">
      <c r="B108" s="208"/>
      <c r="C108" s="209"/>
      <c r="D108" s="193" t="s">
        <v>248</v>
      </c>
      <c r="E108" s="210" t="s">
        <v>19</v>
      </c>
      <c r="F108" s="211" t="s">
        <v>1006</v>
      </c>
      <c r="G108" s="209"/>
      <c r="H108" s="212">
        <v>9.99</v>
      </c>
      <c r="I108" s="213"/>
      <c r="J108" s="209"/>
      <c r="K108" s="209"/>
      <c r="L108" s="214"/>
      <c r="M108" s="215"/>
      <c r="N108" s="216"/>
      <c r="O108" s="216"/>
      <c r="P108" s="216"/>
      <c r="Q108" s="216"/>
      <c r="R108" s="216"/>
      <c r="S108" s="216"/>
      <c r="T108" s="217"/>
      <c r="AT108" s="218" t="s">
        <v>248</v>
      </c>
      <c r="AU108" s="218" t="s">
        <v>78</v>
      </c>
      <c r="AV108" s="14" t="s">
        <v>78</v>
      </c>
      <c r="AW108" s="14" t="s">
        <v>31</v>
      </c>
      <c r="AX108" s="14" t="s">
        <v>76</v>
      </c>
      <c r="AY108" s="218" t="s">
        <v>231</v>
      </c>
    </row>
    <row r="109" spans="1:65" s="2" customFormat="1" ht="44.25" customHeight="1">
      <c r="A109" s="36"/>
      <c r="B109" s="37"/>
      <c r="C109" s="180" t="s">
        <v>275</v>
      </c>
      <c r="D109" s="180" t="s">
        <v>234</v>
      </c>
      <c r="E109" s="181" t="s">
        <v>1007</v>
      </c>
      <c r="F109" s="182" t="s">
        <v>1008</v>
      </c>
      <c r="G109" s="183" t="s">
        <v>356</v>
      </c>
      <c r="H109" s="184">
        <v>22.821000000000002</v>
      </c>
      <c r="I109" s="185"/>
      <c r="J109" s="186">
        <f>ROUND(I109*H109,2)</f>
        <v>0</v>
      </c>
      <c r="K109" s="182" t="s">
        <v>244</v>
      </c>
      <c r="L109" s="41"/>
      <c r="M109" s="187" t="s">
        <v>19</v>
      </c>
      <c r="N109" s="188" t="s">
        <v>40</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238</v>
      </c>
      <c r="AT109" s="191" t="s">
        <v>234</v>
      </c>
      <c r="AU109" s="191" t="s">
        <v>78</v>
      </c>
      <c r="AY109" s="19" t="s">
        <v>231</v>
      </c>
      <c r="BE109" s="192">
        <f>IF(N109="základní",J109,0)</f>
        <v>0</v>
      </c>
      <c r="BF109" s="192">
        <f>IF(N109="snížená",J109,0)</f>
        <v>0</v>
      </c>
      <c r="BG109" s="192">
        <f>IF(N109="zákl. přenesená",J109,0)</f>
        <v>0</v>
      </c>
      <c r="BH109" s="192">
        <f>IF(N109="sníž. přenesená",J109,0)</f>
        <v>0</v>
      </c>
      <c r="BI109" s="192">
        <f>IF(N109="nulová",J109,0)</f>
        <v>0</v>
      </c>
      <c r="BJ109" s="19" t="s">
        <v>76</v>
      </c>
      <c r="BK109" s="192">
        <f>ROUND(I109*H109,2)</f>
        <v>0</v>
      </c>
      <c r="BL109" s="19" t="s">
        <v>238</v>
      </c>
      <c r="BM109" s="191" t="s">
        <v>1009</v>
      </c>
    </row>
    <row r="110" spans="1:65" s="2" customFormat="1" ht="204.75">
      <c r="A110" s="36"/>
      <c r="B110" s="37"/>
      <c r="C110" s="38"/>
      <c r="D110" s="193" t="s">
        <v>246</v>
      </c>
      <c r="E110" s="38"/>
      <c r="F110" s="194" t="s">
        <v>1010</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246</v>
      </c>
      <c r="AU110" s="19" t="s">
        <v>78</v>
      </c>
    </row>
    <row r="111" spans="1:65" s="13" customFormat="1" ht="11.25">
      <c r="B111" s="198"/>
      <c r="C111" s="199"/>
      <c r="D111" s="193" t="s">
        <v>248</v>
      </c>
      <c r="E111" s="200" t="s">
        <v>19</v>
      </c>
      <c r="F111" s="201" t="s">
        <v>995</v>
      </c>
      <c r="G111" s="199"/>
      <c r="H111" s="200" t="s">
        <v>19</v>
      </c>
      <c r="I111" s="202"/>
      <c r="J111" s="199"/>
      <c r="K111" s="199"/>
      <c r="L111" s="203"/>
      <c r="M111" s="204"/>
      <c r="N111" s="205"/>
      <c r="O111" s="205"/>
      <c r="P111" s="205"/>
      <c r="Q111" s="205"/>
      <c r="R111" s="205"/>
      <c r="S111" s="205"/>
      <c r="T111" s="206"/>
      <c r="AT111" s="207" t="s">
        <v>248</v>
      </c>
      <c r="AU111" s="207" t="s">
        <v>78</v>
      </c>
      <c r="AV111" s="13" t="s">
        <v>76</v>
      </c>
      <c r="AW111" s="13" t="s">
        <v>31</v>
      </c>
      <c r="AX111" s="13" t="s">
        <v>69</v>
      </c>
      <c r="AY111" s="207" t="s">
        <v>231</v>
      </c>
    </row>
    <row r="112" spans="1:65" s="14" customFormat="1" ht="11.25">
      <c r="B112" s="208"/>
      <c r="C112" s="209"/>
      <c r="D112" s="193" t="s">
        <v>248</v>
      </c>
      <c r="E112" s="210" t="s">
        <v>19</v>
      </c>
      <c r="F112" s="211" t="s">
        <v>996</v>
      </c>
      <c r="G112" s="209"/>
      <c r="H112" s="212">
        <v>8.2520000000000007</v>
      </c>
      <c r="I112" s="213"/>
      <c r="J112" s="209"/>
      <c r="K112" s="209"/>
      <c r="L112" s="214"/>
      <c r="M112" s="215"/>
      <c r="N112" s="216"/>
      <c r="O112" s="216"/>
      <c r="P112" s="216"/>
      <c r="Q112" s="216"/>
      <c r="R112" s="216"/>
      <c r="S112" s="216"/>
      <c r="T112" s="217"/>
      <c r="AT112" s="218" t="s">
        <v>248</v>
      </c>
      <c r="AU112" s="218" t="s">
        <v>78</v>
      </c>
      <c r="AV112" s="14" t="s">
        <v>78</v>
      </c>
      <c r="AW112" s="14" t="s">
        <v>31</v>
      </c>
      <c r="AX112" s="14" t="s">
        <v>69</v>
      </c>
      <c r="AY112" s="218" t="s">
        <v>231</v>
      </c>
    </row>
    <row r="113" spans="1:65" s="13" customFormat="1" ht="11.25">
      <c r="B113" s="198"/>
      <c r="C113" s="199"/>
      <c r="D113" s="193" t="s">
        <v>248</v>
      </c>
      <c r="E113" s="200" t="s">
        <v>19</v>
      </c>
      <c r="F113" s="201" t="s">
        <v>589</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4" customFormat="1" ht="11.25">
      <c r="B114" s="208"/>
      <c r="C114" s="209"/>
      <c r="D114" s="193" t="s">
        <v>248</v>
      </c>
      <c r="E114" s="210" t="s">
        <v>19</v>
      </c>
      <c r="F114" s="211" t="s">
        <v>1011</v>
      </c>
      <c r="G114" s="209"/>
      <c r="H114" s="212">
        <v>14.569000000000001</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5" customFormat="1" ht="11.25">
      <c r="B115" s="219"/>
      <c r="C115" s="220"/>
      <c r="D115" s="193" t="s">
        <v>248</v>
      </c>
      <c r="E115" s="221" t="s">
        <v>19</v>
      </c>
      <c r="F115" s="222" t="s">
        <v>260</v>
      </c>
      <c r="G115" s="220"/>
      <c r="H115" s="223">
        <v>22.821000000000002</v>
      </c>
      <c r="I115" s="224"/>
      <c r="J115" s="220"/>
      <c r="K115" s="220"/>
      <c r="L115" s="225"/>
      <c r="M115" s="226"/>
      <c r="N115" s="227"/>
      <c r="O115" s="227"/>
      <c r="P115" s="227"/>
      <c r="Q115" s="227"/>
      <c r="R115" s="227"/>
      <c r="S115" s="227"/>
      <c r="T115" s="228"/>
      <c r="AT115" s="229" t="s">
        <v>248</v>
      </c>
      <c r="AU115" s="229" t="s">
        <v>78</v>
      </c>
      <c r="AV115" s="15" t="s">
        <v>238</v>
      </c>
      <c r="AW115" s="15" t="s">
        <v>31</v>
      </c>
      <c r="AX115" s="15" t="s">
        <v>76</v>
      </c>
      <c r="AY115" s="229" t="s">
        <v>231</v>
      </c>
    </row>
    <row r="116" spans="1:65" s="2" customFormat="1" ht="33" customHeight="1">
      <c r="A116" s="36"/>
      <c r="B116" s="37"/>
      <c r="C116" s="180" t="s">
        <v>282</v>
      </c>
      <c r="D116" s="180" t="s">
        <v>234</v>
      </c>
      <c r="E116" s="181" t="s">
        <v>691</v>
      </c>
      <c r="F116" s="182" t="s">
        <v>692</v>
      </c>
      <c r="G116" s="183" t="s">
        <v>243</v>
      </c>
      <c r="H116" s="184">
        <v>2530.6</v>
      </c>
      <c r="I116" s="185"/>
      <c r="J116" s="186">
        <f>ROUND(I116*H116,2)</f>
        <v>0</v>
      </c>
      <c r="K116" s="182" t="s">
        <v>244</v>
      </c>
      <c r="L116" s="41"/>
      <c r="M116" s="187" t="s">
        <v>19</v>
      </c>
      <c r="N116" s="188" t="s">
        <v>40</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238</v>
      </c>
      <c r="AT116" s="191" t="s">
        <v>234</v>
      </c>
      <c r="AU116" s="191" t="s">
        <v>78</v>
      </c>
      <c r="AY116" s="19" t="s">
        <v>231</v>
      </c>
      <c r="BE116" s="192">
        <f>IF(N116="základní",J116,0)</f>
        <v>0</v>
      </c>
      <c r="BF116" s="192">
        <f>IF(N116="snížená",J116,0)</f>
        <v>0</v>
      </c>
      <c r="BG116" s="192">
        <f>IF(N116="zákl. přenesená",J116,0)</f>
        <v>0</v>
      </c>
      <c r="BH116" s="192">
        <f>IF(N116="sníž. přenesená",J116,0)</f>
        <v>0</v>
      </c>
      <c r="BI116" s="192">
        <f>IF(N116="nulová",J116,0)</f>
        <v>0</v>
      </c>
      <c r="BJ116" s="19" t="s">
        <v>76</v>
      </c>
      <c r="BK116" s="192">
        <f>ROUND(I116*H116,2)</f>
        <v>0</v>
      </c>
      <c r="BL116" s="19" t="s">
        <v>238</v>
      </c>
      <c r="BM116" s="191" t="s">
        <v>1012</v>
      </c>
    </row>
    <row r="117" spans="1:65" s="2" customFormat="1" ht="136.5">
      <c r="A117" s="36"/>
      <c r="B117" s="37"/>
      <c r="C117" s="38"/>
      <c r="D117" s="193" t="s">
        <v>246</v>
      </c>
      <c r="E117" s="38"/>
      <c r="F117" s="194" t="s">
        <v>694</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246</v>
      </c>
      <c r="AU117" s="19" t="s">
        <v>78</v>
      </c>
    </row>
    <row r="118" spans="1:65" s="13" customFormat="1" ht="11.25">
      <c r="B118" s="198"/>
      <c r="C118" s="199"/>
      <c r="D118" s="193" t="s">
        <v>248</v>
      </c>
      <c r="E118" s="200" t="s">
        <v>19</v>
      </c>
      <c r="F118" s="201" t="s">
        <v>1013</v>
      </c>
      <c r="G118" s="199"/>
      <c r="H118" s="200" t="s">
        <v>19</v>
      </c>
      <c r="I118" s="202"/>
      <c r="J118" s="199"/>
      <c r="K118" s="199"/>
      <c r="L118" s="203"/>
      <c r="M118" s="204"/>
      <c r="N118" s="205"/>
      <c r="O118" s="205"/>
      <c r="P118" s="205"/>
      <c r="Q118" s="205"/>
      <c r="R118" s="205"/>
      <c r="S118" s="205"/>
      <c r="T118" s="206"/>
      <c r="AT118" s="207" t="s">
        <v>248</v>
      </c>
      <c r="AU118" s="207" t="s">
        <v>78</v>
      </c>
      <c r="AV118" s="13" t="s">
        <v>76</v>
      </c>
      <c r="AW118" s="13" t="s">
        <v>31</v>
      </c>
      <c r="AX118" s="13" t="s">
        <v>69</v>
      </c>
      <c r="AY118" s="207" t="s">
        <v>231</v>
      </c>
    </row>
    <row r="119" spans="1:65" s="14" customFormat="1" ht="11.25">
      <c r="B119" s="208"/>
      <c r="C119" s="209"/>
      <c r="D119" s="193" t="s">
        <v>248</v>
      </c>
      <c r="E119" s="210" t="s">
        <v>19</v>
      </c>
      <c r="F119" s="211" t="s">
        <v>1014</v>
      </c>
      <c r="G119" s="209"/>
      <c r="H119" s="212">
        <v>37.9</v>
      </c>
      <c r="I119" s="213"/>
      <c r="J119" s="209"/>
      <c r="K119" s="209"/>
      <c r="L119" s="214"/>
      <c r="M119" s="215"/>
      <c r="N119" s="216"/>
      <c r="O119" s="216"/>
      <c r="P119" s="216"/>
      <c r="Q119" s="216"/>
      <c r="R119" s="216"/>
      <c r="S119" s="216"/>
      <c r="T119" s="217"/>
      <c r="AT119" s="218" t="s">
        <v>248</v>
      </c>
      <c r="AU119" s="218" t="s">
        <v>78</v>
      </c>
      <c r="AV119" s="14" t="s">
        <v>78</v>
      </c>
      <c r="AW119" s="14" t="s">
        <v>31</v>
      </c>
      <c r="AX119" s="14" t="s">
        <v>69</v>
      </c>
      <c r="AY119" s="218" t="s">
        <v>231</v>
      </c>
    </row>
    <row r="120" spans="1:65" s="13" customFormat="1" ht="11.25">
      <c r="B120" s="198"/>
      <c r="C120" s="199"/>
      <c r="D120" s="193" t="s">
        <v>248</v>
      </c>
      <c r="E120" s="200" t="s">
        <v>19</v>
      </c>
      <c r="F120" s="201" t="s">
        <v>1015</v>
      </c>
      <c r="G120" s="199"/>
      <c r="H120" s="200" t="s">
        <v>19</v>
      </c>
      <c r="I120" s="202"/>
      <c r="J120" s="199"/>
      <c r="K120" s="199"/>
      <c r="L120" s="203"/>
      <c r="M120" s="204"/>
      <c r="N120" s="205"/>
      <c r="O120" s="205"/>
      <c r="P120" s="205"/>
      <c r="Q120" s="205"/>
      <c r="R120" s="205"/>
      <c r="S120" s="205"/>
      <c r="T120" s="206"/>
      <c r="AT120" s="207" t="s">
        <v>248</v>
      </c>
      <c r="AU120" s="207" t="s">
        <v>78</v>
      </c>
      <c r="AV120" s="13" t="s">
        <v>76</v>
      </c>
      <c r="AW120" s="13" t="s">
        <v>31</v>
      </c>
      <c r="AX120" s="13" t="s">
        <v>69</v>
      </c>
      <c r="AY120" s="207" t="s">
        <v>231</v>
      </c>
    </row>
    <row r="121" spans="1:65" s="14" customFormat="1" ht="11.25">
      <c r="B121" s="208"/>
      <c r="C121" s="209"/>
      <c r="D121" s="193" t="s">
        <v>248</v>
      </c>
      <c r="E121" s="210" t="s">
        <v>19</v>
      </c>
      <c r="F121" s="211" t="s">
        <v>1016</v>
      </c>
      <c r="G121" s="209"/>
      <c r="H121" s="212">
        <v>1408.7</v>
      </c>
      <c r="I121" s="213"/>
      <c r="J121" s="209"/>
      <c r="K121" s="209"/>
      <c r="L121" s="214"/>
      <c r="M121" s="215"/>
      <c r="N121" s="216"/>
      <c r="O121" s="216"/>
      <c r="P121" s="216"/>
      <c r="Q121" s="216"/>
      <c r="R121" s="216"/>
      <c r="S121" s="216"/>
      <c r="T121" s="217"/>
      <c r="AT121" s="218" t="s">
        <v>248</v>
      </c>
      <c r="AU121" s="218" t="s">
        <v>78</v>
      </c>
      <c r="AV121" s="14" t="s">
        <v>78</v>
      </c>
      <c r="AW121" s="14" t="s">
        <v>31</v>
      </c>
      <c r="AX121" s="14" t="s">
        <v>69</v>
      </c>
      <c r="AY121" s="218" t="s">
        <v>231</v>
      </c>
    </row>
    <row r="122" spans="1:65" s="13" customFormat="1" ht="11.25">
      <c r="B122" s="198"/>
      <c r="C122" s="199"/>
      <c r="D122" s="193" t="s">
        <v>248</v>
      </c>
      <c r="E122" s="200" t="s">
        <v>19</v>
      </c>
      <c r="F122" s="201" t="s">
        <v>1017</v>
      </c>
      <c r="G122" s="199"/>
      <c r="H122" s="200" t="s">
        <v>19</v>
      </c>
      <c r="I122" s="202"/>
      <c r="J122" s="199"/>
      <c r="K122" s="199"/>
      <c r="L122" s="203"/>
      <c r="M122" s="204"/>
      <c r="N122" s="205"/>
      <c r="O122" s="205"/>
      <c r="P122" s="205"/>
      <c r="Q122" s="205"/>
      <c r="R122" s="205"/>
      <c r="S122" s="205"/>
      <c r="T122" s="206"/>
      <c r="AT122" s="207" t="s">
        <v>248</v>
      </c>
      <c r="AU122" s="207" t="s">
        <v>78</v>
      </c>
      <c r="AV122" s="13" t="s">
        <v>76</v>
      </c>
      <c r="AW122" s="13" t="s">
        <v>31</v>
      </c>
      <c r="AX122" s="13" t="s">
        <v>69</v>
      </c>
      <c r="AY122" s="207" t="s">
        <v>231</v>
      </c>
    </row>
    <row r="123" spans="1:65" s="14" customFormat="1" ht="11.25">
      <c r="B123" s="208"/>
      <c r="C123" s="209"/>
      <c r="D123" s="193" t="s">
        <v>248</v>
      </c>
      <c r="E123" s="210" t="s">
        <v>19</v>
      </c>
      <c r="F123" s="211" t="s">
        <v>1018</v>
      </c>
      <c r="G123" s="209"/>
      <c r="H123" s="212">
        <v>593.9</v>
      </c>
      <c r="I123" s="213"/>
      <c r="J123" s="209"/>
      <c r="K123" s="209"/>
      <c r="L123" s="214"/>
      <c r="M123" s="215"/>
      <c r="N123" s="216"/>
      <c r="O123" s="216"/>
      <c r="P123" s="216"/>
      <c r="Q123" s="216"/>
      <c r="R123" s="216"/>
      <c r="S123" s="216"/>
      <c r="T123" s="217"/>
      <c r="AT123" s="218" t="s">
        <v>248</v>
      </c>
      <c r="AU123" s="218" t="s">
        <v>78</v>
      </c>
      <c r="AV123" s="14" t="s">
        <v>78</v>
      </c>
      <c r="AW123" s="14" t="s">
        <v>31</v>
      </c>
      <c r="AX123" s="14" t="s">
        <v>69</v>
      </c>
      <c r="AY123" s="218" t="s">
        <v>231</v>
      </c>
    </row>
    <row r="124" spans="1:65" s="13" customFormat="1" ht="11.25">
      <c r="B124" s="198"/>
      <c r="C124" s="199"/>
      <c r="D124" s="193" t="s">
        <v>248</v>
      </c>
      <c r="E124" s="200" t="s">
        <v>19</v>
      </c>
      <c r="F124" s="201" t="s">
        <v>1019</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11.25">
      <c r="B125" s="208"/>
      <c r="C125" s="209"/>
      <c r="D125" s="193" t="s">
        <v>248</v>
      </c>
      <c r="E125" s="210" t="s">
        <v>19</v>
      </c>
      <c r="F125" s="211" t="s">
        <v>1020</v>
      </c>
      <c r="G125" s="209"/>
      <c r="H125" s="212">
        <v>430.6</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3" customFormat="1" ht="11.25">
      <c r="B126" s="198"/>
      <c r="C126" s="199"/>
      <c r="D126" s="193" t="s">
        <v>248</v>
      </c>
      <c r="E126" s="200" t="s">
        <v>19</v>
      </c>
      <c r="F126" s="201" t="s">
        <v>1021</v>
      </c>
      <c r="G126" s="199"/>
      <c r="H126" s="200" t="s">
        <v>19</v>
      </c>
      <c r="I126" s="202"/>
      <c r="J126" s="199"/>
      <c r="K126" s="199"/>
      <c r="L126" s="203"/>
      <c r="M126" s="204"/>
      <c r="N126" s="205"/>
      <c r="O126" s="205"/>
      <c r="P126" s="205"/>
      <c r="Q126" s="205"/>
      <c r="R126" s="205"/>
      <c r="S126" s="205"/>
      <c r="T126" s="206"/>
      <c r="AT126" s="207" t="s">
        <v>248</v>
      </c>
      <c r="AU126" s="207" t="s">
        <v>78</v>
      </c>
      <c r="AV126" s="13" t="s">
        <v>76</v>
      </c>
      <c r="AW126" s="13" t="s">
        <v>31</v>
      </c>
      <c r="AX126" s="13" t="s">
        <v>69</v>
      </c>
      <c r="AY126" s="207" t="s">
        <v>231</v>
      </c>
    </row>
    <row r="127" spans="1:65" s="14" customFormat="1" ht="11.25">
      <c r="B127" s="208"/>
      <c r="C127" s="209"/>
      <c r="D127" s="193" t="s">
        <v>248</v>
      </c>
      <c r="E127" s="210" t="s">
        <v>19</v>
      </c>
      <c r="F127" s="211" t="s">
        <v>1022</v>
      </c>
      <c r="G127" s="209"/>
      <c r="H127" s="212">
        <v>56.2</v>
      </c>
      <c r="I127" s="213"/>
      <c r="J127" s="209"/>
      <c r="K127" s="209"/>
      <c r="L127" s="214"/>
      <c r="M127" s="215"/>
      <c r="N127" s="216"/>
      <c r="O127" s="216"/>
      <c r="P127" s="216"/>
      <c r="Q127" s="216"/>
      <c r="R127" s="216"/>
      <c r="S127" s="216"/>
      <c r="T127" s="217"/>
      <c r="AT127" s="218" t="s">
        <v>248</v>
      </c>
      <c r="AU127" s="218" t="s">
        <v>78</v>
      </c>
      <c r="AV127" s="14" t="s">
        <v>78</v>
      </c>
      <c r="AW127" s="14" t="s">
        <v>31</v>
      </c>
      <c r="AX127" s="14" t="s">
        <v>69</v>
      </c>
      <c r="AY127" s="218" t="s">
        <v>231</v>
      </c>
    </row>
    <row r="128" spans="1:65" s="13" customFormat="1" ht="11.25">
      <c r="B128" s="198"/>
      <c r="C128" s="199"/>
      <c r="D128" s="193" t="s">
        <v>248</v>
      </c>
      <c r="E128" s="200" t="s">
        <v>19</v>
      </c>
      <c r="F128" s="201" t="s">
        <v>1023</v>
      </c>
      <c r="G128" s="199"/>
      <c r="H128" s="200" t="s">
        <v>19</v>
      </c>
      <c r="I128" s="202"/>
      <c r="J128" s="199"/>
      <c r="K128" s="199"/>
      <c r="L128" s="203"/>
      <c r="M128" s="204"/>
      <c r="N128" s="205"/>
      <c r="O128" s="205"/>
      <c r="P128" s="205"/>
      <c r="Q128" s="205"/>
      <c r="R128" s="205"/>
      <c r="S128" s="205"/>
      <c r="T128" s="206"/>
      <c r="AT128" s="207" t="s">
        <v>248</v>
      </c>
      <c r="AU128" s="207" t="s">
        <v>78</v>
      </c>
      <c r="AV128" s="13" t="s">
        <v>76</v>
      </c>
      <c r="AW128" s="13" t="s">
        <v>31</v>
      </c>
      <c r="AX128" s="13" t="s">
        <v>69</v>
      </c>
      <c r="AY128" s="207" t="s">
        <v>231</v>
      </c>
    </row>
    <row r="129" spans="1:65" s="14" customFormat="1" ht="11.25">
      <c r="B129" s="208"/>
      <c r="C129" s="209"/>
      <c r="D129" s="193" t="s">
        <v>248</v>
      </c>
      <c r="E129" s="210" t="s">
        <v>19</v>
      </c>
      <c r="F129" s="211" t="s">
        <v>1024</v>
      </c>
      <c r="G129" s="209"/>
      <c r="H129" s="212">
        <v>3.3</v>
      </c>
      <c r="I129" s="213"/>
      <c r="J129" s="209"/>
      <c r="K129" s="209"/>
      <c r="L129" s="214"/>
      <c r="M129" s="215"/>
      <c r="N129" s="216"/>
      <c r="O129" s="216"/>
      <c r="P129" s="216"/>
      <c r="Q129" s="216"/>
      <c r="R129" s="216"/>
      <c r="S129" s="216"/>
      <c r="T129" s="217"/>
      <c r="AT129" s="218" t="s">
        <v>248</v>
      </c>
      <c r="AU129" s="218" t="s">
        <v>78</v>
      </c>
      <c r="AV129" s="14" t="s">
        <v>78</v>
      </c>
      <c r="AW129" s="14" t="s">
        <v>31</v>
      </c>
      <c r="AX129" s="14" t="s">
        <v>69</v>
      </c>
      <c r="AY129" s="218" t="s">
        <v>231</v>
      </c>
    </row>
    <row r="130" spans="1:65" s="15" customFormat="1" ht="11.25">
      <c r="B130" s="219"/>
      <c r="C130" s="220"/>
      <c r="D130" s="193" t="s">
        <v>248</v>
      </c>
      <c r="E130" s="221" t="s">
        <v>19</v>
      </c>
      <c r="F130" s="222" t="s">
        <v>260</v>
      </c>
      <c r="G130" s="220"/>
      <c r="H130" s="223">
        <v>2530.6</v>
      </c>
      <c r="I130" s="224"/>
      <c r="J130" s="220"/>
      <c r="K130" s="220"/>
      <c r="L130" s="225"/>
      <c r="M130" s="226"/>
      <c r="N130" s="227"/>
      <c r="O130" s="227"/>
      <c r="P130" s="227"/>
      <c r="Q130" s="227"/>
      <c r="R130" s="227"/>
      <c r="S130" s="227"/>
      <c r="T130" s="228"/>
      <c r="AT130" s="229" t="s">
        <v>248</v>
      </c>
      <c r="AU130" s="229" t="s">
        <v>78</v>
      </c>
      <c r="AV130" s="15" t="s">
        <v>238</v>
      </c>
      <c r="AW130" s="15" t="s">
        <v>31</v>
      </c>
      <c r="AX130" s="15" t="s">
        <v>76</v>
      </c>
      <c r="AY130" s="229" t="s">
        <v>231</v>
      </c>
    </row>
    <row r="131" spans="1:65" s="12" customFormat="1" ht="22.9" customHeight="1">
      <c r="B131" s="164"/>
      <c r="C131" s="165"/>
      <c r="D131" s="166" t="s">
        <v>68</v>
      </c>
      <c r="E131" s="178" t="s">
        <v>269</v>
      </c>
      <c r="F131" s="178" t="s">
        <v>783</v>
      </c>
      <c r="G131" s="165"/>
      <c r="H131" s="165"/>
      <c r="I131" s="168"/>
      <c r="J131" s="179">
        <f>BK131</f>
        <v>0</v>
      </c>
      <c r="K131" s="165"/>
      <c r="L131" s="170"/>
      <c r="M131" s="171"/>
      <c r="N131" s="172"/>
      <c r="O131" s="172"/>
      <c r="P131" s="173">
        <f>SUM(P132:P170)</f>
        <v>0</v>
      </c>
      <c r="Q131" s="172"/>
      <c r="R131" s="173">
        <f>SUM(R132:R170)</f>
        <v>0</v>
      </c>
      <c r="S131" s="172"/>
      <c r="T131" s="174">
        <f>SUM(T132:T170)</f>
        <v>0</v>
      </c>
      <c r="AR131" s="175" t="s">
        <v>76</v>
      </c>
      <c r="AT131" s="176" t="s">
        <v>68</v>
      </c>
      <c r="AU131" s="176" t="s">
        <v>76</v>
      </c>
      <c r="AY131" s="175" t="s">
        <v>231</v>
      </c>
      <c r="BK131" s="177">
        <f>SUM(BK132:BK170)</f>
        <v>0</v>
      </c>
    </row>
    <row r="132" spans="1:65" s="2" customFormat="1" ht="49.15" customHeight="1">
      <c r="A132" s="36"/>
      <c r="B132" s="37"/>
      <c r="C132" s="180" t="s">
        <v>287</v>
      </c>
      <c r="D132" s="180" t="s">
        <v>234</v>
      </c>
      <c r="E132" s="181" t="s">
        <v>1025</v>
      </c>
      <c r="F132" s="182" t="s">
        <v>1026</v>
      </c>
      <c r="G132" s="183" t="s">
        <v>243</v>
      </c>
      <c r="H132" s="184">
        <v>37.9</v>
      </c>
      <c r="I132" s="185"/>
      <c r="J132" s="186">
        <f>ROUND(I132*H132,2)</f>
        <v>0</v>
      </c>
      <c r="K132" s="182" t="s">
        <v>19</v>
      </c>
      <c r="L132" s="41"/>
      <c r="M132" s="187" t="s">
        <v>19</v>
      </c>
      <c r="N132" s="188" t="s">
        <v>40</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238</v>
      </c>
      <c r="AT132" s="191" t="s">
        <v>234</v>
      </c>
      <c r="AU132" s="191" t="s">
        <v>78</v>
      </c>
      <c r="AY132" s="19" t="s">
        <v>231</v>
      </c>
      <c r="BE132" s="192">
        <f>IF(N132="základní",J132,0)</f>
        <v>0</v>
      </c>
      <c r="BF132" s="192">
        <f>IF(N132="snížená",J132,0)</f>
        <v>0</v>
      </c>
      <c r="BG132" s="192">
        <f>IF(N132="zákl. přenesená",J132,0)</f>
        <v>0</v>
      </c>
      <c r="BH132" s="192">
        <f>IF(N132="sníž. přenesená",J132,0)</f>
        <v>0</v>
      </c>
      <c r="BI132" s="192">
        <f>IF(N132="nulová",J132,0)</f>
        <v>0</v>
      </c>
      <c r="BJ132" s="19" t="s">
        <v>76</v>
      </c>
      <c r="BK132" s="192">
        <f>ROUND(I132*H132,2)</f>
        <v>0</v>
      </c>
      <c r="BL132" s="19" t="s">
        <v>238</v>
      </c>
      <c r="BM132" s="191" t="s">
        <v>1027</v>
      </c>
    </row>
    <row r="133" spans="1:65" s="13" customFormat="1" ht="11.25">
      <c r="B133" s="198"/>
      <c r="C133" s="199"/>
      <c r="D133" s="193" t="s">
        <v>248</v>
      </c>
      <c r="E133" s="200" t="s">
        <v>19</v>
      </c>
      <c r="F133" s="201" t="s">
        <v>1013</v>
      </c>
      <c r="G133" s="199"/>
      <c r="H133" s="200" t="s">
        <v>19</v>
      </c>
      <c r="I133" s="202"/>
      <c r="J133" s="199"/>
      <c r="K133" s="199"/>
      <c r="L133" s="203"/>
      <c r="M133" s="204"/>
      <c r="N133" s="205"/>
      <c r="O133" s="205"/>
      <c r="P133" s="205"/>
      <c r="Q133" s="205"/>
      <c r="R133" s="205"/>
      <c r="S133" s="205"/>
      <c r="T133" s="206"/>
      <c r="AT133" s="207" t="s">
        <v>248</v>
      </c>
      <c r="AU133" s="207" t="s">
        <v>78</v>
      </c>
      <c r="AV133" s="13" t="s">
        <v>76</v>
      </c>
      <c r="AW133" s="13" t="s">
        <v>31</v>
      </c>
      <c r="AX133" s="13" t="s">
        <v>69</v>
      </c>
      <c r="AY133" s="207" t="s">
        <v>231</v>
      </c>
    </row>
    <row r="134" spans="1:65" s="14" customFormat="1" ht="11.25">
      <c r="B134" s="208"/>
      <c r="C134" s="209"/>
      <c r="D134" s="193" t="s">
        <v>248</v>
      </c>
      <c r="E134" s="210" t="s">
        <v>19</v>
      </c>
      <c r="F134" s="211" t="s">
        <v>1014</v>
      </c>
      <c r="G134" s="209"/>
      <c r="H134" s="212">
        <v>37.9</v>
      </c>
      <c r="I134" s="213"/>
      <c r="J134" s="209"/>
      <c r="K134" s="209"/>
      <c r="L134" s="214"/>
      <c r="M134" s="215"/>
      <c r="N134" s="216"/>
      <c r="O134" s="216"/>
      <c r="P134" s="216"/>
      <c r="Q134" s="216"/>
      <c r="R134" s="216"/>
      <c r="S134" s="216"/>
      <c r="T134" s="217"/>
      <c r="AT134" s="218" t="s">
        <v>248</v>
      </c>
      <c r="AU134" s="218" t="s">
        <v>78</v>
      </c>
      <c r="AV134" s="14" t="s">
        <v>78</v>
      </c>
      <c r="AW134" s="14" t="s">
        <v>31</v>
      </c>
      <c r="AX134" s="14" t="s">
        <v>69</v>
      </c>
      <c r="AY134" s="218" t="s">
        <v>231</v>
      </c>
    </row>
    <row r="135" spans="1:65" s="15" customFormat="1" ht="11.25">
      <c r="B135" s="219"/>
      <c r="C135" s="220"/>
      <c r="D135" s="193" t="s">
        <v>248</v>
      </c>
      <c r="E135" s="221" t="s">
        <v>19</v>
      </c>
      <c r="F135" s="222" t="s">
        <v>260</v>
      </c>
      <c r="G135" s="220"/>
      <c r="H135" s="223">
        <v>37.9</v>
      </c>
      <c r="I135" s="224"/>
      <c r="J135" s="220"/>
      <c r="K135" s="220"/>
      <c r="L135" s="225"/>
      <c r="M135" s="226"/>
      <c r="N135" s="227"/>
      <c r="O135" s="227"/>
      <c r="P135" s="227"/>
      <c r="Q135" s="227"/>
      <c r="R135" s="227"/>
      <c r="S135" s="227"/>
      <c r="T135" s="228"/>
      <c r="AT135" s="229" t="s">
        <v>248</v>
      </c>
      <c r="AU135" s="229" t="s">
        <v>78</v>
      </c>
      <c r="AV135" s="15" t="s">
        <v>238</v>
      </c>
      <c r="AW135" s="15" t="s">
        <v>31</v>
      </c>
      <c r="AX135" s="15" t="s">
        <v>76</v>
      </c>
      <c r="AY135" s="229" t="s">
        <v>231</v>
      </c>
    </row>
    <row r="136" spans="1:65" s="2" customFormat="1" ht="66.75" customHeight="1">
      <c r="A136" s="36"/>
      <c r="B136" s="37"/>
      <c r="C136" s="180" t="s">
        <v>294</v>
      </c>
      <c r="D136" s="180" t="s">
        <v>234</v>
      </c>
      <c r="E136" s="181" t="s">
        <v>1028</v>
      </c>
      <c r="F136" s="182" t="s">
        <v>1029</v>
      </c>
      <c r="G136" s="183" t="s">
        <v>243</v>
      </c>
      <c r="H136" s="184">
        <v>2433.1999999999998</v>
      </c>
      <c r="I136" s="185"/>
      <c r="J136" s="186">
        <f>ROUND(I136*H136,2)</f>
        <v>0</v>
      </c>
      <c r="K136" s="182" t="s">
        <v>19</v>
      </c>
      <c r="L136" s="41"/>
      <c r="M136" s="187" t="s">
        <v>19</v>
      </c>
      <c r="N136" s="188" t="s">
        <v>40</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238</v>
      </c>
      <c r="AT136" s="191" t="s">
        <v>234</v>
      </c>
      <c r="AU136" s="191" t="s">
        <v>78</v>
      </c>
      <c r="AY136" s="19" t="s">
        <v>231</v>
      </c>
      <c r="BE136" s="192">
        <f>IF(N136="základní",J136,0)</f>
        <v>0</v>
      </c>
      <c r="BF136" s="192">
        <f>IF(N136="snížená",J136,0)</f>
        <v>0</v>
      </c>
      <c r="BG136" s="192">
        <f>IF(N136="zákl. přenesená",J136,0)</f>
        <v>0</v>
      </c>
      <c r="BH136" s="192">
        <f>IF(N136="sníž. přenesená",J136,0)</f>
        <v>0</v>
      </c>
      <c r="BI136" s="192">
        <f>IF(N136="nulová",J136,0)</f>
        <v>0</v>
      </c>
      <c r="BJ136" s="19" t="s">
        <v>76</v>
      </c>
      <c r="BK136" s="192">
        <f>ROUND(I136*H136,2)</f>
        <v>0</v>
      </c>
      <c r="BL136" s="19" t="s">
        <v>238</v>
      </c>
      <c r="BM136" s="191" t="s">
        <v>1030</v>
      </c>
    </row>
    <row r="137" spans="1:65" s="13" customFormat="1" ht="11.25">
      <c r="B137" s="198"/>
      <c r="C137" s="199"/>
      <c r="D137" s="193" t="s">
        <v>248</v>
      </c>
      <c r="E137" s="200" t="s">
        <v>19</v>
      </c>
      <c r="F137" s="201" t="s">
        <v>1015</v>
      </c>
      <c r="G137" s="199"/>
      <c r="H137" s="200" t="s">
        <v>19</v>
      </c>
      <c r="I137" s="202"/>
      <c r="J137" s="199"/>
      <c r="K137" s="199"/>
      <c r="L137" s="203"/>
      <c r="M137" s="204"/>
      <c r="N137" s="205"/>
      <c r="O137" s="205"/>
      <c r="P137" s="205"/>
      <c r="Q137" s="205"/>
      <c r="R137" s="205"/>
      <c r="S137" s="205"/>
      <c r="T137" s="206"/>
      <c r="AT137" s="207" t="s">
        <v>248</v>
      </c>
      <c r="AU137" s="207" t="s">
        <v>78</v>
      </c>
      <c r="AV137" s="13" t="s">
        <v>76</v>
      </c>
      <c r="AW137" s="13" t="s">
        <v>31</v>
      </c>
      <c r="AX137" s="13" t="s">
        <v>69</v>
      </c>
      <c r="AY137" s="207" t="s">
        <v>231</v>
      </c>
    </row>
    <row r="138" spans="1:65" s="14" customFormat="1" ht="11.25">
      <c r="B138" s="208"/>
      <c r="C138" s="209"/>
      <c r="D138" s="193" t="s">
        <v>248</v>
      </c>
      <c r="E138" s="210" t="s">
        <v>19</v>
      </c>
      <c r="F138" s="211" t="s">
        <v>1016</v>
      </c>
      <c r="G138" s="209"/>
      <c r="H138" s="212">
        <v>1408.7</v>
      </c>
      <c r="I138" s="213"/>
      <c r="J138" s="209"/>
      <c r="K138" s="209"/>
      <c r="L138" s="214"/>
      <c r="M138" s="215"/>
      <c r="N138" s="216"/>
      <c r="O138" s="216"/>
      <c r="P138" s="216"/>
      <c r="Q138" s="216"/>
      <c r="R138" s="216"/>
      <c r="S138" s="216"/>
      <c r="T138" s="217"/>
      <c r="AT138" s="218" t="s">
        <v>248</v>
      </c>
      <c r="AU138" s="218" t="s">
        <v>78</v>
      </c>
      <c r="AV138" s="14" t="s">
        <v>78</v>
      </c>
      <c r="AW138" s="14" t="s">
        <v>31</v>
      </c>
      <c r="AX138" s="14" t="s">
        <v>69</v>
      </c>
      <c r="AY138" s="218" t="s">
        <v>231</v>
      </c>
    </row>
    <row r="139" spans="1:65" s="13" customFormat="1" ht="11.25">
      <c r="B139" s="198"/>
      <c r="C139" s="199"/>
      <c r="D139" s="193" t="s">
        <v>248</v>
      </c>
      <c r="E139" s="200" t="s">
        <v>19</v>
      </c>
      <c r="F139" s="201" t="s">
        <v>1017</v>
      </c>
      <c r="G139" s="199"/>
      <c r="H139" s="200" t="s">
        <v>19</v>
      </c>
      <c r="I139" s="202"/>
      <c r="J139" s="199"/>
      <c r="K139" s="199"/>
      <c r="L139" s="203"/>
      <c r="M139" s="204"/>
      <c r="N139" s="205"/>
      <c r="O139" s="205"/>
      <c r="P139" s="205"/>
      <c r="Q139" s="205"/>
      <c r="R139" s="205"/>
      <c r="S139" s="205"/>
      <c r="T139" s="206"/>
      <c r="AT139" s="207" t="s">
        <v>248</v>
      </c>
      <c r="AU139" s="207" t="s">
        <v>78</v>
      </c>
      <c r="AV139" s="13" t="s">
        <v>76</v>
      </c>
      <c r="AW139" s="13" t="s">
        <v>31</v>
      </c>
      <c r="AX139" s="13" t="s">
        <v>69</v>
      </c>
      <c r="AY139" s="207" t="s">
        <v>231</v>
      </c>
    </row>
    <row r="140" spans="1:65" s="14" customFormat="1" ht="11.25">
      <c r="B140" s="208"/>
      <c r="C140" s="209"/>
      <c r="D140" s="193" t="s">
        <v>248</v>
      </c>
      <c r="E140" s="210" t="s">
        <v>19</v>
      </c>
      <c r="F140" s="211" t="s">
        <v>1018</v>
      </c>
      <c r="G140" s="209"/>
      <c r="H140" s="212">
        <v>593.9</v>
      </c>
      <c r="I140" s="213"/>
      <c r="J140" s="209"/>
      <c r="K140" s="209"/>
      <c r="L140" s="214"/>
      <c r="M140" s="215"/>
      <c r="N140" s="216"/>
      <c r="O140" s="216"/>
      <c r="P140" s="216"/>
      <c r="Q140" s="216"/>
      <c r="R140" s="216"/>
      <c r="S140" s="216"/>
      <c r="T140" s="217"/>
      <c r="AT140" s="218" t="s">
        <v>248</v>
      </c>
      <c r="AU140" s="218" t="s">
        <v>78</v>
      </c>
      <c r="AV140" s="14" t="s">
        <v>78</v>
      </c>
      <c r="AW140" s="14" t="s">
        <v>31</v>
      </c>
      <c r="AX140" s="14" t="s">
        <v>69</v>
      </c>
      <c r="AY140" s="218" t="s">
        <v>231</v>
      </c>
    </row>
    <row r="141" spans="1:65" s="13" customFormat="1" ht="11.25">
      <c r="B141" s="198"/>
      <c r="C141" s="199"/>
      <c r="D141" s="193" t="s">
        <v>248</v>
      </c>
      <c r="E141" s="200" t="s">
        <v>19</v>
      </c>
      <c r="F141" s="201" t="s">
        <v>1019</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1020</v>
      </c>
      <c r="G142" s="209"/>
      <c r="H142" s="212">
        <v>430.6</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5" customFormat="1" ht="11.25">
      <c r="B143" s="219"/>
      <c r="C143" s="220"/>
      <c r="D143" s="193" t="s">
        <v>248</v>
      </c>
      <c r="E143" s="221" t="s">
        <v>19</v>
      </c>
      <c r="F143" s="222" t="s">
        <v>260</v>
      </c>
      <c r="G143" s="220"/>
      <c r="H143" s="223">
        <v>2433.1999999999998</v>
      </c>
      <c r="I143" s="224"/>
      <c r="J143" s="220"/>
      <c r="K143" s="220"/>
      <c r="L143" s="225"/>
      <c r="M143" s="226"/>
      <c r="N143" s="227"/>
      <c r="O143" s="227"/>
      <c r="P143" s="227"/>
      <c r="Q143" s="227"/>
      <c r="R143" s="227"/>
      <c r="S143" s="227"/>
      <c r="T143" s="228"/>
      <c r="AT143" s="229" t="s">
        <v>248</v>
      </c>
      <c r="AU143" s="229" t="s">
        <v>78</v>
      </c>
      <c r="AV143" s="15" t="s">
        <v>238</v>
      </c>
      <c r="AW143" s="15" t="s">
        <v>31</v>
      </c>
      <c r="AX143" s="15" t="s">
        <v>76</v>
      </c>
      <c r="AY143" s="229" t="s">
        <v>231</v>
      </c>
    </row>
    <row r="144" spans="1:65" s="2" customFormat="1" ht="49.15" customHeight="1">
      <c r="A144" s="36"/>
      <c r="B144" s="37"/>
      <c r="C144" s="180" t="s">
        <v>145</v>
      </c>
      <c r="D144" s="180" t="s">
        <v>234</v>
      </c>
      <c r="E144" s="181" t="s">
        <v>1031</v>
      </c>
      <c r="F144" s="182" t="s">
        <v>1032</v>
      </c>
      <c r="G144" s="183" t="s">
        <v>243</v>
      </c>
      <c r="H144" s="184">
        <v>37.9</v>
      </c>
      <c r="I144" s="185"/>
      <c r="J144" s="186">
        <f>ROUND(I144*H144,2)</f>
        <v>0</v>
      </c>
      <c r="K144" s="182" t="s">
        <v>19</v>
      </c>
      <c r="L144" s="41"/>
      <c r="M144" s="187" t="s">
        <v>19</v>
      </c>
      <c r="N144" s="188" t="s">
        <v>40</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238</v>
      </c>
      <c r="AT144" s="191" t="s">
        <v>234</v>
      </c>
      <c r="AU144" s="191" t="s">
        <v>78</v>
      </c>
      <c r="AY144" s="19" t="s">
        <v>231</v>
      </c>
      <c r="BE144" s="192">
        <f>IF(N144="základní",J144,0)</f>
        <v>0</v>
      </c>
      <c r="BF144" s="192">
        <f>IF(N144="snížená",J144,0)</f>
        <v>0</v>
      </c>
      <c r="BG144" s="192">
        <f>IF(N144="zákl. přenesená",J144,0)</f>
        <v>0</v>
      </c>
      <c r="BH144" s="192">
        <f>IF(N144="sníž. přenesená",J144,0)</f>
        <v>0</v>
      </c>
      <c r="BI144" s="192">
        <f>IF(N144="nulová",J144,0)</f>
        <v>0</v>
      </c>
      <c r="BJ144" s="19" t="s">
        <v>76</v>
      </c>
      <c r="BK144" s="192">
        <f>ROUND(I144*H144,2)</f>
        <v>0</v>
      </c>
      <c r="BL144" s="19" t="s">
        <v>238</v>
      </c>
      <c r="BM144" s="191" t="s">
        <v>1033</v>
      </c>
    </row>
    <row r="145" spans="1:65" s="13" customFormat="1" ht="11.25">
      <c r="B145" s="198"/>
      <c r="C145" s="199"/>
      <c r="D145" s="193" t="s">
        <v>248</v>
      </c>
      <c r="E145" s="200" t="s">
        <v>19</v>
      </c>
      <c r="F145" s="201" t="s">
        <v>1013</v>
      </c>
      <c r="G145" s="199"/>
      <c r="H145" s="200" t="s">
        <v>19</v>
      </c>
      <c r="I145" s="202"/>
      <c r="J145" s="199"/>
      <c r="K145" s="199"/>
      <c r="L145" s="203"/>
      <c r="M145" s="204"/>
      <c r="N145" s="205"/>
      <c r="O145" s="205"/>
      <c r="P145" s="205"/>
      <c r="Q145" s="205"/>
      <c r="R145" s="205"/>
      <c r="S145" s="205"/>
      <c r="T145" s="206"/>
      <c r="AT145" s="207" t="s">
        <v>248</v>
      </c>
      <c r="AU145" s="207" t="s">
        <v>78</v>
      </c>
      <c r="AV145" s="13" t="s">
        <v>76</v>
      </c>
      <c r="AW145" s="13" t="s">
        <v>31</v>
      </c>
      <c r="AX145" s="13" t="s">
        <v>69</v>
      </c>
      <c r="AY145" s="207" t="s">
        <v>231</v>
      </c>
    </row>
    <row r="146" spans="1:65" s="14" customFormat="1" ht="11.25">
      <c r="B146" s="208"/>
      <c r="C146" s="209"/>
      <c r="D146" s="193" t="s">
        <v>248</v>
      </c>
      <c r="E146" s="210" t="s">
        <v>19</v>
      </c>
      <c r="F146" s="211" t="s">
        <v>1014</v>
      </c>
      <c r="G146" s="209"/>
      <c r="H146" s="212">
        <v>37.9</v>
      </c>
      <c r="I146" s="213"/>
      <c r="J146" s="209"/>
      <c r="K146" s="209"/>
      <c r="L146" s="214"/>
      <c r="M146" s="215"/>
      <c r="N146" s="216"/>
      <c r="O146" s="216"/>
      <c r="P146" s="216"/>
      <c r="Q146" s="216"/>
      <c r="R146" s="216"/>
      <c r="S146" s="216"/>
      <c r="T146" s="217"/>
      <c r="AT146" s="218" t="s">
        <v>248</v>
      </c>
      <c r="AU146" s="218" t="s">
        <v>78</v>
      </c>
      <c r="AV146" s="14" t="s">
        <v>78</v>
      </c>
      <c r="AW146" s="14" t="s">
        <v>31</v>
      </c>
      <c r="AX146" s="14" t="s">
        <v>76</v>
      </c>
      <c r="AY146" s="218" t="s">
        <v>231</v>
      </c>
    </row>
    <row r="147" spans="1:65" s="2" customFormat="1" ht="49.15" customHeight="1">
      <c r="A147" s="36"/>
      <c r="B147" s="37"/>
      <c r="C147" s="180" t="s">
        <v>154</v>
      </c>
      <c r="D147" s="180" t="s">
        <v>234</v>
      </c>
      <c r="E147" s="181" t="s">
        <v>1034</v>
      </c>
      <c r="F147" s="182" t="s">
        <v>1035</v>
      </c>
      <c r="G147" s="183" t="s">
        <v>243</v>
      </c>
      <c r="H147" s="184">
        <v>2002.6</v>
      </c>
      <c r="I147" s="185"/>
      <c r="J147" s="186">
        <f>ROUND(I147*H147,2)</f>
        <v>0</v>
      </c>
      <c r="K147" s="182" t="s">
        <v>19</v>
      </c>
      <c r="L147" s="41"/>
      <c r="M147" s="187" t="s">
        <v>19</v>
      </c>
      <c r="N147" s="188" t="s">
        <v>40</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238</v>
      </c>
      <c r="AT147" s="191" t="s">
        <v>234</v>
      </c>
      <c r="AU147" s="191" t="s">
        <v>78</v>
      </c>
      <c r="AY147" s="19" t="s">
        <v>231</v>
      </c>
      <c r="BE147" s="192">
        <f>IF(N147="základní",J147,0)</f>
        <v>0</v>
      </c>
      <c r="BF147" s="192">
        <f>IF(N147="snížená",J147,0)</f>
        <v>0</v>
      </c>
      <c r="BG147" s="192">
        <f>IF(N147="zákl. přenesená",J147,0)</f>
        <v>0</v>
      </c>
      <c r="BH147" s="192">
        <f>IF(N147="sníž. přenesená",J147,0)</f>
        <v>0</v>
      </c>
      <c r="BI147" s="192">
        <f>IF(N147="nulová",J147,0)</f>
        <v>0</v>
      </c>
      <c r="BJ147" s="19" t="s">
        <v>76</v>
      </c>
      <c r="BK147" s="192">
        <f>ROUND(I147*H147,2)</f>
        <v>0</v>
      </c>
      <c r="BL147" s="19" t="s">
        <v>238</v>
      </c>
      <c r="BM147" s="191" t="s">
        <v>1036</v>
      </c>
    </row>
    <row r="148" spans="1:65" s="13" customFormat="1" ht="11.25">
      <c r="B148" s="198"/>
      <c r="C148" s="199"/>
      <c r="D148" s="193" t="s">
        <v>248</v>
      </c>
      <c r="E148" s="200" t="s">
        <v>19</v>
      </c>
      <c r="F148" s="201" t="s">
        <v>1015</v>
      </c>
      <c r="G148" s="199"/>
      <c r="H148" s="200" t="s">
        <v>19</v>
      </c>
      <c r="I148" s="202"/>
      <c r="J148" s="199"/>
      <c r="K148" s="199"/>
      <c r="L148" s="203"/>
      <c r="M148" s="204"/>
      <c r="N148" s="205"/>
      <c r="O148" s="205"/>
      <c r="P148" s="205"/>
      <c r="Q148" s="205"/>
      <c r="R148" s="205"/>
      <c r="S148" s="205"/>
      <c r="T148" s="206"/>
      <c r="AT148" s="207" t="s">
        <v>248</v>
      </c>
      <c r="AU148" s="207" t="s">
        <v>78</v>
      </c>
      <c r="AV148" s="13" t="s">
        <v>76</v>
      </c>
      <c r="AW148" s="13" t="s">
        <v>31</v>
      </c>
      <c r="AX148" s="13" t="s">
        <v>69</v>
      </c>
      <c r="AY148" s="207" t="s">
        <v>231</v>
      </c>
    </row>
    <row r="149" spans="1:65" s="14" customFormat="1" ht="11.25">
      <c r="B149" s="208"/>
      <c r="C149" s="209"/>
      <c r="D149" s="193" t="s">
        <v>248</v>
      </c>
      <c r="E149" s="210" t="s">
        <v>19</v>
      </c>
      <c r="F149" s="211" t="s">
        <v>1016</v>
      </c>
      <c r="G149" s="209"/>
      <c r="H149" s="212">
        <v>1408.7</v>
      </c>
      <c r="I149" s="213"/>
      <c r="J149" s="209"/>
      <c r="K149" s="209"/>
      <c r="L149" s="214"/>
      <c r="M149" s="215"/>
      <c r="N149" s="216"/>
      <c r="O149" s="216"/>
      <c r="P149" s="216"/>
      <c r="Q149" s="216"/>
      <c r="R149" s="216"/>
      <c r="S149" s="216"/>
      <c r="T149" s="217"/>
      <c r="AT149" s="218" t="s">
        <v>248</v>
      </c>
      <c r="AU149" s="218" t="s">
        <v>78</v>
      </c>
      <c r="AV149" s="14" t="s">
        <v>78</v>
      </c>
      <c r="AW149" s="14" t="s">
        <v>31</v>
      </c>
      <c r="AX149" s="14" t="s">
        <v>69</v>
      </c>
      <c r="AY149" s="218" t="s">
        <v>231</v>
      </c>
    </row>
    <row r="150" spans="1:65" s="13" customFormat="1" ht="11.25">
      <c r="B150" s="198"/>
      <c r="C150" s="199"/>
      <c r="D150" s="193" t="s">
        <v>248</v>
      </c>
      <c r="E150" s="200" t="s">
        <v>19</v>
      </c>
      <c r="F150" s="201" t="s">
        <v>1017</v>
      </c>
      <c r="G150" s="199"/>
      <c r="H150" s="200" t="s">
        <v>19</v>
      </c>
      <c r="I150" s="202"/>
      <c r="J150" s="199"/>
      <c r="K150" s="199"/>
      <c r="L150" s="203"/>
      <c r="M150" s="204"/>
      <c r="N150" s="205"/>
      <c r="O150" s="205"/>
      <c r="P150" s="205"/>
      <c r="Q150" s="205"/>
      <c r="R150" s="205"/>
      <c r="S150" s="205"/>
      <c r="T150" s="206"/>
      <c r="AT150" s="207" t="s">
        <v>248</v>
      </c>
      <c r="AU150" s="207" t="s">
        <v>78</v>
      </c>
      <c r="AV150" s="13" t="s">
        <v>76</v>
      </c>
      <c r="AW150" s="13" t="s">
        <v>31</v>
      </c>
      <c r="AX150" s="13" t="s">
        <v>69</v>
      </c>
      <c r="AY150" s="207" t="s">
        <v>231</v>
      </c>
    </row>
    <row r="151" spans="1:65" s="14" customFormat="1" ht="11.25">
      <c r="B151" s="208"/>
      <c r="C151" s="209"/>
      <c r="D151" s="193" t="s">
        <v>248</v>
      </c>
      <c r="E151" s="210" t="s">
        <v>19</v>
      </c>
      <c r="F151" s="211" t="s">
        <v>1018</v>
      </c>
      <c r="G151" s="209"/>
      <c r="H151" s="212">
        <v>593.9</v>
      </c>
      <c r="I151" s="213"/>
      <c r="J151" s="209"/>
      <c r="K151" s="209"/>
      <c r="L151" s="214"/>
      <c r="M151" s="215"/>
      <c r="N151" s="216"/>
      <c r="O151" s="216"/>
      <c r="P151" s="216"/>
      <c r="Q151" s="216"/>
      <c r="R151" s="216"/>
      <c r="S151" s="216"/>
      <c r="T151" s="217"/>
      <c r="AT151" s="218" t="s">
        <v>248</v>
      </c>
      <c r="AU151" s="218" t="s">
        <v>78</v>
      </c>
      <c r="AV151" s="14" t="s">
        <v>78</v>
      </c>
      <c r="AW151" s="14" t="s">
        <v>31</v>
      </c>
      <c r="AX151" s="14" t="s">
        <v>69</v>
      </c>
      <c r="AY151" s="218" t="s">
        <v>231</v>
      </c>
    </row>
    <row r="152" spans="1:65" s="15" customFormat="1" ht="11.25">
      <c r="B152" s="219"/>
      <c r="C152" s="220"/>
      <c r="D152" s="193" t="s">
        <v>248</v>
      </c>
      <c r="E152" s="221" t="s">
        <v>19</v>
      </c>
      <c r="F152" s="222" t="s">
        <v>260</v>
      </c>
      <c r="G152" s="220"/>
      <c r="H152" s="223">
        <v>2002.6</v>
      </c>
      <c r="I152" s="224"/>
      <c r="J152" s="220"/>
      <c r="K152" s="220"/>
      <c r="L152" s="225"/>
      <c r="M152" s="226"/>
      <c r="N152" s="227"/>
      <c r="O152" s="227"/>
      <c r="P152" s="227"/>
      <c r="Q152" s="227"/>
      <c r="R152" s="227"/>
      <c r="S152" s="227"/>
      <c r="T152" s="228"/>
      <c r="AT152" s="229" t="s">
        <v>248</v>
      </c>
      <c r="AU152" s="229" t="s">
        <v>78</v>
      </c>
      <c r="AV152" s="15" t="s">
        <v>238</v>
      </c>
      <c r="AW152" s="15" t="s">
        <v>31</v>
      </c>
      <c r="AX152" s="15" t="s">
        <v>76</v>
      </c>
      <c r="AY152" s="229" t="s">
        <v>231</v>
      </c>
    </row>
    <row r="153" spans="1:65" s="2" customFormat="1" ht="49.15" customHeight="1">
      <c r="A153" s="36"/>
      <c r="B153" s="37"/>
      <c r="C153" s="180" t="s">
        <v>311</v>
      </c>
      <c r="D153" s="180" t="s">
        <v>234</v>
      </c>
      <c r="E153" s="181" t="s">
        <v>1037</v>
      </c>
      <c r="F153" s="182" t="s">
        <v>1038</v>
      </c>
      <c r="G153" s="183" t="s">
        <v>243</v>
      </c>
      <c r="H153" s="184">
        <v>3.3</v>
      </c>
      <c r="I153" s="185"/>
      <c r="J153" s="186">
        <f>ROUND(I153*H153,2)</f>
        <v>0</v>
      </c>
      <c r="K153" s="182" t="s">
        <v>19</v>
      </c>
      <c r="L153" s="41"/>
      <c r="M153" s="187" t="s">
        <v>19</v>
      </c>
      <c r="N153" s="188" t="s">
        <v>40</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238</v>
      </c>
      <c r="AT153" s="191" t="s">
        <v>234</v>
      </c>
      <c r="AU153" s="191" t="s">
        <v>78</v>
      </c>
      <c r="AY153" s="19" t="s">
        <v>231</v>
      </c>
      <c r="BE153" s="192">
        <f>IF(N153="základní",J153,0)</f>
        <v>0</v>
      </c>
      <c r="BF153" s="192">
        <f>IF(N153="snížená",J153,0)</f>
        <v>0</v>
      </c>
      <c r="BG153" s="192">
        <f>IF(N153="zákl. přenesená",J153,0)</f>
        <v>0</v>
      </c>
      <c r="BH153" s="192">
        <f>IF(N153="sníž. přenesená",J153,0)</f>
        <v>0</v>
      </c>
      <c r="BI153" s="192">
        <f>IF(N153="nulová",J153,0)</f>
        <v>0</v>
      </c>
      <c r="BJ153" s="19" t="s">
        <v>76</v>
      </c>
      <c r="BK153" s="192">
        <f>ROUND(I153*H153,2)</f>
        <v>0</v>
      </c>
      <c r="BL153" s="19" t="s">
        <v>238</v>
      </c>
      <c r="BM153" s="191" t="s">
        <v>1039</v>
      </c>
    </row>
    <row r="154" spans="1:65" s="13" customFormat="1" ht="11.25">
      <c r="B154" s="198"/>
      <c r="C154" s="199"/>
      <c r="D154" s="193" t="s">
        <v>248</v>
      </c>
      <c r="E154" s="200" t="s">
        <v>19</v>
      </c>
      <c r="F154" s="201" t="s">
        <v>1023</v>
      </c>
      <c r="G154" s="199"/>
      <c r="H154" s="200" t="s">
        <v>19</v>
      </c>
      <c r="I154" s="202"/>
      <c r="J154" s="199"/>
      <c r="K154" s="199"/>
      <c r="L154" s="203"/>
      <c r="M154" s="204"/>
      <c r="N154" s="205"/>
      <c r="O154" s="205"/>
      <c r="P154" s="205"/>
      <c r="Q154" s="205"/>
      <c r="R154" s="205"/>
      <c r="S154" s="205"/>
      <c r="T154" s="206"/>
      <c r="AT154" s="207" t="s">
        <v>248</v>
      </c>
      <c r="AU154" s="207" t="s">
        <v>78</v>
      </c>
      <c r="AV154" s="13" t="s">
        <v>76</v>
      </c>
      <c r="AW154" s="13" t="s">
        <v>31</v>
      </c>
      <c r="AX154" s="13" t="s">
        <v>69</v>
      </c>
      <c r="AY154" s="207" t="s">
        <v>231</v>
      </c>
    </row>
    <row r="155" spans="1:65" s="14" customFormat="1" ht="11.25">
      <c r="B155" s="208"/>
      <c r="C155" s="209"/>
      <c r="D155" s="193" t="s">
        <v>248</v>
      </c>
      <c r="E155" s="210" t="s">
        <v>19</v>
      </c>
      <c r="F155" s="211" t="s">
        <v>1024</v>
      </c>
      <c r="G155" s="209"/>
      <c r="H155" s="212">
        <v>3.3</v>
      </c>
      <c r="I155" s="213"/>
      <c r="J155" s="209"/>
      <c r="K155" s="209"/>
      <c r="L155" s="214"/>
      <c r="M155" s="215"/>
      <c r="N155" s="216"/>
      <c r="O155" s="216"/>
      <c r="P155" s="216"/>
      <c r="Q155" s="216"/>
      <c r="R155" s="216"/>
      <c r="S155" s="216"/>
      <c r="T155" s="217"/>
      <c r="AT155" s="218" t="s">
        <v>248</v>
      </c>
      <c r="AU155" s="218" t="s">
        <v>78</v>
      </c>
      <c r="AV155" s="14" t="s">
        <v>78</v>
      </c>
      <c r="AW155" s="14" t="s">
        <v>31</v>
      </c>
      <c r="AX155" s="14" t="s">
        <v>76</v>
      </c>
      <c r="AY155" s="218" t="s">
        <v>231</v>
      </c>
    </row>
    <row r="156" spans="1:65" s="2" customFormat="1" ht="49.15" customHeight="1">
      <c r="A156" s="36"/>
      <c r="B156" s="37"/>
      <c r="C156" s="180" t="s">
        <v>316</v>
      </c>
      <c r="D156" s="180" t="s">
        <v>234</v>
      </c>
      <c r="E156" s="181" t="s">
        <v>1040</v>
      </c>
      <c r="F156" s="182" t="s">
        <v>1041</v>
      </c>
      <c r="G156" s="183" t="s">
        <v>243</v>
      </c>
      <c r="H156" s="184">
        <v>37.9</v>
      </c>
      <c r="I156" s="185"/>
      <c r="J156" s="186">
        <f>ROUND(I156*H156,2)</f>
        <v>0</v>
      </c>
      <c r="K156" s="182" t="s">
        <v>19</v>
      </c>
      <c r="L156" s="41"/>
      <c r="M156" s="187" t="s">
        <v>19</v>
      </c>
      <c r="N156" s="188" t="s">
        <v>40</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238</v>
      </c>
      <c r="AT156" s="191" t="s">
        <v>234</v>
      </c>
      <c r="AU156" s="191" t="s">
        <v>78</v>
      </c>
      <c r="AY156" s="19" t="s">
        <v>231</v>
      </c>
      <c r="BE156" s="192">
        <f>IF(N156="základní",J156,0)</f>
        <v>0</v>
      </c>
      <c r="BF156" s="192">
        <f>IF(N156="snížená",J156,0)</f>
        <v>0</v>
      </c>
      <c r="BG156" s="192">
        <f>IF(N156="zákl. přenesená",J156,0)</f>
        <v>0</v>
      </c>
      <c r="BH156" s="192">
        <f>IF(N156="sníž. přenesená",J156,0)</f>
        <v>0</v>
      </c>
      <c r="BI156" s="192">
        <f>IF(N156="nulová",J156,0)</f>
        <v>0</v>
      </c>
      <c r="BJ156" s="19" t="s">
        <v>76</v>
      </c>
      <c r="BK156" s="192">
        <f>ROUND(I156*H156,2)</f>
        <v>0</v>
      </c>
      <c r="BL156" s="19" t="s">
        <v>238</v>
      </c>
      <c r="BM156" s="191" t="s">
        <v>1042</v>
      </c>
    </row>
    <row r="157" spans="1:65" s="13" customFormat="1" ht="11.25">
      <c r="B157" s="198"/>
      <c r="C157" s="199"/>
      <c r="D157" s="193" t="s">
        <v>248</v>
      </c>
      <c r="E157" s="200" t="s">
        <v>19</v>
      </c>
      <c r="F157" s="201" t="s">
        <v>1013</v>
      </c>
      <c r="G157" s="199"/>
      <c r="H157" s="200" t="s">
        <v>19</v>
      </c>
      <c r="I157" s="202"/>
      <c r="J157" s="199"/>
      <c r="K157" s="199"/>
      <c r="L157" s="203"/>
      <c r="M157" s="204"/>
      <c r="N157" s="205"/>
      <c r="O157" s="205"/>
      <c r="P157" s="205"/>
      <c r="Q157" s="205"/>
      <c r="R157" s="205"/>
      <c r="S157" s="205"/>
      <c r="T157" s="206"/>
      <c r="AT157" s="207" t="s">
        <v>248</v>
      </c>
      <c r="AU157" s="207" t="s">
        <v>78</v>
      </c>
      <c r="AV157" s="13" t="s">
        <v>76</v>
      </c>
      <c r="AW157" s="13" t="s">
        <v>31</v>
      </c>
      <c r="AX157" s="13" t="s">
        <v>69</v>
      </c>
      <c r="AY157" s="207" t="s">
        <v>231</v>
      </c>
    </row>
    <row r="158" spans="1:65" s="14" customFormat="1" ht="11.25">
      <c r="B158" s="208"/>
      <c r="C158" s="209"/>
      <c r="D158" s="193" t="s">
        <v>248</v>
      </c>
      <c r="E158" s="210" t="s">
        <v>19</v>
      </c>
      <c r="F158" s="211" t="s">
        <v>1014</v>
      </c>
      <c r="G158" s="209"/>
      <c r="H158" s="212">
        <v>37.9</v>
      </c>
      <c r="I158" s="213"/>
      <c r="J158" s="209"/>
      <c r="K158" s="209"/>
      <c r="L158" s="214"/>
      <c r="M158" s="215"/>
      <c r="N158" s="216"/>
      <c r="O158" s="216"/>
      <c r="P158" s="216"/>
      <c r="Q158" s="216"/>
      <c r="R158" s="216"/>
      <c r="S158" s="216"/>
      <c r="T158" s="217"/>
      <c r="AT158" s="218" t="s">
        <v>248</v>
      </c>
      <c r="AU158" s="218" t="s">
        <v>78</v>
      </c>
      <c r="AV158" s="14" t="s">
        <v>78</v>
      </c>
      <c r="AW158" s="14" t="s">
        <v>31</v>
      </c>
      <c r="AX158" s="14" t="s">
        <v>76</v>
      </c>
      <c r="AY158" s="218" t="s">
        <v>231</v>
      </c>
    </row>
    <row r="159" spans="1:65" s="2" customFormat="1" ht="33" customHeight="1">
      <c r="A159" s="36"/>
      <c r="B159" s="37"/>
      <c r="C159" s="180" t="s">
        <v>321</v>
      </c>
      <c r="D159" s="180" t="s">
        <v>234</v>
      </c>
      <c r="E159" s="181" t="s">
        <v>1043</v>
      </c>
      <c r="F159" s="182" t="s">
        <v>1044</v>
      </c>
      <c r="G159" s="183" t="s">
        <v>243</v>
      </c>
      <c r="H159" s="184">
        <v>1408.7</v>
      </c>
      <c r="I159" s="185"/>
      <c r="J159" s="186">
        <f>ROUND(I159*H159,2)</f>
        <v>0</v>
      </c>
      <c r="K159" s="182" t="s">
        <v>19</v>
      </c>
      <c r="L159" s="41"/>
      <c r="M159" s="187" t="s">
        <v>19</v>
      </c>
      <c r="N159" s="188" t="s">
        <v>40</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238</v>
      </c>
      <c r="AT159" s="191" t="s">
        <v>234</v>
      </c>
      <c r="AU159" s="191" t="s">
        <v>78</v>
      </c>
      <c r="AY159" s="19" t="s">
        <v>231</v>
      </c>
      <c r="BE159" s="192">
        <f>IF(N159="základní",J159,0)</f>
        <v>0</v>
      </c>
      <c r="BF159" s="192">
        <f>IF(N159="snížená",J159,0)</f>
        <v>0</v>
      </c>
      <c r="BG159" s="192">
        <f>IF(N159="zákl. přenesená",J159,0)</f>
        <v>0</v>
      </c>
      <c r="BH159" s="192">
        <f>IF(N159="sníž. přenesená",J159,0)</f>
        <v>0</v>
      </c>
      <c r="BI159" s="192">
        <f>IF(N159="nulová",J159,0)</f>
        <v>0</v>
      </c>
      <c r="BJ159" s="19" t="s">
        <v>76</v>
      </c>
      <c r="BK159" s="192">
        <f>ROUND(I159*H159,2)</f>
        <v>0</v>
      </c>
      <c r="BL159" s="19" t="s">
        <v>238</v>
      </c>
      <c r="BM159" s="191" t="s">
        <v>1045</v>
      </c>
    </row>
    <row r="160" spans="1:65" s="13" customFormat="1" ht="11.25">
      <c r="B160" s="198"/>
      <c r="C160" s="199"/>
      <c r="D160" s="193" t="s">
        <v>248</v>
      </c>
      <c r="E160" s="200" t="s">
        <v>19</v>
      </c>
      <c r="F160" s="201" t="s">
        <v>1015</v>
      </c>
      <c r="G160" s="199"/>
      <c r="H160" s="200" t="s">
        <v>19</v>
      </c>
      <c r="I160" s="202"/>
      <c r="J160" s="199"/>
      <c r="K160" s="199"/>
      <c r="L160" s="203"/>
      <c r="M160" s="204"/>
      <c r="N160" s="205"/>
      <c r="O160" s="205"/>
      <c r="P160" s="205"/>
      <c r="Q160" s="205"/>
      <c r="R160" s="205"/>
      <c r="S160" s="205"/>
      <c r="T160" s="206"/>
      <c r="AT160" s="207" t="s">
        <v>248</v>
      </c>
      <c r="AU160" s="207" t="s">
        <v>78</v>
      </c>
      <c r="AV160" s="13" t="s">
        <v>76</v>
      </c>
      <c r="AW160" s="13" t="s">
        <v>31</v>
      </c>
      <c r="AX160" s="13" t="s">
        <v>69</v>
      </c>
      <c r="AY160" s="207" t="s">
        <v>231</v>
      </c>
    </row>
    <row r="161" spans="1:65" s="14" customFormat="1" ht="11.25">
      <c r="B161" s="208"/>
      <c r="C161" s="209"/>
      <c r="D161" s="193" t="s">
        <v>248</v>
      </c>
      <c r="E161" s="210" t="s">
        <v>19</v>
      </c>
      <c r="F161" s="211" t="s">
        <v>1016</v>
      </c>
      <c r="G161" s="209"/>
      <c r="H161" s="212">
        <v>1408.7</v>
      </c>
      <c r="I161" s="213"/>
      <c r="J161" s="209"/>
      <c r="K161" s="209"/>
      <c r="L161" s="214"/>
      <c r="M161" s="215"/>
      <c r="N161" s="216"/>
      <c r="O161" s="216"/>
      <c r="P161" s="216"/>
      <c r="Q161" s="216"/>
      <c r="R161" s="216"/>
      <c r="S161" s="216"/>
      <c r="T161" s="217"/>
      <c r="AT161" s="218" t="s">
        <v>248</v>
      </c>
      <c r="AU161" s="218" t="s">
        <v>78</v>
      </c>
      <c r="AV161" s="14" t="s">
        <v>78</v>
      </c>
      <c r="AW161" s="14" t="s">
        <v>31</v>
      </c>
      <c r="AX161" s="14" t="s">
        <v>76</v>
      </c>
      <c r="AY161" s="218" t="s">
        <v>231</v>
      </c>
    </row>
    <row r="162" spans="1:65" s="2" customFormat="1" ht="33" customHeight="1">
      <c r="A162" s="36"/>
      <c r="B162" s="37"/>
      <c r="C162" s="180" t="s">
        <v>8</v>
      </c>
      <c r="D162" s="180" t="s">
        <v>234</v>
      </c>
      <c r="E162" s="181" t="s">
        <v>1046</v>
      </c>
      <c r="F162" s="182" t="s">
        <v>1047</v>
      </c>
      <c r="G162" s="183" t="s">
        <v>243</v>
      </c>
      <c r="H162" s="184">
        <v>593.9</v>
      </c>
      <c r="I162" s="185"/>
      <c r="J162" s="186">
        <f>ROUND(I162*H162,2)</f>
        <v>0</v>
      </c>
      <c r="K162" s="182" t="s">
        <v>19</v>
      </c>
      <c r="L162" s="41"/>
      <c r="M162" s="187" t="s">
        <v>19</v>
      </c>
      <c r="N162" s="188" t="s">
        <v>40</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238</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238</v>
      </c>
      <c r="BM162" s="191" t="s">
        <v>1048</v>
      </c>
    </row>
    <row r="163" spans="1:65" s="13" customFormat="1" ht="11.25">
      <c r="B163" s="198"/>
      <c r="C163" s="199"/>
      <c r="D163" s="193" t="s">
        <v>248</v>
      </c>
      <c r="E163" s="200" t="s">
        <v>19</v>
      </c>
      <c r="F163" s="201" t="s">
        <v>1017</v>
      </c>
      <c r="G163" s="199"/>
      <c r="H163" s="200" t="s">
        <v>19</v>
      </c>
      <c r="I163" s="202"/>
      <c r="J163" s="199"/>
      <c r="K163" s="199"/>
      <c r="L163" s="203"/>
      <c r="M163" s="204"/>
      <c r="N163" s="205"/>
      <c r="O163" s="205"/>
      <c r="P163" s="205"/>
      <c r="Q163" s="205"/>
      <c r="R163" s="205"/>
      <c r="S163" s="205"/>
      <c r="T163" s="206"/>
      <c r="AT163" s="207" t="s">
        <v>248</v>
      </c>
      <c r="AU163" s="207" t="s">
        <v>78</v>
      </c>
      <c r="AV163" s="13" t="s">
        <v>76</v>
      </c>
      <c r="AW163" s="13" t="s">
        <v>31</v>
      </c>
      <c r="AX163" s="13" t="s">
        <v>69</v>
      </c>
      <c r="AY163" s="207" t="s">
        <v>231</v>
      </c>
    </row>
    <row r="164" spans="1:65" s="14" customFormat="1" ht="11.25">
      <c r="B164" s="208"/>
      <c r="C164" s="209"/>
      <c r="D164" s="193" t="s">
        <v>248</v>
      </c>
      <c r="E164" s="210" t="s">
        <v>19</v>
      </c>
      <c r="F164" s="211" t="s">
        <v>1018</v>
      </c>
      <c r="G164" s="209"/>
      <c r="H164" s="212">
        <v>593.9</v>
      </c>
      <c r="I164" s="213"/>
      <c r="J164" s="209"/>
      <c r="K164" s="209"/>
      <c r="L164" s="214"/>
      <c r="M164" s="215"/>
      <c r="N164" s="216"/>
      <c r="O164" s="216"/>
      <c r="P164" s="216"/>
      <c r="Q164" s="216"/>
      <c r="R164" s="216"/>
      <c r="S164" s="216"/>
      <c r="T164" s="217"/>
      <c r="AT164" s="218" t="s">
        <v>248</v>
      </c>
      <c r="AU164" s="218" t="s">
        <v>78</v>
      </c>
      <c r="AV164" s="14" t="s">
        <v>78</v>
      </c>
      <c r="AW164" s="14" t="s">
        <v>31</v>
      </c>
      <c r="AX164" s="14" t="s">
        <v>76</v>
      </c>
      <c r="AY164" s="218" t="s">
        <v>231</v>
      </c>
    </row>
    <row r="165" spans="1:65" s="2" customFormat="1" ht="37.9" customHeight="1">
      <c r="A165" s="36"/>
      <c r="B165" s="37"/>
      <c r="C165" s="180" t="s">
        <v>331</v>
      </c>
      <c r="D165" s="180" t="s">
        <v>234</v>
      </c>
      <c r="E165" s="181" t="s">
        <v>1049</v>
      </c>
      <c r="F165" s="182" t="s">
        <v>1050</v>
      </c>
      <c r="G165" s="183" t="s">
        <v>243</v>
      </c>
      <c r="H165" s="184">
        <v>430.6</v>
      </c>
      <c r="I165" s="185"/>
      <c r="J165" s="186">
        <f>ROUND(I165*H165,2)</f>
        <v>0</v>
      </c>
      <c r="K165" s="182" t="s">
        <v>19</v>
      </c>
      <c r="L165" s="41"/>
      <c r="M165" s="187" t="s">
        <v>19</v>
      </c>
      <c r="N165" s="188" t="s">
        <v>40</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238</v>
      </c>
      <c r="AT165" s="191" t="s">
        <v>234</v>
      </c>
      <c r="AU165" s="191" t="s">
        <v>78</v>
      </c>
      <c r="AY165" s="19" t="s">
        <v>231</v>
      </c>
      <c r="BE165" s="192">
        <f>IF(N165="základní",J165,0)</f>
        <v>0</v>
      </c>
      <c r="BF165" s="192">
        <f>IF(N165="snížená",J165,0)</f>
        <v>0</v>
      </c>
      <c r="BG165" s="192">
        <f>IF(N165="zákl. přenesená",J165,0)</f>
        <v>0</v>
      </c>
      <c r="BH165" s="192">
        <f>IF(N165="sníž. přenesená",J165,0)</f>
        <v>0</v>
      </c>
      <c r="BI165" s="192">
        <f>IF(N165="nulová",J165,0)</f>
        <v>0</v>
      </c>
      <c r="BJ165" s="19" t="s">
        <v>76</v>
      </c>
      <c r="BK165" s="192">
        <f>ROUND(I165*H165,2)</f>
        <v>0</v>
      </c>
      <c r="BL165" s="19" t="s">
        <v>238</v>
      </c>
      <c r="BM165" s="191" t="s">
        <v>1051</v>
      </c>
    </row>
    <row r="166" spans="1:65" s="13" customFormat="1" ht="11.25">
      <c r="B166" s="198"/>
      <c r="C166" s="199"/>
      <c r="D166" s="193" t="s">
        <v>248</v>
      </c>
      <c r="E166" s="200" t="s">
        <v>19</v>
      </c>
      <c r="F166" s="201" t="s">
        <v>1052</v>
      </c>
      <c r="G166" s="199"/>
      <c r="H166" s="200" t="s">
        <v>19</v>
      </c>
      <c r="I166" s="202"/>
      <c r="J166" s="199"/>
      <c r="K166" s="199"/>
      <c r="L166" s="203"/>
      <c r="M166" s="204"/>
      <c r="N166" s="205"/>
      <c r="O166" s="205"/>
      <c r="P166" s="205"/>
      <c r="Q166" s="205"/>
      <c r="R166" s="205"/>
      <c r="S166" s="205"/>
      <c r="T166" s="206"/>
      <c r="AT166" s="207" t="s">
        <v>248</v>
      </c>
      <c r="AU166" s="207" t="s">
        <v>78</v>
      </c>
      <c r="AV166" s="13" t="s">
        <v>76</v>
      </c>
      <c r="AW166" s="13" t="s">
        <v>31</v>
      </c>
      <c r="AX166" s="13" t="s">
        <v>69</v>
      </c>
      <c r="AY166" s="207" t="s">
        <v>231</v>
      </c>
    </row>
    <row r="167" spans="1:65" s="14" customFormat="1" ht="11.25">
      <c r="B167" s="208"/>
      <c r="C167" s="209"/>
      <c r="D167" s="193" t="s">
        <v>248</v>
      </c>
      <c r="E167" s="210" t="s">
        <v>19</v>
      </c>
      <c r="F167" s="211" t="s">
        <v>1020</v>
      </c>
      <c r="G167" s="209"/>
      <c r="H167" s="212">
        <v>430.6</v>
      </c>
      <c r="I167" s="213"/>
      <c r="J167" s="209"/>
      <c r="K167" s="209"/>
      <c r="L167" s="214"/>
      <c r="M167" s="215"/>
      <c r="N167" s="216"/>
      <c r="O167" s="216"/>
      <c r="P167" s="216"/>
      <c r="Q167" s="216"/>
      <c r="R167" s="216"/>
      <c r="S167" s="216"/>
      <c r="T167" s="217"/>
      <c r="AT167" s="218" t="s">
        <v>248</v>
      </c>
      <c r="AU167" s="218" t="s">
        <v>78</v>
      </c>
      <c r="AV167" s="14" t="s">
        <v>78</v>
      </c>
      <c r="AW167" s="14" t="s">
        <v>31</v>
      </c>
      <c r="AX167" s="14" t="s">
        <v>76</v>
      </c>
      <c r="AY167" s="218" t="s">
        <v>231</v>
      </c>
    </row>
    <row r="168" spans="1:65" s="2" customFormat="1" ht="49.15" customHeight="1">
      <c r="A168" s="36"/>
      <c r="B168" s="37"/>
      <c r="C168" s="180" t="s">
        <v>335</v>
      </c>
      <c r="D168" s="180" t="s">
        <v>234</v>
      </c>
      <c r="E168" s="181" t="s">
        <v>1053</v>
      </c>
      <c r="F168" s="182" t="s">
        <v>1054</v>
      </c>
      <c r="G168" s="183" t="s">
        <v>243</v>
      </c>
      <c r="H168" s="184">
        <v>56.2</v>
      </c>
      <c r="I168" s="185"/>
      <c r="J168" s="186">
        <f>ROUND(I168*H168,2)</f>
        <v>0</v>
      </c>
      <c r="K168" s="182" t="s">
        <v>244</v>
      </c>
      <c r="L168" s="41"/>
      <c r="M168" s="187" t="s">
        <v>19</v>
      </c>
      <c r="N168" s="188" t="s">
        <v>40</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238</v>
      </c>
      <c r="AT168" s="191" t="s">
        <v>234</v>
      </c>
      <c r="AU168" s="191" t="s">
        <v>78</v>
      </c>
      <c r="AY168" s="19" t="s">
        <v>231</v>
      </c>
      <c r="BE168" s="192">
        <f>IF(N168="základní",J168,0)</f>
        <v>0</v>
      </c>
      <c r="BF168" s="192">
        <f>IF(N168="snížená",J168,0)</f>
        <v>0</v>
      </c>
      <c r="BG168" s="192">
        <f>IF(N168="zákl. přenesená",J168,0)</f>
        <v>0</v>
      </c>
      <c r="BH168" s="192">
        <f>IF(N168="sníž. přenesená",J168,0)</f>
        <v>0</v>
      </c>
      <c r="BI168" s="192">
        <f>IF(N168="nulová",J168,0)</f>
        <v>0</v>
      </c>
      <c r="BJ168" s="19" t="s">
        <v>76</v>
      </c>
      <c r="BK168" s="192">
        <f>ROUND(I168*H168,2)</f>
        <v>0</v>
      </c>
      <c r="BL168" s="19" t="s">
        <v>238</v>
      </c>
      <c r="BM168" s="191" t="s">
        <v>1055</v>
      </c>
    </row>
    <row r="169" spans="1:65" s="13" customFormat="1" ht="11.25">
      <c r="B169" s="198"/>
      <c r="C169" s="199"/>
      <c r="D169" s="193" t="s">
        <v>248</v>
      </c>
      <c r="E169" s="200" t="s">
        <v>19</v>
      </c>
      <c r="F169" s="201" t="s">
        <v>1021</v>
      </c>
      <c r="G169" s="199"/>
      <c r="H169" s="200" t="s">
        <v>19</v>
      </c>
      <c r="I169" s="202"/>
      <c r="J169" s="199"/>
      <c r="K169" s="199"/>
      <c r="L169" s="203"/>
      <c r="M169" s="204"/>
      <c r="N169" s="205"/>
      <c r="O169" s="205"/>
      <c r="P169" s="205"/>
      <c r="Q169" s="205"/>
      <c r="R169" s="205"/>
      <c r="S169" s="205"/>
      <c r="T169" s="206"/>
      <c r="AT169" s="207" t="s">
        <v>248</v>
      </c>
      <c r="AU169" s="207" t="s">
        <v>78</v>
      </c>
      <c r="AV169" s="13" t="s">
        <v>76</v>
      </c>
      <c r="AW169" s="13" t="s">
        <v>31</v>
      </c>
      <c r="AX169" s="13" t="s">
        <v>69</v>
      </c>
      <c r="AY169" s="207" t="s">
        <v>231</v>
      </c>
    </row>
    <row r="170" spans="1:65" s="14" customFormat="1" ht="11.25">
      <c r="B170" s="208"/>
      <c r="C170" s="209"/>
      <c r="D170" s="193" t="s">
        <v>248</v>
      </c>
      <c r="E170" s="210" t="s">
        <v>19</v>
      </c>
      <c r="F170" s="211" t="s">
        <v>1022</v>
      </c>
      <c r="G170" s="209"/>
      <c r="H170" s="212">
        <v>56.2</v>
      </c>
      <c r="I170" s="213"/>
      <c r="J170" s="209"/>
      <c r="K170" s="209"/>
      <c r="L170" s="214"/>
      <c r="M170" s="215"/>
      <c r="N170" s="216"/>
      <c r="O170" s="216"/>
      <c r="P170" s="216"/>
      <c r="Q170" s="216"/>
      <c r="R170" s="216"/>
      <c r="S170" s="216"/>
      <c r="T170" s="217"/>
      <c r="AT170" s="218" t="s">
        <v>248</v>
      </c>
      <c r="AU170" s="218" t="s">
        <v>78</v>
      </c>
      <c r="AV170" s="14" t="s">
        <v>78</v>
      </c>
      <c r="AW170" s="14" t="s">
        <v>31</v>
      </c>
      <c r="AX170" s="14" t="s">
        <v>76</v>
      </c>
      <c r="AY170" s="218" t="s">
        <v>231</v>
      </c>
    </row>
    <row r="171" spans="1:65" s="12" customFormat="1" ht="22.9" customHeight="1">
      <c r="B171" s="164"/>
      <c r="C171" s="165"/>
      <c r="D171" s="166" t="s">
        <v>68</v>
      </c>
      <c r="E171" s="178" t="s">
        <v>294</v>
      </c>
      <c r="F171" s="178" t="s">
        <v>352</v>
      </c>
      <c r="G171" s="165"/>
      <c r="H171" s="165"/>
      <c r="I171" s="168"/>
      <c r="J171" s="179">
        <f>BK171</f>
        <v>0</v>
      </c>
      <c r="K171" s="165"/>
      <c r="L171" s="170"/>
      <c r="M171" s="171"/>
      <c r="N171" s="172"/>
      <c r="O171" s="172"/>
      <c r="P171" s="173">
        <f>SUM(P172:P180)</f>
        <v>0</v>
      </c>
      <c r="Q171" s="172"/>
      <c r="R171" s="173">
        <f>SUM(R172:R180)</f>
        <v>53.155652500000002</v>
      </c>
      <c r="S171" s="172"/>
      <c r="T171" s="174">
        <f>SUM(T172:T180)</f>
        <v>0</v>
      </c>
      <c r="AR171" s="175" t="s">
        <v>76</v>
      </c>
      <c r="AT171" s="176" t="s">
        <v>68</v>
      </c>
      <c r="AU171" s="176" t="s">
        <v>76</v>
      </c>
      <c r="AY171" s="175" t="s">
        <v>231</v>
      </c>
      <c r="BK171" s="177">
        <f>SUM(BK172:BK180)</f>
        <v>0</v>
      </c>
    </row>
    <row r="172" spans="1:65" s="2" customFormat="1" ht="49.15" customHeight="1">
      <c r="A172" s="36"/>
      <c r="B172" s="37"/>
      <c r="C172" s="180" t="s">
        <v>339</v>
      </c>
      <c r="D172" s="180" t="s">
        <v>234</v>
      </c>
      <c r="E172" s="181" t="s">
        <v>916</v>
      </c>
      <c r="F172" s="182" t="s">
        <v>917</v>
      </c>
      <c r="G172" s="183" t="s">
        <v>342</v>
      </c>
      <c r="H172" s="184">
        <v>183.37</v>
      </c>
      <c r="I172" s="185"/>
      <c r="J172" s="186">
        <f>ROUND(I172*H172,2)</f>
        <v>0</v>
      </c>
      <c r="K172" s="182" t="s">
        <v>19</v>
      </c>
      <c r="L172" s="41"/>
      <c r="M172" s="187" t="s">
        <v>19</v>
      </c>
      <c r="N172" s="188" t="s">
        <v>40</v>
      </c>
      <c r="O172" s="66"/>
      <c r="P172" s="189">
        <f>O172*H172</f>
        <v>0</v>
      </c>
      <c r="Q172" s="189">
        <v>0.20646999999999999</v>
      </c>
      <c r="R172" s="189">
        <f>Q172*H172</f>
        <v>37.860403900000001</v>
      </c>
      <c r="S172" s="189">
        <v>0</v>
      </c>
      <c r="T172" s="190">
        <f>S172*H172</f>
        <v>0</v>
      </c>
      <c r="U172" s="36"/>
      <c r="V172" s="36"/>
      <c r="W172" s="36"/>
      <c r="X172" s="36"/>
      <c r="Y172" s="36"/>
      <c r="Z172" s="36"/>
      <c r="AA172" s="36"/>
      <c r="AB172" s="36"/>
      <c r="AC172" s="36"/>
      <c r="AD172" s="36"/>
      <c r="AE172" s="36"/>
      <c r="AR172" s="191" t="s">
        <v>238</v>
      </c>
      <c r="AT172" s="191" t="s">
        <v>234</v>
      </c>
      <c r="AU172" s="191" t="s">
        <v>78</v>
      </c>
      <c r="AY172" s="19" t="s">
        <v>231</v>
      </c>
      <c r="BE172" s="192">
        <f>IF(N172="základní",J172,0)</f>
        <v>0</v>
      </c>
      <c r="BF172" s="192">
        <f>IF(N172="snížená",J172,0)</f>
        <v>0</v>
      </c>
      <c r="BG172" s="192">
        <f>IF(N172="zákl. přenesená",J172,0)</f>
        <v>0</v>
      </c>
      <c r="BH172" s="192">
        <f>IF(N172="sníž. přenesená",J172,0)</f>
        <v>0</v>
      </c>
      <c r="BI172" s="192">
        <f>IF(N172="nulová",J172,0)</f>
        <v>0</v>
      </c>
      <c r="BJ172" s="19" t="s">
        <v>76</v>
      </c>
      <c r="BK172" s="192">
        <f>ROUND(I172*H172,2)</f>
        <v>0</v>
      </c>
      <c r="BL172" s="19" t="s">
        <v>238</v>
      </c>
      <c r="BM172" s="191" t="s">
        <v>1056</v>
      </c>
    </row>
    <row r="173" spans="1:65" s="2" customFormat="1" ht="58.5">
      <c r="A173" s="36"/>
      <c r="B173" s="37"/>
      <c r="C173" s="38"/>
      <c r="D173" s="193" t="s">
        <v>246</v>
      </c>
      <c r="E173" s="38"/>
      <c r="F173" s="194" t="s">
        <v>919</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246</v>
      </c>
      <c r="AU173" s="19" t="s">
        <v>78</v>
      </c>
    </row>
    <row r="174" spans="1:65" s="13" customFormat="1" ht="11.25">
      <c r="B174" s="198"/>
      <c r="C174" s="199"/>
      <c r="D174" s="193" t="s">
        <v>248</v>
      </c>
      <c r="E174" s="200" t="s">
        <v>19</v>
      </c>
      <c r="F174" s="201" t="s">
        <v>1057</v>
      </c>
      <c r="G174" s="199"/>
      <c r="H174" s="200" t="s">
        <v>19</v>
      </c>
      <c r="I174" s="202"/>
      <c r="J174" s="199"/>
      <c r="K174" s="199"/>
      <c r="L174" s="203"/>
      <c r="M174" s="204"/>
      <c r="N174" s="205"/>
      <c r="O174" s="205"/>
      <c r="P174" s="205"/>
      <c r="Q174" s="205"/>
      <c r="R174" s="205"/>
      <c r="S174" s="205"/>
      <c r="T174" s="206"/>
      <c r="AT174" s="207" t="s">
        <v>248</v>
      </c>
      <c r="AU174" s="207" t="s">
        <v>78</v>
      </c>
      <c r="AV174" s="13" t="s">
        <v>76</v>
      </c>
      <c r="AW174" s="13" t="s">
        <v>31</v>
      </c>
      <c r="AX174" s="13" t="s">
        <v>69</v>
      </c>
      <c r="AY174" s="207" t="s">
        <v>231</v>
      </c>
    </row>
    <row r="175" spans="1:65" s="14" customFormat="1" ht="11.25">
      <c r="B175" s="208"/>
      <c r="C175" s="209"/>
      <c r="D175" s="193" t="s">
        <v>248</v>
      </c>
      <c r="E175" s="210" t="s">
        <v>19</v>
      </c>
      <c r="F175" s="211" t="s">
        <v>1058</v>
      </c>
      <c r="G175" s="209"/>
      <c r="H175" s="212">
        <v>183.37</v>
      </c>
      <c r="I175" s="213"/>
      <c r="J175" s="209"/>
      <c r="K175" s="209"/>
      <c r="L175" s="214"/>
      <c r="M175" s="215"/>
      <c r="N175" s="216"/>
      <c r="O175" s="216"/>
      <c r="P175" s="216"/>
      <c r="Q175" s="216"/>
      <c r="R175" s="216"/>
      <c r="S175" s="216"/>
      <c r="T175" s="217"/>
      <c r="AT175" s="218" t="s">
        <v>248</v>
      </c>
      <c r="AU175" s="218" t="s">
        <v>78</v>
      </c>
      <c r="AV175" s="14" t="s">
        <v>78</v>
      </c>
      <c r="AW175" s="14" t="s">
        <v>31</v>
      </c>
      <c r="AX175" s="14" t="s">
        <v>76</v>
      </c>
      <c r="AY175" s="218" t="s">
        <v>231</v>
      </c>
    </row>
    <row r="176" spans="1:65" s="2" customFormat="1" ht="37.9" customHeight="1">
      <c r="A176" s="36"/>
      <c r="B176" s="37"/>
      <c r="C176" s="247" t="s">
        <v>347</v>
      </c>
      <c r="D176" s="247" t="s">
        <v>638</v>
      </c>
      <c r="E176" s="248" t="s">
        <v>925</v>
      </c>
      <c r="F176" s="249" t="s">
        <v>926</v>
      </c>
      <c r="G176" s="250" t="s">
        <v>342</v>
      </c>
      <c r="H176" s="251">
        <v>192.53899999999999</v>
      </c>
      <c r="I176" s="252"/>
      <c r="J176" s="253">
        <f>ROUND(I176*H176,2)</f>
        <v>0</v>
      </c>
      <c r="K176" s="249" t="s">
        <v>19</v>
      </c>
      <c r="L176" s="254"/>
      <c r="M176" s="255" t="s">
        <v>19</v>
      </c>
      <c r="N176" s="256" t="s">
        <v>40</v>
      </c>
      <c r="O176" s="66"/>
      <c r="P176" s="189">
        <f>O176*H176</f>
        <v>0</v>
      </c>
      <c r="Q176" s="189">
        <v>1.44E-2</v>
      </c>
      <c r="R176" s="189">
        <f>Q176*H176</f>
        <v>2.7725616</v>
      </c>
      <c r="S176" s="189">
        <v>0</v>
      </c>
      <c r="T176" s="190">
        <f>S176*H176</f>
        <v>0</v>
      </c>
      <c r="U176" s="36"/>
      <c r="V176" s="36"/>
      <c r="W176" s="36"/>
      <c r="X176" s="36"/>
      <c r="Y176" s="36"/>
      <c r="Z176" s="36"/>
      <c r="AA176" s="36"/>
      <c r="AB176" s="36"/>
      <c r="AC176" s="36"/>
      <c r="AD176" s="36"/>
      <c r="AE176" s="36"/>
      <c r="AR176" s="191" t="s">
        <v>287</v>
      </c>
      <c r="AT176" s="191" t="s">
        <v>638</v>
      </c>
      <c r="AU176" s="191" t="s">
        <v>78</v>
      </c>
      <c r="AY176" s="19" t="s">
        <v>231</v>
      </c>
      <c r="BE176" s="192">
        <f>IF(N176="základní",J176,0)</f>
        <v>0</v>
      </c>
      <c r="BF176" s="192">
        <f>IF(N176="snížená",J176,0)</f>
        <v>0</v>
      </c>
      <c r="BG176" s="192">
        <f>IF(N176="zákl. přenesená",J176,0)</f>
        <v>0</v>
      </c>
      <c r="BH176" s="192">
        <f>IF(N176="sníž. přenesená",J176,0)</f>
        <v>0</v>
      </c>
      <c r="BI176" s="192">
        <f>IF(N176="nulová",J176,0)</f>
        <v>0</v>
      </c>
      <c r="BJ176" s="19" t="s">
        <v>76</v>
      </c>
      <c r="BK176" s="192">
        <f>ROUND(I176*H176,2)</f>
        <v>0</v>
      </c>
      <c r="BL176" s="19" t="s">
        <v>238</v>
      </c>
      <c r="BM176" s="191" t="s">
        <v>1059</v>
      </c>
    </row>
    <row r="177" spans="1:65" s="14" customFormat="1" ht="11.25">
      <c r="B177" s="208"/>
      <c r="C177" s="209"/>
      <c r="D177" s="193" t="s">
        <v>248</v>
      </c>
      <c r="E177" s="210" t="s">
        <v>19</v>
      </c>
      <c r="F177" s="211" t="s">
        <v>1060</v>
      </c>
      <c r="G177" s="209"/>
      <c r="H177" s="212">
        <v>192.53899999999999</v>
      </c>
      <c r="I177" s="213"/>
      <c r="J177" s="209"/>
      <c r="K177" s="209"/>
      <c r="L177" s="214"/>
      <c r="M177" s="215"/>
      <c r="N177" s="216"/>
      <c r="O177" s="216"/>
      <c r="P177" s="216"/>
      <c r="Q177" s="216"/>
      <c r="R177" s="216"/>
      <c r="S177" s="216"/>
      <c r="T177" s="217"/>
      <c r="AT177" s="218" t="s">
        <v>248</v>
      </c>
      <c r="AU177" s="218" t="s">
        <v>78</v>
      </c>
      <c r="AV177" s="14" t="s">
        <v>78</v>
      </c>
      <c r="AW177" s="14" t="s">
        <v>31</v>
      </c>
      <c r="AX177" s="14" t="s">
        <v>76</v>
      </c>
      <c r="AY177" s="218" t="s">
        <v>231</v>
      </c>
    </row>
    <row r="178" spans="1:65" s="2" customFormat="1" ht="24.2" customHeight="1">
      <c r="A178" s="36"/>
      <c r="B178" s="37"/>
      <c r="C178" s="180" t="s">
        <v>353</v>
      </c>
      <c r="D178" s="180" t="s">
        <v>234</v>
      </c>
      <c r="E178" s="181" t="s">
        <v>942</v>
      </c>
      <c r="F178" s="182" t="s">
        <v>943</v>
      </c>
      <c r="G178" s="183" t="s">
        <v>356</v>
      </c>
      <c r="H178" s="184">
        <v>5.55</v>
      </c>
      <c r="I178" s="185"/>
      <c r="J178" s="186">
        <f>ROUND(I178*H178,2)</f>
        <v>0</v>
      </c>
      <c r="K178" s="182" t="s">
        <v>244</v>
      </c>
      <c r="L178" s="41"/>
      <c r="M178" s="187" t="s">
        <v>19</v>
      </c>
      <c r="N178" s="188" t="s">
        <v>40</v>
      </c>
      <c r="O178" s="66"/>
      <c r="P178" s="189">
        <f>O178*H178</f>
        <v>0</v>
      </c>
      <c r="Q178" s="189">
        <v>2.2563399999999998</v>
      </c>
      <c r="R178" s="189">
        <f>Q178*H178</f>
        <v>12.522686999999998</v>
      </c>
      <c r="S178" s="189">
        <v>0</v>
      </c>
      <c r="T178" s="190">
        <f>S178*H178</f>
        <v>0</v>
      </c>
      <c r="U178" s="36"/>
      <c r="V178" s="36"/>
      <c r="W178" s="36"/>
      <c r="X178" s="36"/>
      <c r="Y178" s="36"/>
      <c r="Z178" s="36"/>
      <c r="AA178" s="36"/>
      <c r="AB178" s="36"/>
      <c r="AC178" s="36"/>
      <c r="AD178" s="36"/>
      <c r="AE178" s="36"/>
      <c r="AR178" s="191" t="s">
        <v>238</v>
      </c>
      <c r="AT178" s="191" t="s">
        <v>234</v>
      </c>
      <c r="AU178" s="191" t="s">
        <v>78</v>
      </c>
      <c r="AY178" s="19" t="s">
        <v>231</v>
      </c>
      <c r="BE178" s="192">
        <f>IF(N178="základní",J178,0)</f>
        <v>0</v>
      </c>
      <c r="BF178" s="192">
        <f>IF(N178="snížená",J178,0)</f>
        <v>0</v>
      </c>
      <c r="BG178" s="192">
        <f>IF(N178="zákl. přenesená",J178,0)</f>
        <v>0</v>
      </c>
      <c r="BH178" s="192">
        <f>IF(N178="sníž. přenesená",J178,0)</f>
        <v>0</v>
      </c>
      <c r="BI178" s="192">
        <f>IF(N178="nulová",J178,0)</f>
        <v>0</v>
      </c>
      <c r="BJ178" s="19" t="s">
        <v>76</v>
      </c>
      <c r="BK178" s="192">
        <f>ROUND(I178*H178,2)</f>
        <v>0</v>
      </c>
      <c r="BL178" s="19" t="s">
        <v>238</v>
      </c>
      <c r="BM178" s="191" t="s">
        <v>1061</v>
      </c>
    </row>
    <row r="179" spans="1:65" s="13" customFormat="1" ht="11.25">
      <c r="B179" s="198"/>
      <c r="C179" s="199"/>
      <c r="D179" s="193" t="s">
        <v>248</v>
      </c>
      <c r="E179" s="200" t="s">
        <v>19</v>
      </c>
      <c r="F179" s="201" t="s">
        <v>945</v>
      </c>
      <c r="G179" s="199"/>
      <c r="H179" s="200" t="s">
        <v>19</v>
      </c>
      <c r="I179" s="202"/>
      <c r="J179" s="199"/>
      <c r="K179" s="199"/>
      <c r="L179" s="203"/>
      <c r="M179" s="204"/>
      <c r="N179" s="205"/>
      <c r="O179" s="205"/>
      <c r="P179" s="205"/>
      <c r="Q179" s="205"/>
      <c r="R179" s="205"/>
      <c r="S179" s="205"/>
      <c r="T179" s="206"/>
      <c r="AT179" s="207" t="s">
        <v>248</v>
      </c>
      <c r="AU179" s="207" t="s">
        <v>78</v>
      </c>
      <c r="AV179" s="13" t="s">
        <v>76</v>
      </c>
      <c r="AW179" s="13" t="s">
        <v>31</v>
      </c>
      <c r="AX179" s="13" t="s">
        <v>69</v>
      </c>
      <c r="AY179" s="207" t="s">
        <v>231</v>
      </c>
    </row>
    <row r="180" spans="1:65" s="14" customFormat="1" ht="11.25">
      <c r="B180" s="208"/>
      <c r="C180" s="209"/>
      <c r="D180" s="193" t="s">
        <v>248</v>
      </c>
      <c r="E180" s="210" t="s">
        <v>19</v>
      </c>
      <c r="F180" s="211" t="s">
        <v>1062</v>
      </c>
      <c r="G180" s="209"/>
      <c r="H180" s="212">
        <v>5.55</v>
      </c>
      <c r="I180" s="213"/>
      <c r="J180" s="209"/>
      <c r="K180" s="209"/>
      <c r="L180" s="214"/>
      <c r="M180" s="215"/>
      <c r="N180" s="216"/>
      <c r="O180" s="216"/>
      <c r="P180" s="216"/>
      <c r="Q180" s="216"/>
      <c r="R180" s="216"/>
      <c r="S180" s="216"/>
      <c r="T180" s="217"/>
      <c r="AT180" s="218" t="s">
        <v>248</v>
      </c>
      <c r="AU180" s="218" t="s">
        <v>78</v>
      </c>
      <c r="AV180" s="14" t="s">
        <v>78</v>
      </c>
      <c r="AW180" s="14" t="s">
        <v>31</v>
      </c>
      <c r="AX180" s="14" t="s">
        <v>76</v>
      </c>
      <c r="AY180" s="218" t="s">
        <v>231</v>
      </c>
    </row>
    <row r="181" spans="1:65" s="12" customFormat="1" ht="22.9" customHeight="1">
      <c r="B181" s="164"/>
      <c r="C181" s="165"/>
      <c r="D181" s="166" t="s">
        <v>68</v>
      </c>
      <c r="E181" s="178" t="s">
        <v>965</v>
      </c>
      <c r="F181" s="178" t="s">
        <v>966</v>
      </c>
      <c r="G181" s="165"/>
      <c r="H181" s="165"/>
      <c r="I181" s="168"/>
      <c r="J181" s="179">
        <f>BK181</f>
        <v>0</v>
      </c>
      <c r="K181" s="165"/>
      <c r="L181" s="170"/>
      <c r="M181" s="171"/>
      <c r="N181" s="172"/>
      <c r="O181" s="172"/>
      <c r="P181" s="173">
        <f>SUM(P182:P183)</f>
        <v>0</v>
      </c>
      <c r="Q181" s="172"/>
      <c r="R181" s="173">
        <f>SUM(R182:R183)</f>
        <v>0</v>
      </c>
      <c r="S181" s="172"/>
      <c r="T181" s="174">
        <f>SUM(T182:T183)</f>
        <v>0</v>
      </c>
      <c r="AR181" s="175" t="s">
        <v>76</v>
      </c>
      <c r="AT181" s="176" t="s">
        <v>68</v>
      </c>
      <c r="AU181" s="176" t="s">
        <v>76</v>
      </c>
      <c r="AY181" s="175" t="s">
        <v>231</v>
      </c>
      <c r="BK181" s="177">
        <f>SUM(BK182:BK183)</f>
        <v>0</v>
      </c>
    </row>
    <row r="182" spans="1:65" s="2" customFormat="1" ht="44.25" customHeight="1">
      <c r="A182" s="36"/>
      <c r="B182" s="37"/>
      <c r="C182" s="180" t="s">
        <v>7</v>
      </c>
      <c r="D182" s="180" t="s">
        <v>234</v>
      </c>
      <c r="E182" s="181" t="s">
        <v>1063</v>
      </c>
      <c r="F182" s="182" t="s">
        <v>1064</v>
      </c>
      <c r="G182" s="183" t="s">
        <v>404</v>
      </c>
      <c r="H182" s="184">
        <v>53.155999999999999</v>
      </c>
      <c r="I182" s="185"/>
      <c r="J182" s="186">
        <f>ROUND(I182*H182,2)</f>
        <v>0</v>
      </c>
      <c r="K182" s="182" t="s">
        <v>244</v>
      </c>
      <c r="L182" s="41"/>
      <c r="M182" s="187" t="s">
        <v>19</v>
      </c>
      <c r="N182" s="188" t="s">
        <v>40</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238</v>
      </c>
      <c r="AT182" s="191" t="s">
        <v>234</v>
      </c>
      <c r="AU182" s="191" t="s">
        <v>78</v>
      </c>
      <c r="AY182" s="19" t="s">
        <v>231</v>
      </c>
      <c r="BE182" s="192">
        <f>IF(N182="základní",J182,0)</f>
        <v>0</v>
      </c>
      <c r="BF182" s="192">
        <f>IF(N182="snížená",J182,0)</f>
        <v>0</v>
      </c>
      <c r="BG182" s="192">
        <f>IF(N182="zákl. přenesená",J182,0)</f>
        <v>0</v>
      </c>
      <c r="BH182" s="192">
        <f>IF(N182="sníž. přenesená",J182,0)</f>
        <v>0</v>
      </c>
      <c r="BI182" s="192">
        <f>IF(N182="nulová",J182,0)</f>
        <v>0</v>
      </c>
      <c r="BJ182" s="19" t="s">
        <v>76</v>
      </c>
      <c r="BK182" s="192">
        <f>ROUND(I182*H182,2)</f>
        <v>0</v>
      </c>
      <c r="BL182" s="19" t="s">
        <v>238</v>
      </c>
      <c r="BM182" s="191" t="s">
        <v>1065</v>
      </c>
    </row>
    <row r="183" spans="1:65" s="2" customFormat="1" ht="39">
      <c r="A183" s="36"/>
      <c r="B183" s="37"/>
      <c r="C183" s="38"/>
      <c r="D183" s="193" t="s">
        <v>246</v>
      </c>
      <c r="E183" s="38"/>
      <c r="F183" s="194" t="s">
        <v>1066</v>
      </c>
      <c r="G183" s="38"/>
      <c r="H183" s="38"/>
      <c r="I183" s="195"/>
      <c r="J183" s="38"/>
      <c r="K183" s="38"/>
      <c r="L183" s="41"/>
      <c r="M183" s="257"/>
      <c r="N183" s="258"/>
      <c r="O183" s="259"/>
      <c r="P183" s="259"/>
      <c r="Q183" s="259"/>
      <c r="R183" s="259"/>
      <c r="S183" s="259"/>
      <c r="T183" s="260"/>
      <c r="U183" s="36"/>
      <c r="V183" s="36"/>
      <c r="W183" s="36"/>
      <c r="X183" s="36"/>
      <c r="Y183" s="36"/>
      <c r="Z183" s="36"/>
      <c r="AA183" s="36"/>
      <c r="AB183" s="36"/>
      <c r="AC183" s="36"/>
      <c r="AD183" s="36"/>
      <c r="AE183" s="36"/>
      <c r="AT183" s="19" t="s">
        <v>246</v>
      </c>
      <c r="AU183" s="19" t="s">
        <v>78</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kFtF8oVMWkQLRWwForAvDRKqH4Hz62EJHoyafsvG3syYKHtCMndUmmjwcg4mBcYRx22vmrE2eoHFZilRFaUQFw==" saltValue="+UXtFPAgWaqV1Jc7RoRxTi7qBReJEIipZH5hgTWCSdC4Achaafs+bEfCRcbdGGP1Tlh3lflAdoGBZOicIAuWCQ==" spinCount="100000" sheet="1" objects="1" scenarios="1" formatColumns="0" formatRows="0" autoFilter="0"/>
  <autoFilter ref="C83:K183"/>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98</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1067</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ROUND((SUM(BE89:BE331)),  2)</f>
        <v>0</v>
      </c>
      <c r="G33" s="36"/>
      <c r="H33" s="36"/>
      <c r="I33" s="126">
        <v>0.21</v>
      </c>
      <c r="J33" s="125">
        <f>ROUND(((SUM(BE89:BE331))*I33),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ROUND((SUM(BF89:BF331)),  2)</f>
        <v>0</v>
      </c>
      <c r="G34" s="36"/>
      <c r="H34" s="36"/>
      <c r="I34" s="126">
        <v>0.15</v>
      </c>
      <c r="J34" s="125">
        <f>ROUND(((SUM(BF89:BF331))*I34),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ROUND((SUM(BG89:BG331)),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ROUND((SUM(BH89:BH331)),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ROUND((SUM(BI89:BI331)),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05 - SO05 - Centrální plocha</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J90</f>
        <v>0</v>
      </c>
      <c r="K60" s="143"/>
      <c r="L60" s="147"/>
    </row>
    <row r="61" spans="1:47" s="10" customFormat="1" ht="19.899999999999999" customHeight="1">
      <c r="B61" s="148"/>
      <c r="C61" s="99"/>
      <c r="D61" s="149" t="s">
        <v>210</v>
      </c>
      <c r="E61" s="150"/>
      <c r="F61" s="150"/>
      <c r="G61" s="150"/>
      <c r="H61" s="150"/>
      <c r="I61" s="150"/>
      <c r="J61" s="151">
        <f>J91</f>
        <v>0</v>
      </c>
      <c r="K61" s="99"/>
      <c r="L61" s="152"/>
    </row>
    <row r="62" spans="1:47" s="10" customFormat="1" ht="19.899999999999999" customHeight="1">
      <c r="B62" s="148"/>
      <c r="C62" s="99"/>
      <c r="D62" s="149" t="s">
        <v>580</v>
      </c>
      <c r="E62" s="150"/>
      <c r="F62" s="150"/>
      <c r="G62" s="150"/>
      <c r="H62" s="150"/>
      <c r="I62" s="150"/>
      <c r="J62" s="151">
        <f>J152</f>
        <v>0</v>
      </c>
      <c r="K62" s="99"/>
      <c r="L62" s="152"/>
    </row>
    <row r="63" spans="1:47" s="10" customFormat="1" ht="19.899999999999999" customHeight="1">
      <c r="B63" s="148"/>
      <c r="C63" s="99"/>
      <c r="D63" s="149" t="s">
        <v>581</v>
      </c>
      <c r="E63" s="150"/>
      <c r="F63" s="150"/>
      <c r="G63" s="150"/>
      <c r="H63" s="150"/>
      <c r="I63" s="150"/>
      <c r="J63" s="151">
        <f>J207</f>
        <v>0</v>
      </c>
      <c r="K63" s="99"/>
      <c r="L63" s="152"/>
    </row>
    <row r="64" spans="1:47" s="10" customFormat="1" ht="19.899999999999999" customHeight="1">
      <c r="B64" s="148"/>
      <c r="C64" s="99"/>
      <c r="D64" s="149" t="s">
        <v>582</v>
      </c>
      <c r="E64" s="150"/>
      <c r="F64" s="150"/>
      <c r="G64" s="150"/>
      <c r="H64" s="150"/>
      <c r="I64" s="150"/>
      <c r="J64" s="151">
        <f>J259</f>
        <v>0</v>
      </c>
      <c r="K64" s="99"/>
      <c r="L64" s="152"/>
    </row>
    <row r="65" spans="1:31" s="10" customFormat="1" ht="19.899999999999999" customHeight="1">
      <c r="B65" s="148"/>
      <c r="C65" s="99"/>
      <c r="D65" s="149" t="s">
        <v>212</v>
      </c>
      <c r="E65" s="150"/>
      <c r="F65" s="150"/>
      <c r="G65" s="150"/>
      <c r="H65" s="150"/>
      <c r="I65" s="150"/>
      <c r="J65" s="151">
        <f>J273</f>
        <v>0</v>
      </c>
      <c r="K65" s="99"/>
      <c r="L65" s="152"/>
    </row>
    <row r="66" spans="1:31" s="10" customFormat="1" ht="19.899999999999999" customHeight="1">
      <c r="B66" s="148"/>
      <c r="C66" s="99"/>
      <c r="D66" s="149" t="s">
        <v>583</v>
      </c>
      <c r="E66" s="150"/>
      <c r="F66" s="150"/>
      <c r="G66" s="150"/>
      <c r="H66" s="150"/>
      <c r="I66" s="150"/>
      <c r="J66" s="151">
        <f>J312</f>
        <v>0</v>
      </c>
      <c r="K66" s="99"/>
      <c r="L66" s="152"/>
    </row>
    <row r="67" spans="1:31" s="9" customFormat="1" ht="24.95" customHeight="1">
      <c r="B67" s="142"/>
      <c r="C67" s="143"/>
      <c r="D67" s="144" t="s">
        <v>214</v>
      </c>
      <c r="E67" s="145"/>
      <c r="F67" s="145"/>
      <c r="G67" s="145"/>
      <c r="H67" s="145"/>
      <c r="I67" s="145"/>
      <c r="J67" s="146">
        <f>J314</f>
        <v>0</v>
      </c>
      <c r="K67" s="143"/>
      <c r="L67" s="147"/>
    </row>
    <row r="68" spans="1:31" s="10" customFormat="1" ht="19.899999999999999" customHeight="1">
      <c r="B68" s="148"/>
      <c r="C68" s="99"/>
      <c r="D68" s="149" t="s">
        <v>1068</v>
      </c>
      <c r="E68" s="150"/>
      <c r="F68" s="150"/>
      <c r="G68" s="150"/>
      <c r="H68" s="150"/>
      <c r="I68" s="150"/>
      <c r="J68" s="151">
        <f>J315</f>
        <v>0</v>
      </c>
      <c r="K68" s="99"/>
      <c r="L68" s="152"/>
    </row>
    <row r="69" spans="1:31" s="10" customFormat="1" ht="19.899999999999999" customHeight="1">
      <c r="B69" s="148"/>
      <c r="C69" s="99"/>
      <c r="D69" s="149" t="s">
        <v>1069</v>
      </c>
      <c r="E69" s="150"/>
      <c r="F69" s="150"/>
      <c r="G69" s="150"/>
      <c r="H69" s="150"/>
      <c r="I69" s="150"/>
      <c r="J69" s="151">
        <f>J330</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200</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E9</f>
        <v>05 - SO05 - Centrální plocha</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 xml:space="preserve"> </v>
      </c>
      <c r="G85" s="38"/>
      <c r="H85" s="38"/>
      <c r="I85" s="31" t="s">
        <v>30</v>
      </c>
      <c r="J85" s="34" t="str">
        <f>E21</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IF(E18="","",E18)</f>
        <v>Vyplň údaj</v>
      </c>
      <c r="G86" s="38"/>
      <c r="H86" s="38"/>
      <c r="I86" s="31" t="s">
        <v>32</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P90+P314</f>
        <v>0</v>
      </c>
      <c r="Q89" s="74"/>
      <c r="R89" s="161">
        <f>R90+R314</f>
        <v>2194.9284883199998</v>
      </c>
      <c r="S89" s="74"/>
      <c r="T89" s="162">
        <f>T90+T314</f>
        <v>0</v>
      </c>
      <c r="U89" s="36"/>
      <c r="V89" s="36"/>
      <c r="W89" s="36"/>
      <c r="X89" s="36"/>
      <c r="Y89" s="36"/>
      <c r="Z89" s="36"/>
      <c r="AA89" s="36"/>
      <c r="AB89" s="36"/>
      <c r="AC89" s="36"/>
      <c r="AD89" s="36"/>
      <c r="AE89" s="36"/>
      <c r="AT89" s="19" t="s">
        <v>68</v>
      </c>
      <c r="AU89" s="19" t="s">
        <v>207</v>
      </c>
      <c r="BK89" s="163">
        <f>BK90+BK314</f>
        <v>0</v>
      </c>
    </row>
    <row r="90" spans="1:65" s="12" customFormat="1" ht="25.9" customHeight="1">
      <c r="B90" s="164"/>
      <c r="C90" s="165"/>
      <c r="D90" s="166" t="s">
        <v>68</v>
      </c>
      <c r="E90" s="167" t="s">
        <v>229</v>
      </c>
      <c r="F90" s="167" t="s">
        <v>230</v>
      </c>
      <c r="G90" s="165"/>
      <c r="H90" s="165"/>
      <c r="I90" s="168"/>
      <c r="J90" s="169">
        <f>BK90</f>
        <v>0</v>
      </c>
      <c r="K90" s="165"/>
      <c r="L90" s="170"/>
      <c r="M90" s="171"/>
      <c r="N90" s="172"/>
      <c r="O90" s="172"/>
      <c r="P90" s="173">
        <f>P91+P152+P207+P259+P273+P312</f>
        <v>0</v>
      </c>
      <c r="Q90" s="172"/>
      <c r="R90" s="173">
        <f>R91+R152+R207+R259+R273+R312</f>
        <v>2189.46420932</v>
      </c>
      <c r="S90" s="172"/>
      <c r="T90" s="174">
        <f>T91+T152+T207+T259+T273+T312</f>
        <v>0</v>
      </c>
      <c r="AR90" s="175" t="s">
        <v>76</v>
      </c>
      <c r="AT90" s="176" t="s">
        <v>68</v>
      </c>
      <c r="AU90" s="176" t="s">
        <v>69</v>
      </c>
      <c r="AY90" s="175" t="s">
        <v>231</v>
      </c>
      <c r="BK90" s="177">
        <f>BK91+BK152+BK207+BK259+BK273+BK312</f>
        <v>0</v>
      </c>
    </row>
    <row r="91" spans="1:65" s="12" customFormat="1" ht="22.9" customHeight="1">
      <c r="B91" s="164"/>
      <c r="C91" s="165"/>
      <c r="D91" s="166" t="s">
        <v>68</v>
      </c>
      <c r="E91" s="178" t="s">
        <v>76</v>
      </c>
      <c r="F91" s="178" t="s">
        <v>240</v>
      </c>
      <c r="G91" s="165"/>
      <c r="H91" s="165"/>
      <c r="I91" s="168"/>
      <c r="J91" s="179">
        <f>BK91</f>
        <v>0</v>
      </c>
      <c r="K91" s="165"/>
      <c r="L91" s="170"/>
      <c r="M91" s="171"/>
      <c r="N91" s="172"/>
      <c r="O91" s="172"/>
      <c r="P91" s="173">
        <f>SUM(P92:P151)</f>
        <v>0</v>
      </c>
      <c r="Q91" s="172"/>
      <c r="R91" s="173">
        <f>SUM(R92:R151)</f>
        <v>1118.68</v>
      </c>
      <c r="S91" s="172"/>
      <c r="T91" s="174">
        <f>SUM(T92:T151)</f>
        <v>0</v>
      </c>
      <c r="AR91" s="175" t="s">
        <v>76</v>
      </c>
      <c r="AT91" s="176" t="s">
        <v>68</v>
      </c>
      <c r="AU91" s="176" t="s">
        <v>76</v>
      </c>
      <c r="AY91" s="175" t="s">
        <v>231</v>
      </c>
      <c r="BK91" s="177">
        <f>SUM(BK92:BK151)</f>
        <v>0</v>
      </c>
    </row>
    <row r="92" spans="1:65" s="2" customFormat="1" ht="44.25" customHeight="1">
      <c r="A92" s="36"/>
      <c r="B92" s="37"/>
      <c r="C92" s="180" t="s">
        <v>76</v>
      </c>
      <c r="D92" s="180" t="s">
        <v>234</v>
      </c>
      <c r="E92" s="181" t="s">
        <v>600</v>
      </c>
      <c r="F92" s="182" t="s">
        <v>601</v>
      </c>
      <c r="G92" s="183" t="s">
        <v>356</v>
      </c>
      <c r="H92" s="184">
        <v>15.003</v>
      </c>
      <c r="I92" s="185"/>
      <c r="J92" s="186">
        <f>ROUND(I92*H92,2)</f>
        <v>0</v>
      </c>
      <c r="K92" s="182" t="s">
        <v>244</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1070</v>
      </c>
    </row>
    <row r="93" spans="1:65" s="2" customFormat="1" ht="48.75">
      <c r="A93" s="36"/>
      <c r="B93" s="37"/>
      <c r="C93" s="38"/>
      <c r="D93" s="193" t="s">
        <v>246</v>
      </c>
      <c r="E93" s="38"/>
      <c r="F93" s="194" t="s">
        <v>603</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246</v>
      </c>
      <c r="AU93" s="19" t="s">
        <v>78</v>
      </c>
    </row>
    <row r="94" spans="1:65" s="13" customFormat="1" ht="11.25">
      <c r="B94" s="198"/>
      <c r="C94" s="199"/>
      <c r="D94" s="193" t="s">
        <v>248</v>
      </c>
      <c r="E94" s="200" t="s">
        <v>19</v>
      </c>
      <c r="F94" s="201" t="s">
        <v>604</v>
      </c>
      <c r="G94" s="199"/>
      <c r="H94" s="200" t="s">
        <v>19</v>
      </c>
      <c r="I94" s="202"/>
      <c r="J94" s="199"/>
      <c r="K94" s="199"/>
      <c r="L94" s="203"/>
      <c r="M94" s="204"/>
      <c r="N94" s="205"/>
      <c r="O94" s="205"/>
      <c r="P94" s="205"/>
      <c r="Q94" s="205"/>
      <c r="R94" s="205"/>
      <c r="S94" s="205"/>
      <c r="T94" s="206"/>
      <c r="AT94" s="207" t="s">
        <v>248</v>
      </c>
      <c r="AU94" s="207" t="s">
        <v>78</v>
      </c>
      <c r="AV94" s="13" t="s">
        <v>76</v>
      </c>
      <c r="AW94" s="13" t="s">
        <v>31</v>
      </c>
      <c r="AX94" s="13" t="s">
        <v>69</v>
      </c>
      <c r="AY94" s="207" t="s">
        <v>231</v>
      </c>
    </row>
    <row r="95" spans="1:65" s="13" customFormat="1" ht="11.25">
      <c r="B95" s="198"/>
      <c r="C95" s="199"/>
      <c r="D95" s="193" t="s">
        <v>248</v>
      </c>
      <c r="E95" s="200" t="s">
        <v>19</v>
      </c>
      <c r="F95" s="201" t="s">
        <v>1071</v>
      </c>
      <c r="G95" s="199"/>
      <c r="H95" s="200" t="s">
        <v>19</v>
      </c>
      <c r="I95" s="202"/>
      <c r="J95" s="199"/>
      <c r="K95" s="199"/>
      <c r="L95" s="203"/>
      <c r="M95" s="204"/>
      <c r="N95" s="205"/>
      <c r="O95" s="205"/>
      <c r="P95" s="205"/>
      <c r="Q95" s="205"/>
      <c r="R95" s="205"/>
      <c r="S95" s="205"/>
      <c r="T95" s="206"/>
      <c r="AT95" s="207" t="s">
        <v>248</v>
      </c>
      <c r="AU95" s="207" t="s">
        <v>78</v>
      </c>
      <c r="AV95" s="13" t="s">
        <v>76</v>
      </c>
      <c r="AW95" s="13" t="s">
        <v>31</v>
      </c>
      <c r="AX95" s="13" t="s">
        <v>69</v>
      </c>
      <c r="AY95" s="207" t="s">
        <v>231</v>
      </c>
    </row>
    <row r="96" spans="1:65" s="14" customFormat="1" ht="11.25">
      <c r="B96" s="208"/>
      <c r="C96" s="209"/>
      <c r="D96" s="193" t="s">
        <v>248</v>
      </c>
      <c r="E96" s="210" t="s">
        <v>19</v>
      </c>
      <c r="F96" s="211" t="s">
        <v>1072</v>
      </c>
      <c r="G96" s="209"/>
      <c r="H96" s="212">
        <v>8.9689999999999994</v>
      </c>
      <c r="I96" s="213"/>
      <c r="J96" s="209"/>
      <c r="K96" s="209"/>
      <c r="L96" s="214"/>
      <c r="M96" s="215"/>
      <c r="N96" s="216"/>
      <c r="O96" s="216"/>
      <c r="P96" s="216"/>
      <c r="Q96" s="216"/>
      <c r="R96" s="216"/>
      <c r="S96" s="216"/>
      <c r="T96" s="217"/>
      <c r="AT96" s="218" t="s">
        <v>248</v>
      </c>
      <c r="AU96" s="218" t="s">
        <v>78</v>
      </c>
      <c r="AV96" s="14" t="s">
        <v>78</v>
      </c>
      <c r="AW96" s="14" t="s">
        <v>31</v>
      </c>
      <c r="AX96" s="14" t="s">
        <v>69</v>
      </c>
      <c r="AY96" s="218" t="s">
        <v>231</v>
      </c>
    </row>
    <row r="97" spans="1:65" s="13" customFormat="1" ht="11.25">
      <c r="B97" s="198"/>
      <c r="C97" s="199"/>
      <c r="D97" s="193" t="s">
        <v>248</v>
      </c>
      <c r="E97" s="200" t="s">
        <v>19</v>
      </c>
      <c r="F97" s="201" t="s">
        <v>1073</v>
      </c>
      <c r="G97" s="199"/>
      <c r="H97" s="200" t="s">
        <v>19</v>
      </c>
      <c r="I97" s="202"/>
      <c r="J97" s="199"/>
      <c r="K97" s="199"/>
      <c r="L97" s="203"/>
      <c r="M97" s="204"/>
      <c r="N97" s="205"/>
      <c r="O97" s="205"/>
      <c r="P97" s="205"/>
      <c r="Q97" s="205"/>
      <c r="R97" s="205"/>
      <c r="S97" s="205"/>
      <c r="T97" s="206"/>
      <c r="AT97" s="207" t="s">
        <v>248</v>
      </c>
      <c r="AU97" s="207" t="s">
        <v>78</v>
      </c>
      <c r="AV97" s="13" t="s">
        <v>76</v>
      </c>
      <c r="AW97" s="13" t="s">
        <v>31</v>
      </c>
      <c r="AX97" s="13" t="s">
        <v>69</v>
      </c>
      <c r="AY97" s="207" t="s">
        <v>231</v>
      </c>
    </row>
    <row r="98" spans="1:65" s="14" customFormat="1" ht="11.25">
      <c r="B98" s="208"/>
      <c r="C98" s="209"/>
      <c r="D98" s="193" t="s">
        <v>248</v>
      </c>
      <c r="E98" s="210" t="s">
        <v>19</v>
      </c>
      <c r="F98" s="211" t="s">
        <v>1074</v>
      </c>
      <c r="G98" s="209"/>
      <c r="H98" s="212">
        <v>6.0339999999999998</v>
      </c>
      <c r="I98" s="213"/>
      <c r="J98" s="209"/>
      <c r="K98" s="209"/>
      <c r="L98" s="214"/>
      <c r="M98" s="215"/>
      <c r="N98" s="216"/>
      <c r="O98" s="216"/>
      <c r="P98" s="216"/>
      <c r="Q98" s="216"/>
      <c r="R98" s="216"/>
      <c r="S98" s="216"/>
      <c r="T98" s="217"/>
      <c r="AT98" s="218" t="s">
        <v>248</v>
      </c>
      <c r="AU98" s="218" t="s">
        <v>78</v>
      </c>
      <c r="AV98" s="14" t="s">
        <v>78</v>
      </c>
      <c r="AW98" s="14" t="s">
        <v>31</v>
      </c>
      <c r="AX98" s="14" t="s">
        <v>69</v>
      </c>
      <c r="AY98" s="218" t="s">
        <v>231</v>
      </c>
    </row>
    <row r="99" spans="1:65" s="15" customFormat="1" ht="11.25">
      <c r="B99" s="219"/>
      <c r="C99" s="220"/>
      <c r="D99" s="193" t="s">
        <v>248</v>
      </c>
      <c r="E99" s="221" t="s">
        <v>19</v>
      </c>
      <c r="F99" s="222" t="s">
        <v>260</v>
      </c>
      <c r="G99" s="220"/>
      <c r="H99" s="223">
        <v>15.003</v>
      </c>
      <c r="I99" s="224"/>
      <c r="J99" s="220"/>
      <c r="K99" s="220"/>
      <c r="L99" s="225"/>
      <c r="M99" s="226"/>
      <c r="N99" s="227"/>
      <c r="O99" s="227"/>
      <c r="P99" s="227"/>
      <c r="Q99" s="227"/>
      <c r="R99" s="227"/>
      <c r="S99" s="227"/>
      <c r="T99" s="228"/>
      <c r="AT99" s="229" t="s">
        <v>248</v>
      </c>
      <c r="AU99" s="229" t="s">
        <v>78</v>
      </c>
      <c r="AV99" s="15" t="s">
        <v>238</v>
      </c>
      <c r="AW99" s="15" t="s">
        <v>31</v>
      </c>
      <c r="AX99" s="15" t="s">
        <v>76</v>
      </c>
      <c r="AY99" s="229" t="s">
        <v>231</v>
      </c>
    </row>
    <row r="100" spans="1:65" s="2" customFormat="1" ht="62.65" customHeight="1">
      <c r="A100" s="36"/>
      <c r="B100" s="37"/>
      <c r="C100" s="180" t="s">
        <v>78</v>
      </c>
      <c r="D100" s="180" t="s">
        <v>234</v>
      </c>
      <c r="E100" s="181" t="s">
        <v>540</v>
      </c>
      <c r="F100" s="182" t="s">
        <v>541</v>
      </c>
      <c r="G100" s="183" t="s">
        <v>356</v>
      </c>
      <c r="H100" s="184">
        <v>15.003</v>
      </c>
      <c r="I100" s="185"/>
      <c r="J100" s="186">
        <f>ROUND(I100*H100,2)</f>
        <v>0</v>
      </c>
      <c r="K100" s="182" t="s">
        <v>244</v>
      </c>
      <c r="L100" s="41"/>
      <c r="M100" s="187" t="s">
        <v>19</v>
      </c>
      <c r="N100" s="188" t="s">
        <v>40</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238</v>
      </c>
      <c r="AT100" s="191" t="s">
        <v>234</v>
      </c>
      <c r="AU100" s="191" t="s">
        <v>78</v>
      </c>
      <c r="AY100" s="19" t="s">
        <v>231</v>
      </c>
      <c r="BE100" s="192">
        <f>IF(N100="základní",J100,0)</f>
        <v>0</v>
      </c>
      <c r="BF100" s="192">
        <f>IF(N100="snížená",J100,0)</f>
        <v>0</v>
      </c>
      <c r="BG100" s="192">
        <f>IF(N100="zákl. přenesená",J100,0)</f>
        <v>0</v>
      </c>
      <c r="BH100" s="192">
        <f>IF(N100="sníž. přenesená",J100,0)</f>
        <v>0</v>
      </c>
      <c r="BI100" s="192">
        <f>IF(N100="nulová",J100,0)</f>
        <v>0</v>
      </c>
      <c r="BJ100" s="19" t="s">
        <v>76</v>
      </c>
      <c r="BK100" s="192">
        <f>ROUND(I100*H100,2)</f>
        <v>0</v>
      </c>
      <c r="BL100" s="19" t="s">
        <v>238</v>
      </c>
      <c r="BM100" s="191" t="s">
        <v>1075</v>
      </c>
    </row>
    <row r="101" spans="1:65" s="2" customFormat="1" ht="78">
      <c r="A101" s="36"/>
      <c r="B101" s="37"/>
      <c r="C101" s="38"/>
      <c r="D101" s="193" t="s">
        <v>246</v>
      </c>
      <c r="E101" s="38"/>
      <c r="F101" s="194" t="s">
        <v>530</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246</v>
      </c>
      <c r="AU101" s="19" t="s">
        <v>78</v>
      </c>
    </row>
    <row r="102" spans="1:65" s="13" customFormat="1" ht="11.25">
      <c r="B102" s="198"/>
      <c r="C102" s="199"/>
      <c r="D102" s="193" t="s">
        <v>248</v>
      </c>
      <c r="E102" s="200" t="s">
        <v>19</v>
      </c>
      <c r="F102" s="201" t="s">
        <v>623</v>
      </c>
      <c r="G102" s="199"/>
      <c r="H102" s="200" t="s">
        <v>19</v>
      </c>
      <c r="I102" s="202"/>
      <c r="J102" s="199"/>
      <c r="K102" s="199"/>
      <c r="L102" s="203"/>
      <c r="M102" s="204"/>
      <c r="N102" s="205"/>
      <c r="O102" s="205"/>
      <c r="P102" s="205"/>
      <c r="Q102" s="205"/>
      <c r="R102" s="205"/>
      <c r="S102" s="205"/>
      <c r="T102" s="206"/>
      <c r="AT102" s="207" t="s">
        <v>248</v>
      </c>
      <c r="AU102" s="207" t="s">
        <v>78</v>
      </c>
      <c r="AV102" s="13" t="s">
        <v>76</v>
      </c>
      <c r="AW102" s="13" t="s">
        <v>31</v>
      </c>
      <c r="AX102" s="13" t="s">
        <v>69</v>
      </c>
      <c r="AY102" s="207" t="s">
        <v>231</v>
      </c>
    </row>
    <row r="103" spans="1:65" s="14" customFormat="1" ht="11.25">
      <c r="B103" s="208"/>
      <c r="C103" s="209"/>
      <c r="D103" s="193" t="s">
        <v>248</v>
      </c>
      <c r="E103" s="210" t="s">
        <v>19</v>
      </c>
      <c r="F103" s="211" t="s">
        <v>1076</v>
      </c>
      <c r="G103" s="209"/>
      <c r="H103" s="212">
        <v>15.003</v>
      </c>
      <c r="I103" s="213"/>
      <c r="J103" s="209"/>
      <c r="K103" s="209"/>
      <c r="L103" s="214"/>
      <c r="M103" s="215"/>
      <c r="N103" s="216"/>
      <c r="O103" s="216"/>
      <c r="P103" s="216"/>
      <c r="Q103" s="216"/>
      <c r="R103" s="216"/>
      <c r="S103" s="216"/>
      <c r="T103" s="217"/>
      <c r="AT103" s="218" t="s">
        <v>248</v>
      </c>
      <c r="AU103" s="218" t="s">
        <v>78</v>
      </c>
      <c r="AV103" s="14" t="s">
        <v>78</v>
      </c>
      <c r="AW103" s="14" t="s">
        <v>31</v>
      </c>
      <c r="AX103" s="14" t="s">
        <v>76</v>
      </c>
      <c r="AY103" s="218" t="s">
        <v>231</v>
      </c>
    </row>
    <row r="104" spans="1:65" s="2" customFormat="1" ht="66.75" customHeight="1">
      <c r="A104" s="36"/>
      <c r="B104" s="37"/>
      <c r="C104" s="180" t="s">
        <v>119</v>
      </c>
      <c r="D104" s="180" t="s">
        <v>234</v>
      </c>
      <c r="E104" s="181" t="s">
        <v>547</v>
      </c>
      <c r="F104" s="182" t="s">
        <v>548</v>
      </c>
      <c r="G104" s="183" t="s">
        <v>356</v>
      </c>
      <c r="H104" s="184">
        <v>75.015000000000001</v>
      </c>
      <c r="I104" s="185"/>
      <c r="J104" s="186">
        <f>ROUND(I104*H104,2)</f>
        <v>0</v>
      </c>
      <c r="K104" s="182" t="s">
        <v>244</v>
      </c>
      <c r="L104" s="41"/>
      <c r="M104" s="187" t="s">
        <v>19</v>
      </c>
      <c r="N104" s="188" t="s">
        <v>40</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238</v>
      </c>
      <c r="AT104" s="191" t="s">
        <v>234</v>
      </c>
      <c r="AU104" s="191" t="s">
        <v>78</v>
      </c>
      <c r="AY104" s="19" t="s">
        <v>231</v>
      </c>
      <c r="BE104" s="192">
        <f>IF(N104="základní",J104,0)</f>
        <v>0</v>
      </c>
      <c r="BF104" s="192">
        <f>IF(N104="snížená",J104,0)</f>
        <v>0</v>
      </c>
      <c r="BG104" s="192">
        <f>IF(N104="zákl. přenesená",J104,0)</f>
        <v>0</v>
      </c>
      <c r="BH104" s="192">
        <f>IF(N104="sníž. přenesená",J104,0)</f>
        <v>0</v>
      </c>
      <c r="BI104" s="192">
        <f>IF(N104="nulová",J104,0)</f>
        <v>0</v>
      </c>
      <c r="BJ104" s="19" t="s">
        <v>76</v>
      </c>
      <c r="BK104" s="192">
        <f>ROUND(I104*H104,2)</f>
        <v>0</v>
      </c>
      <c r="BL104" s="19" t="s">
        <v>238</v>
      </c>
      <c r="BM104" s="191" t="s">
        <v>1077</v>
      </c>
    </row>
    <row r="105" spans="1:65" s="2" customFormat="1" ht="78">
      <c r="A105" s="36"/>
      <c r="B105" s="37"/>
      <c r="C105" s="38"/>
      <c r="D105" s="193" t="s">
        <v>246</v>
      </c>
      <c r="E105" s="38"/>
      <c r="F105" s="194" t="s">
        <v>530</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246</v>
      </c>
      <c r="AU105" s="19" t="s">
        <v>78</v>
      </c>
    </row>
    <row r="106" spans="1:65" s="14" customFormat="1" ht="11.25">
      <c r="B106" s="208"/>
      <c r="C106" s="209"/>
      <c r="D106" s="193" t="s">
        <v>248</v>
      </c>
      <c r="E106" s="210" t="s">
        <v>19</v>
      </c>
      <c r="F106" s="211" t="s">
        <v>1078</v>
      </c>
      <c r="G106" s="209"/>
      <c r="H106" s="212">
        <v>75.015000000000001</v>
      </c>
      <c r="I106" s="213"/>
      <c r="J106" s="209"/>
      <c r="K106" s="209"/>
      <c r="L106" s="214"/>
      <c r="M106" s="215"/>
      <c r="N106" s="216"/>
      <c r="O106" s="216"/>
      <c r="P106" s="216"/>
      <c r="Q106" s="216"/>
      <c r="R106" s="216"/>
      <c r="S106" s="216"/>
      <c r="T106" s="217"/>
      <c r="AT106" s="218" t="s">
        <v>248</v>
      </c>
      <c r="AU106" s="218" t="s">
        <v>78</v>
      </c>
      <c r="AV106" s="14" t="s">
        <v>78</v>
      </c>
      <c r="AW106" s="14" t="s">
        <v>31</v>
      </c>
      <c r="AX106" s="14" t="s">
        <v>76</v>
      </c>
      <c r="AY106" s="218" t="s">
        <v>231</v>
      </c>
    </row>
    <row r="107" spans="1:65" s="2" customFormat="1" ht="44.25" customHeight="1">
      <c r="A107" s="36"/>
      <c r="B107" s="37"/>
      <c r="C107" s="180" t="s">
        <v>238</v>
      </c>
      <c r="D107" s="180" t="s">
        <v>234</v>
      </c>
      <c r="E107" s="181" t="s">
        <v>650</v>
      </c>
      <c r="F107" s="182" t="s">
        <v>651</v>
      </c>
      <c r="G107" s="183" t="s">
        <v>356</v>
      </c>
      <c r="H107" s="184">
        <v>559.34</v>
      </c>
      <c r="I107" s="185"/>
      <c r="J107" s="186">
        <f>ROUND(I107*H107,2)</f>
        <v>0</v>
      </c>
      <c r="K107" s="182" t="s">
        <v>244</v>
      </c>
      <c r="L107" s="41"/>
      <c r="M107" s="187" t="s">
        <v>19</v>
      </c>
      <c r="N107" s="188" t="s">
        <v>40</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238</v>
      </c>
      <c r="AT107" s="191" t="s">
        <v>234</v>
      </c>
      <c r="AU107" s="191" t="s">
        <v>78</v>
      </c>
      <c r="AY107" s="19" t="s">
        <v>231</v>
      </c>
      <c r="BE107" s="192">
        <f>IF(N107="základní",J107,0)</f>
        <v>0</v>
      </c>
      <c r="BF107" s="192">
        <f>IF(N107="snížená",J107,0)</f>
        <v>0</v>
      </c>
      <c r="BG107" s="192">
        <f>IF(N107="zákl. přenesená",J107,0)</f>
        <v>0</v>
      </c>
      <c r="BH107" s="192">
        <f>IF(N107="sníž. přenesená",J107,0)</f>
        <v>0</v>
      </c>
      <c r="BI107" s="192">
        <f>IF(N107="nulová",J107,0)</f>
        <v>0</v>
      </c>
      <c r="BJ107" s="19" t="s">
        <v>76</v>
      </c>
      <c r="BK107" s="192">
        <f>ROUND(I107*H107,2)</f>
        <v>0</v>
      </c>
      <c r="BL107" s="19" t="s">
        <v>238</v>
      </c>
      <c r="BM107" s="191" t="s">
        <v>1079</v>
      </c>
    </row>
    <row r="108" spans="1:65" s="2" customFormat="1" ht="185.25">
      <c r="A108" s="36"/>
      <c r="B108" s="37"/>
      <c r="C108" s="38"/>
      <c r="D108" s="193" t="s">
        <v>246</v>
      </c>
      <c r="E108" s="38"/>
      <c r="F108" s="194" t="s">
        <v>566</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246</v>
      </c>
      <c r="AU108" s="19" t="s">
        <v>78</v>
      </c>
    </row>
    <row r="109" spans="1:65" s="13" customFormat="1" ht="11.25">
      <c r="B109" s="198"/>
      <c r="C109" s="199"/>
      <c r="D109" s="193" t="s">
        <v>248</v>
      </c>
      <c r="E109" s="200" t="s">
        <v>19</v>
      </c>
      <c r="F109" s="201" t="s">
        <v>653</v>
      </c>
      <c r="G109" s="199"/>
      <c r="H109" s="200" t="s">
        <v>19</v>
      </c>
      <c r="I109" s="202"/>
      <c r="J109" s="199"/>
      <c r="K109" s="199"/>
      <c r="L109" s="203"/>
      <c r="M109" s="204"/>
      <c r="N109" s="205"/>
      <c r="O109" s="205"/>
      <c r="P109" s="205"/>
      <c r="Q109" s="205"/>
      <c r="R109" s="205"/>
      <c r="S109" s="205"/>
      <c r="T109" s="206"/>
      <c r="AT109" s="207" t="s">
        <v>248</v>
      </c>
      <c r="AU109" s="207" t="s">
        <v>78</v>
      </c>
      <c r="AV109" s="13" t="s">
        <v>76</v>
      </c>
      <c r="AW109" s="13" t="s">
        <v>31</v>
      </c>
      <c r="AX109" s="13" t="s">
        <v>69</v>
      </c>
      <c r="AY109" s="207" t="s">
        <v>231</v>
      </c>
    </row>
    <row r="110" spans="1:65" s="13" customFormat="1" ht="11.25">
      <c r="B110" s="198"/>
      <c r="C110" s="199"/>
      <c r="D110" s="193" t="s">
        <v>248</v>
      </c>
      <c r="E110" s="200" t="s">
        <v>19</v>
      </c>
      <c r="F110" s="201" t="s">
        <v>654</v>
      </c>
      <c r="G110" s="199"/>
      <c r="H110" s="200" t="s">
        <v>19</v>
      </c>
      <c r="I110" s="202"/>
      <c r="J110" s="199"/>
      <c r="K110" s="199"/>
      <c r="L110" s="203"/>
      <c r="M110" s="204"/>
      <c r="N110" s="205"/>
      <c r="O110" s="205"/>
      <c r="P110" s="205"/>
      <c r="Q110" s="205"/>
      <c r="R110" s="205"/>
      <c r="S110" s="205"/>
      <c r="T110" s="206"/>
      <c r="AT110" s="207" t="s">
        <v>248</v>
      </c>
      <c r="AU110" s="207" t="s">
        <v>78</v>
      </c>
      <c r="AV110" s="13" t="s">
        <v>76</v>
      </c>
      <c r="AW110" s="13" t="s">
        <v>31</v>
      </c>
      <c r="AX110" s="13" t="s">
        <v>69</v>
      </c>
      <c r="AY110" s="207" t="s">
        <v>231</v>
      </c>
    </row>
    <row r="111" spans="1:65" s="13" customFormat="1" ht="11.25">
      <c r="B111" s="198"/>
      <c r="C111" s="199"/>
      <c r="D111" s="193" t="s">
        <v>248</v>
      </c>
      <c r="E111" s="200" t="s">
        <v>19</v>
      </c>
      <c r="F111" s="201" t="s">
        <v>1080</v>
      </c>
      <c r="G111" s="199"/>
      <c r="H111" s="200" t="s">
        <v>19</v>
      </c>
      <c r="I111" s="202"/>
      <c r="J111" s="199"/>
      <c r="K111" s="199"/>
      <c r="L111" s="203"/>
      <c r="M111" s="204"/>
      <c r="N111" s="205"/>
      <c r="O111" s="205"/>
      <c r="P111" s="205"/>
      <c r="Q111" s="205"/>
      <c r="R111" s="205"/>
      <c r="S111" s="205"/>
      <c r="T111" s="206"/>
      <c r="AT111" s="207" t="s">
        <v>248</v>
      </c>
      <c r="AU111" s="207" t="s">
        <v>78</v>
      </c>
      <c r="AV111" s="13" t="s">
        <v>76</v>
      </c>
      <c r="AW111" s="13" t="s">
        <v>31</v>
      </c>
      <c r="AX111" s="13" t="s">
        <v>69</v>
      </c>
      <c r="AY111" s="207" t="s">
        <v>231</v>
      </c>
    </row>
    <row r="112" spans="1:65" s="14" customFormat="1" ht="11.25">
      <c r="B112" s="208"/>
      <c r="C112" s="209"/>
      <c r="D112" s="193" t="s">
        <v>248</v>
      </c>
      <c r="E112" s="210" t="s">
        <v>19</v>
      </c>
      <c r="F112" s="211" t="s">
        <v>1081</v>
      </c>
      <c r="G112" s="209"/>
      <c r="H112" s="212">
        <v>241.26</v>
      </c>
      <c r="I112" s="213"/>
      <c r="J112" s="209"/>
      <c r="K112" s="209"/>
      <c r="L112" s="214"/>
      <c r="M112" s="215"/>
      <c r="N112" s="216"/>
      <c r="O112" s="216"/>
      <c r="P112" s="216"/>
      <c r="Q112" s="216"/>
      <c r="R112" s="216"/>
      <c r="S112" s="216"/>
      <c r="T112" s="217"/>
      <c r="AT112" s="218" t="s">
        <v>248</v>
      </c>
      <c r="AU112" s="218" t="s">
        <v>78</v>
      </c>
      <c r="AV112" s="14" t="s">
        <v>78</v>
      </c>
      <c r="AW112" s="14" t="s">
        <v>31</v>
      </c>
      <c r="AX112" s="14" t="s">
        <v>69</v>
      </c>
      <c r="AY112" s="218" t="s">
        <v>231</v>
      </c>
    </row>
    <row r="113" spans="1:65" s="13" customFormat="1" ht="11.25">
      <c r="B113" s="198"/>
      <c r="C113" s="199"/>
      <c r="D113" s="193" t="s">
        <v>248</v>
      </c>
      <c r="E113" s="200" t="s">
        <v>19</v>
      </c>
      <c r="F113" s="201" t="s">
        <v>1082</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4" customFormat="1" ht="11.25">
      <c r="B114" s="208"/>
      <c r="C114" s="209"/>
      <c r="D114" s="193" t="s">
        <v>248</v>
      </c>
      <c r="E114" s="210" t="s">
        <v>19</v>
      </c>
      <c r="F114" s="211" t="s">
        <v>1083</v>
      </c>
      <c r="G114" s="209"/>
      <c r="H114" s="212">
        <v>227.28</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3" customFormat="1" ht="11.25">
      <c r="B115" s="198"/>
      <c r="C115" s="199"/>
      <c r="D115" s="193" t="s">
        <v>248</v>
      </c>
      <c r="E115" s="200" t="s">
        <v>19</v>
      </c>
      <c r="F115" s="201" t="s">
        <v>1084</v>
      </c>
      <c r="G115" s="199"/>
      <c r="H115" s="200" t="s">
        <v>19</v>
      </c>
      <c r="I115" s="202"/>
      <c r="J115" s="199"/>
      <c r="K115" s="199"/>
      <c r="L115" s="203"/>
      <c r="M115" s="204"/>
      <c r="N115" s="205"/>
      <c r="O115" s="205"/>
      <c r="P115" s="205"/>
      <c r="Q115" s="205"/>
      <c r="R115" s="205"/>
      <c r="S115" s="205"/>
      <c r="T115" s="206"/>
      <c r="AT115" s="207" t="s">
        <v>248</v>
      </c>
      <c r="AU115" s="207" t="s">
        <v>78</v>
      </c>
      <c r="AV115" s="13" t="s">
        <v>76</v>
      </c>
      <c r="AW115" s="13" t="s">
        <v>31</v>
      </c>
      <c r="AX115" s="13" t="s">
        <v>69</v>
      </c>
      <c r="AY115" s="207" t="s">
        <v>231</v>
      </c>
    </row>
    <row r="116" spans="1:65" s="14" customFormat="1" ht="11.25">
      <c r="B116" s="208"/>
      <c r="C116" s="209"/>
      <c r="D116" s="193" t="s">
        <v>248</v>
      </c>
      <c r="E116" s="210" t="s">
        <v>19</v>
      </c>
      <c r="F116" s="211" t="s">
        <v>1085</v>
      </c>
      <c r="G116" s="209"/>
      <c r="H116" s="212">
        <v>48.65</v>
      </c>
      <c r="I116" s="213"/>
      <c r="J116" s="209"/>
      <c r="K116" s="209"/>
      <c r="L116" s="214"/>
      <c r="M116" s="215"/>
      <c r="N116" s="216"/>
      <c r="O116" s="216"/>
      <c r="P116" s="216"/>
      <c r="Q116" s="216"/>
      <c r="R116" s="216"/>
      <c r="S116" s="216"/>
      <c r="T116" s="217"/>
      <c r="AT116" s="218" t="s">
        <v>248</v>
      </c>
      <c r="AU116" s="218" t="s">
        <v>78</v>
      </c>
      <c r="AV116" s="14" t="s">
        <v>78</v>
      </c>
      <c r="AW116" s="14" t="s">
        <v>31</v>
      </c>
      <c r="AX116" s="14" t="s">
        <v>69</v>
      </c>
      <c r="AY116" s="218" t="s">
        <v>231</v>
      </c>
    </row>
    <row r="117" spans="1:65" s="13" customFormat="1" ht="11.25">
      <c r="B117" s="198"/>
      <c r="C117" s="199"/>
      <c r="D117" s="193" t="s">
        <v>248</v>
      </c>
      <c r="E117" s="200" t="s">
        <v>19</v>
      </c>
      <c r="F117" s="201" t="s">
        <v>1086</v>
      </c>
      <c r="G117" s="199"/>
      <c r="H117" s="200" t="s">
        <v>19</v>
      </c>
      <c r="I117" s="202"/>
      <c r="J117" s="199"/>
      <c r="K117" s="199"/>
      <c r="L117" s="203"/>
      <c r="M117" s="204"/>
      <c r="N117" s="205"/>
      <c r="O117" s="205"/>
      <c r="P117" s="205"/>
      <c r="Q117" s="205"/>
      <c r="R117" s="205"/>
      <c r="S117" s="205"/>
      <c r="T117" s="206"/>
      <c r="AT117" s="207" t="s">
        <v>248</v>
      </c>
      <c r="AU117" s="207" t="s">
        <v>78</v>
      </c>
      <c r="AV117" s="13" t="s">
        <v>76</v>
      </c>
      <c r="AW117" s="13" t="s">
        <v>31</v>
      </c>
      <c r="AX117" s="13" t="s">
        <v>69</v>
      </c>
      <c r="AY117" s="207" t="s">
        <v>231</v>
      </c>
    </row>
    <row r="118" spans="1:65" s="14" customFormat="1" ht="11.25">
      <c r="B118" s="208"/>
      <c r="C118" s="209"/>
      <c r="D118" s="193" t="s">
        <v>248</v>
      </c>
      <c r="E118" s="210" t="s">
        <v>19</v>
      </c>
      <c r="F118" s="211" t="s">
        <v>1087</v>
      </c>
      <c r="G118" s="209"/>
      <c r="H118" s="212">
        <v>8.49</v>
      </c>
      <c r="I118" s="213"/>
      <c r="J118" s="209"/>
      <c r="K118" s="209"/>
      <c r="L118" s="214"/>
      <c r="M118" s="215"/>
      <c r="N118" s="216"/>
      <c r="O118" s="216"/>
      <c r="P118" s="216"/>
      <c r="Q118" s="216"/>
      <c r="R118" s="216"/>
      <c r="S118" s="216"/>
      <c r="T118" s="217"/>
      <c r="AT118" s="218" t="s">
        <v>248</v>
      </c>
      <c r="AU118" s="218" t="s">
        <v>78</v>
      </c>
      <c r="AV118" s="14" t="s">
        <v>78</v>
      </c>
      <c r="AW118" s="14" t="s">
        <v>31</v>
      </c>
      <c r="AX118" s="14" t="s">
        <v>69</v>
      </c>
      <c r="AY118" s="218" t="s">
        <v>231</v>
      </c>
    </row>
    <row r="119" spans="1:65" s="13" customFormat="1" ht="11.25">
      <c r="B119" s="198"/>
      <c r="C119" s="199"/>
      <c r="D119" s="193" t="s">
        <v>248</v>
      </c>
      <c r="E119" s="200" t="s">
        <v>19</v>
      </c>
      <c r="F119" s="201" t="s">
        <v>1088</v>
      </c>
      <c r="G119" s="199"/>
      <c r="H119" s="200" t="s">
        <v>19</v>
      </c>
      <c r="I119" s="202"/>
      <c r="J119" s="199"/>
      <c r="K119" s="199"/>
      <c r="L119" s="203"/>
      <c r="M119" s="204"/>
      <c r="N119" s="205"/>
      <c r="O119" s="205"/>
      <c r="P119" s="205"/>
      <c r="Q119" s="205"/>
      <c r="R119" s="205"/>
      <c r="S119" s="205"/>
      <c r="T119" s="206"/>
      <c r="AT119" s="207" t="s">
        <v>248</v>
      </c>
      <c r="AU119" s="207" t="s">
        <v>78</v>
      </c>
      <c r="AV119" s="13" t="s">
        <v>76</v>
      </c>
      <c r="AW119" s="13" t="s">
        <v>31</v>
      </c>
      <c r="AX119" s="13" t="s">
        <v>69</v>
      </c>
      <c r="AY119" s="207" t="s">
        <v>231</v>
      </c>
    </row>
    <row r="120" spans="1:65" s="14" customFormat="1" ht="11.25">
      <c r="B120" s="208"/>
      <c r="C120" s="209"/>
      <c r="D120" s="193" t="s">
        <v>248</v>
      </c>
      <c r="E120" s="210" t="s">
        <v>19</v>
      </c>
      <c r="F120" s="211" t="s">
        <v>1089</v>
      </c>
      <c r="G120" s="209"/>
      <c r="H120" s="212">
        <v>33.659999999999997</v>
      </c>
      <c r="I120" s="213"/>
      <c r="J120" s="209"/>
      <c r="K120" s="209"/>
      <c r="L120" s="214"/>
      <c r="M120" s="215"/>
      <c r="N120" s="216"/>
      <c r="O120" s="216"/>
      <c r="P120" s="216"/>
      <c r="Q120" s="216"/>
      <c r="R120" s="216"/>
      <c r="S120" s="216"/>
      <c r="T120" s="217"/>
      <c r="AT120" s="218" t="s">
        <v>248</v>
      </c>
      <c r="AU120" s="218" t="s">
        <v>78</v>
      </c>
      <c r="AV120" s="14" t="s">
        <v>78</v>
      </c>
      <c r="AW120" s="14" t="s">
        <v>31</v>
      </c>
      <c r="AX120" s="14" t="s">
        <v>69</v>
      </c>
      <c r="AY120" s="218" t="s">
        <v>231</v>
      </c>
    </row>
    <row r="121" spans="1:65" s="15" customFormat="1" ht="11.25">
      <c r="B121" s="219"/>
      <c r="C121" s="220"/>
      <c r="D121" s="193" t="s">
        <v>248</v>
      </c>
      <c r="E121" s="221" t="s">
        <v>19</v>
      </c>
      <c r="F121" s="222" t="s">
        <v>260</v>
      </c>
      <c r="G121" s="220"/>
      <c r="H121" s="223">
        <v>559.33999999999992</v>
      </c>
      <c r="I121" s="224"/>
      <c r="J121" s="220"/>
      <c r="K121" s="220"/>
      <c r="L121" s="225"/>
      <c r="M121" s="226"/>
      <c r="N121" s="227"/>
      <c r="O121" s="227"/>
      <c r="P121" s="227"/>
      <c r="Q121" s="227"/>
      <c r="R121" s="227"/>
      <c r="S121" s="227"/>
      <c r="T121" s="228"/>
      <c r="AT121" s="229" t="s">
        <v>248</v>
      </c>
      <c r="AU121" s="229" t="s">
        <v>78</v>
      </c>
      <c r="AV121" s="15" t="s">
        <v>238</v>
      </c>
      <c r="AW121" s="15" t="s">
        <v>31</v>
      </c>
      <c r="AX121" s="15" t="s">
        <v>76</v>
      </c>
      <c r="AY121" s="229" t="s">
        <v>231</v>
      </c>
    </row>
    <row r="122" spans="1:65" s="2" customFormat="1" ht="16.5" customHeight="1">
      <c r="A122" s="36"/>
      <c r="B122" s="37"/>
      <c r="C122" s="247" t="s">
        <v>269</v>
      </c>
      <c r="D122" s="247" t="s">
        <v>638</v>
      </c>
      <c r="E122" s="248" t="s">
        <v>669</v>
      </c>
      <c r="F122" s="249" t="s">
        <v>670</v>
      </c>
      <c r="G122" s="250" t="s">
        <v>404</v>
      </c>
      <c r="H122" s="251">
        <v>1118.68</v>
      </c>
      <c r="I122" s="252"/>
      <c r="J122" s="253">
        <f>ROUND(I122*H122,2)</f>
        <v>0</v>
      </c>
      <c r="K122" s="249" t="s">
        <v>244</v>
      </c>
      <c r="L122" s="254"/>
      <c r="M122" s="255" t="s">
        <v>19</v>
      </c>
      <c r="N122" s="256" t="s">
        <v>40</v>
      </c>
      <c r="O122" s="66"/>
      <c r="P122" s="189">
        <f>O122*H122</f>
        <v>0</v>
      </c>
      <c r="Q122" s="189">
        <v>1</v>
      </c>
      <c r="R122" s="189">
        <f>Q122*H122</f>
        <v>1118.68</v>
      </c>
      <c r="S122" s="189">
        <v>0</v>
      </c>
      <c r="T122" s="190">
        <f>S122*H122</f>
        <v>0</v>
      </c>
      <c r="U122" s="36"/>
      <c r="V122" s="36"/>
      <c r="W122" s="36"/>
      <c r="X122" s="36"/>
      <c r="Y122" s="36"/>
      <c r="Z122" s="36"/>
      <c r="AA122" s="36"/>
      <c r="AB122" s="36"/>
      <c r="AC122" s="36"/>
      <c r="AD122" s="36"/>
      <c r="AE122" s="36"/>
      <c r="AR122" s="191" t="s">
        <v>287</v>
      </c>
      <c r="AT122" s="191" t="s">
        <v>638</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1090</v>
      </c>
    </row>
    <row r="123" spans="1:65" s="13" customFormat="1" ht="11.25">
      <c r="B123" s="198"/>
      <c r="C123" s="199"/>
      <c r="D123" s="193" t="s">
        <v>248</v>
      </c>
      <c r="E123" s="200" t="s">
        <v>19</v>
      </c>
      <c r="F123" s="201" t="s">
        <v>653</v>
      </c>
      <c r="G123" s="199"/>
      <c r="H123" s="200" t="s">
        <v>19</v>
      </c>
      <c r="I123" s="202"/>
      <c r="J123" s="199"/>
      <c r="K123" s="199"/>
      <c r="L123" s="203"/>
      <c r="M123" s="204"/>
      <c r="N123" s="205"/>
      <c r="O123" s="205"/>
      <c r="P123" s="205"/>
      <c r="Q123" s="205"/>
      <c r="R123" s="205"/>
      <c r="S123" s="205"/>
      <c r="T123" s="206"/>
      <c r="AT123" s="207" t="s">
        <v>248</v>
      </c>
      <c r="AU123" s="207" t="s">
        <v>78</v>
      </c>
      <c r="AV123" s="13" t="s">
        <v>76</v>
      </c>
      <c r="AW123" s="13" t="s">
        <v>31</v>
      </c>
      <c r="AX123" s="13" t="s">
        <v>69</v>
      </c>
      <c r="AY123" s="207" t="s">
        <v>231</v>
      </c>
    </row>
    <row r="124" spans="1:65" s="13" customFormat="1" ht="11.25">
      <c r="B124" s="198"/>
      <c r="C124" s="199"/>
      <c r="D124" s="193" t="s">
        <v>248</v>
      </c>
      <c r="E124" s="200" t="s">
        <v>19</v>
      </c>
      <c r="F124" s="201" t="s">
        <v>654</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3" customFormat="1" ht="11.25">
      <c r="B125" s="198"/>
      <c r="C125" s="199"/>
      <c r="D125" s="193" t="s">
        <v>248</v>
      </c>
      <c r="E125" s="200" t="s">
        <v>19</v>
      </c>
      <c r="F125" s="201" t="s">
        <v>1080</v>
      </c>
      <c r="G125" s="199"/>
      <c r="H125" s="200" t="s">
        <v>19</v>
      </c>
      <c r="I125" s="202"/>
      <c r="J125" s="199"/>
      <c r="K125" s="199"/>
      <c r="L125" s="203"/>
      <c r="M125" s="204"/>
      <c r="N125" s="205"/>
      <c r="O125" s="205"/>
      <c r="P125" s="205"/>
      <c r="Q125" s="205"/>
      <c r="R125" s="205"/>
      <c r="S125" s="205"/>
      <c r="T125" s="206"/>
      <c r="AT125" s="207" t="s">
        <v>248</v>
      </c>
      <c r="AU125" s="207" t="s">
        <v>78</v>
      </c>
      <c r="AV125" s="13" t="s">
        <v>76</v>
      </c>
      <c r="AW125" s="13" t="s">
        <v>31</v>
      </c>
      <c r="AX125" s="13" t="s">
        <v>69</v>
      </c>
      <c r="AY125" s="207" t="s">
        <v>231</v>
      </c>
    </row>
    <row r="126" spans="1:65" s="14" customFormat="1" ht="11.25">
      <c r="B126" s="208"/>
      <c r="C126" s="209"/>
      <c r="D126" s="193" t="s">
        <v>248</v>
      </c>
      <c r="E126" s="210" t="s">
        <v>19</v>
      </c>
      <c r="F126" s="211" t="s">
        <v>1091</v>
      </c>
      <c r="G126" s="209"/>
      <c r="H126" s="212">
        <v>482.52</v>
      </c>
      <c r="I126" s="213"/>
      <c r="J126" s="209"/>
      <c r="K126" s="209"/>
      <c r="L126" s="214"/>
      <c r="M126" s="215"/>
      <c r="N126" s="216"/>
      <c r="O126" s="216"/>
      <c r="P126" s="216"/>
      <c r="Q126" s="216"/>
      <c r="R126" s="216"/>
      <c r="S126" s="216"/>
      <c r="T126" s="217"/>
      <c r="AT126" s="218" t="s">
        <v>248</v>
      </c>
      <c r="AU126" s="218" t="s">
        <v>78</v>
      </c>
      <c r="AV126" s="14" t="s">
        <v>78</v>
      </c>
      <c r="AW126" s="14" t="s">
        <v>31</v>
      </c>
      <c r="AX126" s="14" t="s">
        <v>69</v>
      </c>
      <c r="AY126" s="218" t="s">
        <v>231</v>
      </c>
    </row>
    <row r="127" spans="1:65" s="13" customFormat="1" ht="11.25">
      <c r="B127" s="198"/>
      <c r="C127" s="199"/>
      <c r="D127" s="193" t="s">
        <v>248</v>
      </c>
      <c r="E127" s="200" t="s">
        <v>19</v>
      </c>
      <c r="F127" s="201" t="s">
        <v>1082</v>
      </c>
      <c r="G127" s="199"/>
      <c r="H127" s="200" t="s">
        <v>19</v>
      </c>
      <c r="I127" s="202"/>
      <c r="J127" s="199"/>
      <c r="K127" s="199"/>
      <c r="L127" s="203"/>
      <c r="M127" s="204"/>
      <c r="N127" s="205"/>
      <c r="O127" s="205"/>
      <c r="P127" s="205"/>
      <c r="Q127" s="205"/>
      <c r="R127" s="205"/>
      <c r="S127" s="205"/>
      <c r="T127" s="206"/>
      <c r="AT127" s="207" t="s">
        <v>248</v>
      </c>
      <c r="AU127" s="207" t="s">
        <v>78</v>
      </c>
      <c r="AV127" s="13" t="s">
        <v>76</v>
      </c>
      <c r="AW127" s="13" t="s">
        <v>31</v>
      </c>
      <c r="AX127" s="13" t="s">
        <v>69</v>
      </c>
      <c r="AY127" s="207" t="s">
        <v>231</v>
      </c>
    </row>
    <row r="128" spans="1:65" s="14" customFormat="1" ht="11.25">
      <c r="B128" s="208"/>
      <c r="C128" s="209"/>
      <c r="D128" s="193" t="s">
        <v>248</v>
      </c>
      <c r="E128" s="210" t="s">
        <v>19</v>
      </c>
      <c r="F128" s="211" t="s">
        <v>1092</v>
      </c>
      <c r="G128" s="209"/>
      <c r="H128" s="212">
        <v>454.56</v>
      </c>
      <c r="I128" s="213"/>
      <c r="J128" s="209"/>
      <c r="K128" s="209"/>
      <c r="L128" s="214"/>
      <c r="M128" s="215"/>
      <c r="N128" s="216"/>
      <c r="O128" s="216"/>
      <c r="P128" s="216"/>
      <c r="Q128" s="216"/>
      <c r="R128" s="216"/>
      <c r="S128" s="216"/>
      <c r="T128" s="217"/>
      <c r="AT128" s="218" t="s">
        <v>248</v>
      </c>
      <c r="AU128" s="218" t="s">
        <v>78</v>
      </c>
      <c r="AV128" s="14" t="s">
        <v>78</v>
      </c>
      <c r="AW128" s="14" t="s">
        <v>31</v>
      </c>
      <c r="AX128" s="14" t="s">
        <v>69</v>
      </c>
      <c r="AY128" s="218" t="s">
        <v>231</v>
      </c>
    </row>
    <row r="129" spans="1:65" s="13" customFormat="1" ht="11.25">
      <c r="B129" s="198"/>
      <c r="C129" s="199"/>
      <c r="D129" s="193" t="s">
        <v>248</v>
      </c>
      <c r="E129" s="200" t="s">
        <v>19</v>
      </c>
      <c r="F129" s="201" t="s">
        <v>1084</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4" customFormat="1" ht="11.25">
      <c r="B130" s="208"/>
      <c r="C130" s="209"/>
      <c r="D130" s="193" t="s">
        <v>248</v>
      </c>
      <c r="E130" s="210" t="s">
        <v>19</v>
      </c>
      <c r="F130" s="211" t="s">
        <v>1093</v>
      </c>
      <c r="G130" s="209"/>
      <c r="H130" s="212">
        <v>97.3</v>
      </c>
      <c r="I130" s="213"/>
      <c r="J130" s="209"/>
      <c r="K130" s="209"/>
      <c r="L130" s="214"/>
      <c r="M130" s="215"/>
      <c r="N130" s="216"/>
      <c r="O130" s="216"/>
      <c r="P130" s="216"/>
      <c r="Q130" s="216"/>
      <c r="R130" s="216"/>
      <c r="S130" s="216"/>
      <c r="T130" s="217"/>
      <c r="AT130" s="218" t="s">
        <v>248</v>
      </c>
      <c r="AU130" s="218" t="s">
        <v>78</v>
      </c>
      <c r="AV130" s="14" t="s">
        <v>78</v>
      </c>
      <c r="AW130" s="14" t="s">
        <v>31</v>
      </c>
      <c r="AX130" s="14" t="s">
        <v>69</v>
      </c>
      <c r="AY130" s="218" t="s">
        <v>231</v>
      </c>
    </row>
    <row r="131" spans="1:65" s="13" customFormat="1" ht="11.25">
      <c r="B131" s="198"/>
      <c r="C131" s="199"/>
      <c r="D131" s="193" t="s">
        <v>248</v>
      </c>
      <c r="E131" s="200" t="s">
        <v>19</v>
      </c>
      <c r="F131" s="201" t="s">
        <v>1086</v>
      </c>
      <c r="G131" s="199"/>
      <c r="H131" s="200" t="s">
        <v>19</v>
      </c>
      <c r="I131" s="202"/>
      <c r="J131" s="199"/>
      <c r="K131" s="199"/>
      <c r="L131" s="203"/>
      <c r="M131" s="204"/>
      <c r="N131" s="205"/>
      <c r="O131" s="205"/>
      <c r="P131" s="205"/>
      <c r="Q131" s="205"/>
      <c r="R131" s="205"/>
      <c r="S131" s="205"/>
      <c r="T131" s="206"/>
      <c r="AT131" s="207" t="s">
        <v>248</v>
      </c>
      <c r="AU131" s="207" t="s">
        <v>78</v>
      </c>
      <c r="AV131" s="13" t="s">
        <v>76</v>
      </c>
      <c r="AW131" s="13" t="s">
        <v>31</v>
      </c>
      <c r="AX131" s="13" t="s">
        <v>69</v>
      </c>
      <c r="AY131" s="207" t="s">
        <v>231</v>
      </c>
    </row>
    <row r="132" spans="1:65" s="14" customFormat="1" ht="11.25">
      <c r="B132" s="208"/>
      <c r="C132" s="209"/>
      <c r="D132" s="193" t="s">
        <v>248</v>
      </c>
      <c r="E132" s="210" t="s">
        <v>19</v>
      </c>
      <c r="F132" s="211" t="s">
        <v>1094</v>
      </c>
      <c r="G132" s="209"/>
      <c r="H132" s="212">
        <v>16.98</v>
      </c>
      <c r="I132" s="213"/>
      <c r="J132" s="209"/>
      <c r="K132" s="209"/>
      <c r="L132" s="214"/>
      <c r="M132" s="215"/>
      <c r="N132" s="216"/>
      <c r="O132" s="216"/>
      <c r="P132" s="216"/>
      <c r="Q132" s="216"/>
      <c r="R132" s="216"/>
      <c r="S132" s="216"/>
      <c r="T132" s="217"/>
      <c r="AT132" s="218" t="s">
        <v>248</v>
      </c>
      <c r="AU132" s="218" t="s">
        <v>78</v>
      </c>
      <c r="AV132" s="14" t="s">
        <v>78</v>
      </c>
      <c r="AW132" s="14" t="s">
        <v>31</v>
      </c>
      <c r="AX132" s="14" t="s">
        <v>69</v>
      </c>
      <c r="AY132" s="218" t="s">
        <v>231</v>
      </c>
    </row>
    <row r="133" spans="1:65" s="13" customFormat="1" ht="11.25">
      <c r="B133" s="198"/>
      <c r="C133" s="199"/>
      <c r="D133" s="193" t="s">
        <v>248</v>
      </c>
      <c r="E133" s="200" t="s">
        <v>19</v>
      </c>
      <c r="F133" s="201" t="s">
        <v>1088</v>
      </c>
      <c r="G133" s="199"/>
      <c r="H133" s="200" t="s">
        <v>19</v>
      </c>
      <c r="I133" s="202"/>
      <c r="J133" s="199"/>
      <c r="K133" s="199"/>
      <c r="L133" s="203"/>
      <c r="M133" s="204"/>
      <c r="N133" s="205"/>
      <c r="O133" s="205"/>
      <c r="P133" s="205"/>
      <c r="Q133" s="205"/>
      <c r="R133" s="205"/>
      <c r="S133" s="205"/>
      <c r="T133" s="206"/>
      <c r="AT133" s="207" t="s">
        <v>248</v>
      </c>
      <c r="AU133" s="207" t="s">
        <v>78</v>
      </c>
      <c r="AV133" s="13" t="s">
        <v>76</v>
      </c>
      <c r="AW133" s="13" t="s">
        <v>31</v>
      </c>
      <c r="AX133" s="13" t="s">
        <v>69</v>
      </c>
      <c r="AY133" s="207" t="s">
        <v>231</v>
      </c>
    </row>
    <row r="134" spans="1:65" s="14" customFormat="1" ht="11.25">
      <c r="B134" s="208"/>
      <c r="C134" s="209"/>
      <c r="D134" s="193" t="s">
        <v>248</v>
      </c>
      <c r="E134" s="210" t="s">
        <v>19</v>
      </c>
      <c r="F134" s="211" t="s">
        <v>1095</v>
      </c>
      <c r="G134" s="209"/>
      <c r="H134" s="212">
        <v>67.319999999999993</v>
      </c>
      <c r="I134" s="213"/>
      <c r="J134" s="209"/>
      <c r="K134" s="209"/>
      <c r="L134" s="214"/>
      <c r="M134" s="215"/>
      <c r="N134" s="216"/>
      <c r="O134" s="216"/>
      <c r="P134" s="216"/>
      <c r="Q134" s="216"/>
      <c r="R134" s="216"/>
      <c r="S134" s="216"/>
      <c r="T134" s="217"/>
      <c r="AT134" s="218" t="s">
        <v>248</v>
      </c>
      <c r="AU134" s="218" t="s">
        <v>78</v>
      </c>
      <c r="AV134" s="14" t="s">
        <v>78</v>
      </c>
      <c r="AW134" s="14" t="s">
        <v>31</v>
      </c>
      <c r="AX134" s="14" t="s">
        <v>69</v>
      </c>
      <c r="AY134" s="218" t="s">
        <v>231</v>
      </c>
    </row>
    <row r="135" spans="1:65" s="15" customFormat="1" ht="11.25">
      <c r="B135" s="219"/>
      <c r="C135" s="220"/>
      <c r="D135" s="193" t="s">
        <v>248</v>
      </c>
      <c r="E135" s="221" t="s">
        <v>19</v>
      </c>
      <c r="F135" s="222" t="s">
        <v>260</v>
      </c>
      <c r="G135" s="220"/>
      <c r="H135" s="223">
        <v>1118.6799999999998</v>
      </c>
      <c r="I135" s="224"/>
      <c r="J135" s="220"/>
      <c r="K135" s="220"/>
      <c r="L135" s="225"/>
      <c r="M135" s="226"/>
      <c r="N135" s="227"/>
      <c r="O135" s="227"/>
      <c r="P135" s="227"/>
      <c r="Q135" s="227"/>
      <c r="R135" s="227"/>
      <c r="S135" s="227"/>
      <c r="T135" s="228"/>
      <c r="AT135" s="229" t="s">
        <v>248</v>
      </c>
      <c r="AU135" s="229" t="s">
        <v>78</v>
      </c>
      <c r="AV135" s="15" t="s">
        <v>238</v>
      </c>
      <c r="AW135" s="15" t="s">
        <v>31</v>
      </c>
      <c r="AX135" s="15" t="s">
        <v>76</v>
      </c>
      <c r="AY135" s="229" t="s">
        <v>231</v>
      </c>
    </row>
    <row r="136" spans="1:65" s="2" customFormat="1" ht="44.25" customHeight="1">
      <c r="A136" s="36"/>
      <c r="B136" s="37"/>
      <c r="C136" s="180" t="s">
        <v>275</v>
      </c>
      <c r="D136" s="180" t="s">
        <v>234</v>
      </c>
      <c r="E136" s="181" t="s">
        <v>568</v>
      </c>
      <c r="F136" s="182" t="s">
        <v>431</v>
      </c>
      <c r="G136" s="183" t="s">
        <v>404</v>
      </c>
      <c r="H136" s="184">
        <v>27.004999999999999</v>
      </c>
      <c r="I136" s="185"/>
      <c r="J136" s="186">
        <f>ROUND(I136*H136,2)</f>
        <v>0</v>
      </c>
      <c r="K136" s="182" t="s">
        <v>244</v>
      </c>
      <c r="L136" s="41"/>
      <c r="M136" s="187" t="s">
        <v>19</v>
      </c>
      <c r="N136" s="188" t="s">
        <v>40</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238</v>
      </c>
      <c r="AT136" s="191" t="s">
        <v>234</v>
      </c>
      <c r="AU136" s="191" t="s">
        <v>78</v>
      </c>
      <c r="AY136" s="19" t="s">
        <v>231</v>
      </c>
      <c r="BE136" s="192">
        <f>IF(N136="základní",J136,0)</f>
        <v>0</v>
      </c>
      <c r="BF136" s="192">
        <f>IF(N136="snížená",J136,0)</f>
        <v>0</v>
      </c>
      <c r="BG136" s="192">
        <f>IF(N136="zákl. přenesená",J136,0)</f>
        <v>0</v>
      </c>
      <c r="BH136" s="192">
        <f>IF(N136="sníž. přenesená",J136,0)</f>
        <v>0</v>
      </c>
      <c r="BI136" s="192">
        <f>IF(N136="nulová",J136,0)</f>
        <v>0</v>
      </c>
      <c r="BJ136" s="19" t="s">
        <v>76</v>
      </c>
      <c r="BK136" s="192">
        <f>ROUND(I136*H136,2)</f>
        <v>0</v>
      </c>
      <c r="BL136" s="19" t="s">
        <v>238</v>
      </c>
      <c r="BM136" s="191" t="s">
        <v>1096</v>
      </c>
    </row>
    <row r="137" spans="1:65" s="2" customFormat="1" ht="58.5">
      <c r="A137" s="36"/>
      <c r="B137" s="37"/>
      <c r="C137" s="38"/>
      <c r="D137" s="193" t="s">
        <v>246</v>
      </c>
      <c r="E137" s="38"/>
      <c r="F137" s="194" t="s">
        <v>570</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246</v>
      </c>
      <c r="AU137" s="19" t="s">
        <v>78</v>
      </c>
    </row>
    <row r="138" spans="1:65" s="14" customFormat="1" ht="11.25">
      <c r="B138" s="208"/>
      <c r="C138" s="209"/>
      <c r="D138" s="193" t="s">
        <v>248</v>
      </c>
      <c r="E138" s="210" t="s">
        <v>19</v>
      </c>
      <c r="F138" s="211" t="s">
        <v>1097</v>
      </c>
      <c r="G138" s="209"/>
      <c r="H138" s="212">
        <v>27.004999999999999</v>
      </c>
      <c r="I138" s="213"/>
      <c r="J138" s="209"/>
      <c r="K138" s="209"/>
      <c r="L138" s="214"/>
      <c r="M138" s="215"/>
      <c r="N138" s="216"/>
      <c r="O138" s="216"/>
      <c r="P138" s="216"/>
      <c r="Q138" s="216"/>
      <c r="R138" s="216"/>
      <c r="S138" s="216"/>
      <c r="T138" s="217"/>
      <c r="AT138" s="218" t="s">
        <v>248</v>
      </c>
      <c r="AU138" s="218" t="s">
        <v>78</v>
      </c>
      <c r="AV138" s="14" t="s">
        <v>78</v>
      </c>
      <c r="AW138" s="14" t="s">
        <v>31</v>
      </c>
      <c r="AX138" s="14" t="s">
        <v>76</v>
      </c>
      <c r="AY138" s="218" t="s">
        <v>231</v>
      </c>
    </row>
    <row r="139" spans="1:65" s="2" customFormat="1" ht="33" customHeight="1">
      <c r="A139" s="36"/>
      <c r="B139" s="37"/>
      <c r="C139" s="180" t="s">
        <v>282</v>
      </c>
      <c r="D139" s="180" t="s">
        <v>234</v>
      </c>
      <c r="E139" s="181" t="s">
        <v>691</v>
      </c>
      <c r="F139" s="182" t="s">
        <v>692</v>
      </c>
      <c r="G139" s="183" t="s">
        <v>243</v>
      </c>
      <c r="H139" s="184">
        <v>1799.6</v>
      </c>
      <c r="I139" s="185"/>
      <c r="J139" s="186">
        <f>ROUND(I139*H139,2)</f>
        <v>0</v>
      </c>
      <c r="K139" s="182" t="s">
        <v>244</v>
      </c>
      <c r="L139" s="41"/>
      <c r="M139" s="187" t="s">
        <v>19</v>
      </c>
      <c r="N139" s="188" t="s">
        <v>40</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238</v>
      </c>
      <c r="AT139" s="191" t="s">
        <v>234</v>
      </c>
      <c r="AU139" s="191" t="s">
        <v>78</v>
      </c>
      <c r="AY139" s="19" t="s">
        <v>231</v>
      </c>
      <c r="BE139" s="192">
        <f>IF(N139="základní",J139,0)</f>
        <v>0</v>
      </c>
      <c r="BF139" s="192">
        <f>IF(N139="snížená",J139,0)</f>
        <v>0</v>
      </c>
      <c r="BG139" s="192">
        <f>IF(N139="zákl. přenesená",J139,0)</f>
        <v>0</v>
      </c>
      <c r="BH139" s="192">
        <f>IF(N139="sníž. přenesená",J139,0)</f>
        <v>0</v>
      </c>
      <c r="BI139" s="192">
        <f>IF(N139="nulová",J139,0)</f>
        <v>0</v>
      </c>
      <c r="BJ139" s="19" t="s">
        <v>76</v>
      </c>
      <c r="BK139" s="192">
        <f>ROUND(I139*H139,2)</f>
        <v>0</v>
      </c>
      <c r="BL139" s="19" t="s">
        <v>238</v>
      </c>
      <c r="BM139" s="191" t="s">
        <v>1098</v>
      </c>
    </row>
    <row r="140" spans="1:65" s="2" customFormat="1" ht="136.5">
      <c r="A140" s="36"/>
      <c r="B140" s="37"/>
      <c r="C140" s="38"/>
      <c r="D140" s="193" t="s">
        <v>246</v>
      </c>
      <c r="E140" s="38"/>
      <c r="F140" s="194" t="s">
        <v>694</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246</v>
      </c>
      <c r="AU140" s="19" t="s">
        <v>78</v>
      </c>
    </row>
    <row r="141" spans="1:65" s="13" customFormat="1" ht="11.25">
      <c r="B141" s="198"/>
      <c r="C141" s="199"/>
      <c r="D141" s="193" t="s">
        <v>248</v>
      </c>
      <c r="E141" s="200" t="s">
        <v>19</v>
      </c>
      <c r="F141" s="201" t="s">
        <v>1080</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1099</v>
      </c>
      <c r="G142" s="209"/>
      <c r="H142" s="212">
        <v>804.2</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3" customFormat="1" ht="11.25">
      <c r="B143" s="198"/>
      <c r="C143" s="199"/>
      <c r="D143" s="193" t="s">
        <v>248</v>
      </c>
      <c r="E143" s="200" t="s">
        <v>19</v>
      </c>
      <c r="F143" s="201" t="s">
        <v>1082</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1100</v>
      </c>
      <c r="G144" s="209"/>
      <c r="H144" s="212">
        <v>757.6</v>
      </c>
      <c r="I144" s="213"/>
      <c r="J144" s="209"/>
      <c r="K144" s="209"/>
      <c r="L144" s="214"/>
      <c r="M144" s="215"/>
      <c r="N144" s="216"/>
      <c r="O144" s="216"/>
      <c r="P144" s="216"/>
      <c r="Q144" s="216"/>
      <c r="R144" s="216"/>
      <c r="S144" s="216"/>
      <c r="T144" s="217"/>
      <c r="AT144" s="218" t="s">
        <v>248</v>
      </c>
      <c r="AU144" s="218" t="s">
        <v>78</v>
      </c>
      <c r="AV144" s="14" t="s">
        <v>78</v>
      </c>
      <c r="AW144" s="14" t="s">
        <v>31</v>
      </c>
      <c r="AX144" s="14" t="s">
        <v>69</v>
      </c>
      <c r="AY144" s="218" t="s">
        <v>231</v>
      </c>
    </row>
    <row r="145" spans="1:65" s="13" customFormat="1" ht="11.25">
      <c r="B145" s="198"/>
      <c r="C145" s="199"/>
      <c r="D145" s="193" t="s">
        <v>248</v>
      </c>
      <c r="E145" s="200" t="s">
        <v>19</v>
      </c>
      <c r="F145" s="201" t="s">
        <v>1084</v>
      </c>
      <c r="G145" s="199"/>
      <c r="H145" s="200" t="s">
        <v>19</v>
      </c>
      <c r="I145" s="202"/>
      <c r="J145" s="199"/>
      <c r="K145" s="199"/>
      <c r="L145" s="203"/>
      <c r="M145" s="204"/>
      <c r="N145" s="205"/>
      <c r="O145" s="205"/>
      <c r="P145" s="205"/>
      <c r="Q145" s="205"/>
      <c r="R145" s="205"/>
      <c r="S145" s="205"/>
      <c r="T145" s="206"/>
      <c r="AT145" s="207" t="s">
        <v>248</v>
      </c>
      <c r="AU145" s="207" t="s">
        <v>78</v>
      </c>
      <c r="AV145" s="13" t="s">
        <v>76</v>
      </c>
      <c r="AW145" s="13" t="s">
        <v>31</v>
      </c>
      <c r="AX145" s="13" t="s">
        <v>69</v>
      </c>
      <c r="AY145" s="207" t="s">
        <v>231</v>
      </c>
    </row>
    <row r="146" spans="1:65" s="14" customFormat="1" ht="11.25">
      <c r="B146" s="208"/>
      <c r="C146" s="209"/>
      <c r="D146" s="193" t="s">
        <v>248</v>
      </c>
      <c r="E146" s="210" t="s">
        <v>19</v>
      </c>
      <c r="F146" s="211" t="s">
        <v>1101</v>
      </c>
      <c r="G146" s="209"/>
      <c r="H146" s="212">
        <v>97.3</v>
      </c>
      <c r="I146" s="213"/>
      <c r="J146" s="209"/>
      <c r="K146" s="209"/>
      <c r="L146" s="214"/>
      <c r="M146" s="215"/>
      <c r="N146" s="216"/>
      <c r="O146" s="216"/>
      <c r="P146" s="216"/>
      <c r="Q146" s="216"/>
      <c r="R146" s="216"/>
      <c r="S146" s="216"/>
      <c r="T146" s="217"/>
      <c r="AT146" s="218" t="s">
        <v>248</v>
      </c>
      <c r="AU146" s="218" t="s">
        <v>78</v>
      </c>
      <c r="AV146" s="14" t="s">
        <v>78</v>
      </c>
      <c r="AW146" s="14" t="s">
        <v>31</v>
      </c>
      <c r="AX146" s="14" t="s">
        <v>69</v>
      </c>
      <c r="AY146" s="218" t="s">
        <v>231</v>
      </c>
    </row>
    <row r="147" spans="1:65" s="13" customFormat="1" ht="11.25">
      <c r="B147" s="198"/>
      <c r="C147" s="199"/>
      <c r="D147" s="193" t="s">
        <v>248</v>
      </c>
      <c r="E147" s="200" t="s">
        <v>19</v>
      </c>
      <c r="F147" s="201" t="s">
        <v>1086</v>
      </c>
      <c r="G147" s="199"/>
      <c r="H147" s="200" t="s">
        <v>19</v>
      </c>
      <c r="I147" s="202"/>
      <c r="J147" s="199"/>
      <c r="K147" s="199"/>
      <c r="L147" s="203"/>
      <c r="M147" s="204"/>
      <c r="N147" s="205"/>
      <c r="O147" s="205"/>
      <c r="P147" s="205"/>
      <c r="Q147" s="205"/>
      <c r="R147" s="205"/>
      <c r="S147" s="205"/>
      <c r="T147" s="206"/>
      <c r="AT147" s="207" t="s">
        <v>248</v>
      </c>
      <c r="AU147" s="207" t="s">
        <v>78</v>
      </c>
      <c r="AV147" s="13" t="s">
        <v>76</v>
      </c>
      <c r="AW147" s="13" t="s">
        <v>31</v>
      </c>
      <c r="AX147" s="13" t="s">
        <v>69</v>
      </c>
      <c r="AY147" s="207" t="s">
        <v>231</v>
      </c>
    </row>
    <row r="148" spans="1:65" s="14" customFormat="1" ht="11.25">
      <c r="B148" s="208"/>
      <c r="C148" s="209"/>
      <c r="D148" s="193" t="s">
        <v>248</v>
      </c>
      <c r="E148" s="210" t="s">
        <v>19</v>
      </c>
      <c r="F148" s="211" t="s">
        <v>1102</v>
      </c>
      <c r="G148" s="209"/>
      <c r="H148" s="212">
        <v>28.3</v>
      </c>
      <c r="I148" s="213"/>
      <c r="J148" s="209"/>
      <c r="K148" s="209"/>
      <c r="L148" s="214"/>
      <c r="M148" s="215"/>
      <c r="N148" s="216"/>
      <c r="O148" s="216"/>
      <c r="P148" s="216"/>
      <c r="Q148" s="216"/>
      <c r="R148" s="216"/>
      <c r="S148" s="216"/>
      <c r="T148" s="217"/>
      <c r="AT148" s="218" t="s">
        <v>248</v>
      </c>
      <c r="AU148" s="218" t="s">
        <v>78</v>
      </c>
      <c r="AV148" s="14" t="s">
        <v>78</v>
      </c>
      <c r="AW148" s="14" t="s">
        <v>31</v>
      </c>
      <c r="AX148" s="14" t="s">
        <v>69</v>
      </c>
      <c r="AY148" s="218" t="s">
        <v>231</v>
      </c>
    </row>
    <row r="149" spans="1:65" s="13" customFormat="1" ht="11.25">
      <c r="B149" s="198"/>
      <c r="C149" s="199"/>
      <c r="D149" s="193" t="s">
        <v>248</v>
      </c>
      <c r="E149" s="200" t="s">
        <v>19</v>
      </c>
      <c r="F149" s="201" t="s">
        <v>1088</v>
      </c>
      <c r="G149" s="199"/>
      <c r="H149" s="200" t="s">
        <v>19</v>
      </c>
      <c r="I149" s="202"/>
      <c r="J149" s="199"/>
      <c r="K149" s="199"/>
      <c r="L149" s="203"/>
      <c r="M149" s="204"/>
      <c r="N149" s="205"/>
      <c r="O149" s="205"/>
      <c r="P149" s="205"/>
      <c r="Q149" s="205"/>
      <c r="R149" s="205"/>
      <c r="S149" s="205"/>
      <c r="T149" s="206"/>
      <c r="AT149" s="207" t="s">
        <v>248</v>
      </c>
      <c r="AU149" s="207" t="s">
        <v>78</v>
      </c>
      <c r="AV149" s="13" t="s">
        <v>76</v>
      </c>
      <c r="AW149" s="13" t="s">
        <v>31</v>
      </c>
      <c r="AX149" s="13" t="s">
        <v>69</v>
      </c>
      <c r="AY149" s="207" t="s">
        <v>231</v>
      </c>
    </row>
    <row r="150" spans="1:65" s="14" customFormat="1" ht="11.25">
      <c r="B150" s="208"/>
      <c r="C150" s="209"/>
      <c r="D150" s="193" t="s">
        <v>248</v>
      </c>
      <c r="E150" s="210" t="s">
        <v>19</v>
      </c>
      <c r="F150" s="211" t="s">
        <v>1103</v>
      </c>
      <c r="G150" s="209"/>
      <c r="H150" s="212">
        <v>112.2</v>
      </c>
      <c r="I150" s="213"/>
      <c r="J150" s="209"/>
      <c r="K150" s="209"/>
      <c r="L150" s="214"/>
      <c r="M150" s="215"/>
      <c r="N150" s="216"/>
      <c r="O150" s="216"/>
      <c r="P150" s="216"/>
      <c r="Q150" s="216"/>
      <c r="R150" s="216"/>
      <c r="S150" s="216"/>
      <c r="T150" s="217"/>
      <c r="AT150" s="218" t="s">
        <v>248</v>
      </c>
      <c r="AU150" s="218" t="s">
        <v>78</v>
      </c>
      <c r="AV150" s="14" t="s">
        <v>78</v>
      </c>
      <c r="AW150" s="14" t="s">
        <v>31</v>
      </c>
      <c r="AX150" s="14" t="s">
        <v>69</v>
      </c>
      <c r="AY150" s="218" t="s">
        <v>231</v>
      </c>
    </row>
    <row r="151" spans="1:65" s="15" customFormat="1" ht="11.25">
      <c r="B151" s="219"/>
      <c r="C151" s="220"/>
      <c r="D151" s="193" t="s">
        <v>248</v>
      </c>
      <c r="E151" s="221" t="s">
        <v>19</v>
      </c>
      <c r="F151" s="222" t="s">
        <v>260</v>
      </c>
      <c r="G151" s="220"/>
      <c r="H151" s="223">
        <v>1799.6000000000001</v>
      </c>
      <c r="I151" s="224"/>
      <c r="J151" s="220"/>
      <c r="K151" s="220"/>
      <c r="L151" s="225"/>
      <c r="M151" s="226"/>
      <c r="N151" s="227"/>
      <c r="O151" s="227"/>
      <c r="P151" s="227"/>
      <c r="Q151" s="227"/>
      <c r="R151" s="227"/>
      <c r="S151" s="227"/>
      <c r="T151" s="228"/>
      <c r="AT151" s="229" t="s">
        <v>248</v>
      </c>
      <c r="AU151" s="229" t="s">
        <v>78</v>
      </c>
      <c r="AV151" s="15" t="s">
        <v>238</v>
      </c>
      <c r="AW151" s="15" t="s">
        <v>31</v>
      </c>
      <c r="AX151" s="15" t="s">
        <v>76</v>
      </c>
      <c r="AY151" s="229" t="s">
        <v>231</v>
      </c>
    </row>
    <row r="152" spans="1:65" s="12" customFormat="1" ht="22.9" customHeight="1">
      <c r="B152" s="164"/>
      <c r="C152" s="165"/>
      <c r="D152" s="166" t="s">
        <v>68</v>
      </c>
      <c r="E152" s="178" t="s">
        <v>78</v>
      </c>
      <c r="F152" s="178" t="s">
        <v>712</v>
      </c>
      <c r="G152" s="165"/>
      <c r="H152" s="165"/>
      <c r="I152" s="168"/>
      <c r="J152" s="179">
        <f>BK152</f>
        <v>0</v>
      </c>
      <c r="K152" s="165"/>
      <c r="L152" s="170"/>
      <c r="M152" s="171"/>
      <c r="N152" s="172"/>
      <c r="O152" s="172"/>
      <c r="P152" s="173">
        <f>SUM(P153:P206)</f>
        <v>0</v>
      </c>
      <c r="Q152" s="172"/>
      <c r="R152" s="173">
        <f>SUM(R153:R206)</f>
        <v>451.71891371999999</v>
      </c>
      <c r="S152" s="172"/>
      <c r="T152" s="174">
        <f>SUM(T153:T206)</f>
        <v>0</v>
      </c>
      <c r="AR152" s="175" t="s">
        <v>76</v>
      </c>
      <c r="AT152" s="176" t="s">
        <v>68</v>
      </c>
      <c r="AU152" s="176" t="s">
        <v>76</v>
      </c>
      <c r="AY152" s="175" t="s">
        <v>231</v>
      </c>
      <c r="BK152" s="177">
        <f>SUM(BK153:BK206)</f>
        <v>0</v>
      </c>
    </row>
    <row r="153" spans="1:65" s="2" customFormat="1" ht="37.9" customHeight="1">
      <c r="A153" s="36"/>
      <c r="B153" s="37"/>
      <c r="C153" s="180" t="s">
        <v>287</v>
      </c>
      <c r="D153" s="180" t="s">
        <v>234</v>
      </c>
      <c r="E153" s="181" t="s">
        <v>713</v>
      </c>
      <c r="F153" s="182" t="s">
        <v>714</v>
      </c>
      <c r="G153" s="183" t="s">
        <v>243</v>
      </c>
      <c r="H153" s="184">
        <v>1799.6</v>
      </c>
      <c r="I153" s="185"/>
      <c r="J153" s="186">
        <f>ROUND(I153*H153,2)</f>
        <v>0</v>
      </c>
      <c r="K153" s="182" t="s">
        <v>244</v>
      </c>
      <c r="L153" s="41"/>
      <c r="M153" s="187" t="s">
        <v>19</v>
      </c>
      <c r="N153" s="188" t="s">
        <v>40</v>
      </c>
      <c r="O153" s="66"/>
      <c r="P153" s="189">
        <f>O153*H153</f>
        <v>0</v>
      </c>
      <c r="Q153" s="189">
        <v>1E-4</v>
      </c>
      <c r="R153" s="189">
        <f>Q153*H153</f>
        <v>0.17996000000000001</v>
      </c>
      <c r="S153" s="189">
        <v>0</v>
      </c>
      <c r="T153" s="190">
        <f>S153*H153</f>
        <v>0</v>
      </c>
      <c r="U153" s="36"/>
      <c r="V153" s="36"/>
      <c r="W153" s="36"/>
      <c r="X153" s="36"/>
      <c r="Y153" s="36"/>
      <c r="Z153" s="36"/>
      <c r="AA153" s="36"/>
      <c r="AB153" s="36"/>
      <c r="AC153" s="36"/>
      <c r="AD153" s="36"/>
      <c r="AE153" s="36"/>
      <c r="AR153" s="191" t="s">
        <v>238</v>
      </c>
      <c r="AT153" s="191" t="s">
        <v>234</v>
      </c>
      <c r="AU153" s="191" t="s">
        <v>78</v>
      </c>
      <c r="AY153" s="19" t="s">
        <v>231</v>
      </c>
      <c r="BE153" s="192">
        <f>IF(N153="základní",J153,0)</f>
        <v>0</v>
      </c>
      <c r="BF153" s="192">
        <f>IF(N153="snížená",J153,0)</f>
        <v>0</v>
      </c>
      <c r="BG153" s="192">
        <f>IF(N153="zákl. přenesená",J153,0)</f>
        <v>0</v>
      </c>
      <c r="BH153" s="192">
        <f>IF(N153="sníž. přenesená",J153,0)</f>
        <v>0</v>
      </c>
      <c r="BI153" s="192">
        <f>IF(N153="nulová",J153,0)</f>
        <v>0</v>
      </c>
      <c r="BJ153" s="19" t="s">
        <v>76</v>
      </c>
      <c r="BK153" s="192">
        <f>ROUND(I153*H153,2)</f>
        <v>0</v>
      </c>
      <c r="BL153" s="19" t="s">
        <v>238</v>
      </c>
      <c r="BM153" s="191" t="s">
        <v>1104</v>
      </c>
    </row>
    <row r="154" spans="1:65" s="2" customFormat="1" ht="97.5">
      <c r="A154" s="36"/>
      <c r="B154" s="37"/>
      <c r="C154" s="38"/>
      <c r="D154" s="193" t="s">
        <v>246</v>
      </c>
      <c r="E154" s="38"/>
      <c r="F154" s="194" t="s">
        <v>716</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246</v>
      </c>
      <c r="AU154" s="19" t="s">
        <v>78</v>
      </c>
    </row>
    <row r="155" spans="1:65" s="13" customFormat="1" ht="11.25">
      <c r="B155" s="198"/>
      <c r="C155" s="199"/>
      <c r="D155" s="193" t="s">
        <v>248</v>
      </c>
      <c r="E155" s="200" t="s">
        <v>19</v>
      </c>
      <c r="F155" s="201" t="s">
        <v>1105</v>
      </c>
      <c r="G155" s="199"/>
      <c r="H155" s="200" t="s">
        <v>19</v>
      </c>
      <c r="I155" s="202"/>
      <c r="J155" s="199"/>
      <c r="K155" s="199"/>
      <c r="L155" s="203"/>
      <c r="M155" s="204"/>
      <c r="N155" s="205"/>
      <c r="O155" s="205"/>
      <c r="P155" s="205"/>
      <c r="Q155" s="205"/>
      <c r="R155" s="205"/>
      <c r="S155" s="205"/>
      <c r="T155" s="206"/>
      <c r="AT155" s="207" t="s">
        <v>248</v>
      </c>
      <c r="AU155" s="207" t="s">
        <v>78</v>
      </c>
      <c r="AV155" s="13" t="s">
        <v>76</v>
      </c>
      <c r="AW155" s="13" t="s">
        <v>31</v>
      </c>
      <c r="AX155" s="13" t="s">
        <v>69</v>
      </c>
      <c r="AY155" s="207" t="s">
        <v>231</v>
      </c>
    </row>
    <row r="156" spans="1:65" s="13" customFormat="1" ht="11.25">
      <c r="B156" s="198"/>
      <c r="C156" s="199"/>
      <c r="D156" s="193" t="s">
        <v>248</v>
      </c>
      <c r="E156" s="200" t="s">
        <v>19</v>
      </c>
      <c r="F156" s="201" t="s">
        <v>1080</v>
      </c>
      <c r="G156" s="199"/>
      <c r="H156" s="200" t="s">
        <v>19</v>
      </c>
      <c r="I156" s="202"/>
      <c r="J156" s="199"/>
      <c r="K156" s="199"/>
      <c r="L156" s="203"/>
      <c r="M156" s="204"/>
      <c r="N156" s="205"/>
      <c r="O156" s="205"/>
      <c r="P156" s="205"/>
      <c r="Q156" s="205"/>
      <c r="R156" s="205"/>
      <c r="S156" s="205"/>
      <c r="T156" s="206"/>
      <c r="AT156" s="207" t="s">
        <v>248</v>
      </c>
      <c r="AU156" s="207" t="s">
        <v>78</v>
      </c>
      <c r="AV156" s="13" t="s">
        <v>76</v>
      </c>
      <c r="AW156" s="13" t="s">
        <v>31</v>
      </c>
      <c r="AX156" s="13" t="s">
        <v>69</v>
      </c>
      <c r="AY156" s="207" t="s">
        <v>231</v>
      </c>
    </row>
    <row r="157" spans="1:65" s="14" customFormat="1" ht="11.25">
      <c r="B157" s="208"/>
      <c r="C157" s="209"/>
      <c r="D157" s="193" t="s">
        <v>248</v>
      </c>
      <c r="E157" s="210" t="s">
        <v>19</v>
      </c>
      <c r="F157" s="211" t="s">
        <v>1099</v>
      </c>
      <c r="G157" s="209"/>
      <c r="H157" s="212">
        <v>804.2</v>
      </c>
      <c r="I157" s="213"/>
      <c r="J157" s="209"/>
      <c r="K157" s="209"/>
      <c r="L157" s="214"/>
      <c r="M157" s="215"/>
      <c r="N157" s="216"/>
      <c r="O157" s="216"/>
      <c r="P157" s="216"/>
      <c r="Q157" s="216"/>
      <c r="R157" s="216"/>
      <c r="S157" s="216"/>
      <c r="T157" s="217"/>
      <c r="AT157" s="218" t="s">
        <v>248</v>
      </c>
      <c r="AU157" s="218" t="s">
        <v>78</v>
      </c>
      <c r="AV157" s="14" t="s">
        <v>78</v>
      </c>
      <c r="AW157" s="14" t="s">
        <v>31</v>
      </c>
      <c r="AX157" s="14" t="s">
        <v>69</v>
      </c>
      <c r="AY157" s="218" t="s">
        <v>231</v>
      </c>
    </row>
    <row r="158" spans="1:65" s="13" customFormat="1" ht="11.25">
      <c r="B158" s="198"/>
      <c r="C158" s="199"/>
      <c r="D158" s="193" t="s">
        <v>248</v>
      </c>
      <c r="E158" s="200" t="s">
        <v>19</v>
      </c>
      <c r="F158" s="201" t="s">
        <v>1082</v>
      </c>
      <c r="G158" s="199"/>
      <c r="H158" s="200" t="s">
        <v>19</v>
      </c>
      <c r="I158" s="202"/>
      <c r="J158" s="199"/>
      <c r="K158" s="199"/>
      <c r="L158" s="203"/>
      <c r="M158" s="204"/>
      <c r="N158" s="205"/>
      <c r="O158" s="205"/>
      <c r="P158" s="205"/>
      <c r="Q158" s="205"/>
      <c r="R158" s="205"/>
      <c r="S158" s="205"/>
      <c r="T158" s="206"/>
      <c r="AT158" s="207" t="s">
        <v>248</v>
      </c>
      <c r="AU158" s="207" t="s">
        <v>78</v>
      </c>
      <c r="AV158" s="13" t="s">
        <v>76</v>
      </c>
      <c r="AW158" s="13" t="s">
        <v>31</v>
      </c>
      <c r="AX158" s="13" t="s">
        <v>69</v>
      </c>
      <c r="AY158" s="207" t="s">
        <v>231</v>
      </c>
    </row>
    <row r="159" spans="1:65" s="14" customFormat="1" ht="11.25">
      <c r="B159" s="208"/>
      <c r="C159" s="209"/>
      <c r="D159" s="193" t="s">
        <v>248</v>
      </c>
      <c r="E159" s="210" t="s">
        <v>19</v>
      </c>
      <c r="F159" s="211" t="s">
        <v>1100</v>
      </c>
      <c r="G159" s="209"/>
      <c r="H159" s="212">
        <v>757.6</v>
      </c>
      <c r="I159" s="213"/>
      <c r="J159" s="209"/>
      <c r="K159" s="209"/>
      <c r="L159" s="214"/>
      <c r="M159" s="215"/>
      <c r="N159" s="216"/>
      <c r="O159" s="216"/>
      <c r="P159" s="216"/>
      <c r="Q159" s="216"/>
      <c r="R159" s="216"/>
      <c r="S159" s="216"/>
      <c r="T159" s="217"/>
      <c r="AT159" s="218" t="s">
        <v>248</v>
      </c>
      <c r="AU159" s="218" t="s">
        <v>78</v>
      </c>
      <c r="AV159" s="14" t="s">
        <v>78</v>
      </c>
      <c r="AW159" s="14" t="s">
        <v>31</v>
      </c>
      <c r="AX159" s="14" t="s">
        <v>69</v>
      </c>
      <c r="AY159" s="218" t="s">
        <v>231</v>
      </c>
    </row>
    <row r="160" spans="1:65" s="13" customFormat="1" ht="11.25">
      <c r="B160" s="198"/>
      <c r="C160" s="199"/>
      <c r="D160" s="193" t="s">
        <v>248</v>
      </c>
      <c r="E160" s="200" t="s">
        <v>19</v>
      </c>
      <c r="F160" s="201" t="s">
        <v>1084</v>
      </c>
      <c r="G160" s="199"/>
      <c r="H160" s="200" t="s">
        <v>19</v>
      </c>
      <c r="I160" s="202"/>
      <c r="J160" s="199"/>
      <c r="K160" s="199"/>
      <c r="L160" s="203"/>
      <c r="M160" s="204"/>
      <c r="N160" s="205"/>
      <c r="O160" s="205"/>
      <c r="P160" s="205"/>
      <c r="Q160" s="205"/>
      <c r="R160" s="205"/>
      <c r="S160" s="205"/>
      <c r="T160" s="206"/>
      <c r="AT160" s="207" t="s">
        <v>248</v>
      </c>
      <c r="AU160" s="207" t="s">
        <v>78</v>
      </c>
      <c r="AV160" s="13" t="s">
        <v>76</v>
      </c>
      <c r="AW160" s="13" t="s">
        <v>31</v>
      </c>
      <c r="AX160" s="13" t="s">
        <v>69</v>
      </c>
      <c r="AY160" s="207" t="s">
        <v>231</v>
      </c>
    </row>
    <row r="161" spans="1:65" s="14" customFormat="1" ht="11.25">
      <c r="B161" s="208"/>
      <c r="C161" s="209"/>
      <c r="D161" s="193" t="s">
        <v>248</v>
      </c>
      <c r="E161" s="210" t="s">
        <v>19</v>
      </c>
      <c r="F161" s="211" t="s">
        <v>1101</v>
      </c>
      <c r="G161" s="209"/>
      <c r="H161" s="212">
        <v>97.3</v>
      </c>
      <c r="I161" s="213"/>
      <c r="J161" s="209"/>
      <c r="K161" s="209"/>
      <c r="L161" s="214"/>
      <c r="M161" s="215"/>
      <c r="N161" s="216"/>
      <c r="O161" s="216"/>
      <c r="P161" s="216"/>
      <c r="Q161" s="216"/>
      <c r="R161" s="216"/>
      <c r="S161" s="216"/>
      <c r="T161" s="217"/>
      <c r="AT161" s="218" t="s">
        <v>248</v>
      </c>
      <c r="AU161" s="218" t="s">
        <v>78</v>
      </c>
      <c r="AV161" s="14" t="s">
        <v>78</v>
      </c>
      <c r="AW161" s="14" t="s">
        <v>31</v>
      </c>
      <c r="AX161" s="14" t="s">
        <v>69</v>
      </c>
      <c r="AY161" s="218" t="s">
        <v>231</v>
      </c>
    </row>
    <row r="162" spans="1:65" s="13" customFormat="1" ht="11.25">
      <c r="B162" s="198"/>
      <c r="C162" s="199"/>
      <c r="D162" s="193" t="s">
        <v>248</v>
      </c>
      <c r="E162" s="200" t="s">
        <v>19</v>
      </c>
      <c r="F162" s="201" t="s">
        <v>1086</v>
      </c>
      <c r="G162" s="199"/>
      <c r="H162" s="200" t="s">
        <v>19</v>
      </c>
      <c r="I162" s="202"/>
      <c r="J162" s="199"/>
      <c r="K162" s="199"/>
      <c r="L162" s="203"/>
      <c r="M162" s="204"/>
      <c r="N162" s="205"/>
      <c r="O162" s="205"/>
      <c r="P162" s="205"/>
      <c r="Q162" s="205"/>
      <c r="R162" s="205"/>
      <c r="S162" s="205"/>
      <c r="T162" s="206"/>
      <c r="AT162" s="207" t="s">
        <v>248</v>
      </c>
      <c r="AU162" s="207" t="s">
        <v>78</v>
      </c>
      <c r="AV162" s="13" t="s">
        <v>76</v>
      </c>
      <c r="AW162" s="13" t="s">
        <v>31</v>
      </c>
      <c r="AX162" s="13" t="s">
        <v>69</v>
      </c>
      <c r="AY162" s="207" t="s">
        <v>231</v>
      </c>
    </row>
    <row r="163" spans="1:65" s="14" customFormat="1" ht="11.25">
      <c r="B163" s="208"/>
      <c r="C163" s="209"/>
      <c r="D163" s="193" t="s">
        <v>248</v>
      </c>
      <c r="E163" s="210" t="s">
        <v>19</v>
      </c>
      <c r="F163" s="211" t="s">
        <v>1102</v>
      </c>
      <c r="G163" s="209"/>
      <c r="H163" s="212">
        <v>28.3</v>
      </c>
      <c r="I163" s="213"/>
      <c r="J163" s="209"/>
      <c r="K163" s="209"/>
      <c r="L163" s="214"/>
      <c r="M163" s="215"/>
      <c r="N163" s="216"/>
      <c r="O163" s="216"/>
      <c r="P163" s="216"/>
      <c r="Q163" s="216"/>
      <c r="R163" s="216"/>
      <c r="S163" s="216"/>
      <c r="T163" s="217"/>
      <c r="AT163" s="218" t="s">
        <v>248</v>
      </c>
      <c r="AU163" s="218" t="s">
        <v>78</v>
      </c>
      <c r="AV163" s="14" t="s">
        <v>78</v>
      </c>
      <c r="AW163" s="14" t="s">
        <v>31</v>
      </c>
      <c r="AX163" s="14" t="s">
        <v>69</v>
      </c>
      <c r="AY163" s="218" t="s">
        <v>231</v>
      </c>
    </row>
    <row r="164" spans="1:65" s="13" customFormat="1" ht="11.25">
      <c r="B164" s="198"/>
      <c r="C164" s="199"/>
      <c r="D164" s="193" t="s">
        <v>248</v>
      </c>
      <c r="E164" s="200" t="s">
        <v>19</v>
      </c>
      <c r="F164" s="201" t="s">
        <v>1088</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4" customFormat="1" ht="11.25">
      <c r="B165" s="208"/>
      <c r="C165" s="209"/>
      <c r="D165" s="193" t="s">
        <v>248</v>
      </c>
      <c r="E165" s="210" t="s">
        <v>19</v>
      </c>
      <c r="F165" s="211" t="s">
        <v>1103</v>
      </c>
      <c r="G165" s="209"/>
      <c r="H165" s="212">
        <v>112.2</v>
      </c>
      <c r="I165" s="213"/>
      <c r="J165" s="209"/>
      <c r="K165" s="209"/>
      <c r="L165" s="214"/>
      <c r="M165" s="215"/>
      <c r="N165" s="216"/>
      <c r="O165" s="216"/>
      <c r="P165" s="216"/>
      <c r="Q165" s="216"/>
      <c r="R165" s="216"/>
      <c r="S165" s="216"/>
      <c r="T165" s="217"/>
      <c r="AT165" s="218" t="s">
        <v>248</v>
      </c>
      <c r="AU165" s="218" t="s">
        <v>78</v>
      </c>
      <c r="AV165" s="14" t="s">
        <v>78</v>
      </c>
      <c r="AW165" s="14" t="s">
        <v>31</v>
      </c>
      <c r="AX165" s="14" t="s">
        <v>69</v>
      </c>
      <c r="AY165" s="218" t="s">
        <v>231</v>
      </c>
    </row>
    <row r="166" spans="1:65" s="15" customFormat="1" ht="11.25">
      <c r="B166" s="219"/>
      <c r="C166" s="220"/>
      <c r="D166" s="193" t="s">
        <v>248</v>
      </c>
      <c r="E166" s="221" t="s">
        <v>19</v>
      </c>
      <c r="F166" s="222" t="s">
        <v>260</v>
      </c>
      <c r="G166" s="220"/>
      <c r="H166" s="223">
        <v>1799.6000000000001</v>
      </c>
      <c r="I166" s="224"/>
      <c r="J166" s="220"/>
      <c r="K166" s="220"/>
      <c r="L166" s="225"/>
      <c r="M166" s="226"/>
      <c r="N166" s="227"/>
      <c r="O166" s="227"/>
      <c r="P166" s="227"/>
      <c r="Q166" s="227"/>
      <c r="R166" s="227"/>
      <c r="S166" s="227"/>
      <c r="T166" s="228"/>
      <c r="AT166" s="229" t="s">
        <v>248</v>
      </c>
      <c r="AU166" s="229" t="s">
        <v>78</v>
      </c>
      <c r="AV166" s="15" t="s">
        <v>238</v>
      </c>
      <c r="AW166" s="15" t="s">
        <v>31</v>
      </c>
      <c r="AX166" s="15" t="s">
        <v>76</v>
      </c>
      <c r="AY166" s="229" t="s">
        <v>231</v>
      </c>
    </row>
    <row r="167" spans="1:65" s="2" customFormat="1" ht="16.5" customHeight="1">
      <c r="A167" s="36"/>
      <c r="B167" s="37"/>
      <c r="C167" s="247" t="s">
        <v>294</v>
      </c>
      <c r="D167" s="247" t="s">
        <v>638</v>
      </c>
      <c r="E167" s="248" t="s">
        <v>721</v>
      </c>
      <c r="F167" s="249" t="s">
        <v>722</v>
      </c>
      <c r="G167" s="250" t="s">
        <v>243</v>
      </c>
      <c r="H167" s="251">
        <v>2069.54</v>
      </c>
      <c r="I167" s="252"/>
      <c r="J167" s="253">
        <f>ROUND(I167*H167,2)</f>
        <v>0</v>
      </c>
      <c r="K167" s="249" t="s">
        <v>244</v>
      </c>
      <c r="L167" s="254"/>
      <c r="M167" s="255" t="s">
        <v>19</v>
      </c>
      <c r="N167" s="256" t="s">
        <v>40</v>
      </c>
      <c r="O167" s="66"/>
      <c r="P167" s="189">
        <f>O167*H167</f>
        <v>0</v>
      </c>
      <c r="Q167" s="189">
        <v>2.9999999999999997E-4</v>
      </c>
      <c r="R167" s="189">
        <f>Q167*H167</f>
        <v>0.62086199999999991</v>
      </c>
      <c r="S167" s="189">
        <v>0</v>
      </c>
      <c r="T167" s="190">
        <f>S167*H167</f>
        <v>0</v>
      </c>
      <c r="U167" s="36"/>
      <c r="V167" s="36"/>
      <c r="W167" s="36"/>
      <c r="X167" s="36"/>
      <c r="Y167" s="36"/>
      <c r="Z167" s="36"/>
      <c r="AA167" s="36"/>
      <c r="AB167" s="36"/>
      <c r="AC167" s="36"/>
      <c r="AD167" s="36"/>
      <c r="AE167" s="36"/>
      <c r="AR167" s="191" t="s">
        <v>287</v>
      </c>
      <c r="AT167" s="191" t="s">
        <v>638</v>
      </c>
      <c r="AU167" s="191" t="s">
        <v>78</v>
      </c>
      <c r="AY167" s="19" t="s">
        <v>231</v>
      </c>
      <c r="BE167" s="192">
        <f>IF(N167="základní",J167,0)</f>
        <v>0</v>
      </c>
      <c r="BF167" s="192">
        <f>IF(N167="snížená",J167,0)</f>
        <v>0</v>
      </c>
      <c r="BG167" s="192">
        <f>IF(N167="zákl. přenesená",J167,0)</f>
        <v>0</v>
      </c>
      <c r="BH167" s="192">
        <f>IF(N167="sníž. přenesená",J167,0)</f>
        <v>0</v>
      </c>
      <c r="BI167" s="192">
        <f>IF(N167="nulová",J167,0)</f>
        <v>0</v>
      </c>
      <c r="BJ167" s="19" t="s">
        <v>76</v>
      </c>
      <c r="BK167" s="192">
        <f>ROUND(I167*H167,2)</f>
        <v>0</v>
      </c>
      <c r="BL167" s="19" t="s">
        <v>238</v>
      </c>
      <c r="BM167" s="191" t="s">
        <v>1106</v>
      </c>
    </row>
    <row r="168" spans="1:65" s="13" customFormat="1" ht="11.25">
      <c r="B168" s="198"/>
      <c r="C168" s="199"/>
      <c r="D168" s="193" t="s">
        <v>248</v>
      </c>
      <c r="E168" s="200" t="s">
        <v>19</v>
      </c>
      <c r="F168" s="201" t="s">
        <v>1105</v>
      </c>
      <c r="G168" s="199"/>
      <c r="H168" s="200" t="s">
        <v>19</v>
      </c>
      <c r="I168" s="202"/>
      <c r="J168" s="199"/>
      <c r="K168" s="199"/>
      <c r="L168" s="203"/>
      <c r="M168" s="204"/>
      <c r="N168" s="205"/>
      <c r="O168" s="205"/>
      <c r="P168" s="205"/>
      <c r="Q168" s="205"/>
      <c r="R168" s="205"/>
      <c r="S168" s="205"/>
      <c r="T168" s="206"/>
      <c r="AT168" s="207" t="s">
        <v>248</v>
      </c>
      <c r="AU168" s="207" t="s">
        <v>78</v>
      </c>
      <c r="AV168" s="13" t="s">
        <v>76</v>
      </c>
      <c r="AW168" s="13" t="s">
        <v>31</v>
      </c>
      <c r="AX168" s="13" t="s">
        <v>69</v>
      </c>
      <c r="AY168" s="207" t="s">
        <v>231</v>
      </c>
    </row>
    <row r="169" spans="1:65" s="14" customFormat="1" ht="11.25">
      <c r="B169" s="208"/>
      <c r="C169" s="209"/>
      <c r="D169" s="193" t="s">
        <v>248</v>
      </c>
      <c r="E169" s="210" t="s">
        <v>19</v>
      </c>
      <c r="F169" s="211" t="s">
        <v>1107</v>
      </c>
      <c r="G169" s="209"/>
      <c r="H169" s="212">
        <v>2069.54</v>
      </c>
      <c r="I169" s="213"/>
      <c r="J169" s="209"/>
      <c r="K169" s="209"/>
      <c r="L169" s="214"/>
      <c r="M169" s="215"/>
      <c r="N169" s="216"/>
      <c r="O169" s="216"/>
      <c r="P169" s="216"/>
      <c r="Q169" s="216"/>
      <c r="R169" s="216"/>
      <c r="S169" s="216"/>
      <c r="T169" s="217"/>
      <c r="AT169" s="218" t="s">
        <v>248</v>
      </c>
      <c r="AU169" s="218" t="s">
        <v>78</v>
      </c>
      <c r="AV169" s="14" t="s">
        <v>78</v>
      </c>
      <c r="AW169" s="14" t="s">
        <v>31</v>
      </c>
      <c r="AX169" s="14" t="s">
        <v>76</v>
      </c>
      <c r="AY169" s="218" t="s">
        <v>231</v>
      </c>
    </row>
    <row r="170" spans="1:65" s="2" customFormat="1" ht="24.2" customHeight="1">
      <c r="A170" s="36"/>
      <c r="B170" s="37"/>
      <c r="C170" s="180" t="s">
        <v>145</v>
      </c>
      <c r="D170" s="180" t="s">
        <v>234</v>
      </c>
      <c r="E170" s="181" t="s">
        <v>1108</v>
      </c>
      <c r="F170" s="182" t="s">
        <v>1109</v>
      </c>
      <c r="G170" s="183" t="s">
        <v>356</v>
      </c>
      <c r="H170" s="184">
        <v>48.252000000000002</v>
      </c>
      <c r="I170" s="185"/>
      <c r="J170" s="186">
        <f>ROUND(I170*H170,2)</f>
        <v>0</v>
      </c>
      <c r="K170" s="182" t="s">
        <v>244</v>
      </c>
      <c r="L170" s="41"/>
      <c r="M170" s="187" t="s">
        <v>19</v>
      </c>
      <c r="N170" s="188" t="s">
        <v>40</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238</v>
      </c>
      <c r="AT170" s="191" t="s">
        <v>234</v>
      </c>
      <c r="AU170" s="191" t="s">
        <v>78</v>
      </c>
      <c r="AY170" s="19" t="s">
        <v>231</v>
      </c>
      <c r="BE170" s="192">
        <f>IF(N170="základní",J170,0)</f>
        <v>0</v>
      </c>
      <c r="BF170" s="192">
        <f>IF(N170="snížená",J170,0)</f>
        <v>0</v>
      </c>
      <c r="BG170" s="192">
        <f>IF(N170="zákl. přenesená",J170,0)</f>
        <v>0</v>
      </c>
      <c r="BH170" s="192">
        <f>IF(N170="sníž. přenesená",J170,0)</f>
        <v>0</v>
      </c>
      <c r="BI170" s="192">
        <f>IF(N170="nulová",J170,0)</f>
        <v>0</v>
      </c>
      <c r="BJ170" s="19" t="s">
        <v>76</v>
      </c>
      <c r="BK170" s="192">
        <f>ROUND(I170*H170,2)</f>
        <v>0</v>
      </c>
      <c r="BL170" s="19" t="s">
        <v>238</v>
      </c>
      <c r="BM170" s="191" t="s">
        <v>1110</v>
      </c>
    </row>
    <row r="171" spans="1:65" s="2" customFormat="1" ht="126.75">
      <c r="A171" s="36"/>
      <c r="B171" s="37"/>
      <c r="C171" s="38"/>
      <c r="D171" s="193" t="s">
        <v>246</v>
      </c>
      <c r="E171" s="38"/>
      <c r="F171" s="194" t="s">
        <v>1111</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246</v>
      </c>
      <c r="AU171" s="19" t="s">
        <v>78</v>
      </c>
    </row>
    <row r="172" spans="1:65" s="13" customFormat="1" ht="11.25">
      <c r="B172" s="198"/>
      <c r="C172" s="199"/>
      <c r="D172" s="193" t="s">
        <v>248</v>
      </c>
      <c r="E172" s="200" t="s">
        <v>19</v>
      </c>
      <c r="F172" s="201" t="s">
        <v>1112</v>
      </c>
      <c r="G172" s="199"/>
      <c r="H172" s="200" t="s">
        <v>19</v>
      </c>
      <c r="I172" s="202"/>
      <c r="J172" s="199"/>
      <c r="K172" s="199"/>
      <c r="L172" s="203"/>
      <c r="M172" s="204"/>
      <c r="N172" s="205"/>
      <c r="O172" s="205"/>
      <c r="P172" s="205"/>
      <c r="Q172" s="205"/>
      <c r="R172" s="205"/>
      <c r="S172" s="205"/>
      <c r="T172" s="206"/>
      <c r="AT172" s="207" t="s">
        <v>248</v>
      </c>
      <c r="AU172" s="207" t="s">
        <v>78</v>
      </c>
      <c r="AV172" s="13" t="s">
        <v>76</v>
      </c>
      <c r="AW172" s="13" t="s">
        <v>31</v>
      </c>
      <c r="AX172" s="13" t="s">
        <v>69</v>
      </c>
      <c r="AY172" s="207" t="s">
        <v>231</v>
      </c>
    </row>
    <row r="173" spans="1:65" s="13" customFormat="1" ht="11.25">
      <c r="B173" s="198"/>
      <c r="C173" s="199"/>
      <c r="D173" s="193" t="s">
        <v>248</v>
      </c>
      <c r="E173" s="200" t="s">
        <v>19</v>
      </c>
      <c r="F173" s="201" t="s">
        <v>1113</v>
      </c>
      <c r="G173" s="199"/>
      <c r="H173" s="200" t="s">
        <v>19</v>
      </c>
      <c r="I173" s="202"/>
      <c r="J173" s="199"/>
      <c r="K173" s="199"/>
      <c r="L173" s="203"/>
      <c r="M173" s="204"/>
      <c r="N173" s="205"/>
      <c r="O173" s="205"/>
      <c r="P173" s="205"/>
      <c r="Q173" s="205"/>
      <c r="R173" s="205"/>
      <c r="S173" s="205"/>
      <c r="T173" s="206"/>
      <c r="AT173" s="207" t="s">
        <v>248</v>
      </c>
      <c r="AU173" s="207" t="s">
        <v>78</v>
      </c>
      <c r="AV173" s="13" t="s">
        <v>76</v>
      </c>
      <c r="AW173" s="13" t="s">
        <v>31</v>
      </c>
      <c r="AX173" s="13" t="s">
        <v>69</v>
      </c>
      <c r="AY173" s="207" t="s">
        <v>231</v>
      </c>
    </row>
    <row r="174" spans="1:65" s="13" customFormat="1" ht="11.25">
      <c r="B174" s="198"/>
      <c r="C174" s="199"/>
      <c r="D174" s="193" t="s">
        <v>248</v>
      </c>
      <c r="E174" s="200" t="s">
        <v>19</v>
      </c>
      <c r="F174" s="201" t="s">
        <v>1080</v>
      </c>
      <c r="G174" s="199"/>
      <c r="H174" s="200" t="s">
        <v>19</v>
      </c>
      <c r="I174" s="202"/>
      <c r="J174" s="199"/>
      <c r="K174" s="199"/>
      <c r="L174" s="203"/>
      <c r="M174" s="204"/>
      <c r="N174" s="205"/>
      <c r="O174" s="205"/>
      <c r="P174" s="205"/>
      <c r="Q174" s="205"/>
      <c r="R174" s="205"/>
      <c r="S174" s="205"/>
      <c r="T174" s="206"/>
      <c r="AT174" s="207" t="s">
        <v>248</v>
      </c>
      <c r="AU174" s="207" t="s">
        <v>78</v>
      </c>
      <c r="AV174" s="13" t="s">
        <v>76</v>
      </c>
      <c r="AW174" s="13" t="s">
        <v>31</v>
      </c>
      <c r="AX174" s="13" t="s">
        <v>69</v>
      </c>
      <c r="AY174" s="207" t="s">
        <v>231</v>
      </c>
    </row>
    <row r="175" spans="1:65" s="14" customFormat="1" ht="11.25">
      <c r="B175" s="208"/>
      <c r="C175" s="209"/>
      <c r="D175" s="193" t="s">
        <v>248</v>
      </c>
      <c r="E175" s="210" t="s">
        <v>19</v>
      </c>
      <c r="F175" s="211" t="s">
        <v>1114</v>
      </c>
      <c r="G175" s="209"/>
      <c r="H175" s="212">
        <v>48.252000000000002</v>
      </c>
      <c r="I175" s="213"/>
      <c r="J175" s="209"/>
      <c r="K175" s="209"/>
      <c r="L175" s="214"/>
      <c r="M175" s="215"/>
      <c r="N175" s="216"/>
      <c r="O175" s="216"/>
      <c r="P175" s="216"/>
      <c r="Q175" s="216"/>
      <c r="R175" s="216"/>
      <c r="S175" s="216"/>
      <c r="T175" s="217"/>
      <c r="AT175" s="218" t="s">
        <v>248</v>
      </c>
      <c r="AU175" s="218" t="s">
        <v>78</v>
      </c>
      <c r="AV175" s="14" t="s">
        <v>78</v>
      </c>
      <c r="AW175" s="14" t="s">
        <v>31</v>
      </c>
      <c r="AX175" s="14" t="s">
        <v>69</v>
      </c>
      <c r="AY175" s="218" t="s">
        <v>231</v>
      </c>
    </row>
    <row r="176" spans="1:65" s="15" customFormat="1" ht="11.25">
      <c r="B176" s="219"/>
      <c r="C176" s="220"/>
      <c r="D176" s="193" t="s">
        <v>248</v>
      </c>
      <c r="E176" s="221" t="s">
        <v>19</v>
      </c>
      <c r="F176" s="222" t="s">
        <v>260</v>
      </c>
      <c r="G176" s="220"/>
      <c r="H176" s="223">
        <v>48.252000000000002</v>
      </c>
      <c r="I176" s="224"/>
      <c r="J176" s="220"/>
      <c r="K176" s="220"/>
      <c r="L176" s="225"/>
      <c r="M176" s="226"/>
      <c r="N176" s="227"/>
      <c r="O176" s="227"/>
      <c r="P176" s="227"/>
      <c r="Q176" s="227"/>
      <c r="R176" s="227"/>
      <c r="S176" s="227"/>
      <c r="T176" s="228"/>
      <c r="AT176" s="229" t="s">
        <v>248</v>
      </c>
      <c r="AU176" s="229" t="s">
        <v>78</v>
      </c>
      <c r="AV176" s="15" t="s">
        <v>238</v>
      </c>
      <c r="AW176" s="15" t="s">
        <v>31</v>
      </c>
      <c r="AX176" s="15" t="s">
        <v>76</v>
      </c>
      <c r="AY176" s="229" t="s">
        <v>231</v>
      </c>
    </row>
    <row r="177" spans="1:65" s="2" customFormat="1" ht="33" customHeight="1">
      <c r="A177" s="36"/>
      <c r="B177" s="37"/>
      <c r="C177" s="180" t="s">
        <v>154</v>
      </c>
      <c r="D177" s="180" t="s">
        <v>234</v>
      </c>
      <c r="E177" s="181" t="s">
        <v>1115</v>
      </c>
      <c r="F177" s="182" t="s">
        <v>1116</v>
      </c>
      <c r="G177" s="183" t="s">
        <v>356</v>
      </c>
      <c r="H177" s="184">
        <v>21.074999999999999</v>
      </c>
      <c r="I177" s="185"/>
      <c r="J177" s="186">
        <f>ROUND(I177*H177,2)</f>
        <v>0</v>
      </c>
      <c r="K177" s="182" t="s">
        <v>244</v>
      </c>
      <c r="L177" s="41"/>
      <c r="M177" s="187" t="s">
        <v>19</v>
      </c>
      <c r="N177" s="188" t="s">
        <v>40</v>
      </c>
      <c r="O177" s="66"/>
      <c r="P177" s="189">
        <f>O177*H177</f>
        <v>0</v>
      </c>
      <c r="Q177" s="189">
        <v>2.45329</v>
      </c>
      <c r="R177" s="189">
        <f>Q177*H177</f>
        <v>51.703086749999997</v>
      </c>
      <c r="S177" s="189">
        <v>0</v>
      </c>
      <c r="T177" s="190">
        <f>S177*H177</f>
        <v>0</v>
      </c>
      <c r="U177" s="36"/>
      <c r="V177" s="36"/>
      <c r="W177" s="36"/>
      <c r="X177" s="36"/>
      <c r="Y177" s="36"/>
      <c r="Z177" s="36"/>
      <c r="AA177" s="36"/>
      <c r="AB177" s="36"/>
      <c r="AC177" s="36"/>
      <c r="AD177" s="36"/>
      <c r="AE177" s="36"/>
      <c r="AR177" s="191" t="s">
        <v>238</v>
      </c>
      <c r="AT177" s="191" t="s">
        <v>234</v>
      </c>
      <c r="AU177" s="191" t="s">
        <v>78</v>
      </c>
      <c r="AY177" s="19" t="s">
        <v>231</v>
      </c>
      <c r="BE177" s="192">
        <f>IF(N177="základní",J177,0)</f>
        <v>0</v>
      </c>
      <c r="BF177" s="192">
        <f>IF(N177="snížená",J177,0)</f>
        <v>0</v>
      </c>
      <c r="BG177" s="192">
        <f>IF(N177="zákl. přenesená",J177,0)</f>
        <v>0</v>
      </c>
      <c r="BH177" s="192">
        <f>IF(N177="sníž. přenesená",J177,0)</f>
        <v>0</v>
      </c>
      <c r="BI177" s="192">
        <f>IF(N177="nulová",J177,0)</f>
        <v>0</v>
      </c>
      <c r="BJ177" s="19" t="s">
        <v>76</v>
      </c>
      <c r="BK177" s="192">
        <f>ROUND(I177*H177,2)</f>
        <v>0</v>
      </c>
      <c r="BL177" s="19" t="s">
        <v>238</v>
      </c>
      <c r="BM177" s="191" t="s">
        <v>1117</v>
      </c>
    </row>
    <row r="178" spans="1:65" s="2" customFormat="1" ht="146.25">
      <c r="A178" s="36"/>
      <c r="B178" s="37"/>
      <c r="C178" s="38"/>
      <c r="D178" s="193" t="s">
        <v>246</v>
      </c>
      <c r="E178" s="38"/>
      <c r="F178" s="194" t="s">
        <v>742</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246</v>
      </c>
      <c r="AU178" s="19" t="s">
        <v>78</v>
      </c>
    </row>
    <row r="179" spans="1:65" s="13" customFormat="1" ht="11.25">
      <c r="B179" s="198"/>
      <c r="C179" s="199"/>
      <c r="D179" s="193" t="s">
        <v>248</v>
      </c>
      <c r="E179" s="200" t="s">
        <v>19</v>
      </c>
      <c r="F179" s="201" t="s">
        <v>1118</v>
      </c>
      <c r="G179" s="199"/>
      <c r="H179" s="200" t="s">
        <v>19</v>
      </c>
      <c r="I179" s="202"/>
      <c r="J179" s="199"/>
      <c r="K179" s="199"/>
      <c r="L179" s="203"/>
      <c r="M179" s="204"/>
      <c r="N179" s="205"/>
      <c r="O179" s="205"/>
      <c r="P179" s="205"/>
      <c r="Q179" s="205"/>
      <c r="R179" s="205"/>
      <c r="S179" s="205"/>
      <c r="T179" s="206"/>
      <c r="AT179" s="207" t="s">
        <v>248</v>
      </c>
      <c r="AU179" s="207" t="s">
        <v>78</v>
      </c>
      <c r="AV179" s="13" t="s">
        <v>76</v>
      </c>
      <c r="AW179" s="13" t="s">
        <v>31</v>
      </c>
      <c r="AX179" s="13" t="s">
        <v>69</v>
      </c>
      <c r="AY179" s="207" t="s">
        <v>231</v>
      </c>
    </row>
    <row r="180" spans="1:65" s="13" customFormat="1" ht="11.25">
      <c r="B180" s="198"/>
      <c r="C180" s="199"/>
      <c r="D180" s="193" t="s">
        <v>248</v>
      </c>
      <c r="E180" s="200" t="s">
        <v>19</v>
      </c>
      <c r="F180" s="201" t="s">
        <v>1086</v>
      </c>
      <c r="G180" s="199"/>
      <c r="H180" s="200" t="s">
        <v>19</v>
      </c>
      <c r="I180" s="202"/>
      <c r="J180" s="199"/>
      <c r="K180" s="199"/>
      <c r="L180" s="203"/>
      <c r="M180" s="204"/>
      <c r="N180" s="205"/>
      <c r="O180" s="205"/>
      <c r="P180" s="205"/>
      <c r="Q180" s="205"/>
      <c r="R180" s="205"/>
      <c r="S180" s="205"/>
      <c r="T180" s="206"/>
      <c r="AT180" s="207" t="s">
        <v>248</v>
      </c>
      <c r="AU180" s="207" t="s">
        <v>78</v>
      </c>
      <c r="AV180" s="13" t="s">
        <v>76</v>
      </c>
      <c r="AW180" s="13" t="s">
        <v>31</v>
      </c>
      <c r="AX180" s="13" t="s">
        <v>69</v>
      </c>
      <c r="AY180" s="207" t="s">
        <v>231</v>
      </c>
    </row>
    <row r="181" spans="1:65" s="14" customFormat="1" ht="11.25">
      <c r="B181" s="208"/>
      <c r="C181" s="209"/>
      <c r="D181" s="193" t="s">
        <v>248</v>
      </c>
      <c r="E181" s="210" t="s">
        <v>19</v>
      </c>
      <c r="F181" s="211" t="s">
        <v>1119</v>
      </c>
      <c r="G181" s="209"/>
      <c r="H181" s="212">
        <v>4.2450000000000001</v>
      </c>
      <c r="I181" s="213"/>
      <c r="J181" s="209"/>
      <c r="K181" s="209"/>
      <c r="L181" s="214"/>
      <c r="M181" s="215"/>
      <c r="N181" s="216"/>
      <c r="O181" s="216"/>
      <c r="P181" s="216"/>
      <c r="Q181" s="216"/>
      <c r="R181" s="216"/>
      <c r="S181" s="216"/>
      <c r="T181" s="217"/>
      <c r="AT181" s="218" t="s">
        <v>248</v>
      </c>
      <c r="AU181" s="218" t="s">
        <v>78</v>
      </c>
      <c r="AV181" s="14" t="s">
        <v>78</v>
      </c>
      <c r="AW181" s="14" t="s">
        <v>31</v>
      </c>
      <c r="AX181" s="14" t="s">
        <v>69</v>
      </c>
      <c r="AY181" s="218" t="s">
        <v>231</v>
      </c>
    </row>
    <row r="182" spans="1:65" s="13" customFormat="1" ht="11.25">
      <c r="B182" s="198"/>
      <c r="C182" s="199"/>
      <c r="D182" s="193" t="s">
        <v>248</v>
      </c>
      <c r="E182" s="200" t="s">
        <v>19</v>
      </c>
      <c r="F182" s="201" t="s">
        <v>1088</v>
      </c>
      <c r="G182" s="199"/>
      <c r="H182" s="200" t="s">
        <v>19</v>
      </c>
      <c r="I182" s="202"/>
      <c r="J182" s="199"/>
      <c r="K182" s="199"/>
      <c r="L182" s="203"/>
      <c r="M182" s="204"/>
      <c r="N182" s="205"/>
      <c r="O182" s="205"/>
      <c r="P182" s="205"/>
      <c r="Q182" s="205"/>
      <c r="R182" s="205"/>
      <c r="S182" s="205"/>
      <c r="T182" s="206"/>
      <c r="AT182" s="207" t="s">
        <v>248</v>
      </c>
      <c r="AU182" s="207" t="s">
        <v>78</v>
      </c>
      <c r="AV182" s="13" t="s">
        <v>76</v>
      </c>
      <c r="AW182" s="13" t="s">
        <v>31</v>
      </c>
      <c r="AX182" s="13" t="s">
        <v>69</v>
      </c>
      <c r="AY182" s="207" t="s">
        <v>231</v>
      </c>
    </row>
    <row r="183" spans="1:65" s="14" customFormat="1" ht="11.25">
      <c r="B183" s="208"/>
      <c r="C183" s="209"/>
      <c r="D183" s="193" t="s">
        <v>248</v>
      </c>
      <c r="E183" s="210" t="s">
        <v>19</v>
      </c>
      <c r="F183" s="211" t="s">
        <v>1120</v>
      </c>
      <c r="G183" s="209"/>
      <c r="H183" s="212">
        <v>16.829999999999998</v>
      </c>
      <c r="I183" s="213"/>
      <c r="J183" s="209"/>
      <c r="K183" s="209"/>
      <c r="L183" s="214"/>
      <c r="M183" s="215"/>
      <c r="N183" s="216"/>
      <c r="O183" s="216"/>
      <c r="P183" s="216"/>
      <c r="Q183" s="216"/>
      <c r="R183" s="216"/>
      <c r="S183" s="216"/>
      <c r="T183" s="217"/>
      <c r="AT183" s="218" t="s">
        <v>248</v>
      </c>
      <c r="AU183" s="218" t="s">
        <v>78</v>
      </c>
      <c r="AV183" s="14" t="s">
        <v>78</v>
      </c>
      <c r="AW183" s="14" t="s">
        <v>31</v>
      </c>
      <c r="AX183" s="14" t="s">
        <v>69</v>
      </c>
      <c r="AY183" s="218" t="s">
        <v>231</v>
      </c>
    </row>
    <row r="184" spans="1:65" s="15" customFormat="1" ht="11.25">
      <c r="B184" s="219"/>
      <c r="C184" s="220"/>
      <c r="D184" s="193" t="s">
        <v>248</v>
      </c>
      <c r="E184" s="221" t="s">
        <v>19</v>
      </c>
      <c r="F184" s="222" t="s">
        <v>260</v>
      </c>
      <c r="G184" s="220"/>
      <c r="H184" s="223">
        <v>21.074999999999999</v>
      </c>
      <c r="I184" s="224"/>
      <c r="J184" s="220"/>
      <c r="K184" s="220"/>
      <c r="L184" s="225"/>
      <c r="M184" s="226"/>
      <c r="N184" s="227"/>
      <c r="O184" s="227"/>
      <c r="P184" s="227"/>
      <c r="Q184" s="227"/>
      <c r="R184" s="227"/>
      <c r="S184" s="227"/>
      <c r="T184" s="228"/>
      <c r="AT184" s="229" t="s">
        <v>248</v>
      </c>
      <c r="AU184" s="229" t="s">
        <v>78</v>
      </c>
      <c r="AV184" s="15" t="s">
        <v>238</v>
      </c>
      <c r="AW184" s="15" t="s">
        <v>31</v>
      </c>
      <c r="AX184" s="15" t="s">
        <v>76</v>
      </c>
      <c r="AY184" s="229" t="s">
        <v>231</v>
      </c>
    </row>
    <row r="185" spans="1:65" s="2" customFormat="1" ht="33" customHeight="1">
      <c r="A185" s="36"/>
      <c r="B185" s="37"/>
      <c r="C185" s="180" t="s">
        <v>311</v>
      </c>
      <c r="D185" s="180" t="s">
        <v>234</v>
      </c>
      <c r="E185" s="181" t="s">
        <v>739</v>
      </c>
      <c r="F185" s="182" t="s">
        <v>740</v>
      </c>
      <c r="G185" s="183" t="s">
        <v>356</v>
      </c>
      <c r="H185" s="184">
        <v>160.84</v>
      </c>
      <c r="I185" s="185"/>
      <c r="J185" s="186">
        <f>ROUND(I185*H185,2)</f>
        <v>0</v>
      </c>
      <c r="K185" s="182" t="s">
        <v>244</v>
      </c>
      <c r="L185" s="41"/>
      <c r="M185" s="187" t="s">
        <v>19</v>
      </c>
      <c r="N185" s="188" t="s">
        <v>40</v>
      </c>
      <c r="O185" s="66"/>
      <c r="P185" s="189">
        <f>O185*H185</f>
        <v>0</v>
      </c>
      <c r="Q185" s="189">
        <v>2.45329</v>
      </c>
      <c r="R185" s="189">
        <f>Q185*H185</f>
        <v>394.5871636</v>
      </c>
      <c r="S185" s="189">
        <v>0</v>
      </c>
      <c r="T185" s="190">
        <f>S185*H185</f>
        <v>0</v>
      </c>
      <c r="U185" s="36"/>
      <c r="V185" s="36"/>
      <c r="W185" s="36"/>
      <c r="X185" s="36"/>
      <c r="Y185" s="36"/>
      <c r="Z185" s="36"/>
      <c r="AA185" s="36"/>
      <c r="AB185" s="36"/>
      <c r="AC185" s="36"/>
      <c r="AD185" s="36"/>
      <c r="AE185" s="36"/>
      <c r="AR185" s="191" t="s">
        <v>238</v>
      </c>
      <c r="AT185" s="191" t="s">
        <v>234</v>
      </c>
      <c r="AU185" s="191" t="s">
        <v>78</v>
      </c>
      <c r="AY185" s="19" t="s">
        <v>231</v>
      </c>
      <c r="BE185" s="192">
        <f>IF(N185="základní",J185,0)</f>
        <v>0</v>
      </c>
      <c r="BF185" s="192">
        <f>IF(N185="snížená",J185,0)</f>
        <v>0</v>
      </c>
      <c r="BG185" s="192">
        <f>IF(N185="zákl. přenesená",J185,0)</f>
        <v>0</v>
      </c>
      <c r="BH185" s="192">
        <f>IF(N185="sníž. přenesená",J185,0)</f>
        <v>0</v>
      </c>
      <c r="BI185" s="192">
        <f>IF(N185="nulová",J185,0)</f>
        <v>0</v>
      </c>
      <c r="BJ185" s="19" t="s">
        <v>76</v>
      </c>
      <c r="BK185" s="192">
        <f>ROUND(I185*H185,2)</f>
        <v>0</v>
      </c>
      <c r="BL185" s="19" t="s">
        <v>238</v>
      </c>
      <c r="BM185" s="191" t="s">
        <v>1121</v>
      </c>
    </row>
    <row r="186" spans="1:65" s="2" customFormat="1" ht="146.25">
      <c r="A186" s="36"/>
      <c r="B186" s="37"/>
      <c r="C186" s="38"/>
      <c r="D186" s="193" t="s">
        <v>246</v>
      </c>
      <c r="E186" s="38"/>
      <c r="F186" s="194" t="s">
        <v>742</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246</v>
      </c>
      <c r="AU186" s="19" t="s">
        <v>78</v>
      </c>
    </row>
    <row r="187" spans="1:65" s="13" customFormat="1" ht="11.25">
      <c r="B187" s="198"/>
      <c r="C187" s="199"/>
      <c r="D187" s="193" t="s">
        <v>248</v>
      </c>
      <c r="E187" s="200" t="s">
        <v>19</v>
      </c>
      <c r="F187" s="201" t="s">
        <v>1122</v>
      </c>
      <c r="G187" s="199"/>
      <c r="H187" s="200" t="s">
        <v>19</v>
      </c>
      <c r="I187" s="202"/>
      <c r="J187" s="199"/>
      <c r="K187" s="199"/>
      <c r="L187" s="203"/>
      <c r="M187" s="204"/>
      <c r="N187" s="205"/>
      <c r="O187" s="205"/>
      <c r="P187" s="205"/>
      <c r="Q187" s="205"/>
      <c r="R187" s="205"/>
      <c r="S187" s="205"/>
      <c r="T187" s="206"/>
      <c r="AT187" s="207" t="s">
        <v>248</v>
      </c>
      <c r="AU187" s="207" t="s">
        <v>78</v>
      </c>
      <c r="AV187" s="13" t="s">
        <v>76</v>
      </c>
      <c r="AW187" s="13" t="s">
        <v>31</v>
      </c>
      <c r="AX187" s="13" t="s">
        <v>69</v>
      </c>
      <c r="AY187" s="207" t="s">
        <v>231</v>
      </c>
    </row>
    <row r="188" spans="1:65" s="13" customFormat="1" ht="11.25">
      <c r="B188" s="198"/>
      <c r="C188" s="199"/>
      <c r="D188" s="193" t="s">
        <v>248</v>
      </c>
      <c r="E188" s="200" t="s">
        <v>19</v>
      </c>
      <c r="F188" s="201" t="s">
        <v>1080</v>
      </c>
      <c r="G188" s="199"/>
      <c r="H188" s="200" t="s">
        <v>19</v>
      </c>
      <c r="I188" s="202"/>
      <c r="J188" s="199"/>
      <c r="K188" s="199"/>
      <c r="L188" s="203"/>
      <c r="M188" s="204"/>
      <c r="N188" s="205"/>
      <c r="O188" s="205"/>
      <c r="P188" s="205"/>
      <c r="Q188" s="205"/>
      <c r="R188" s="205"/>
      <c r="S188" s="205"/>
      <c r="T188" s="206"/>
      <c r="AT188" s="207" t="s">
        <v>248</v>
      </c>
      <c r="AU188" s="207" t="s">
        <v>78</v>
      </c>
      <c r="AV188" s="13" t="s">
        <v>76</v>
      </c>
      <c r="AW188" s="13" t="s">
        <v>31</v>
      </c>
      <c r="AX188" s="13" t="s">
        <v>69</v>
      </c>
      <c r="AY188" s="207" t="s">
        <v>231</v>
      </c>
    </row>
    <row r="189" spans="1:65" s="14" customFormat="1" ht="11.25">
      <c r="B189" s="208"/>
      <c r="C189" s="209"/>
      <c r="D189" s="193" t="s">
        <v>248</v>
      </c>
      <c r="E189" s="210" t="s">
        <v>19</v>
      </c>
      <c r="F189" s="211" t="s">
        <v>1123</v>
      </c>
      <c r="G189" s="209"/>
      <c r="H189" s="212">
        <v>160.84</v>
      </c>
      <c r="I189" s="213"/>
      <c r="J189" s="209"/>
      <c r="K189" s="209"/>
      <c r="L189" s="214"/>
      <c r="M189" s="215"/>
      <c r="N189" s="216"/>
      <c r="O189" s="216"/>
      <c r="P189" s="216"/>
      <c r="Q189" s="216"/>
      <c r="R189" s="216"/>
      <c r="S189" s="216"/>
      <c r="T189" s="217"/>
      <c r="AT189" s="218" t="s">
        <v>248</v>
      </c>
      <c r="AU189" s="218" t="s">
        <v>78</v>
      </c>
      <c r="AV189" s="14" t="s">
        <v>78</v>
      </c>
      <c r="AW189" s="14" t="s">
        <v>31</v>
      </c>
      <c r="AX189" s="14" t="s">
        <v>76</v>
      </c>
      <c r="AY189" s="218" t="s">
        <v>231</v>
      </c>
    </row>
    <row r="190" spans="1:65" s="2" customFormat="1" ht="16.5" customHeight="1">
      <c r="A190" s="36"/>
      <c r="B190" s="37"/>
      <c r="C190" s="180" t="s">
        <v>316</v>
      </c>
      <c r="D190" s="180" t="s">
        <v>234</v>
      </c>
      <c r="E190" s="181" t="s">
        <v>747</v>
      </c>
      <c r="F190" s="182" t="s">
        <v>748</v>
      </c>
      <c r="G190" s="183" t="s">
        <v>243</v>
      </c>
      <c r="H190" s="184">
        <v>36.792000000000002</v>
      </c>
      <c r="I190" s="185"/>
      <c r="J190" s="186">
        <f>ROUND(I190*H190,2)</f>
        <v>0</v>
      </c>
      <c r="K190" s="182" t="s">
        <v>244</v>
      </c>
      <c r="L190" s="41"/>
      <c r="M190" s="187" t="s">
        <v>19</v>
      </c>
      <c r="N190" s="188" t="s">
        <v>40</v>
      </c>
      <c r="O190" s="66"/>
      <c r="P190" s="189">
        <f>O190*H190</f>
        <v>0</v>
      </c>
      <c r="Q190" s="189">
        <v>2.47E-3</v>
      </c>
      <c r="R190" s="189">
        <f>Q190*H190</f>
        <v>9.0876239999999997E-2</v>
      </c>
      <c r="S190" s="189">
        <v>0</v>
      </c>
      <c r="T190" s="190">
        <f>S190*H190</f>
        <v>0</v>
      </c>
      <c r="U190" s="36"/>
      <c r="V190" s="36"/>
      <c r="W190" s="36"/>
      <c r="X190" s="36"/>
      <c r="Y190" s="36"/>
      <c r="Z190" s="36"/>
      <c r="AA190" s="36"/>
      <c r="AB190" s="36"/>
      <c r="AC190" s="36"/>
      <c r="AD190" s="36"/>
      <c r="AE190" s="36"/>
      <c r="AR190" s="191" t="s">
        <v>238</v>
      </c>
      <c r="AT190" s="191" t="s">
        <v>234</v>
      </c>
      <c r="AU190" s="191" t="s">
        <v>78</v>
      </c>
      <c r="AY190" s="19" t="s">
        <v>231</v>
      </c>
      <c r="BE190" s="192">
        <f>IF(N190="základní",J190,0)</f>
        <v>0</v>
      </c>
      <c r="BF190" s="192">
        <f>IF(N190="snížená",J190,0)</f>
        <v>0</v>
      </c>
      <c r="BG190" s="192">
        <f>IF(N190="zákl. přenesená",J190,0)</f>
        <v>0</v>
      </c>
      <c r="BH190" s="192">
        <f>IF(N190="sníž. přenesená",J190,0)</f>
        <v>0</v>
      </c>
      <c r="BI190" s="192">
        <f>IF(N190="nulová",J190,0)</f>
        <v>0</v>
      </c>
      <c r="BJ190" s="19" t="s">
        <v>76</v>
      </c>
      <c r="BK190" s="192">
        <f>ROUND(I190*H190,2)</f>
        <v>0</v>
      </c>
      <c r="BL190" s="19" t="s">
        <v>238</v>
      </c>
      <c r="BM190" s="191" t="s">
        <v>1124</v>
      </c>
    </row>
    <row r="191" spans="1:65" s="2" customFormat="1" ht="58.5">
      <c r="A191" s="36"/>
      <c r="B191" s="37"/>
      <c r="C191" s="38"/>
      <c r="D191" s="193" t="s">
        <v>246</v>
      </c>
      <c r="E191" s="38"/>
      <c r="F191" s="194" t="s">
        <v>750</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246</v>
      </c>
      <c r="AU191" s="19" t="s">
        <v>78</v>
      </c>
    </row>
    <row r="192" spans="1:65" s="13" customFormat="1" ht="11.25">
      <c r="B192" s="198"/>
      <c r="C192" s="199"/>
      <c r="D192" s="193" t="s">
        <v>248</v>
      </c>
      <c r="E192" s="200" t="s">
        <v>19</v>
      </c>
      <c r="F192" s="201" t="s">
        <v>1125</v>
      </c>
      <c r="G192" s="199"/>
      <c r="H192" s="200" t="s">
        <v>19</v>
      </c>
      <c r="I192" s="202"/>
      <c r="J192" s="199"/>
      <c r="K192" s="199"/>
      <c r="L192" s="203"/>
      <c r="M192" s="204"/>
      <c r="N192" s="205"/>
      <c r="O192" s="205"/>
      <c r="P192" s="205"/>
      <c r="Q192" s="205"/>
      <c r="R192" s="205"/>
      <c r="S192" s="205"/>
      <c r="T192" s="206"/>
      <c r="AT192" s="207" t="s">
        <v>248</v>
      </c>
      <c r="AU192" s="207" t="s">
        <v>78</v>
      </c>
      <c r="AV192" s="13" t="s">
        <v>76</v>
      </c>
      <c r="AW192" s="13" t="s">
        <v>31</v>
      </c>
      <c r="AX192" s="13" t="s">
        <v>69</v>
      </c>
      <c r="AY192" s="207" t="s">
        <v>231</v>
      </c>
    </row>
    <row r="193" spans="1:65" s="14" customFormat="1" ht="11.25">
      <c r="B193" s="208"/>
      <c r="C193" s="209"/>
      <c r="D193" s="193" t="s">
        <v>248</v>
      </c>
      <c r="E193" s="210" t="s">
        <v>19</v>
      </c>
      <c r="F193" s="211" t="s">
        <v>1126</v>
      </c>
      <c r="G193" s="209"/>
      <c r="H193" s="212">
        <v>20.096</v>
      </c>
      <c r="I193" s="213"/>
      <c r="J193" s="209"/>
      <c r="K193" s="209"/>
      <c r="L193" s="214"/>
      <c r="M193" s="215"/>
      <c r="N193" s="216"/>
      <c r="O193" s="216"/>
      <c r="P193" s="216"/>
      <c r="Q193" s="216"/>
      <c r="R193" s="216"/>
      <c r="S193" s="216"/>
      <c r="T193" s="217"/>
      <c r="AT193" s="218" t="s">
        <v>248</v>
      </c>
      <c r="AU193" s="218" t="s">
        <v>78</v>
      </c>
      <c r="AV193" s="14" t="s">
        <v>78</v>
      </c>
      <c r="AW193" s="14" t="s">
        <v>31</v>
      </c>
      <c r="AX193" s="14" t="s">
        <v>69</v>
      </c>
      <c r="AY193" s="218" t="s">
        <v>231</v>
      </c>
    </row>
    <row r="194" spans="1:65" s="14" customFormat="1" ht="11.25">
      <c r="B194" s="208"/>
      <c r="C194" s="209"/>
      <c r="D194" s="193" t="s">
        <v>248</v>
      </c>
      <c r="E194" s="210" t="s">
        <v>19</v>
      </c>
      <c r="F194" s="211" t="s">
        <v>1127</v>
      </c>
      <c r="G194" s="209"/>
      <c r="H194" s="212">
        <v>16.696000000000002</v>
      </c>
      <c r="I194" s="213"/>
      <c r="J194" s="209"/>
      <c r="K194" s="209"/>
      <c r="L194" s="214"/>
      <c r="M194" s="215"/>
      <c r="N194" s="216"/>
      <c r="O194" s="216"/>
      <c r="P194" s="216"/>
      <c r="Q194" s="216"/>
      <c r="R194" s="216"/>
      <c r="S194" s="216"/>
      <c r="T194" s="217"/>
      <c r="AT194" s="218" t="s">
        <v>248</v>
      </c>
      <c r="AU194" s="218" t="s">
        <v>78</v>
      </c>
      <c r="AV194" s="14" t="s">
        <v>78</v>
      </c>
      <c r="AW194" s="14" t="s">
        <v>31</v>
      </c>
      <c r="AX194" s="14" t="s">
        <v>69</v>
      </c>
      <c r="AY194" s="218" t="s">
        <v>231</v>
      </c>
    </row>
    <row r="195" spans="1:65" s="15" customFormat="1" ht="11.25">
      <c r="B195" s="219"/>
      <c r="C195" s="220"/>
      <c r="D195" s="193" t="s">
        <v>248</v>
      </c>
      <c r="E195" s="221" t="s">
        <v>19</v>
      </c>
      <c r="F195" s="222" t="s">
        <v>260</v>
      </c>
      <c r="G195" s="220"/>
      <c r="H195" s="223">
        <v>36.792000000000002</v>
      </c>
      <c r="I195" s="224"/>
      <c r="J195" s="220"/>
      <c r="K195" s="220"/>
      <c r="L195" s="225"/>
      <c r="M195" s="226"/>
      <c r="N195" s="227"/>
      <c r="O195" s="227"/>
      <c r="P195" s="227"/>
      <c r="Q195" s="227"/>
      <c r="R195" s="227"/>
      <c r="S195" s="227"/>
      <c r="T195" s="228"/>
      <c r="AT195" s="229" t="s">
        <v>248</v>
      </c>
      <c r="AU195" s="229" t="s">
        <v>78</v>
      </c>
      <c r="AV195" s="15" t="s">
        <v>238</v>
      </c>
      <c r="AW195" s="15" t="s">
        <v>31</v>
      </c>
      <c r="AX195" s="15" t="s">
        <v>76</v>
      </c>
      <c r="AY195" s="229" t="s">
        <v>231</v>
      </c>
    </row>
    <row r="196" spans="1:65" s="2" customFormat="1" ht="16.5" customHeight="1">
      <c r="A196" s="36"/>
      <c r="B196" s="37"/>
      <c r="C196" s="180" t="s">
        <v>321</v>
      </c>
      <c r="D196" s="180" t="s">
        <v>234</v>
      </c>
      <c r="E196" s="181" t="s">
        <v>756</v>
      </c>
      <c r="F196" s="182" t="s">
        <v>757</v>
      </c>
      <c r="G196" s="183" t="s">
        <v>243</v>
      </c>
      <c r="H196" s="184">
        <v>36.792000000000002</v>
      </c>
      <c r="I196" s="185"/>
      <c r="J196" s="186">
        <f>ROUND(I196*H196,2)</f>
        <v>0</v>
      </c>
      <c r="K196" s="182" t="s">
        <v>244</v>
      </c>
      <c r="L196" s="41"/>
      <c r="M196" s="187" t="s">
        <v>19</v>
      </c>
      <c r="N196" s="188" t="s">
        <v>40</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238</v>
      </c>
      <c r="AT196" s="191" t="s">
        <v>234</v>
      </c>
      <c r="AU196" s="191" t="s">
        <v>78</v>
      </c>
      <c r="AY196" s="19" t="s">
        <v>231</v>
      </c>
      <c r="BE196" s="192">
        <f>IF(N196="základní",J196,0)</f>
        <v>0</v>
      </c>
      <c r="BF196" s="192">
        <f>IF(N196="snížená",J196,0)</f>
        <v>0</v>
      </c>
      <c r="BG196" s="192">
        <f>IF(N196="zákl. přenesená",J196,0)</f>
        <v>0</v>
      </c>
      <c r="BH196" s="192">
        <f>IF(N196="sníž. přenesená",J196,0)</f>
        <v>0</v>
      </c>
      <c r="BI196" s="192">
        <f>IF(N196="nulová",J196,0)</f>
        <v>0</v>
      </c>
      <c r="BJ196" s="19" t="s">
        <v>76</v>
      </c>
      <c r="BK196" s="192">
        <f>ROUND(I196*H196,2)</f>
        <v>0</v>
      </c>
      <c r="BL196" s="19" t="s">
        <v>238</v>
      </c>
      <c r="BM196" s="191" t="s">
        <v>1128</v>
      </c>
    </row>
    <row r="197" spans="1:65" s="2" customFormat="1" ht="58.5">
      <c r="A197" s="36"/>
      <c r="B197" s="37"/>
      <c r="C197" s="38"/>
      <c r="D197" s="193" t="s">
        <v>246</v>
      </c>
      <c r="E197" s="38"/>
      <c r="F197" s="194" t="s">
        <v>750</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246</v>
      </c>
      <c r="AU197" s="19" t="s">
        <v>78</v>
      </c>
    </row>
    <row r="198" spans="1:65" s="2" customFormat="1" ht="24.2" customHeight="1">
      <c r="A198" s="36"/>
      <c r="B198" s="37"/>
      <c r="C198" s="180" t="s">
        <v>8</v>
      </c>
      <c r="D198" s="180" t="s">
        <v>234</v>
      </c>
      <c r="E198" s="181" t="s">
        <v>765</v>
      </c>
      <c r="F198" s="182" t="s">
        <v>766</v>
      </c>
      <c r="G198" s="183" t="s">
        <v>404</v>
      </c>
      <c r="H198" s="184">
        <v>4.2690000000000001</v>
      </c>
      <c r="I198" s="185"/>
      <c r="J198" s="186">
        <f>ROUND(I198*H198,2)</f>
        <v>0</v>
      </c>
      <c r="K198" s="182" t="s">
        <v>244</v>
      </c>
      <c r="L198" s="41"/>
      <c r="M198" s="187" t="s">
        <v>19</v>
      </c>
      <c r="N198" s="188" t="s">
        <v>40</v>
      </c>
      <c r="O198" s="66"/>
      <c r="P198" s="189">
        <f>O198*H198</f>
        <v>0</v>
      </c>
      <c r="Q198" s="189">
        <v>1.06277</v>
      </c>
      <c r="R198" s="189">
        <f>Q198*H198</f>
        <v>4.5369651300000005</v>
      </c>
      <c r="S198" s="189">
        <v>0</v>
      </c>
      <c r="T198" s="190">
        <f>S198*H198</f>
        <v>0</v>
      </c>
      <c r="U198" s="36"/>
      <c r="V198" s="36"/>
      <c r="W198" s="36"/>
      <c r="X198" s="36"/>
      <c r="Y198" s="36"/>
      <c r="Z198" s="36"/>
      <c r="AA198" s="36"/>
      <c r="AB198" s="36"/>
      <c r="AC198" s="36"/>
      <c r="AD198" s="36"/>
      <c r="AE198" s="36"/>
      <c r="AR198" s="191" t="s">
        <v>238</v>
      </c>
      <c r="AT198" s="191" t="s">
        <v>234</v>
      </c>
      <c r="AU198" s="191" t="s">
        <v>78</v>
      </c>
      <c r="AY198" s="19" t="s">
        <v>231</v>
      </c>
      <c r="BE198" s="192">
        <f>IF(N198="základní",J198,0)</f>
        <v>0</v>
      </c>
      <c r="BF198" s="192">
        <f>IF(N198="snížená",J198,0)</f>
        <v>0</v>
      </c>
      <c r="BG198" s="192">
        <f>IF(N198="zákl. přenesená",J198,0)</f>
        <v>0</v>
      </c>
      <c r="BH198" s="192">
        <f>IF(N198="sníž. přenesená",J198,0)</f>
        <v>0</v>
      </c>
      <c r="BI198" s="192">
        <f>IF(N198="nulová",J198,0)</f>
        <v>0</v>
      </c>
      <c r="BJ198" s="19" t="s">
        <v>76</v>
      </c>
      <c r="BK198" s="192">
        <f>ROUND(I198*H198,2)</f>
        <v>0</v>
      </c>
      <c r="BL198" s="19" t="s">
        <v>238</v>
      </c>
      <c r="BM198" s="191" t="s">
        <v>1129</v>
      </c>
    </row>
    <row r="199" spans="1:65" s="2" customFormat="1" ht="39">
      <c r="A199" s="36"/>
      <c r="B199" s="37"/>
      <c r="C199" s="38"/>
      <c r="D199" s="193" t="s">
        <v>246</v>
      </c>
      <c r="E199" s="38"/>
      <c r="F199" s="194" t="s">
        <v>763</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246</v>
      </c>
      <c r="AU199" s="19" t="s">
        <v>78</v>
      </c>
    </row>
    <row r="200" spans="1:65" s="13" customFormat="1" ht="11.25">
      <c r="B200" s="198"/>
      <c r="C200" s="199"/>
      <c r="D200" s="193" t="s">
        <v>248</v>
      </c>
      <c r="E200" s="200" t="s">
        <v>19</v>
      </c>
      <c r="F200" s="201" t="s">
        <v>1086</v>
      </c>
      <c r="G200" s="199"/>
      <c r="H200" s="200" t="s">
        <v>19</v>
      </c>
      <c r="I200" s="202"/>
      <c r="J200" s="199"/>
      <c r="K200" s="199"/>
      <c r="L200" s="203"/>
      <c r="M200" s="204"/>
      <c r="N200" s="205"/>
      <c r="O200" s="205"/>
      <c r="P200" s="205"/>
      <c r="Q200" s="205"/>
      <c r="R200" s="205"/>
      <c r="S200" s="205"/>
      <c r="T200" s="206"/>
      <c r="AT200" s="207" t="s">
        <v>248</v>
      </c>
      <c r="AU200" s="207" t="s">
        <v>78</v>
      </c>
      <c r="AV200" s="13" t="s">
        <v>76</v>
      </c>
      <c r="AW200" s="13" t="s">
        <v>31</v>
      </c>
      <c r="AX200" s="13" t="s">
        <v>69</v>
      </c>
      <c r="AY200" s="207" t="s">
        <v>231</v>
      </c>
    </row>
    <row r="201" spans="1:65" s="14" customFormat="1" ht="11.25">
      <c r="B201" s="208"/>
      <c r="C201" s="209"/>
      <c r="D201" s="193" t="s">
        <v>248</v>
      </c>
      <c r="E201" s="210" t="s">
        <v>19</v>
      </c>
      <c r="F201" s="211" t="s">
        <v>1130</v>
      </c>
      <c r="G201" s="209"/>
      <c r="H201" s="212">
        <v>0.32700000000000001</v>
      </c>
      <c r="I201" s="213"/>
      <c r="J201" s="209"/>
      <c r="K201" s="209"/>
      <c r="L201" s="214"/>
      <c r="M201" s="215"/>
      <c r="N201" s="216"/>
      <c r="O201" s="216"/>
      <c r="P201" s="216"/>
      <c r="Q201" s="216"/>
      <c r="R201" s="216"/>
      <c r="S201" s="216"/>
      <c r="T201" s="217"/>
      <c r="AT201" s="218" t="s">
        <v>248</v>
      </c>
      <c r="AU201" s="218" t="s">
        <v>78</v>
      </c>
      <c r="AV201" s="14" t="s">
        <v>78</v>
      </c>
      <c r="AW201" s="14" t="s">
        <v>31</v>
      </c>
      <c r="AX201" s="14" t="s">
        <v>69</v>
      </c>
      <c r="AY201" s="218" t="s">
        <v>231</v>
      </c>
    </row>
    <row r="202" spans="1:65" s="13" customFormat="1" ht="11.25">
      <c r="B202" s="198"/>
      <c r="C202" s="199"/>
      <c r="D202" s="193" t="s">
        <v>248</v>
      </c>
      <c r="E202" s="200" t="s">
        <v>19</v>
      </c>
      <c r="F202" s="201" t="s">
        <v>1088</v>
      </c>
      <c r="G202" s="199"/>
      <c r="H202" s="200" t="s">
        <v>19</v>
      </c>
      <c r="I202" s="202"/>
      <c r="J202" s="199"/>
      <c r="K202" s="199"/>
      <c r="L202" s="203"/>
      <c r="M202" s="204"/>
      <c r="N202" s="205"/>
      <c r="O202" s="205"/>
      <c r="P202" s="205"/>
      <c r="Q202" s="205"/>
      <c r="R202" s="205"/>
      <c r="S202" s="205"/>
      <c r="T202" s="206"/>
      <c r="AT202" s="207" t="s">
        <v>248</v>
      </c>
      <c r="AU202" s="207" t="s">
        <v>78</v>
      </c>
      <c r="AV202" s="13" t="s">
        <v>76</v>
      </c>
      <c r="AW202" s="13" t="s">
        <v>31</v>
      </c>
      <c r="AX202" s="13" t="s">
        <v>69</v>
      </c>
      <c r="AY202" s="207" t="s">
        <v>231</v>
      </c>
    </row>
    <row r="203" spans="1:65" s="14" customFormat="1" ht="11.25">
      <c r="B203" s="208"/>
      <c r="C203" s="209"/>
      <c r="D203" s="193" t="s">
        <v>248</v>
      </c>
      <c r="E203" s="210" t="s">
        <v>19</v>
      </c>
      <c r="F203" s="211" t="s">
        <v>1131</v>
      </c>
      <c r="G203" s="209"/>
      <c r="H203" s="212">
        <v>1.179</v>
      </c>
      <c r="I203" s="213"/>
      <c r="J203" s="209"/>
      <c r="K203" s="209"/>
      <c r="L203" s="214"/>
      <c r="M203" s="215"/>
      <c r="N203" s="216"/>
      <c r="O203" s="216"/>
      <c r="P203" s="216"/>
      <c r="Q203" s="216"/>
      <c r="R203" s="216"/>
      <c r="S203" s="216"/>
      <c r="T203" s="217"/>
      <c r="AT203" s="218" t="s">
        <v>248</v>
      </c>
      <c r="AU203" s="218" t="s">
        <v>78</v>
      </c>
      <c r="AV203" s="14" t="s">
        <v>78</v>
      </c>
      <c r="AW203" s="14" t="s">
        <v>31</v>
      </c>
      <c r="AX203" s="14" t="s">
        <v>69</v>
      </c>
      <c r="AY203" s="218" t="s">
        <v>231</v>
      </c>
    </row>
    <row r="204" spans="1:65" s="13" customFormat="1" ht="11.25">
      <c r="B204" s="198"/>
      <c r="C204" s="199"/>
      <c r="D204" s="193" t="s">
        <v>248</v>
      </c>
      <c r="E204" s="200" t="s">
        <v>19</v>
      </c>
      <c r="F204" s="201" t="s">
        <v>1080</v>
      </c>
      <c r="G204" s="199"/>
      <c r="H204" s="200" t="s">
        <v>19</v>
      </c>
      <c r="I204" s="202"/>
      <c r="J204" s="199"/>
      <c r="K204" s="199"/>
      <c r="L204" s="203"/>
      <c r="M204" s="204"/>
      <c r="N204" s="205"/>
      <c r="O204" s="205"/>
      <c r="P204" s="205"/>
      <c r="Q204" s="205"/>
      <c r="R204" s="205"/>
      <c r="S204" s="205"/>
      <c r="T204" s="206"/>
      <c r="AT204" s="207" t="s">
        <v>248</v>
      </c>
      <c r="AU204" s="207" t="s">
        <v>78</v>
      </c>
      <c r="AV204" s="13" t="s">
        <v>76</v>
      </c>
      <c r="AW204" s="13" t="s">
        <v>31</v>
      </c>
      <c r="AX204" s="13" t="s">
        <v>69</v>
      </c>
      <c r="AY204" s="207" t="s">
        <v>231</v>
      </c>
    </row>
    <row r="205" spans="1:65" s="14" customFormat="1" ht="11.25">
      <c r="B205" s="208"/>
      <c r="C205" s="209"/>
      <c r="D205" s="193" t="s">
        <v>248</v>
      </c>
      <c r="E205" s="210" t="s">
        <v>19</v>
      </c>
      <c r="F205" s="211" t="s">
        <v>1132</v>
      </c>
      <c r="G205" s="209"/>
      <c r="H205" s="212">
        <v>2.7629999999999999</v>
      </c>
      <c r="I205" s="213"/>
      <c r="J205" s="209"/>
      <c r="K205" s="209"/>
      <c r="L205" s="214"/>
      <c r="M205" s="215"/>
      <c r="N205" s="216"/>
      <c r="O205" s="216"/>
      <c r="P205" s="216"/>
      <c r="Q205" s="216"/>
      <c r="R205" s="216"/>
      <c r="S205" s="216"/>
      <c r="T205" s="217"/>
      <c r="AT205" s="218" t="s">
        <v>248</v>
      </c>
      <c r="AU205" s="218" t="s">
        <v>78</v>
      </c>
      <c r="AV205" s="14" t="s">
        <v>78</v>
      </c>
      <c r="AW205" s="14" t="s">
        <v>31</v>
      </c>
      <c r="AX205" s="14" t="s">
        <v>69</v>
      </c>
      <c r="AY205" s="218" t="s">
        <v>231</v>
      </c>
    </row>
    <row r="206" spans="1:65" s="15" customFormat="1" ht="11.25">
      <c r="B206" s="219"/>
      <c r="C206" s="220"/>
      <c r="D206" s="193" t="s">
        <v>248</v>
      </c>
      <c r="E206" s="221" t="s">
        <v>19</v>
      </c>
      <c r="F206" s="222" t="s">
        <v>260</v>
      </c>
      <c r="G206" s="220"/>
      <c r="H206" s="223">
        <v>4.2690000000000001</v>
      </c>
      <c r="I206" s="224"/>
      <c r="J206" s="220"/>
      <c r="K206" s="220"/>
      <c r="L206" s="225"/>
      <c r="M206" s="226"/>
      <c r="N206" s="227"/>
      <c r="O206" s="227"/>
      <c r="P206" s="227"/>
      <c r="Q206" s="227"/>
      <c r="R206" s="227"/>
      <c r="S206" s="227"/>
      <c r="T206" s="228"/>
      <c r="AT206" s="229" t="s">
        <v>248</v>
      </c>
      <c r="AU206" s="229" t="s">
        <v>78</v>
      </c>
      <c r="AV206" s="15" t="s">
        <v>238</v>
      </c>
      <c r="AW206" s="15" t="s">
        <v>31</v>
      </c>
      <c r="AX206" s="15" t="s">
        <v>76</v>
      </c>
      <c r="AY206" s="229" t="s">
        <v>231</v>
      </c>
    </row>
    <row r="207" spans="1:65" s="12" customFormat="1" ht="22.9" customHeight="1">
      <c r="B207" s="164"/>
      <c r="C207" s="165"/>
      <c r="D207" s="166" t="s">
        <v>68</v>
      </c>
      <c r="E207" s="178" t="s">
        <v>269</v>
      </c>
      <c r="F207" s="178" t="s">
        <v>783</v>
      </c>
      <c r="G207" s="165"/>
      <c r="H207" s="165"/>
      <c r="I207" s="168"/>
      <c r="J207" s="179">
        <f>BK207</f>
        <v>0</v>
      </c>
      <c r="K207" s="165"/>
      <c r="L207" s="170"/>
      <c r="M207" s="171"/>
      <c r="N207" s="172"/>
      <c r="O207" s="172"/>
      <c r="P207" s="173">
        <f>SUM(P208:P258)</f>
        <v>0</v>
      </c>
      <c r="Q207" s="172"/>
      <c r="R207" s="173">
        <f>SUM(R208:R258)</f>
        <v>429.90088799999995</v>
      </c>
      <c r="S207" s="172"/>
      <c r="T207" s="174">
        <f>SUM(T208:T258)</f>
        <v>0</v>
      </c>
      <c r="AR207" s="175" t="s">
        <v>76</v>
      </c>
      <c r="AT207" s="176" t="s">
        <v>68</v>
      </c>
      <c r="AU207" s="176" t="s">
        <v>76</v>
      </c>
      <c r="AY207" s="175" t="s">
        <v>231</v>
      </c>
      <c r="BK207" s="177">
        <f>SUM(BK208:BK258)</f>
        <v>0</v>
      </c>
    </row>
    <row r="208" spans="1:65" s="2" customFormat="1" ht="24.2" customHeight="1">
      <c r="A208" s="36"/>
      <c r="B208" s="37"/>
      <c r="C208" s="180" t="s">
        <v>331</v>
      </c>
      <c r="D208" s="180" t="s">
        <v>234</v>
      </c>
      <c r="E208" s="181" t="s">
        <v>1133</v>
      </c>
      <c r="F208" s="182" t="s">
        <v>1134</v>
      </c>
      <c r="G208" s="183" t="s">
        <v>243</v>
      </c>
      <c r="H208" s="184">
        <v>944.7</v>
      </c>
      <c r="I208" s="185"/>
      <c r="J208" s="186">
        <f>ROUND(I208*H208,2)</f>
        <v>0</v>
      </c>
      <c r="K208" s="182" t="s">
        <v>244</v>
      </c>
      <c r="L208" s="41"/>
      <c r="M208" s="187" t="s">
        <v>19</v>
      </c>
      <c r="N208" s="188" t="s">
        <v>40</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1135</v>
      </c>
    </row>
    <row r="209" spans="1:65" s="13" customFormat="1" ht="11.25">
      <c r="B209" s="198"/>
      <c r="C209" s="199"/>
      <c r="D209" s="193" t="s">
        <v>248</v>
      </c>
      <c r="E209" s="200" t="s">
        <v>19</v>
      </c>
      <c r="F209" s="201" t="s">
        <v>792</v>
      </c>
      <c r="G209" s="199"/>
      <c r="H209" s="200" t="s">
        <v>19</v>
      </c>
      <c r="I209" s="202"/>
      <c r="J209" s="199"/>
      <c r="K209" s="199"/>
      <c r="L209" s="203"/>
      <c r="M209" s="204"/>
      <c r="N209" s="205"/>
      <c r="O209" s="205"/>
      <c r="P209" s="205"/>
      <c r="Q209" s="205"/>
      <c r="R209" s="205"/>
      <c r="S209" s="205"/>
      <c r="T209" s="206"/>
      <c r="AT209" s="207" t="s">
        <v>248</v>
      </c>
      <c r="AU209" s="207" t="s">
        <v>78</v>
      </c>
      <c r="AV209" s="13" t="s">
        <v>76</v>
      </c>
      <c r="AW209" s="13" t="s">
        <v>31</v>
      </c>
      <c r="AX209" s="13" t="s">
        <v>69</v>
      </c>
      <c r="AY209" s="207" t="s">
        <v>231</v>
      </c>
    </row>
    <row r="210" spans="1:65" s="13" customFormat="1" ht="11.25">
      <c r="B210" s="198"/>
      <c r="C210" s="199"/>
      <c r="D210" s="193" t="s">
        <v>248</v>
      </c>
      <c r="E210" s="200" t="s">
        <v>19</v>
      </c>
      <c r="F210" s="201" t="s">
        <v>1080</v>
      </c>
      <c r="G210" s="199"/>
      <c r="H210" s="200" t="s">
        <v>19</v>
      </c>
      <c r="I210" s="202"/>
      <c r="J210" s="199"/>
      <c r="K210" s="199"/>
      <c r="L210" s="203"/>
      <c r="M210" s="204"/>
      <c r="N210" s="205"/>
      <c r="O210" s="205"/>
      <c r="P210" s="205"/>
      <c r="Q210" s="205"/>
      <c r="R210" s="205"/>
      <c r="S210" s="205"/>
      <c r="T210" s="206"/>
      <c r="AT210" s="207" t="s">
        <v>248</v>
      </c>
      <c r="AU210" s="207" t="s">
        <v>78</v>
      </c>
      <c r="AV210" s="13" t="s">
        <v>76</v>
      </c>
      <c r="AW210" s="13" t="s">
        <v>31</v>
      </c>
      <c r="AX210" s="13" t="s">
        <v>69</v>
      </c>
      <c r="AY210" s="207" t="s">
        <v>231</v>
      </c>
    </row>
    <row r="211" spans="1:65" s="14" customFormat="1" ht="11.25">
      <c r="B211" s="208"/>
      <c r="C211" s="209"/>
      <c r="D211" s="193" t="s">
        <v>248</v>
      </c>
      <c r="E211" s="210" t="s">
        <v>19</v>
      </c>
      <c r="F211" s="211" t="s">
        <v>1099</v>
      </c>
      <c r="G211" s="209"/>
      <c r="H211" s="212">
        <v>804.2</v>
      </c>
      <c r="I211" s="213"/>
      <c r="J211" s="209"/>
      <c r="K211" s="209"/>
      <c r="L211" s="214"/>
      <c r="M211" s="215"/>
      <c r="N211" s="216"/>
      <c r="O211" s="216"/>
      <c r="P211" s="216"/>
      <c r="Q211" s="216"/>
      <c r="R211" s="216"/>
      <c r="S211" s="216"/>
      <c r="T211" s="217"/>
      <c r="AT211" s="218" t="s">
        <v>248</v>
      </c>
      <c r="AU211" s="218" t="s">
        <v>78</v>
      </c>
      <c r="AV211" s="14" t="s">
        <v>78</v>
      </c>
      <c r="AW211" s="14" t="s">
        <v>31</v>
      </c>
      <c r="AX211" s="14" t="s">
        <v>69</v>
      </c>
      <c r="AY211" s="218" t="s">
        <v>231</v>
      </c>
    </row>
    <row r="212" spans="1:65" s="13" customFormat="1" ht="11.25">
      <c r="B212" s="198"/>
      <c r="C212" s="199"/>
      <c r="D212" s="193" t="s">
        <v>248</v>
      </c>
      <c r="E212" s="200" t="s">
        <v>19</v>
      </c>
      <c r="F212" s="201" t="s">
        <v>1086</v>
      </c>
      <c r="G212" s="199"/>
      <c r="H212" s="200" t="s">
        <v>19</v>
      </c>
      <c r="I212" s="202"/>
      <c r="J212" s="199"/>
      <c r="K212" s="199"/>
      <c r="L212" s="203"/>
      <c r="M212" s="204"/>
      <c r="N212" s="205"/>
      <c r="O212" s="205"/>
      <c r="P212" s="205"/>
      <c r="Q212" s="205"/>
      <c r="R212" s="205"/>
      <c r="S212" s="205"/>
      <c r="T212" s="206"/>
      <c r="AT212" s="207" t="s">
        <v>248</v>
      </c>
      <c r="AU212" s="207" t="s">
        <v>78</v>
      </c>
      <c r="AV212" s="13" t="s">
        <v>76</v>
      </c>
      <c r="AW212" s="13" t="s">
        <v>31</v>
      </c>
      <c r="AX212" s="13" t="s">
        <v>69</v>
      </c>
      <c r="AY212" s="207" t="s">
        <v>231</v>
      </c>
    </row>
    <row r="213" spans="1:65" s="14" customFormat="1" ht="11.25">
      <c r="B213" s="208"/>
      <c r="C213" s="209"/>
      <c r="D213" s="193" t="s">
        <v>248</v>
      </c>
      <c r="E213" s="210" t="s">
        <v>19</v>
      </c>
      <c r="F213" s="211" t="s">
        <v>1102</v>
      </c>
      <c r="G213" s="209"/>
      <c r="H213" s="212">
        <v>28.3</v>
      </c>
      <c r="I213" s="213"/>
      <c r="J213" s="209"/>
      <c r="K213" s="209"/>
      <c r="L213" s="214"/>
      <c r="M213" s="215"/>
      <c r="N213" s="216"/>
      <c r="O213" s="216"/>
      <c r="P213" s="216"/>
      <c r="Q213" s="216"/>
      <c r="R213" s="216"/>
      <c r="S213" s="216"/>
      <c r="T213" s="217"/>
      <c r="AT213" s="218" t="s">
        <v>248</v>
      </c>
      <c r="AU213" s="218" t="s">
        <v>78</v>
      </c>
      <c r="AV213" s="14" t="s">
        <v>78</v>
      </c>
      <c r="AW213" s="14" t="s">
        <v>31</v>
      </c>
      <c r="AX213" s="14" t="s">
        <v>69</v>
      </c>
      <c r="AY213" s="218" t="s">
        <v>231</v>
      </c>
    </row>
    <row r="214" spans="1:65" s="13" customFormat="1" ht="11.25">
      <c r="B214" s="198"/>
      <c r="C214" s="199"/>
      <c r="D214" s="193" t="s">
        <v>248</v>
      </c>
      <c r="E214" s="200" t="s">
        <v>19</v>
      </c>
      <c r="F214" s="201" t="s">
        <v>1088</v>
      </c>
      <c r="G214" s="199"/>
      <c r="H214" s="200" t="s">
        <v>19</v>
      </c>
      <c r="I214" s="202"/>
      <c r="J214" s="199"/>
      <c r="K214" s="199"/>
      <c r="L214" s="203"/>
      <c r="M214" s="204"/>
      <c r="N214" s="205"/>
      <c r="O214" s="205"/>
      <c r="P214" s="205"/>
      <c r="Q214" s="205"/>
      <c r="R214" s="205"/>
      <c r="S214" s="205"/>
      <c r="T214" s="206"/>
      <c r="AT214" s="207" t="s">
        <v>248</v>
      </c>
      <c r="AU214" s="207" t="s">
        <v>78</v>
      </c>
      <c r="AV214" s="13" t="s">
        <v>76</v>
      </c>
      <c r="AW214" s="13" t="s">
        <v>31</v>
      </c>
      <c r="AX214" s="13" t="s">
        <v>69</v>
      </c>
      <c r="AY214" s="207" t="s">
        <v>231</v>
      </c>
    </row>
    <row r="215" spans="1:65" s="14" customFormat="1" ht="11.25">
      <c r="B215" s="208"/>
      <c r="C215" s="209"/>
      <c r="D215" s="193" t="s">
        <v>248</v>
      </c>
      <c r="E215" s="210" t="s">
        <v>19</v>
      </c>
      <c r="F215" s="211" t="s">
        <v>1103</v>
      </c>
      <c r="G215" s="209"/>
      <c r="H215" s="212">
        <v>112.2</v>
      </c>
      <c r="I215" s="213"/>
      <c r="J215" s="209"/>
      <c r="K215" s="209"/>
      <c r="L215" s="214"/>
      <c r="M215" s="215"/>
      <c r="N215" s="216"/>
      <c r="O215" s="216"/>
      <c r="P215" s="216"/>
      <c r="Q215" s="216"/>
      <c r="R215" s="216"/>
      <c r="S215" s="216"/>
      <c r="T215" s="217"/>
      <c r="AT215" s="218" t="s">
        <v>248</v>
      </c>
      <c r="AU215" s="218" t="s">
        <v>78</v>
      </c>
      <c r="AV215" s="14" t="s">
        <v>78</v>
      </c>
      <c r="AW215" s="14" t="s">
        <v>31</v>
      </c>
      <c r="AX215" s="14" t="s">
        <v>69</v>
      </c>
      <c r="AY215" s="218" t="s">
        <v>231</v>
      </c>
    </row>
    <row r="216" spans="1:65" s="15" customFormat="1" ht="11.25">
      <c r="B216" s="219"/>
      <c r="C216" s="220"/>
      <c r="D216" s="193" t="s">
        <v>248</v>
      </c>
      <c r="E216" s="221" t="s">
        <v>19</v>
      </c>
      <c r="F216" s="222" t="s">
        <v>260</v>
      </c>
      <c r="G216" s="220"/>
      <c r="H216" s="223">
        <v>944.7</v>
      </c>
      <c r="I216" s="224"/>
      <c r="J216" s="220"/>
      <c r="K216" s="220"/>
      <c r="L216" s="225"/>
      <c r="M216" s="226"/>
      <c r="N216" s="227"/>
      <c r="O216" s="227"/>
      <c r="P216" s="227"/>
      <c r="Q216" s="227"/>
      <c r="R216" s="227"/>
      <c r="S216" s="227"/>
      <c r="T216" s="228"/>
      <c r="AT216" s="229" t="s">
        <v>248</v>
      </c>
      <c r="AU216" s="229" t="s">
        <v>78</v>
      </c>
      <c r="AV216" s="15" t="s">
        <v>238</v>
      </c>
      <c r="AW216" s="15" t="s">
        <v>31</v>
      </c>
      <c r="AX216" s="15" t="s">
        <v>76</v>
      </c>
      <c r="AY216" s="229" t="s">
        <v>231</v>
      </c>
    </row>
    <row r="217" spans="1:65" s="2" customFormat="1" ht="24.2" customHeight="1">
      <c r="A217" s="36"/>
      <c r="B217" s="37"/>
      <c r="C217" s="180" t="s">
        <v>335</v>
      </c>
      <c r="D217" s="180" t="s">
        <v>234</v>
      </c>
      <c r="E217" s="181" t="s">
        <v>789</v>
      </c>
      <c r="F217" s="182" t="s">
        <v>790</v>
      </c>
      <c r="G217" s="183" t="s">
        <v>243</v>
      </c>
      <c r="H217" s="184">
        <v>757.6</v>
      </c>
      <c r="I217" s="185"/>
      <c r="J217" s="186">
        <f>ROUND(I217*H217,2)</f>
        <v>0</v>
      </c>
      <c r="K217" s="182" t="s">
        <v>244</v>
      </c>
      <c r="L217" s="41"/>
      <c r="M217" s="187" t="s">
        <v>19</v>
      </c>
      <c r="N217" s="188" t="s">
        <v>40</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238</v>
      </c>
      <c r="AT217" s="191" t="s">
        <v>234</v>
      </c>
      <c r="AU217" s="191" t="s">
        <v>78</v>
      </c>
      <c r="AY217" s="19" t="s">
        <v>231</v>
      </c>
      <c r="BE217" s="192">
        <f>IF(N217="základní",J217,0)</f>
        <v>0</v>
      </c>
      <c r="BF217" s="192">
        <f>IF(N217="snížená",J217,0)</f>
        <v>0</v>
      </c>
      <c r="BG217" s="192">
        <f>IF(N217="zákl. přenesená",J217,0)</f>
        <v>0</v>
      </c>
      <c r="BH217" s="192">
        <f>IF(N217="sníž. přenesená",J217,0)</f>
        <v>0</v>
      </c>
      <c r="BI217" s="192">
        <f>IF(N217="nulová",J217,0)</f>
        <v>0</v>
      </c>
      <c r="BJ217" s="19" t="s">
        <v>76</v>
      </c>
      <c r="BK217" s="192">
        <f>ROUND(I217*H217,2)</f>
        <v>0</v>
      </c>
      <c r="BL217" s="19" t="s">
        <v>238</v>
      </c>
      <c r="BM217" s="191" t="s">
        <v>1136</v>
      </c>
    </row>
    <row r="218" spans="1:65" s="13" customFormat="1" ht="11.25">
      <c r="B218" s="198"/>
      <c r="C218" s="199"/>
      <c r="D218" s="193" t="s">
        <v>248</v>
      </c>
      <c r="E218" s="200" t="s">
        <v>19</v>
      </c>
      <c r="F218" s="201" t="s">
        <v>792</v>
      </c>
      <c r="G218" s="199"/>
      <c r="H218" s="200" t="s">
        <v>19</v>
      </c>
      <c r="I218" s="202"/>
      <c r="J218" s="199"/>
      <c r="K218" s="199"/>
      <c r="L218" s="203"/>
      <c r="M218" s="204"/>
      <c r="N218" s="205"/>
      <c r="O218" s="205"/>
      <c r="P218" s="205"/>
      <c r="Q218" s="205"/>
      <c r="R218" s="205"/>
      <c r="S218" s="205"/>
      <c r="T218" s="206"/>
      <c r="AT218" s="207" t="s">
        <v>248</v>
      </c>
      <c r="AU218" s="207" t="s">
        <v>78</v>
      </c>
      <c r="AV218" s="13" t="s">
        <v>76</v>
      </c>
      <c r="AW218" s="13" t="s">
        <v>31</v>
      </c>
      <c r="AX218" s="13" t="s">
        <v>69</v>
      </c>
      <c r="AY218" s="207" t="s">
        <v>231</v>
      </c>
    </row>
    <row r="219" spans="1:65" s="13" customFormat="1" ht="11.25">
      <c r="B219" s="198"/>
      <c r="C219" s="199"/>
      <c r="D219" s="193" t="s">
        <v>248</v>
      </c>
      <c r="E219" s="200" t="s">
        <v>19</v>
      </c>
      <c r="F219" s="201" t="s">
        <v>1082</v>
      </c>
      <c r="G219" s="199"/>
      <c r="H219" s="200" t="s">
        <v>19</v>
      </c>
      <c r="I219" s="202"/>
      <c r="J219" s="199"/>
      <c r="K219" s="199"/>
      <c r="L219" s="203"/>
      <c r="M219" s="204"/>
      <c r="N219" s="205"/>
      <c r="O219" s="205"/>
      <c r="P219" s="205"/>
      <c r="Q219" s="205"/>
      <c r="R219" s="205"/>
      <c r="S219" s="205"/>
      <c r="T219" s="206"/>
      <c r="AT219" s="207" t="s">
        <v>248</v>
      </c>
      <c r="AU219" s="207" t="s">
        <v>78</v>
      </c>
      <c r="AV219" s="13" t="s">
        <v>76</v>
      </c>
      <c r="AW219" s="13" t="s">
        <v>31</v>
      </c>
      <c r="AX219" s="13" t="s">
        <v>69</v>
      </c>
      <c r="AY219" s="207" t="s">
        <v>231</v>
      </c>
    </row>
    <row r="220" spans="1:65" s="14" customFormat="1" ht="11.25">
      <c r="B220" s="208"/>
      <c r="C220" s="209"/>
      <c r="D220" s="193" t="s">
        <v>248</v>
      </c>
      <c r="E220" s="210" t="s">
        <v>19</v>
      </c>
      <c r="F220" s="211" t="s">
        <v>1100</v>
      </c>
      <c r="G220" s="209"/>
      <c r="H220" s="212">
        <v>757.6</v>
      </c>
      <c r="I220" s="213"/>
      <c r="J220" s="209"/>
      <c r="K220" s="209"/>
      <c r="L220" s="214"/>
      <c r="M220" s="215"/>
      <c r="N220" s="216"/>
      <c r="O220" s="216"/>
      <c r="P220" s="216"/>
      <c r="Q220" s="216"/>
      <c r="R220" s="216"/>
      <c r="S220" s="216"/>
      <c r="T220" s="217"/>
      <c r="AT220" s="218" t="s">
        <v>248</v>
      </c>
      <c r="AU220" s="218" t="s">
        <v>78</v>
      </c>
      <c r="AV220" s="14" t="s">
        <v>78</v>
      </c>
      <c r="AW220" s="14" t="s">
        <v>31</v>
      </c>
      <c r="AX220" s="14" t="s">
        <v>76</v>
      </c>
      <c r="AY220" s="218" t="s">
        <v>231</v>
      </c>
    </row>
    <row r="221" spans="1:65" s="2" customFormat="1" ht="24.2" customHeight="1">
      <c r="A221" s="36"/>
      <c r="B221" s="37"/>
      <c r="C221" s="180" t="s">
        <v>339</v>
      </c>
      <c r="D221" s="180" t="s">
        <v>234</v>
      </c>
      <c r="E221" s="181" t="s">
        <v>794</v>
      </c>
      <c r="F221" s="182" t="s">
        <v>795</v>
      </c>
      <c r="G221" s="183" t="s">
        <v>243</v>
      </c>
      <c r="H221" s="184">
        <v>97.3</v>
      </c>
      <c r="I221" s="185"/>
      <c r="J221" s="186">
        <f>ROUND(I221*H221,2)</f>
        <v>0</v>
      </c>
      <c r="K221" s="182" t="s">
        <v>244</v>
      </c>
      <c r="L221" s="41"/>
      <c r="M221" s="187" t="s">
        <v>19</v>
      </c>
      <c r="N221" s="188" t="s">
        <v>40</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238</v>
      </c>
      <c r="AT221" s="191" t="s">
        <v>234</v>
      </c>
      <c r="AU221" s="191" t="s">
        <v>78</v>
      </c>
      <c r="AY221" s="19" t="s">
        <v>231</v>
      </c>
      <c r="BE221" s="192">
        <f>IF(N221="základní",J221,0)</f>
        <v>0</v>
      </c>
      <c r="BF221" s="192">
        <f>IF(N221="snížená",J221,0)</f>
        <v>0</v>
      </c>
      <c r="BG221" s="192">
        <f>IF(N221="zákl. přenesená",J221,0)</f>
        <v>0</v>
      </c>
      <c r="BH221" s="192">
        <f>IF(N221="sníž. přenesená",J221,0)</f>
        <v>0</v>
      </c>
      <c r="BI221" s="192">
        <f>IF(N221="nulová",J221,0)</f>
        <v>0</v>
      </c>
      <c r="BJ221" s="19" t="s">
        <v>76</v>
      </c>
      <c r="BK221" s="192">
        <f>ROUND(I221*H221,2)</f>
        <v>0</v>
      </c>
      <c r="BL221" s="19" t="s">
        <v>238</v>
      </c>
      <c r="BM221" s="191" t="s">
        <v>1137</v>
      </c>
    </row>
    <row r="222" spans="1:65" s="13" customFormat="1" ht="11.25">
      <c r="B222" s="198"/>
      <c r="C222" s="199"/>
      <c r="D222" s="193" t="s">
        <v>248</v>
      </c>
      <c r="E222" s="200" t="s">
        <v>19</v>
      </c>
      <c r="F222" s="201" t="s">
        <v>792</v>
      </c>
      <c r="G222" s="199"/>
      <c r="H222" s="200" t="s">
        <v>19</v>
      </c>
      <c r="I222" s="202"/>
      <c r="J222" s="199"/>
      <c r="K222" s="199"/>
      <c r="L222" s="203"/>
      <c r="M222" s="204"/>
      <c r="N222" s="205"/>
      <c r="O222" s="205"/>
      <c r="P222" s="205"/>
      <c r="Q222" s="205"/>
      <c r="R222" s="205"/>
      <c r="S222" s="205"/>
      <c r="T222" s="206"/>
      <c r="AT222" s="207" t="s">
        <v>248</v>
      </c>
      <c r="AU222" s="207" t="s">
        <v>78</v>
      </c>
      <c r="AV222" s="13" t="s">
        <v>76</v>
      </c>
      <c r="AW222" s="13" t="s">
        <v>31</v>
      </c>
      <c r="AX222" s="13" t="s">
        <v>69</v>
      </c>
      <c r="AY222" s="207" t="s">
        <v>231</v>
      </c>
    </row>
    <row r="223" spans="1:65" s="13" customFormat="1" ht="11.25">
      <c r="B223" s="198"/>
      <c r="C223" s="199"/>
      <c r="D223" s="193" t="s">
        <v>248</v>
      </c>
      <c r="E223" s="200" t="s">
        <v>19</v>
      </c>
      <c r="F223" s="201" t="s">
        <v>1084</v>
      </c>
      <c r="G223" s="199"/>
      <c r="H223" s="200" t="s">
        <v>19</v>
      </c>
      <c r="I223" s="202"/>
      <c r="J223" s="199"/>
      <c r="K223" s="199"/>
      <c r="L223" s="203"/>
      <c r="M223" s="204"/>
      <c r="N223" s="205"/>
      <c r="O223" s="205"/>
      <c r="P223" s="205"/>
      <c r="Q223" s="205"/>
      <c r="R223" s="205"/>
      <c r="S223" s="205"/>
      <c r="T223" s="206"/>
      <c r="AT223" s="207" t="s">
        <v>248</v>
      </c>
      <c r="AU223" s="207" t="s">
        <v>78</v>
      </c>
      <c r="AV223" s="13" t="s">
        <v>76</v>
      </c>
      <c r="AW223" s="13" t="s">
        <v>31</v>
      </c>
      <c r="AX223" s="13" t="s">
        <v>69</v>
      </c>
      <c r="AY223" s="207" t="s">
        <v>231</v>
      </c>
    </row>
    <row r="224" spans="1:65" s="14" customFormat="1" ht="11.25">
      <c r="B224" s="208"/>
      <c r="C224" s="209"/>
      <c r="D224" s="193" t="s">
        <v>248</v>
      </c>
      <c r="E224" s="210" t="s">
        <v>19</v>
      </c>
      <c r="F224" s="211" t="s">
        <v>1101</v>
      </c>
      <c r="G224" s="209"/>
      <c r="H224" s="212">
        <v>97.3</v>
      </c>
      <c r="I224" s="213"/>
      <c r="J224" s="209"/>
      <c r="K224" s="209"/>
      <c r="L224" s="214"/>
      <c r="M224" s="215"/>
      <c r="N224" s="216"/>
      <c r="O224" s="216"/>
      <c r="P224" s="216"/>
      <c r="Q224" s="216"/>
      <c r="R224" s="216"/>
      <c r="S224" s="216"/>
      <c r="T224" s="217"/>
      <c r="AT224" s="218" t="s">
        <v>248</v>
      </c>
      <c r="AU224" s="218" t="s">
        <v>78</v>
      </c>
      <c r="AV224" s="14" t="s">
        <v>78</v>
      </c>
      <c r="AW224" s="14" t="s">
        <v>31</v>
      </c>
      <c r="AX224" s="14" t="s">
        <v>69</v>
      </c>
      <c r="AY224" s="218" t="s">
        <v>231</v>
      </c>
    </row>
    <row r="225" spans="1:65" s="15" customFormat="1" ht="11.25">
      <c r="B225" s="219"/>
      <c r="C225" s="220"/>
      <c r="D225" s="193" t="s">
        <v>248</v>
      </c>
      <c r="E225" s="221" t="s">
        <v>19</v>
      </c>
      <c r="F225" s="222" t="s">
        <v>260</v>
      </c>
      <c r="G225" s="220"/>
      <c r="H225" s="223">
        <v>97.3</v>
      </c>
      <c r="I225" s="224"/>
      <c r="J225" s="220"/>
      <c r="K225" s="220"/>
      <c r="L225" s="225"/>
      <c r="M225" s="226"/>
      <c r="N225" s="227"/>
      <c r="O225" s="227"/>
      <c r="P225" s="227"/>
      <c r="Q225" s="227"/>
      <c r="R225" s="227"/>
      <c r="S225" s="227"/>
      <c r="T225" s="228"/>
      <c r="AT225" s="229" t="s">
        <v>248</v>
      </c>
      <c r="AU225" s="229" t="s">
        <v>78</v>
      </c>
      <c r="AV225" s="15" t="s">
        <v>238</v>
      </c>
      <c r="AW225" s="15" t="s">
        <v>31</v>
      </c>
      <c r="AX225" s="15" t="s">
        <v>76</v>
      </c>
      <c r="AY225" s="229" t="s">
        <v>231</v>
      </c>
    </row>
    <row r="226" spans="1:65" s="2" customFormat="1" ht="37.9" customHeight="1">
      <c r="A226" s="36"/>
      <c r="B226" s="37"/>
      <c r="C226" s="180" t="s">
        <v>347</v>
      </c>
      <c r="D226" s="180" t="s">
        <v>234</v>
      </c>
      <c r="E226" s="181" t="s">
        <v>797</v>
      </c>
      <c r="F226" s="182" t="s">
        <v>798</v>
      </c>
      <c r="G226" s="183" t="s">
        <v>243</v>
      </c>
      <c r="H226" s="184">
        <v>97.3</v>
      </c>
      <c r="I226" s="185"/>
      <c r="J226" s="186">
        <f>ROUND(I226*H226,2)</f>
        <v>0</v>
      </c>
      <c r="K226" s="182" t="s">
        <v>244</v>
      </c>
      <c r="L226" s="41"/>
      <c r="M226" s="187" t="s">
        <v>19</v>
      </c>
      <c r="N226" s="188" t="s">
        <v>40</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238</v>
      </c>
      <c r="AT226" s="191" t="s">
        <v>234</v>
      </c>
      <c r="AU226" s="191" t="s">
        <v>78</v>
      </c>
      <c r="AY226" s="19" t="s">
        <v>231</v>
      </c>
      <c r="BE226" s="192">
        <f>IF(N226="základní",J226,0)</f>
        <v>0</v>
      </c>
      <c r="BF226" s="192">
        <f>IF(N226="snížená",J226,0)</f>
        <v>0</v>
      </c>
      <c r="BG226" s="192">
        <f>IF(N226="zákl. přenesená",J226,0)</f>
        <v>0</v>
      </c>
      <c r="BH226" s="192">
        <f>IF(N226="sníž. přenesená",J226,0)</f>
        <v>0</v>
      </c>
      <c r="BI226" s="192">
        <f>IF(N226="nulová",J226,0)</f>
        <v>0</v>
      </c>
      <c r="BJ226" s="19" t="s">
        <v>76</v>
      </c>
      <c r="BK226" s="192">
        <f>ROUND(I226*H226,2)</f>
        <v>0</v>
      </c>
      <c r="BL226" s="19" t="s">
        <v>238</v>
      </c>
      <c r="BM226" s="191" t="s">
        <v>1138</v>
      </c>
    </row>
    <row r="227" spans="1:65" s="2" customFormat="1" ht="78">
      <c r="A227" s="36"/>
      <c r="B227" s="37"/>
      <c r="C227" s="38"/>
      <c r="D227" s="193" t="s">
        <v>246</v>
      </c>
      <c r="E227" s="38"/>
      <c r="F227" s="194" t="s">
        <v>800</v>
      </c>
      <c r="G227" s="38"/>
      <c r="H227" s="38"/>
      <c r="I227" s="195"/>
      <c r="J227" s="38"/>
      <c r="K227" s="38"/>
      <c r="L227" s="41"/>
      <c r="M227" s="196"/>
      <c r="N227" s="197"/>
      <c r="O227" s="66"/>
      <c r="P227" s="66"/>
      <c r="Q227" s="66"/>
      <c r="R227" s="66"/>
      <c r="S227" s="66"/>
      <c r="T227" s="67"/>
      <c r="U227" s="36"/>
      <c r="V227" s="36"/>
      <c r="W227" s="36"/>
      <c r="X227" s="36"/>
      <c r="Y227" s="36"/>
      <c r="Z227" s="36"/>
      <c r="AA227" s="36"/>
      <c r="AB227" s="36"/>
      <c r="AC227" s="36"/>
      <c r="AD227" s="36"/>
      <c r="AE227" s="36"/>
      <c r="AT227" s="19" t="s">
        <v>246</v>
      </c>
      <c r="AU227" s="19" t="s">
        <v>78</v>
      </c>
    </row>
    <row r="228" spans="1:65" s="13" customFormat="1" ht="11.25">
      <c r="B228" s="198"/>
      <c r="C228" s="199"/>
      <c r="D228" s="193" t="s">
        <v>248</v>
      </c>
      <c r="E228" s="200" t="s">
        <v>19</v>
      </c>
      <c r="F228" s="201" t="s">
        <v>1084</v>
      </c>
      <c r="G228" s="199"/>
      <c r="H228" s="200" t="s">
        <v>19</v>
      </c>
      <c r="I228" s="202"/>
      <c r="J228" s="199"/>
      <c r="K228" s="199"/>
      <c r="L228" s="203"/>
      <c r="M228" s="204"/>
      <c r="N228" s="205"/>
      <c r="O228" s="205"/>
      <c r="P228" s="205"/>
      <c r="Q228" s="205"/>
      <c r="R228" s="205"/>
      <c r="S228" s="205"/>
      <c r="T228" s="206"/>
      <c r="AT228" s="207" t="s">
        <v>248</v>
      </c>
      <c r="AU228" s="207" t="s">
        <v>78</v>
      </c>
      <c r="AV228" s="13" t="s">
        <v>76</v>
      </c>
      <c r="AW228" s="13" t="s">
        <v>31</v>
      </c>
      <c r="AX228" s="13" t="s">
        <v>69</v>
      </c>
      <c r="AY228" s="207" t="s">
        <v>231</v>
      </c>
    </row>
    <row r="229" spans="1:65" s="14" customFormat="1" ht="11.25">
      <c r="B229" s="208"/>
      <c r="C229" s="209"/>
      <c r="D229" s="193" t="s">
        <v>248</v>
      </c>
      <c r="E229" s="210" t="s">
        <v>19</v>
      </c>
      <c r="F229" s="211" t="s">
        <v>1101</v>
      </c>
      <c r="G229" s="209"/>
      <c r="H229" s="212">
        <v>97.3</v>
      </c>
      <c r="I229" s="213"/>
      <c r="J229" s="209"/>
      <c r="K229" s="209"/>
      <c r="L229" s="214"/>
      <c r="M229" s="215"/>
      <c r="N229" s="216"/>
      <c r="O229" s="216"/>
      <c r="P229" s="216"/>
      <c r="Q229" s="216"/>
      <c r="R229" s="216"/>
      <c r="S229" s="216"/>
      <c r="T229" s="217"/>
      <c r="AT229" s="218" t="s">
        <v>248</v>
      </c>
      <c r="AU229" s="218" t="s">
        <v>78</v>
      </c>
      <c r="AV229" s="14" t="s">
        <v>78</v>
      </c>
      <c r="AW229" s="14" t="s">
        <v>31</v>
      </c>
      <c r="AX229" s="14" t="s">
        <v>69</v>
      </c>
      <c r="AY229" s="218" t="s">
        <v>231</v>
      </c>
    </row>
    <row r="230" spans="1:65" s="15" customFormat="1" ht="11.25">
      <c r="B230" s="219"/>
      <c r="C230" s="220"/>
      <c r="D230" s="193" t="s">
        <v>248</v>
      </c>
      <c r="E230" s="221" t="s">
        <v>19</v>
      </c>
      <c r="F230" s="222" t="s">
        <v>260</v>
      </c>
      <c r="G230" s="220"/>
      <c r="H230" s="223">
        <v>97.3</v>
      </c>
      <c r="I230" s="224"/>
      <c r="J230" s="220"/>
      <c r="K230" s="220"/>
      <c r="L230" s="225"/>
      <c r="M230" s="226"/>
      <c r="N230" s="227"/>
      <c r="O230" s="227"/>
      <c r="P230" s="227"/>
      <c r="Q230" s="227"/>
      <c r="R230" s="227"/>
      <c r="S230" s="227"/>
      <c r="T230" s="228"/>
      <c r="AT230" s="229" t="s">
        <v>248</v>
      </c>
      <c r="AU230" s="229" t="s">
        <v>78</v>
      </c>
      <c r="AV230" s="15" t="s">
        <v>238</v>
      </c>
      <c r="AW230" s="15" t="s">
        <v>31</v>
      </c>
      <c r="AX230" s="15" t="s">
        <v>76</v>
      </c>
      <c r="AY230" s="229" t="s">
        <v>231</v>
      </c>
    </row>
    <row r="231" spans="1:65" s="2" customFormat="1" ht="66.75" customHeight="1">
      <c r="A231" s="36"/>
      <c r="B231" s="37"/>
      <c r="C231" s="180" t="s">
        <v>353</v>
      </c>
      <c r="D231" s="180" t="s">
        <v>234</v>
      </c>
      <c r="E231" s="181" t="s">
        <v>834</v>
      </c>
      <c r="F231" s="182" t="s">
        <v>835</v>
      </c>
      <c r="G231" s="183" t="s">
        <v>243</v>
      </c>
      <c r="H231" s="184">
        <v>854.9</v>
      </c>
      <c r="I231" s="185"/>
      <c r="J231" s="186">
        <f>ROUND(I231*H231,2)</f>
        <v>0</v>
      </c>
      <c r="K231" s="182" t="s">
        <v>244</v>
      </c>
      <c r="L231" s="41"/>
      <c r="M231" s="187" t="s">
        <v>19</v>
      </c>
      <c r="N231" s="188" t="s">
        <v>40</v>
      </c>
      <c r="O231" s="66"/>
      <c r="P231" s="189">
        <f>O231*H231</f>
        <v>0</v>
      </c>
      <c r="Q231" s="189">
        <v>8.8800000000000004E-2</v>
      </c>
      <c r="R231" s="189">
        <f>Q231*H231</f>
        <v>75.915120000000002</v>
      </c>
      <c r="S231" s="189">
        <v>0</v>
      </c>
      <c r="T231" s="190">
        <f>S231*H231</f>
        <v>0</v>
      </c>
      <c r="U231" s="36"/>
      <c r="V231" s="36"/>
      <c r="W231" s="36"/>
      <c r="X231" s="36"/>
      <c r="Y231" s="36"/>
      <c r="Z231" s="36"/>
      <c r="AA231" s="36"/>
      <c r="AB231" s="36"/>
      <c r="AC231" s="36"/>
      <c r="AD231" s="36"/>
      <c r="AE231" s="36"/>
      <c r="AR231" s="191" t="s">
        <v>238</v>
      </c>
      <c r="AT231" s="191" t="s">
        <v>234</v>
      </c>
      <c r="AU231" s="191" t="s">
        <v>78</v>
      </c>
      <c r="AY231" s="19" t="s">
        <v>231</v>
      </c>
      <c r="BE231" s="192">
        <f>IF(N231="základní",J231,0)</f>
        <v>0</v>
      </c>
      <c r="BF231" s="192">
        <f>IF(N231="snížená",J231,0)</f>
        <v>0</v>
      </c>
      <c r="BG231" s="192">
        <f>IF(N231="zákl. přenesená",J231,0)</f>
        <v>0</v>
      </c>
      <c r="BH231" s="192">
        <f>IF(N231="sníž. přenesená",J231,0)</f>
        <v>0</v>
      </c>
      <c r="BI231" s="192">
        <f>IF(N231="nulová",J231,0)</f>
        <v>0</v>
      </c>
      <c r="BJ231" s="19" t="s">
        <v>76</v>
      </c>
      <c r="BK231" s="192">
        <f>ROUND(I231*H231,2)</f>
        <v>0</v>
      </c>
      <c r="BL231" s="19" t="s">
        <v>238</v>
      </c>
      <c r="BM231" s="191" t="s">
        <v>1139</v>
      </c>
    </row>
    <row r="232" spans="1:65" s="2" customFormat="1" ht="117">
      <c r="A232" s="36"/>
      <c r="B232" s="37"/>
      <c r="C232" s="38"/>
      <c r="D232" s="193" t="s">
        <v>246</v>
      </c>
      <c r="E232" s="38"/>
      <c r="F232" s="194" t="s">
        <v>837</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246</v>
      </c>
      <c r="AU232" s="19" t="s">
        <v>78</v>
      </c>
    </row>
    <row r="233" spans="1:65" s="13" customFormat="1" ht="11.25">
      <c r="B233" s="198"/>
      <c r="C233" s="199"/>
      <c r="D233" s="193" t="s">
        <v>248</v>
      </c>
      <c r="E233" s="200" t="s">
        <v>19</v>
      </c>
      <c r="F233" s="201" t="s">
        <v>1082</v>
      </c>
      <c r="G233" s="199"/>
      <c r="H233" s="200" t="s">
        <v>19</v>
      </c>
      <c r="I233" s="202"/>
      <c r="J233" s="199"/>
      <c r="K233" s="199"/>
      <c r="L233" s="203"/>
      <c r="M233" s="204"/>
      <c r="N233" s="205"/>
      <c r="O233" s="205"/>
      <c r="P233" s="205"/>
      <c r="Q233" s="205"/>
      <c r="R233" s="205"/>
      <c r="S233" s="205"/>
      <c r="T233" s="206"/>
      <c r="AT233" s="207" t="s">
        <v>248</v>
      </c>
      <c r="AU233" s="207" t="s">
        <v>78</v>
      </c>
      <c r="AV233" s="13" t="s">
        <v>76</v>
      </c>
      <c r="AW233" s="13" t="s">
        <v>31</v>
      </c>
      <c r="AX233" s="13" t="s">
        <v>69</v>
      </c>
      <c r="AY233" s="207" t="s">
        <v>231</v>
      </c>
    </row>
    <row r="234" spans="1:65" s="14" customFormat="1" ht="11.25">
      <c r="B234" s="208"/>
      <c r="C234" s="209"/>
      <c r="D234" s="193" t="s">
        <v>248</v>
      </c>
      <c r="E234" s="210" t="s">
        <v>19</v>
      </c>
      <c r="F234" s="211" t="s">
        <v>1100</v>
      </c>
      <c r="G234" s="209"/>
      <c r="H234" s="212">
        <v>757.6</v>
      </c>
      <c r="I234" s="213"/>
      <c r="J234" s="209"/>
      <c r="K234" s="209"/>
      <c r="L234" s="214"/>
      <c r="M234" s="215"/>
      <c r="N234" s="216"/>
      <c r="O234" s="216"/>
      <c r="P234" s="216"/>
      <c r="Q234" s="216"/>
      <c r="R234" s="216"/>
      <c r="S234" s="216"/>
      <c r="T234" s="217"/>
      <c r="AT234" s="218" t="s">
        <v>248</v>
      </c>
      <c r="AU234" s="218" t="s">
        <v>78</v>
      </c>
      <c r="AV234" s="14" t="s">
        <v>78</v>
      </c>
      <c r="AW234" s="14" t="s">
        <v>31</v>
      </c>
      <c r="AX234" s="14" t="s">
        <v>69</v>
      </c>
      <c r="AY234" s="218" t="s">
        <v>231</v>
      </c>
    </row>
    <row r="235" spans="1:65" s="13" customFormat="1" ht="11.25">
      <c r="B235" s="198"/>
      <c r="C235" s="199"/>
      <c r="D235" s="193" t="s">
        <v>248</v>
      </c>
      <c r="E235" s="200" t="s">
        <v>19</v>
      </c>
      <c r="F235" s="201" t="s">
        <v>1084</v>
      </c>
      <c r="G235" s="199"/>
      <c r="H235" s="200" t="s">
        <v>19</v>
      </c>
      <c r="I235" s="202"/>
      <c r="J235" s="199"/>
      <c r="K235" s="199"/>
      <c r="L235" s="203"/>
      <c r="M235" s="204"/>
      <c r="N235" s="205"/>
      <c r="O235" s="205"/>
      <c r="P235" s="205"/>
      <c r="Q235" s="205"/>
      <c r="R235" s="205"/>
      <c r="S235" s="205"/>
      <c r="T235" s="206"/>
      <c r="AT235" s="207" t="s">
        <v>248</v>
      </c>
      <c r="AU235" s="207" t="s">
        <v>78</v>
      </c>
      <c r="AV235" s="13" t="s">
        <v>76</v>
      </c>
      <c r="AW235" s="13" t="s">
        <v>31</v>
      </c>
      <c r="AX235" s="13" t="s">
        <v>69</v>
      </c>
      <c r="AY235" s="207" t="s">
        <v>231</v>
      </c>
    </row>
    <row r="236" spans="1:65" s="14" customFormat="1" ht="11.25">
      <c r="B236" s="208"/>
      <c r="C236" s="209"/>
      <c r="D236" s="193" t="s">
        <v>248</v>
      </c>
      <c r="E236" s="210" t="s">
        <v>19</v>
      </c>
      <c r="F236" s="211" t="s">
        <v>1101</v>
      </c>
      <c r="G236" s="209"/>
      <c r="H236" s="212">
        <v>97.3</v>
      </c>
      <c r="I236" s="213"/>
      <c r="J236" s="209"/>
      <c r="K236" s="209"/>
      <c r="L236" s="214"/>
      <c r="M236" s="215"/>
      <c r="N236" s="216"/>
      <c r="O236" s="216"/>
      <c r="P236" s="216"/>
      <c r="Q236" s="216"/>
      <c r="R236" s="216"/>
      <c r="S236" s="216"/>
      <c r="T236" s="217"/>
      <c r="AT236" s="218" t="s">
        <v>248</v>
      </c>
      <c r="AU236" s="218" t="s">
        <v>78</v>
      </c>
      <c r="AV236" s="14" t="s">
        <v>78</v>
      </c>
      <c r="AW236" s="14" t="s">
        <v>31</v>
      </c>
      <c r="AX236" s="14" t="s">
        <v>69</v>
      </c>
      <c r="AY236" s="218" t="s">
        <v>231</v>
      </c>
    </row>
    <row r="237" spans="1:65" s="15" customFormat="1" ht="11.25">
      <c r="B237" s="219"/>
      <c r="C237" s="220"/>
      <c r="D237" s="193" t="s">
        <v>248</v>
      </c>
      <c r="E237" s="221" t="s">
        <v>19</v>
      </c>
      <c r="F237" s="222" t="s">
        <v>260</v>
      </c>
      <c r="G237" s="220"/>
      <c r="H237" s="223">
        <v>854.9</v>
      </c>
      <c r="I237" s="224"/>
      <c r="J237" s="220"/>
      <c r="K237" s="220"/>
      <c r="L237" s="225"/>
      <c r="M237" s="226"/>
      <c r="N237" s="227"/>
      <c r="O237" s="227"/>
      <c r="P237" s="227"/>
      <c r="Q237" s="227"/>
      <c r="R237" s="227"/>
      <c r="S237" s="227"/>
      <c r="T237" s="228"/>
      <c r="AT237" s="229" t="s">
        <v>248</v>
      </c>
      <c r="AU237" s="229" t="s">
        <v>78</v>
      </c>
      <c r="AV237" s="15" t="s">
        <v>238</v>
      </c>
      <c r="AW237" s="15" t="s">
        <v>31</v>
      </c>
      <c r="AX237" s="15" t="s">
        <v>76</v>
      </c>
      <c r="AY237" s="229" t="s">
        <v>231</v>
      </c>
    </row>
    <row r="238" spans="1:65" s="2" customFormat="1" ht="49.15" customHeight="1">
      <c r="A238" s="36"/>
      <c r="B238" s="37"/>
      <c r="C238" s="247" t="s">
        <v>7</v>
      </c>
      <c r="D238" s="247" t="s">
        <v>638</v>
      </c>
      <c r="E238" s="248" t="s">
        <v>840</v>
      </c>
      <c r="F238" s="249" t="s">
        <v>1140</v>
      </c>
      <c r="G238" s="250" t="s">
        <v>243</v>
      </c>
      <c r="H238" s="251">
        <v>772.75199999999995</v>
      </c>
      <c r="I238" s="252"/>
      <c r="J238" s="253">
        <f>ROUND(I238*H238,2)</f>
        <v>0</v>
      </c>
      <c r="K238" s="249" t="s">
        <v>19</v>
      </c>
      <c r="L238" s="254"/>
      <c r="M238" s="255" t="s">
        <v>19</v>
      </c>
      <c r="N238" s="256" t="s">
        <v>40</v>
      </c>
      <c r="O238" s="66"/>
      <c r="P238" s="189">
        <f>O238*H238</f>
        <v>0</v>
      </c>
      <c r="Q238" s="189">
        <v>0.216</v>
      </c>
      <c r="R238" s="189">
        <f>Q238*H238</f>
        <v>166.91443199999998</v>
      </c>
      <c r="S238" s="189">
        <v>0</v>
      </c>
      <c r="T238" s="190">
        <f>S238*H238</f>
        <v>0</v>
      </c>
      <c r="U238" s="36"/>
      <c r="V238" s="36"/>
      <c r="W238" s="36"/>
      <c r="X238" s="36"/>
      <c r="Y238" s="36"/>
      <c r="Z238" s="36"/>
      <c r="AA238" s="36"/>
      <c r="AB238" s="36"/>
      <c r="AC238" s="36"/>
      <c r="AD238" s="36"/>
      <c r="AE238" s="36"/>
      <c r="AR238" s="191" t="s">
        <v>287</v>
      </c>
      <c r="AT238" s="191" t="s">
        <v>638</v>
      </c>
      <c r="AU238" s="191" t="s">
        <v>78</v>
      </c>
      <c r="AY238" s="19" t="s">
        <v>231</v>
      </c>
      <c r="BE238" s="192">
        <f>IF(N238="základní",J238,0)</f>
        <v>0</v>
      </c>
      <c r="BF238" s="192">
        <f>IF(N238="snížená",J238,0)</f>
        <v>0</v>
      </c>
      <c r="BG238" s="192">
        <f>IF(N238="zákl. přenesená",J238,0)</f>
        <v>0</v>
      </c>
      <c r="BH238" s="192">
        <f>IF(N238="sníž. přenesená",J238,0)</f>
        <v>0</v>
      </c>
      <c r="BI238" s="192">
        <f>IF(N238="nulová",J238,0)</f>
        <v>0</v>
      </c>
      <c r="BJ238" s="19" t="s">
        <v>76</v>
      </c>
      <c r="BK238" s="192">
        <f>ROUND(I238*H238,2)</f>
        <v>0</v>
      </c>
      <c r="BL238" s="19" t="s">
        <v>238</v>
      </c>
      <c r="BM238" s="191" t="s">
        <v>1141</v>
      </c>
    </row>
    <row r="239" spans="1:65" s="13" customFormat="1" ht="11.25">
      <c r="B239" s="198"/>
      <c r="C239" s="199"/>
      <c r="D239" s="193" t="s">
        <v>248</v>
      </c>
      <c r="E239" s="200" t="s">
        <v>19</v>
      </c>
      <c r="F239" s="201" t="s">
        <v>1082</v>
      </c>
      <c r="G239" s="199"/>
      <c r="H239" s="200" t="s">
        <v>19</v>
      </c>
      <c r="I239" s="202"/>
      <c r="J239" s="199"/>
      <c r="K239" s="199"/>
      <c r="L239" s="203"/>
      <c r="M239" s="204"/>
      <c r="N239" s="205"/>
      <c r="O239" s="205"/>
      <c r="P239" s="205"/>
      <c r="Q239" s="205"/>
      <c r="R239" s="205"/>
      <c r="S239" s="205"/>
      <c r="T239" s="206"/>
      <c r="AT239" s="207" t="s">
        <v>248</v>
      </c>
      <c r="AU239" s="207" t="s">
        <v>78</v>
      </c>
      <c r="AV239" s="13" t="s">
        <v>76</v>
      </c>
      <c r="AW239" s="13" t="s">
        <v>31</v>
      </c>
      <c r="AX239" s="13" t="s">
        <v>69</v>
      </c>
      <c r="AY239" s="207" t="s">
        <v>231</v>
      </c>
    </row>
    <row r="240" spans="1:65" s="14" customFormat="1" ht="11.25">
      <c r="B240" s="208"/>
      <c r="C240" s="209"/>
      <c r="D240" s="193" t="s">
        <v>248</v>
      </c>
      <c r="E240" s="210" t="s">
        <v>19</v>
      </c>
      <c r="F240" s="211" t="s">
        <v>1142</v>
      </c>
      <c r="G240" s="209"/>
      <c r="H240" s="212">
        <v>772.75199999999995</v>
      </c>
      <c r="I240" s="213"/>
      <c r="J240" s="209"/>
      <c r="K240" s="209"/>
      <c r="L240" s="214"/>
      <c r="M240" s="215"/>
      <c r="N240" s="216"/>
      <c r="O240" s="216"/>
      <c r="P240" s="216"/>
      <c r="Q240" s="216"/>
      <c r="R240" s="216"/>
      <c r="S240" s="216"/>
      <c r="T240" s="217"/>
      <c r="AT240" s="218" t="s">
        <v>248</v>
      </c>
      <c r="AU240" s="218" t="s">
        <v>78</v>
      </c>
      <c r="AV240" s="14" t="s">
        <v>78</v>
      </c>
      <c r="AW240" s="14" t="s">
        <v>31</v>
      </c>
      <c r="AX240" s="14" t="s">
        <v>76</v>
      </c>
      <c r="AY240" s="218" t="s">
        <v>231</v>
      </c>
    </row>
    <row r="241" spans="1:65" s="2" customFormat="1" ht="49.15" customHeight="1">
      <c r="A241" s="36"/>
      <c r="B241" s="37"/>
      <c r="C241" s="247" t="s">
        <v>373</v>
      </c>
      <c r="D241" s="247" t="s">
        <v>638</v>
      </c>
      <c r="E241" s="248" t="s">
        <v>850</v>
      </c>
      <c r="F241" s="249" t="s">
        <v>1143</v>
      </c>
      <c r="G241" s="250" t="s">
        <v>243</v>
      </c>
      <c r="H241" s="251">
        <v>99.245999999999995</v>
      </c>
      <c r="I241" s="252"/>
      <c r="J241" s="253">
        <f>ROUND(I241*H241,2)</f>
        <v>0</v>
      </c>
      <c r="K241" s="249" t="s">
        <v>19</v>
      </c>
      <c r="L241" s="254"/>
      <c r="M241" s="255" t="s">
        <v>19</v>
      </c>
      <c r="N241" s="256" t="s">
        <v>40</v>
      </c>
      <c r="O241" s="66"/>
      <c r="P241" s="189">
        <f>O241*H241</f>
        <v>0</v>
      </c>
      <c r="Q241" s="189">
        <v>0.216</v>
      </c>
      <c r="R241" s="189">
        <f>Q241*H241</f>
        <v>21.437135999999999</v>
      </c>
      <c r="S241" s="189">
        <v>0</v>
      </c>
      <c r="T241" s="190">
        <f>S241*H241</f>
        <v>0</v>
      </c>
      <c r="U241" s="36"/>
      <c r="V241" s="36"/>
      <c r="W241" s="36"/>
      <c r="X241" s="36"/>
      <c r="Y241" s="36"/>
      <c r="Z241" s="36"/>
      <c r="AA241" s="36"/>
      <c r="AB241" s="36"/>
      <c r="AC241" s="36"/>
      <c r="AD241" s="36"/>
      <c r="AE241" s="36"/>
      <c r="AR241" s="191" t="s">
        <v>287</v>
      </c>
      <c r="AT241" s="191" t="s">
        <v>638</v>
      </c>
      <c r="AU241" s="191" t="s">
        <v>78</v>
      </c>
      <c r="AY241" s="19" t="s">
        <v>231</v>
      </c>
      <c r="BE241" s="192">
        <f>IF(N241="základní",J241,0)</f>
        <v>0</v>
      </c>
      <c r="BF241" s="192">
        <f>IF(N241="snížená",J241,0)</f>
        <v>0</v>
      </c>
      <c r="BG241" s="192">
        <f>IF(N241="zákl. přenesená",J241,0)</f>
        <v>0</v>
      </c>
      <c r="BH241" s="192">
        <f>IF(N241="sníž. přenesená",J241,0)</f>
        <v>0</v>
      </c>
      <c r="BI241" s="192">
        <f>IF(N241="nulová",J241,0)</f>
        <v>0</v>
      </c>
      <c r="BJ241" s="19" t="s">
        <v>76</v>
      </c>
      <c r="BK241" s="192">
        <f>ROUND(I241*H241,2)</f>
        <v>0</v>
      </c>
      <c r="BL241" s="19" t="s">
        <v>238</v>
      </c>
      <c r="BM241" s="191" t="s">
        <v>1144</v>
      </c>
    </row>
    <row r="242" spans="1:65" s="13" customFormat="1" ht="11.25">
      <c r="B242" s="198"/>
      <c r="C242" s="199"/>
      <c r="D242" s="193" t="s">
        <v>248</v>
      </c>
      <c r="E242" s="200" t="s">
        <v>19</v>
      </c>
      <c r="F242" s="201" t="s">
        <v>1084</v>
      </c>
      <c r="G242" s="199"/>
      <c r="H242" s="200" t="s">
        <v>19</v>
      </c>
      <c r="I242" s="202"/>
      <c r="J242" s="199"/>
      <c r="K242" s="199"/>
      <c r="L242" s="203"/>
      <c r="M242" s="204"/>
      <c r="N242" s="205"/>
      <c r="O242" s="205"/>
      <c r="P242" s="205"/>
      <c r="Q242" s="205"/>
      <c r="R242" s="205"/>
      <c r="S242" s="205"/>
      <c r="T242" s="206"/>
      <c r="AT242" s="207" t="s">
        <v>248</v>
      </c>
      <c r="AU242" s="207" t="s">
        <v>78</v>
      </c>
      <c r="AV242" s="13" t="s">
        <v>76</v>
      </c>
      <c r="AW242" s="13" t="s">
        <v>31</v>
      </c>
      <c r="AX242" s="13" t="s">
        <v>69</v>
      </c>
      <c r="AY242" s="207" t="s">
        <v>231</v>
      </c>
    </row>
    <row r="243" spans="1:65" s="14" customFormat="1" ht="11.25">
      <c r="B243" s="208"/>
      <c r="C243" s="209"/>
      <c r="D243" s="193" t="s">
        <v>248</v>
      </c>
      <c r="E243" s="210" t="s">
        <v>19</v>
      </c>
      <c r="F243" s="211" t="s">
        <v>1145</v>
      </c>
      <c r="G243" s="209"/>
      <c r="H243" s="212">
        <v>99.245999999999995</v>
      </c>
      <c r="I243" s="213"/>
      <c r="J243" s="209"/>
      <c r="K243" s="209"/>
      <c r="L243" s="214"/>
      <c r="M243" s="215"/>
      <c r="N243" s="216"/>
      <c r="O243" s="216"/>
      <c r="P243" s="216"/>
      <c r="Q243" s="216"/>
      <c r="R243" s="216"/>
      <c r="S243" s="216"/>
      <c r="T243" s="217"/>
      <c r="AT243" s="218" t="s">
        <v>248</v>
      </c>
      <c r="AU243" s="218" t="s">
        <v>78</v>
      </c>
      <c r="AV243" s="14" t="s">
        <v>78</v>
      </c>
      <c r="AW243" s="14" t="s">
        <v>31</v>
      </c>
      <c r="AX243" s="14" t="s">
        <v>76</v>
      </c>
      <c r="AY243" s="218" t="s">
        <v>231</v>
      </c>
    </row>
    <row r="244" spans="1:65" s="2" customFormat="1" ht="33" customHeight="1">
      <c r="A244" s="36"/>
      <c r="B244" s="37"/>
      <c r="C244" s="180" t="s">
        <v>380</v>
      </c>
      <c r="D244" s="180" t="s">
        <v>234</v>
      </c>
      <c r="E244" s="181" t="s">
        <v>1146</v>
      </c>
      <c r="F244" s="182" t="s">
        <v>1147</v>
      </c>
      <c r="G244" s="183" t="s">
        <v>243</v>
      </c>
      <c r="H244" s="184">
        <v>832.5</v>
      </c>
      <c r="I244" s="185"/>
      <c r="J244" s="186">
        <f>ROUND(I244*H244,2)</f>
        <v>0</v>
      </c>
      <c r="K244" s="182" t="s">
        <v>19</v>
      </c>
      <c r="L244" s="41"/>
      <c r="M244" s="187" t="s">
        <v>19</v>
      </c>
      <c r="N244" s="188" t="s">
        <v>40</v>
      </c>
      <c r="O244" s="66"/>
      <c r="P244" s="189">
        <f>O244*H244</f>
        <v>0</v>
      </c>
      <c r="Q244" s="189">
        <v>8.8800000000000004E-2</v>
      </c>
      <c r="R244" s="189">
        <f>Q244*H244</f>
        <v>73.926000000000002</v>
      </c>
      <c r="S244" s="189">
        <v>0</v>
      </c>
      <c r="T244" s="190">
        <f>S244*H244</f>
        <v>0</v>
      </c>
      <c r="U244" s="36"/>
      <c r="V244" s="36"/>
      <c r="W244" s="36"/>
      <c r="X244" s="36"/>
      <c r="Y244" s="36"/>
      <c r="Z244" s="36"/>
      <c r="AA244" s="36"/>
      <c r="AB244" s="36"/>
      <c r="AC244" s="36"/>
      <c r="AD244" s="36"/>
      <c r="AE244" s="36"/>
      <c r="AR244" s="191" t="s">
        <v>238</v>
      </c>
      <c r="AT244" s="191" t="s">
        <v>234</v>
      </c>
      <c r="AU244" s="191" t="s">
        <v>78</v>
      </c>
      <c r="AY244" s="19" t="s">
        <v>231</v>
      </c>
      <c r="BE244" s="192">
        <f>IF(N244="základní",J244,0)</f>
        <v>0</v>
      </c>
      <c r="BF244" s="192">
        <f>IF(N244="snížená",J244,0)</f>
        <v>0</v>
      </c>
      <c r="BG244" s="192">
        <f>IF(N244="zákl. přenesená",J244,0)</f>
        <v>0</v>
      </c>
      <c r="BH244" s="192">
        <f>IF(N244="sníž. přenesená",J244,0)</f>
        <v>0</v>
      </c>
      <c r="BI244" s="192">
        <f>IF(N244="nulová",J244,0)</f>
        <v>0</v>
      </c>
      <c r="BJ244" s="19" t="s">
        <v>76</v>
      </c>
      <c r="BK244" s="192">
        <f>ROUND(I244*H244,2)</f>
        <v>0</v>
      </c>
      <c r="BL244" s="19" t="s">
        <v>238</v>
      </c>
      <c r="BM244" s="191" t="s">
        <v>1148</v>
      </c>
    </row>
    <row r="245" spans="1:65" s="2" customFormat="1" ht="117">
      <c r="A245" s="36"/>
      <c r="B245" s="37"/>
      <c r="C245" s="38"/>
      <c r="D245" s="193" t="s">
        <v>246</v>
      </c>
      <c r="E245" s="38"/>
      <c r="F245" s="194" t="s">
        <v>837</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246</v>
      </c>
      <c r="AU245" s="19" t="s">
        <v>78</v>
      </c>
    </row>
    <row r="246" spans="1:65" s="13" customFormat="1" ht="11.25">
      <c r="B246" s="198"/>
      <c r="C246" s="199"/>
      <c r="D246" s="193" t="s">
        <v>248</v>
      </c>
      <c r="E246" s="200" t="s">
        <v>19</v>
      </c>
      <c r="F246" s="201" t="s">
        <v>1080</v>
      </c>
      <c r="G246" s="199"/>
      <c r="H246" s="200" t="s">
        <v>19</v>
      </c>
      <c r="I246" s="202"/>
      <c r="J246" s="199"/>
      <c r="K246" s="199"/>
      <c r="L246" s="203"/>
      <c r="M246" s="204"/>
      <c r="N246" s="205"/>
      <c r="O246" s="205"/>
      <c r="P246" s="205"/>
      <c r="Q246" s="205"/>
      <c r="R246" s="205"/>
      <c r="S246" s="205"/>
      <c r="T246" s="206"/>
      <c r="AT246" s="207" t="s">
        <v>248</v>
      </c>
      <c r="AU246" s="207" t="s">
        <v>78</v>
      </c>
      <c r="AV246" s="13" t="s">
        <v>76</v>
      </c>
      <c r="AW246" s="13" t="s">
        <v>31</v>
      </c>
      <c r="AX246" s="13" t="s">
        <v>69</v>
      </c>
      <c r="AY246" s="207" t="s">
        <v>231</v>
      </c>
    </row>
    <row r="247" spans="1:65" s="14" customFormat="1" ht="11.25">
      <c r="B247" s="208"/>
      <c r="C247" s="209"/>
      <c r="D247" s="193" t="s">
        <v>248</v>
      </c>
      <c r="E247" s="210" t="s">
        <v>19</v>
      </c>
      <c r="F247" s="211" t="s">
        <v>1099</v>
      </c>
      <c r="G247" s="209"/>
      <c r="H247" s="212">
        <v>804.2</v>
      </c>
      <c r="I247" s="213"/>
      <c r="J247" s="209"/>
      <c r="K247" s="209"/>
      <c r="L247" s="214"/>
      <c r="M247" s="215"/>
      <c r="N247" s="216"/>
      <c r="O247" s="216"/>
      <c r="P247" s="216"/>
      <c r="Q247" s="216"/>
      <c r="R247" s="216"/>
      <c r="S247" s="216"/>
      <c r="T247" s="217"/>
      <c r="AT247" s="218" t="s">
        <v>248</v>
      </c>
      <c r="AU247" s="218" t="s">
        <v>78</v>
      </c>
      <c r="AV247" s="14" t="s">
        <v>78</v>
      </c>
      <c r="AW247" s="14" t="s">
        <v>31</v>
      </c>
      <c r="AX247" s="14" t="s">
        <v>69</v>
      </c>
      <c r="AY247" s="218" t="s">
        <v>231</v>
      </c>
    </row>
    <row r="248" spans="1:65" s="13" customFormat="1" ht="11.25">
      <c r="B248" s="198"/>
      <c r="C248" s="199"/>
      <c r="D248" s="193" t="s">
        <v>248</v>
      </c>
      <c r="E248" s="200" t="s">
        <v>19</v>
      </c>
      <c r="F248" s="201" t="s">
        <v>1086</v>
      </c>
      <c r="G248" s="199"/>
      <c r="H248" s="200" t="s">
        <v>19</v>
      </c>
      <c r="I248" s="202"/>
      <c r="J248" s="199"/>
      <c r="K248" s="199"/>
      <c r="L248" s="203"/>
      <c r="M248" s="204"/>
      <c r="N248" s="205"/>
      <c r="O248" s="205"/>
      <c r="P248" s="205"/>
      <c r="Q248" s="205"/>
      <c r="R248" s="205"/>
      <c r="S248" s="205"/>
      <c r="T248" s="206"/>
      <c r="AT248" s="207" t="s">
        <v>248</v>
      </c>
      <c r="AU248" s="207" t="s">
        <v>78</v>
      </c>
      <c r="AV248" s="13" t="s">
        <v>76</v>
      </c>
      <c r="AW248" s="13" t="s">
        <v>31</v>
      </c>
      <c r="AX248" s="13" t="s">
        <v>69</v>
      </c>
      <c r="AY248" s="207" t="s">
        <v>231</v>
      </c>
    </row>
    <row r="249" spans="1:65" s="14" customFormat="1" ht="11.25">
      <c r="B249" s="208"/>
      <c r="C249" s="209"/>
      <c r="D249" s="193" t="s">
        <v>248</v>
      </c>
      <c r="E249" s="210" t="s">
        <v>19</v>
      </c>
      <c r="F249" s="211" t="s">
        <v>1102</v>
      </c>
      <c r="G249" s="209"/>
      <c r="H249" s="212">
        <v>28.3</v>
      </c>
      <c r="I249" s="213"/>
      <c r="J249" s="209"/>
      <c r="K249" s="209"/>
      <c r="L249" s="214"/>
      <c r="M249" s="215"/>
      <c r="N249" s="216"/>
      <c r="O249" s="216"/>
      <c r="P249" s="216"/>
      <c r="Q249" s="216"/>
      <c r="R249" s="216"/>
      <c r="S249" s="216"/>
      <c r="T249" s="217"/>
      <c r="AT249" s="218" t="s">
        <v>248</v>
      </c>
      <c r="AU249" s="218" t="s">
        <v>78</v>
      </c>
      <c r="AV249" s="14" t="s">
        <v>78</v>
      </c>
      <c r="AW249" s="14" t="s">
        <v>31</v>
      </c>
      <c r="AX249" s="14" t="s">
        <v>69</v>
      </c>
      <c r="AY249" s="218" t="s">
        <v>231</v>
      </c>
    </row>
    <row r="250" spans="1:65" s="15" customFormat="1" ht="11.25">
      <c r="B250" s="219"/>
      <c r="C250" s="220"/>
      <c r="D250" s="193" t="s">
        <v>248</v>
      </c>
      <c r="E250" s="221" t="s">
        <v>19</v>
      </c>
      <c r="F250" s="222" t="s">
        <v>260</v>
      </c>
      <c r="G250" s="220"/>
      <c r="H250" s="223">
        <v>832.5</v>
      </c>
      <c r="I250" s="224"/>
      <c r="J250" s="220"/>
      <c r="K250" s="220"/>
      <c r="L250" s="225"/>
      <c r="M250" s="226"/>
      <c r="N250" s="227"/>
      <c r="O250" s="227"/>
      <c r="P250" s="227"/>
      <c r="Q250" s="227"/>
      <c r="R250" s="227"/>
      <c r="S250" s="227"/>
      <c r="T250" s="228"/>
      <c r="AT250" s="229" t="s">
        <v>248</v>
      </c>
      <c r="AU250" s="229" t="s">
        <v>78</v>
      </c>
      <c r="AV250" s="15" t="s">
        <v>238</v>
      </c>
      <c r="AW250" s="15" t="s">
        <v>31</v>
      </c>
      <c r="AX250" s="15" t="s">
        <v>76</v>
      </c>
      <c r="AY250" s="229" t="s">
        <v>231</v>
      </c>
    </row>
    <row r="251" spans="1:65" s="2" customFormat="1" ht="49.15" customHeight="1">
      <c r="A251" s="36"/>
      <c r="B251" s="37"/>
      <c r="C251" s="247" t="s">
        <v>384</v>
      </c>
      <c r="D251" s="247" t="s">
        <v>638</v>
      </c>
      <c r="E251" s="248" t="s">
        <v>1149</v>
      </c>
      <c r="F251" s="249" t="s">
        <v>1150</v>
      </c>
      <c r="G251" s="250" t="s">
        <v>243</v>
      </c>
      <c r="H251" s="251">
        <v>28.866</v>
      </c>
      <c r="I251" s="252"/>
      <c r="J251" s="253">
        <f>ROUND(I251*H251,2)</f>
        <v>0</v>
      </c>
      <c r="K251" s="249" t="s">
        <v>19</v>
      </c>
      <c r="L251" s="254"/>
      <c r="M251" s="255" t="s">
        <v>19</v>
      </c>
      <c r="N251" s="256" t="s">
        <v>40</v>
      </c>
      <c r="O251" s="66"/>
      <c r="P251" s="189">
        <f>O251*H251</f>
        <v>0</v>
      </c>
      <c r="Q251" s="189">
        <v>0.108</v>
      </c>
      <c r="R251" s="189">
        <f>Q251*H251</f>
        <v>3.1175280000000001</v>
      </c>
      <c r="S251" s="189">
        <v>0</v>
      </c>
      <c r="T251" s="190">
        <f>S251*H251</f>
        <v>0</v>
      </c>
      <c r="U251" s="36"/>
      <c r="V251" s="36"/>
      <c r="W251" s="36"/>
      <c r="X251" s="36"/>
      <c r="Y251" s="36"/>
      <c r="Z251" s="36"/>
      <c r="AA251" s="36"/>
      <c r="AB251" s="36"/>
      <c r="AC251" s="36"/>
      <c r="AD251" s="36"/>
      <c r="AE251" s="36"/>
      <c r="AR251" s="191" t="s">
        <v>287</v>
      </c>
      <c r="AT251" s="191" t="s">
        <v>638</v>
      </c>
      <c r="AU251" s="191" t="s">
        <v>78</v>
      </c>
      <c r="AY251" s="19" t="s">
        <v>231</v>
      </c>
      <c r="BE251" s="192">
        <f>IF(N251="základní",J251,0)</f>
        <v>0</v>
      </c>
      <c r="BF251" s="192">
        <f>IF(N251="snížená",J251,0)</f>
        <v>0</v>
      </c>
      <c r="BG251" s="192">
        <f>IF(N251="zákl. přenesená",J251,0)</f>
        <v>0</v>
      </c>
      <c r="BH251" s="192">
        <f>IF(N251="sníž. přenesená",J251,0)</f>
        <v>0</v>
      </c>
      <c r="BI251" s="192">
        <f>IF(N251="nulová",J251,0)</f>
        <v>0</v>
      </c>
      <c r="BJ251" s="19" t="s">
        <v>76</v>
      </c>
      <c r="BK251" s="192">
        <f>ROUND(I251*H251,2)</f>
        <v>0</v>
      </c>
      <c r="BL251" s="19" t="s">
        <v>238</v>
      </c>
      <c r="BM251" s="191" t="s">
        <v>1151</v>
      </c>
    </row>
    <row r="252" spans="1:65" s="13" customFormat="1" ht="11.25">
      <c r="B252" s="198"/>
      <c r="C252" s="199"/>
      <c r="D252" s="193" t="s">
        <v>248</v>
      </c>
      <c r="E252" s="200" t="s">
        <v>19</v>
      </c>
      <c r="F252" s="201" t="s">
        <v>1086</v>
      </c>
      <c r="G252" s="199"/>
      <c r="H252" s="200" t="s">
        <v>19</v>
      </c>
      <c r="I252" s="202"/>
      <c r="J252" s="199"/>
      <c r="K252" s="199"/>
      <c r="L252" s="203"/>
      <c r="M252" s="204"/>
      <c r="N252" s="205"/>
      <c r="O252" s="205"/>
      <c r="P252" s="205"/>
      <c r="Q252" s="205"/>
      <c r="R252" s="205"/>
      <c r="S252" s="205"/>
      <c r="T252" s="206"/>
      <c r="AT252" s="207" t="s">
        <v>248</v>
      </c>
      <c r="AU252" s="207" t="s">
        <v>78</v>
      </c>
      <c r="AV252" s="13" t="s">
        <v>76</v>
      </c>
      <c r="AW252" s="13" t="s">
        <v>31</v>
      </c>
      <c r="AX252" s="13" t="s">
        <v>69</v>
      </c>
      <c r="AY252" s="207" t="s">
        <v>231</v>
      </c>
    </row>
    <row r="253" spans="1:65" s="14" customFormat="1" ht="11.25">
      <c r="B253" s="208"/>
      <c r="C253" s="209"/>
      <c r="D253" s="193" t="s">
        <v>248</v>
      </c>
      <c r="E253" s="210" t="s">
        <v>19</v>
      </c>
      <c r="F253" s="211" t="s">
        <v>1152</v>
      </c>
      <c r="G253" s="209"/>
      <c r="H253" s="212">
        <v>28.866</v>
      </c>
      <c r="I253" s="213"/>
      <c r="J253" s="209"/>
      <c r="K253" s="209"/>
      <c r="L253" s="214"/>
      <c r="M253" s="215"/>
      <c r="N253" s="216"/>
      <c r="O253" s="216"/>
      <c r="P253" s="216"/>
      <c r="Q253" s="216"/>
      <c r="R253" s="216"/>
      <c r="S253" s="216"/>
      <c r="T253" s="217"/>
      <c r="AT253" s="218" t="s">
        <v>248</v>
      </c>
      <c r="AU253" s="218" t="s">
        <v>78</v>
      </c>
      <c r="AV253" s="14" t="s">
        <v>78</v>
      </c>
      <c r="AW253" s="14" t="s">
        <v>31</v>
      </c>
      <c r="AX253" s="14" t="s">
        <v>69</v>
      </c>
      <c r="AY253" s="218" t="s">
        <v>231</v>
      </c>
    </row>
    <row r="254" spans="1:65" s="15" customFormat="1" ht="11.25">
      <c r="B254" s="219"/>
      <c r="C254" s="220"/>
      <c r="D254" s="193" t="s">
        <v>248</v>
      </c>
      <c r="E254" s="221" t="s">
        <v>19</v>
      </c>
      <c r="F254" s="222" t="s">
        <v>260</v>
      </c>
      <c r="G254" s="220"/>
      <c r="H254" s="223">
        <v>28.866</v>
      </c>
      <c r="I254" s="224"/>
      <c r="J254" s="220"/>
      <c r="K254" s="220"/>
      <c r="L254" s="225"/>
      <c r="M254" s="226"/>
      <c r="N254" s="227"/>
      <c r="O254" s="227"/>
      <c r="P254" s="227"/>
      <c r="Q254" s="227"/>
      <c r="R254" s="227"/>
      <c r="S254" s="227"/>
      <c r="T254" s="228"/>
      <c r="AT254" s="229" t="s">
        <v>248</v>
      </c>
      <c r="AU254" s="229" t="s">
        <v>78</v>
      </c>
      <c r="AV254" s="15" t="s">
        <v>238</v>
      </c>
      <c r="AW254" s="15" t="s">
        <v>31</v>
      </c>
      <c r="AX254" s="15" t="s">
        <v>76</v>
      </c>
      <c r="AY254" s="229" t="s">
        <v>231</v>
      </c>
    </row>
    <row r="255" spans="1:65" s="2" customFormat="1" ht="49.15" customHeight="1">
      <c r="A255" s="36"/>
      <c r="B255" s="37"/>
      <c r="C255" s="247" t="s">
        <v>378</v>
      </c>
      <c r="D255" s="247" t="s">
        <v>638</v>
      </c>
      <c r="E255" s="248" t="s">
        <v>1153</v>
      </c>
      <c r="F255" s="249" t="s">
        <v>1154</v>
      </c>
      <c r="G255" s="250" t="s">
        <v>243</v>
      </c>
      <c r="H255" s="251">
        <v>820.28399999999999</v>
      </c>
      <c r="I255" s="252"/>
      <c r="J255" s="253">
        <f>ROUND(I255*H255,2)</f>
        <v>0</v>
      </c>
      <c r="K255" s="249" t="s">
        <v>19</v>
      </c>
      <c r="L255" s="254"/>
      <c r="M255" s="255" t="s">
        <v>19</v>
      </c>
      <c r="N255" s="256" t="s">
        <v>40</v>
      </c>
      <c r="O255" s="66"/>
      <c r="P255" s="189">
        <f>O255*H255</f>
        <v>0</v>
      </c>
      <c r="Q255" s="189">
        <v>0.108</v>
      </c>
      <c r="R255" s="189">
        <f>Q255*H255</f>
        <v>88.590671999999998</v>
      </c>
      <c r="S255" s="189">
        <v>0</v>
      </c>
      <c r="T255" s="190">
        <f>S255*H255</f>
        <v>0</v>
      </c>
      <c r="U255" s="36"/>
      <c r="V255" s="36"/>
      <c r="W255" s="36"/>
      <c r="X255" s="36"/>
      <c r="Y255" s="36"/>
      <c r="Z255" s="36"/>
      <c r="AA255" s="36"/>
      <c r="AB255" s="36"/>
      <c r="AC255" s="36"/>
      <c r="AD255" s="36"/>
      <c r="AE255" s="36"/>
      <c r="AR255" s="191" t="s">
        <v>287</v>
      </c>
      <c r="AT255" s="191" t="s">
        <v>638</v>
      </c>
      <c r="AU255" s="191" t="s">
        <v>78</v>
      </c>
      <c r="AY255" s="19" t="s">
        <v>231</v>
      </c>
      <c r="BE255" s="192">
        <f>IF(N255="základní",J255,0)</f>
        <v>0</v>
      </c>
      <c r="BF255" s="192">
        <f>IF(N255="snížená",J255,0)</f>
        <v>0</v>
      </c>
      <c r="BG255" s="192">
        <f>IF(N255="zákl. přenesená",J255,0)</f>
        <v>0</v>
      </c>
      <c r="BH255" s="192">
        <f>IF(N255="sníž. přenesená",J255,0)</f>
        <v>0</v>
      </c>
      <c r="BI255" s="192">
        <f>IF(N255="nulová",J255,0)</f>
        <v>0</v>
      </c>
      <c r="BJ255" s="19" t="s">
        <v>76</v>
      </c>
      <c r="BK255" s="192">
        <f>ROUND(I255*H255,2)</f>
        <v>0</v>
      </c>
      <c r="BL255" s="19" t="s">
        <v>238</v>
      </c>
      <c r="BM255" s="191" t="s">
        <v>1155</v>
      </c>
    </row>
    <row r="256" spans="1:65" s="13" customFormat="1" ht="11.25">
      <c r="B256" s="198"/>
      <c r="C256" s="199"/>
      <c r="D256" s="193" t="s">
        <v>248</v>
      </c>
      <c r="E256" s="200" t="s">
        <v>19</v>
      </c>
      <c r="F256" s="201" t="s">
        <v>1080</v>
      </c>
      <c r="G256" s="199"/>
      <c r="H256" s="200" t="s">
        <v>19</v>
      </c>
      <c r="I256" s="202"/>
      <c r="J256" s="199"/>
      <c r="K256" s="199"/>
      <c r="L256" s="203"/>
      <c r="M256" s="204"/>
      <c r="N256" s="205"/>
      <c r="O256" s="205"/>
      <c r="P256" s="205"/>
      <c r="Q256" s="205"/>
      <c r="R256" s="205"/>
      <c r="S256" s="205"/>
      <c r="T256" s="206"/>
      <c r="AT256" s="207" t="s">
        <v>248</v>
      </c>
      <c r="AU256" s="207" t="s">
        <v>78</v>
      </c>
      <c r="AV256" s="13" t="s">
        <v>76</v>
      </c>
      <c r="AW256" s="13" t="s">
        <v>31</v>
      </c>
      <c r="AX256" s="13" t="s">
        <v>69</v>
      </c>
      <c r="AY256" s="207" t="s">
        <v>231</v>
      </c>
    </row>
    <row r="257" spans="1:65" s="14" customFormat="1" ht="11.25">
      <c r="B257" s="208"/>
      <c r="C257" s="209"/>
      <c r="D257" s="193" t="s">
        <v>248</v>
      </c>
      <c r="E257" s="210" t="s">
        <v>19</v>
      </c>
      <c r="F257" s="211" t="s">
        <v>1156</v>
      </c>
      <c r="G257" s="209"/>
      <c r="H257" s="212">
        <v>820.28399999999999</v>
      </c>
      <c r="I257" s="213"/>
      <c r="J257" s="209"/>
      <c r="K257" s="209"/>
      <c r="L257" s="214"/>
      <c r="M257" s="215"/>
      <c r="N257" s="216"/>
      <c r="O257" s="216"/>
      <c r="P257" s="216"/>
      <c r="Q257" s="216"/>
      <c r="R257" s="216"/>
      <c r="S257" s="216"/>
      <c r="T257" s="217"/>
      <c r="AT257" s="218" t="s">
        <v>248</v>
      </c>
      <c r="AU257" s="218" t="s">
        <v>78</v>
      </c>
      <c r="AV257" s="14" t="s">
        <v>78</v>
      </c>
      <c r="AW257" s="14" t="s">
        <v>31</v>
      </c>
      <c r="AX257" s="14" t="s">
        <v>69</v>
      </c>
      <c r="AY257" s="218" t="s">
        <v>231</v>
      </c>
    </row>
    <row r="258" spans="1:65" s="15" customFormat="1" ht="11.25">
      <c r="B258" s="219"/>
      <c r="C258" s="220"/>
      <c r="D258" s="193" t="s">
        <v>248</v>
      </c>
      <c r="E258" s="221" t="s">
        <v>19</v>
      </c>
      <c r="F258" s="222" t="s">
        <v>260</v>
      </c>
      <c r="G258" s="220"/>
      <c r="H258" s="223">
        <v>820.28399999999999</v>
      </c>
      <c r="I258" s="224"/>
      <c r="J258" s="220"/>
      <c r="K258" s="220"/>
      <c r="L258" s="225"/>
      <c r="M258" s="226"/>
      <c r="N258" s="227"/>
      <c r="O258" s="227"/>
      <c r="P258" s="227"/>
      <c r="Q258" s="227"/>
      <c r="R258" s="227"/>
      <c r="S258" s="227"/>
      <c r="T258" s="228"/>
      <c r="AT258" s="229" t="s">
        <v>248</v>
      </c>
      <c r="AU258" s="229" t="s">
        <v>78</v>
      </c>
      <c r="AV258" s="15" t="s">
        <v>238</v>
      </c>
      <c r="AW258" s="15" t="s">
        <v>31</v>
      </c>
      <c r="AX258" s="15" t="s">
        <v>76</v>
      </c>
      <c r="AY258" s="229" t="s">
        <v>231</v>
      </c>
    </row>
    <row r="259" spans="1:65" s="12" customFormat="1" ht="22.9" customHeight="1">
      <c r="B259" s="164"/>
      <c r="C259" s="165"/>
      <c r="D259" s="166" t="s">
        <v>68</v>
      </c>
      <c r="E259" s="178" t="s">
        <v>275</v>
      </c>
      <c r="F259" s="178" t="s">
        <v>854</v>
      </c>
      <c r="G259" s="165"/>
      <c r="H259" s="165"/>
      <c r="I259" s="168"/>
      <c r="J259" s="179">
        <f>BK259</f>
        <v>0</v>
      </c>
      <c r="K259" s="165"/>
      <c r="L259" s="170"/>
      <c r="M259" s="171"/>
      <c r="N259" s="172"/>
      <c r="O259" s="172"/>
      <c r="P259" s="173">
        <f>SUM(P260:P272)</f>
        <v>0</v>
      </c>
      <c r="Q259" s="172"/>
      <c r="R259" s="173">
        <f>SUM(R260:R272)</f>
        <v>118.38703908000001</v>
      </c>
      <c r="S259" s="172"/>
      <c r="T259" s="174">
        <f>SUM(T260:T272)</f>
        <v>0</v>
      </c>
      <c r="AR259" s="175" t="s">
        <v>76</v>
      </c>
      <c r="AT259" s="176" t="s">
        <v>68</v>
      </c>
      <c r="AU259" s="176" t="s">
        <v>76</v>
      </c>
      <c r="AY259" s="175" t="s">
        <v>231</v>
      </c>
      <c r="BK259" s="177">
        <f>SUM(BK260:BK272)</f>
        <v>0</v>
      </c>
    </row>
    <row r="260" spans="1:65" s="2" customFormat="1" ht="33" customHeight="1">
      <c r="A260" s="36"/>
      <c r="B260" s="37"/>
      <c r="C260" s="180" t="s">
        <v>391</v>
      </c>
      <c r="D260" s="180" t="s">
        <v>234</v>
      </c>
      <c r="E260" s="181" t="s">
        <v>1157</v>
      </c>
      <c r="F260" s="182" t="s">
        <v>1158</v>
      </c>
      <c r="G260" s="183" t="s">
        <v>356</v>
      </c>
      <c r="H260" s="184">
        <v>48.252000000000002</v>
      </c>
      <c r="I260" s="185"/>
      <c r="J260" s="186">
        <f>ROUND(I260*H260,2)</f>
        <v>0</v>
      </c>
      <c r="K260" s="182" t="s">
        <v>244</v>
      </c>
      <c r="L260" s="41"/>
      <c r="M260" s="187" t="s">
        <v>19</v>
      </c>
      <c r="N260" s="188" t="s">
        <v>40</v>
      </c>
      <c r="O260" s="66"/>
      <c r="P260" s="189">
        <f>O260*H260</f>
        <v>0</v>
      </c>
      <c r="Q260" s="189">
        <v>2.45329</v>
      </c>
      <c r="R260" s="189">
        <f>Q260*H260</f>
        <v>118.37614908</v>
      </c>
      <c r="S260" s="189">
        <v>0</v>
      </c>
      <c r="T260" s="190">
        <f>S260*H260</f>
        <v>0</v>
      </c>
      <c r="U260" s="36"/>
      <c r="V260" s="36"/>
      <c r="W260" s="36"/>
      <c r="X260" s="36"/>
      <c r="Y260" s="36"/>
      <c r="Z260" s="36"/>
      <c r="AA260" s="36"/>
      <c r="AB260" s="36"/>
      <c r="AC260" s="36"/>
      <c r="AD260" s="36"/>
      <c r="AE260" s="36"/>
      <c r="AR260" s="191" t="s">
        <v>238</v>
      </c>
      <c r="AT260" s="191" t="s">
        <v>234</v>
      </c>
      <c r="AU260" s="191" t="s">
        <v>78</v>
      </c>
      <c r="AY260" s="19" t="s">
        <v>231</v>
      </c>
      <c r="BE260" s="192">
        <f>IF(N260="základní",J260,0)</f>
        <v>0</v>
      </c>
      <c r="BF260" s="192">
        <f>IF(N260="snížená",J260,0)</f>
        <v>0</v>
      </c>
      <c r="BG260" s="192">
        <f>IF(N260="zákl. přenesená",J260,0)</f>
        <v>0</v>
      </c>
      <c r="BH260" s="192">
        <f>IF(N260="sníž. přenesená",J260,0)</f>
        <v>0</v>
      </c>
      <c r="BI260" s="192">
        <f>IF(N260="nulová",J260,0)</f>
        <v>0</v>
      </c>
      <c r="BJ260" s="19" t="s">
        <v>76</v>
      </c>
      <c r="BK260" s="192">
        <f>ROUND(I260*H260,2)</f>
        <v>0</v>
      </c>
      <c r="BL260" s="19" t="s">
        <v>238</v>
      </c>
      <c r="BM260" s="191" t="s">
        <v>1159</v>
      </c>
    </row>
    <row r="261" spans="1:65" s="2" customFormat="1" ht="224.25">
      <c r="A261" s="36"/>
      <c r="B261" s="37"/>
      <c r="C261" s="38"/>
      <c r="D261" s="193" t="s">
        <v>246</v>
      </c>
      <c r="E261" s="38"/>
      <c r="F261" s="194" t="s">
        <v>1160</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246</v>
      </c>
      <c r="AU261" s="19" t="s">
        <v>78</v>
      </c>
    </row>
    <row r="262" spans="1:65" s="13" customFormat="1" ht="11.25">
      <c r="B262" s="198"/>
      <c r="C262" s="199"/>
      <c r="D262" s="193" t="s">
        <v>248</v>
      </c>
      <c r="E262" s="200" t="s">
        <v>19</v>
      </c>
      <c r="F262" s="201" t="s">
        <v>1161</v>
      </c>
      <c r="G262" s="199"/>
      <c r="H262" s="200" t="s">
        <v>19</v>
      </c>
      <c r="I262" s="202"/>
      <c r="J262" s="199"/>
      <c r="K262" s="199"/>
      <c r="L262" s="203"/>
      <c r="M262" s="204"/>
      <c r="N262" s="205"/>
      <c r="O262" s="205"/>
      <c r="P262" s="205"/>
      <c r="Q262" s="205"/>
      <c r="R262" s="205"/>
      <c r="S262" s="205"/>
      <c r="T262" s="206"/>
      <c r="AT262" s="207" t="s">
        <v>248</v>
      </c>
      <c r="AU262" s="207" t="s">
        <v>78</v>
      </c>
      <c r="AV262" s="13" t="s">
        <v>76</v>
      </c>
      <c r="AW262" s="13" t="s">
        <v>31</v>
      </c>
      <c r="AX262" s="13" t="s">
        <v>69</v>
      </c>
      <c r="AY262" s="207" t="s">
        <v>231</v>
      </c>
    </row>
    <row r="263" spans="1:65" s="13" customFormat="1" ht="11.25">
      <c r="B263" s="198"/>
      <c r="C263" s="199"/>
      <c r="D263" s="193" t="s">
        <v>248</v>
      </c>
      <c r="E263" s="200" t="s">
        <v>19</v>
      </c>
      <c r="F263" s="201" t="s">
        <v>1162</v>
      </c>
      <c r="G263" s="199"/>
      <c r="H263" s="200" t="s">
        <v>19</v>
      </c>
      <c r="I263" s="202"/>
      <c r="J263" s="199"/>
      <c r="K263" s="199"/>
      <c r="L263" s="203"/>
      <c r="M263" s="204"/>
      <c r="N263" s="205"/>
      <c r="O263" s="205"/>
      <c r="P263" s="205"/>
      <c r="Q263" s="205"/>
      <c r="R263" s="205"/>
      <c r="S263" s="205"/>
      <c r="T263" s="206"/>
      <c r="AT263" s="207" t="s">
        <v>248</v>
      </c>
      <c r="AU263" s="207" t="s">
        <v>78</v>
      </c>
      <c r="AV263" s="13" t="s">
        <v>76</v>
      </c>
      <c r="AW263" s="13" t="s">
        <v>31</v>
      </c>
      <c r="AX263" s="13" t="s">
        <v>69</v>
      </c>
      <c r="AY263" s="207" t="s">
        <v>231</v>
      </c>
    </row>
    <row r="264" spans="1:65" s="14" customFormat="1" ht="11.25">
      <c r="B264" s="208"/>
      <c r="C264" s="209"/>
      <c r="D264" s="193" t="s">
        <v>248</v>
      </c>
      <c r="E264" s="210" t="s">
        <v>19</v>
      </c>
      <c r="F264" s="211" t="s">
        <v>1114</v>
      </c>
      <c r="G264" s="209"/>
      <c r="H264" s="212">
        <v>48.252000000000002</v>
      </c>
      <c r="I264" s="213"/>
      <c r="J264" s="209"/>
      <c r="K264" s="209"/>
      <c r="L264" s="214"/>
      <c r="M264" s="215"/>
      <c r="N264" s="216"/>
      <c r="O264" s="216"/>
      <c r="P264" s="216"/>
      <c r="Q264" s="216"/>
      <c r="R264" s="216"/>
      <c r="S264" s="216"/>
      <c r="T264" s="217"/>
      <c r="AT264" s="218" t="s">
        <v>248</v>
      </c>
      <c r="AU264" s="218" t="s">
        <v>78</v>
      </c>
      <c r="AV264" s="14" t="s">
        <v>78</v>
      </c>
      <c r="AW264" s="14" t="s">
        <v>31</v>
      </c>
      <c r="AX264" s="14" t="s">
        <v>76</v>
      </c>
      <c r="AY264" s="218" t="s">
        <v>231</v>
      </c>
    </row>
    <row r="265" spans="1:65" s="2" customFormat="1" ht="24.2" customHeight="1">
      <c r="A265" s="36"/>
      <c r="B265" s="37"/>
      <c r="C265" s="180" t="s">
        <v>395</v>
      </c>
      <c r="D265" s="180" t="s">
        <v>234</v>
      </c>
      <c r="E265" s="181" t="s">
        <v>1163</v>
      </c>
      <c r="F265" s="182" t="s">
        <v>1164</v>
      </c>
      <c r="G265" s="183" t="s">
        <v>342</v>
      </c>
      <c r="H265" s="184">
        <v>121</v>
      </c>
      <c r="I265" s="185"/>
      <c r="J265" s="186">
        <f>ROUND(I265*H265,2)</f>
        <v>0</v>
      </c>
      <c r="K265" s="182" t="s">
        <v>244</v>
      </c>
      <c r="L265" s="41"/>
      <c r="M265" s="187" t="s">
        <v>19</v>
      </c>
      <c r="N265" s="188" t="s">
        <v>40</v>
      </c>
      <c r="O265" s="66"/>
      <c r="P265" s="189">
        <f>O265*H265</f>
        <v>0</v>
      </c>
      <c r="Q265" s="189">
        <v>8.0000000000000007E-5</v>
      </c>
      <c r="R265" s="189">
        <f>Q265*H265</f>
        <v>9.6800000000000011E-3</v>
      </c>
      <c r="S265" s="189">
        <v>0</v>
      </c>
      <c r="T265" s="190">
        <f>S265*H265</f>
        <v>0</v>
      </c>
      <c r="U265" s="36"/>
      <c r="V265" s="36"/>
      <c r="W265" s="36"/>
      <c r="X265" s="36"/>
      <c r="Y265" s="36"/>
      <c r="Z265" s="36"/>
      <c r="AA265" s="36"/>
      <c r="AB265" s="36"/>
      <c r="AC265" s="36"/>
      <c r="AD265" s="36"/>
      <c r="AE265" s="36"/>
      <c r="AR265" s="191" t="s">
        <v>238</v>
      </c>
      <c r="AT265" s="191" t="s">
        <v>234</v>
      </c>
      <c r="AU265" s="191" t="s">
        <v>78</v>
      </c>
      <c r="AY265" s="19" t="s">
        <v>231</v>
      </c>
      <c r="BE265" s="192">
        <f>IF(N265="základní",J265,0)</f>
        <v>0</v>
      </c>
      <c r="BF265" s="192">
        <f>IF(N265="snížená",J265,0)</f>
        <v>0</v>
      </c>
      <c r="BG265" s="192">
        <f>IF(N265="zákl. přenesená",J265,0)</f>
        <v>0</v>
      </c>
      <c r="BH265" s="192">
        <f>IF(N265="sníž. přenesená",J265,0)</f>
        <v>0</v>
      </c>
      <c r="BI265" s="192">
        <f>IF(N265="nulová",J265,0)</f>
        <v>0</v>
      </c>
      <c r="BJ265" s="19" t="s">
        <v>76</v>
      </c>
      <c r="BK265" s="192">
        <f>ROUND(I265*H265,2)</f>
        <v>0</v>
      </c>
      <c r="BL265" s="19" t="s">
        <v>238</v>
      </c>
      <c r="BM265" s="191" t="s">
        <v>1165</v>
      </c>
    </row>
    <row r="266" spans="1:65" s="2" customFormat="1" ht="58.5">
      <c r="A266" s="36"/>
      <c r="B266" s="37"/>
      <c r="C266" s="38"/>
      <c r="D266" s="193" t="s">
        <v>246</v>
      </c>
      <c r="E266" s="38"/>
      <c r="F266" s="194" t="s">
        <v>1166</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246</v>
      </c>
      <c r="AU266" s="19" t="s">
        <v>78</v>
      </c>
    </row>
    <row r="267" spans="1:65" s="13" customFormat="1" ht="11.25">
      <c r="B267" s="198"/>
      <c r="C267" s="199"/>
      <c r="D267" s="193" t="s">
        <v>248</v>
      </c>
      <c r="E267" s="200" t="s">
        <v>19</v>
      </c>
      <c r="F267" s="201" t="s">
        <v>1125</v>
      </c>
      <c r="G267" s="199"/>
      <c r="H267" s="200" t="s">
        <v>19</v>
      </c>
      <c r="I267" s="202"/>
      <c r="J267" s="199"/>
      <c r="K267" s="199"/>
      <c r="L267" s="203"/>
      <c r="M267" s="204"/>
      <c r="N267" s="205"/>
      <c r="O267" s="205"/>
      <c r="P267" s="205"/>
      <c r="Q267" s="205"/>
      <c r="R267" s="205"/>
      <c r="S267" s="205"/>
      <c r="T267" s="206"/>
      <c r="AT267" s="207" t="s">
        <v>248</v>
      </c>
      <c r="AU267" s="207" t="s">
        <v>78</v>
      </c>
      <c r="AV267" s="13" t="s">
        <v>76</v>
      </c>
      <c r="AW267" s="13" t="s">
        <v>31</v>
      </c>
      <c r="AX267" s="13" t="s">
        <v>69</v>
      </c>
      <c r="AY267" s="207" t="s">
        <v>231</v>
      </c>
    </row>
    <row r="268" spans="1:65" s="14" customFormat="1" ht="11.25">
      <c r="B268" s="208"/>
      <c r="C268" s="209"/>
      <c r="D268" s="193" t="s">
        <v>248</v>
      </c>
      <c r="E268" s="210" t="s">
        <v>19</v>
      </c>
      <c r="F268" s="211" t="s">
        <v>1167</v>
      </c>
      <c r="G268" s="209"/>
      <c r="H268" s="212">
        <v>121</v>
      </c>
      <c r="I268" s="213"/>
      <c r="J268" s="209"/>
      <c r="K268" s="209"/>
      <c r="L268" s="214"/>
      <c r="M268" s="215"/>
      <c r="N268" s="216"/>
      <c r="O268" s="216"/>
      <c r="P268" s="216"/>
      <c r="Q268" s="216"/>
      <c r="R268" s="216"/>
      <c r="S268" s="216"/>
      <c r="T268" s="217"/>
      <c r="AT268" s="218" t="s">
        <v>248</v>
      </c>
      <c r="AU268" s="218" t="s">
        <v>78</v>
      </c>
      <c r="AV268" s="14" t="s">
        <v>78</v>
      </c>
      <c r="AW268" s="14" t="s">
        <v>31</v>
      </c>
      <c r="AX268" s="14" t="s">
        <v>76</v>
      </c>
      <c r="AY268" s="218" t="s">
        <v>231</v>
      </c>
    </row>
    <row r="269" spans="1:65" s="2" customFormat="1" ht="37.9" customHeight="1">
      <c r="A269" s="36"/>
      <c r="B269" s="37"/>
      <c r="C269" s="180" t="s">
        <v>401</v>
      </c>
      <c r="D269" s="180" t="s">
        <v>234</v>
      </c>
      <c r="E269" s="181" t="s">
        <v>1168</v>
      </c>
      <c r="F269" s="182" t="s">
        <v>1169</v>
      </c>
      <c r="G269" s="183" t="s">
        <v>342</v>
      </c>
      <c r="H269" s="184">
        <v>121</v>
      </c>
      <c r="I269" s="185"/>
      <c r="J269" s="186">
        <f>ROUND(I269*H269,2)</f>
        <v>0</v>
      </c>
      <c r="K269" s="182" t="s">
        <v>244</v>
      </c>
      <c r="L269" s="41"/>
      <c r="M269" s="187" t="s">
        <v>19</v>
      </c>
      <c r="N269" s="188" t="s">
        <v>40</v>
      </c>
      <c r="O269" s="66"/>
      <c r="P269" s="189">
        <f>O269*H269</f>
        <v>0</v>
      </c>
      <c r="Q269" s="189">
        <v>1.0000000000000001E-5</v>
      </c>
      <c r="R269" s="189">
        <f>Q269*H269</f>
        <v>1.2100000000000001E-3</v>
      </c>
      <c r="S269" s="189">
        <v>0</v>
      </c>
      <c r="T269" s="190">
        <f>S269*H269</f>
        <v>0</v>
      </c>
      <c r="U269" s="36"/>
      <c r="V269" s="36"/>
      <c r="W269" s="36"/>
      <c r="X269" s="36"/>
      <c r="Y269" s="36"/>
      <c r="Z269" s="36"/>
      <c r="AA269" s="36"/>
      <c r="AB269" s="36"/>
      <c r="AC269" s="36"/>
      <c r="AD269" s="36"/>
      <c r="AE269" s="36"/>
      <c r="AR269" s="191" t="s">
        <v>238</v>
      </c>
      <c r="AT269" s="191" t="s">
        <v>234</v>
      </c>
      <c r="AU269" s="191" t="s">
        <v>78</v>
      </c>
      <c r="AY269" s="19" t="s">
        <v>231</v>
      </c>
      <c r="BE269" s="192">
        <f>IF(N269="základní",J269,0)</f>
        <v>0</v>
      </c>
      <c r="BF269" s="192">
        <f>IF(N269="snížená",J269,0)</f>
        <v>0</v>
      </c>
      <c r="BG269" s="192">
        <f>IF(N269="zákl. přenesená",J269,0)</f>
        <v>0</v>
      </c>
      <c r="BH269" s="192">
        <f>IF(N269="sníž. přenesená",J269,0)</f>
        <v>0</v>
      </c>
      <c r="BI269" s="192">
        <f>IF(N269="nulová",J269,0)</f>
        <v>0</v>
      </c>
      <c r="BJ269" s="19" t="s">
        <v>76</v>
      </c>
      <c r="BK269" s="192">
        <f>ROUND(I269*H269,2)</f>
        <v>0</v>
      </c>
      <c r="BL269" s="19" t="s">
        <v>238</v>
      </c>
      <c r="BM269" s="191" t="s">
        <v>1170</v>
      </c>
    </row>
    <row r="270" spans="1:65" s="2" customFormat="1" ht="29.25">
      <c r="A270" s="36"/>
      <c r="B270" s="37"/>
      <c r="C270" s="38"/>
      <c r="D270" s="193" t="s">
        <v>246</v>
      </c>
      <c r="E270" s="38"/>
      <c r="F270" s="194" t="s">
        <v>859</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246</v>
      </c>
      <c r="AU270" s="19" t="s">
        <v>78</v>
      </c>
    </row>
    <row r="271" spans="1:65" s="13" customFormat="1" ht="11.25">
      <c r="B271" s="198"/>
      <c r="C271" s="199"/>
      <c r="D271" s="193" t="s">
        <v>248</v>
      </c>
      <c r="E271" s="200" t="s">
        <v>19</v>
      </c>
      <c r="F271" s="201" t="s">
        <v>1125</v>
      </c>
      <c r="G271" s="199"/>
      <c r="H271" s="200" t="s">
        <v>19</v>
      </c>
      <c r="I271" s="202"/>
      <c r="J271" s="199"/>
      <c r="K271" s="199"/>
      <c r="L271" s="203"/>
      <c r="M271" s="204"/>
      <c r="N271" s="205"/>
      <c r="O271" s="205"/>
      <c r="P271" s="205"/>
      <c r="Q271" s="205"/>
      <c r="R271" s="205"/>
      <c r="S271" s="205"/>
      <c r="T271" s="206"/>
      <c r="AT271" s="207" t="s">
        <v>248</v>
      </c>
      <c r="AU271" s="207" t="s">
        <v>78</v>
      </c>
      <c r="AV271" s="13" t="s">
        <v>76</v>
      </c>
      <c r="AW271" s="13" t="s">
        <v>31</v>
      </c>
      <c r="AX271" s="13" t="s">
        <v>69</v>
      </c>
      <c r="AY271" s="207" t="s">
        <v>231</v>
      </c>
    </row>
    <row r="272" spans="1:65" s="14" customFormat="1" ht="11.25">
      <c r="B272" s="208"/>
      <c r="C272" s="209"/>
      <c r="D272" s="193" t="s">
        <v>248</v>
      </c>
      <c r="E272" s="210" t="s">
        <v>19</v>
      </c>
      <c r="F272" s="211" t="s">
        <v>1167</v>
      </c>
      <c r="G272" s="209"/>
      <c r="H272" s="212">
        <v>121</v>
      </c>
      <c r="I272" s="213"/>
      <c r="J272" s="209"/>
      <c r="K272" s="209"/>
      <c r="L272" s="214"/>
      <c r="M272" s="215"/>
      <c r="N272" s="216"/>
      <c r="O272" s="216"/>
      <c r="P272" s="216"/>
      <c r="Q272" s="216"/>
      <c r="R272" s="216"/>
      <c r="S272" s="216"/>
      <c r="T272" s="217"/>
      <c r="AT272" s="218" t="s">
        <v>248</v>
      </c>
      <c r="AU272" s="218" t="s">
        <v>78</v>
      </c>
      <c r="AV272" s="14" t="s">
        <v>78</v>
      </c>
      <c r="AW272" s="14" t="s">
        <v>31</v>
      </c>
      <c r="AX272" s="14" t="s">
        <v>76</v>
      </c>
      <c r="AY272" s="218" t="s">
        <v>231</v>
      </c>
    </row>
    <row r="273" spans="1:65" s="12" customFormat="1" ht="22.9" customHeight="1">
      <c r="B273" s="164"/>
      <c r="C273" s="165"/>
      <c r="D273" s="166" t="s">
        <v>68</v>
      </c>
      <c r="E273" s="178" t="s">
        <v>294</v>
      </c>
      <c r="F273" s="178" t="s">
        <v>352</v>
      </c>
      <c r="G273" s="165"/>
      <c r="H273" s="165"/>
      <c r="I273" s="168"/>
      <c r="J273" s="179">
        <f>BK273</f>
        <v>0</v>
      </c>
      <c r="K273" s="165"/>
      <c r="L273" s="170"/>
      <c r="M273" s="171"/>
      <c r="N273" s="172"/>
      <c r="O273" s="172"/>
      <c r="P273" s="173">
        <f>SUM(P274:P311)</f>
        <v>0</v>
      </c>
      <c r="Q273" s="172"/>
      <c r="R273" s="173">
        <f>SUM(R274:R311)</f>
        <v>70.777368519999996</v>
      </c>
      <c r="S273" s="172"/>
      <c r="T273" s="174">
        <f>SUM(T274:T311)</f>
        <v>0</v>
      </c>
      <c r="AR273" s="175" t="s">
        <v>76</v>
      </c>
      <c r="AT273" s="176" t="s">
        <v>68</v>
      </c>
      <c r="AU273" s="176" t="s">
        <v>76</v>
      </c>
      <c r="AY273" s="175" t="s">
        <v>231</v>
      </c>
      <c r="BK273" s="177">
        <f>SUM(BK274:BK311)</f>
        <v>0</v>
      </c>
    </row>
    <row r="274" spans="1:65" s="2" customFormat="1" ht="66.75" customHeight="1">
      <c r="A274" s="36"/>
      <c r="B274" s="37"/>
      <c r="C274" s="180" t="s">
        <v>407</v>
      </c>
      <c r="D274" s="180" t="s">
        <v>234</v>
      </c>
      <c r="E274" s="181" t="s">
        <v>932</v>
      </c>
      <c r="F274" s="182" t="s">
        <v>933</v>
      </c>
      <c r="G274" s="183" t="s">
        <v>342</v>
      </c>
      <c r="H274" s="184">
        <v>166.57</v>
      </c>
      <c r="I274" s="185"/>
      <c r="J274" s="186">
        <f>ROUND(I274*H274,2)</f>
        <v>0</v>
      </c>
      <c r="K274" s="182" t="s">
        <v>19</v>
      </c>
      <c r="L274" s="41"/>
      <c r="M274" s="187" t="s">
        <v>19</v>
      </c>
      <c r="N274" s="188" t="s">
        <v>40</v>
      </c>
      <c r="O274" s="66"/>
      <c r="P274" s="189">
        <f>O274*H274</f>
        <v>0</v>
      </c>
      <c r="Q274" s="189">
        <v>0.20646999999999999</v>
      </c>
      <c r="R274" s="189">
        <f>Q274*H274</f>
        <v>34.391707899999993</v>
      </c>
      <c r="S274" s="189">
        <v>0</v>
      </c>
      <c r="T274" s="190">
        <f>S274*H274</f>
        <v>0</v>
      </c>
      <c r="U274" s="36"/>
      <c r="V274" s="36"/>
      <c r="W274" s="36"/>
      <c r="X274" s="36"/>
      <c r="Y274" s="36"/>
      <c r="Z274" s="36"/>
      <c r="AA274" s="36"/>
      <c r="AB274" s="36"/>
      <c r="AC274" s="36"/>
      <c r="AD274" s="36"/>
      <c r="AE274" s="36"/>
      <c r="AR274" s="191" t="s">
        <v>238</v>
      </c>
      <c r="AT274" s="191" t="s">
        <v>234</v>
      </c>
      <c r="AU274" s="191" t="s">
        <v>78</v>
      </c>
      <c r="AY274" s="19" t="s">
        <v>231</v>
      </c>
      <c r="BE274" s="192">
        <f>IF(N274="základní",J274,0)</f>
        <v>0</v>
      </c>
      <c r="BF274" s="192">
        <f>IF(N274="snížená",J274,0)</f>
        <v>0</v>
      </c>
      <c r="BG274" s="192">
        <f>IF(N274="zákl. přenesená",J274,0)</f>
        <v>0</v>
      </c>
      <c r="BH274" s="192">
        <f>IF(N274="sníž. přenesená",J274,0)</f>
        <v>0</v>
      </c>
      <c r="BI274" s="192">
        <f>IF(N274="nulová",J274,0)</f>
        <v>0</v>
      </c>
      <c r="BJ274" s="19" t="s">
        <v>76</v>
      </c>
      <c r="BK274" s="192">
        <f>ROUND(I274*H274,2)</f>
        <v>0</v>
      </c>
      <c r="BL274" s="19" t="s">
        <v>238</v>
      </c>
      <c r="BM274" s="191" t="s">
        <v>1171</v>
      </c>
    </row>
    <row r="275" spans="1:65" s="2" customFormat="1" ht="58.5">
      <c r="A275" s="36"/>
      <c r="B275" s="37"/>
      <c r="C275" s="38"/>
      <c r="D275" s="193" t="s">
        <v>246</v>
      </c>
      <c r="E275" s="38"/>
      <c r="F275" s="194" t="s">
        <v>919</v>
      </c>
      <c r="G275" s="38"/>
      <c r="H275" s="38"/>
      <c r="I275" s="195"/>
      <c r="J275" s="38"/>
      <c r="K275" s="38"/>
      <c r="L275" s="41"/>
      <c r="M275" s="196"/>
      <c r="N275" s="197"/>
      <c r="O275" s="66"/>
      <c r="P275" s="66"/>
      <c r="Q275" s="66"/>
      <c r="R275" s="66"/>
      <c r="S275" s="66"/>
      <c r="T275" s="67"/>
      <c r="U275" s="36"/>
      <c r="V275" s="36"/>
      <c r="W275" s="36"/>
      <c r="X275" s="36"/>
      <c r="Y275" s="36"/>
      <c r="Z275" s="36"/>
      <c r="AA275" s="36"/>
      <c r="AB275" s="36"/>
      <c r="AC275" s="36"/>
      <c r="AD275" s="36"/>
      <c r="AE275" s="36"/>
      <c r="AT275" s="19" t="s">
        <v>246</v>
      </c>
      <c r="AU275" s="19" t="s">
        <v>78</v>
      </c>
    </row>
    <row r="276" spans="1:65" s="13" customFormat="1" ht="11.25">
      <c r="B276" s="198"/>
      <c r="C276" s="199"/>
      <c r="D276" s="193" t="s">
        <v>248</v>
      </c>
      <c r="E276" s="200" t="s">
        <v>19</v>
      </c>
      <c r="F276" s="201" t="s">
        <v>1071</v>
      </c>
      <c r="G276" s="199"/>
      <c r="H276" s="200" t="s">
        <v>19</v>
      </c>
      <c r="I276" s="202"/>
      <c r="J276" s="199"/>
      <c r="K276" s="199"/>
      <c r="L276" s="203"/>
      <c r="M276" s="204"/>
      <c r="N276" s="205"/>
      <c r="O276" s="205"/>
      <c r="P276" s="205"/>
      <c r="Q276" s="205"/>
      <c r="R276" s="205"/>
      <c r="S276" s="205"/>
      <c r="T276" s="206"/>
      <c r="AT276" s="207" t="s">
        <v>248</v>
      </c>
      <c r="AU276" s="207" t="s">
        <v>78</v>
      </c>
      <c r="AV276" s="13" t="s">
        <v>76</v>
      </c>
      <c r="AW276" s="13" t="s">
        <v>31</v>
      </c>
      <c r="AX276" s="13" t="s">
        <v>69</v>
      </c>
      <c r="AY276" s="207" t="s">
        <v>231</v>
      </c>
    </row>
    <row r="277" spans="1:65" s="14" customFormat="1" ht="11.25">
      <c r="B277" s="208"/>
      <c r="C277" s="209"/>
      <c r="D277" s="193" t="s">
        <v>248</v>
      </c>
      <c r="E277" s="210" t="s">
        <v>19</v>
      </c>
      <c r="F277" s="211" t="s">
        <v>1172</v>
      </c>
      <c r="G277" s="209"/>
      <c r="H277" s="212">
        <v>66.010000000000005</v>
      </c>
      <c r="I277" s="213"/>
      <c r="J277" s="209"/>
      <c r="K277" s="209"/>
      <c r="L277" s="214"/>
      <c r="M277" s="215"/>
      <c r="N277" s="216"/>
      <c r="O277" s="216"/>
      <c r="P277" s="216"/>
      <c r="Q277" s="216"/>
      <c r="R277" s="216"/>
      <c r="S277" s="216"/>
      <c r="T277" s="217"/>
      <c r="AT277" s="218" t="s">
        <v>248</v>
      </c>
      <c r="AU277" s="218" t="s">
        <v>78</v>
      </c>
      <c r="AV277" s="14" t="s">
        <v>78</v>
      </c>
      <c r="AW277" s="14" t="s">
        <v>31</v>
      </c>
      <c r="AX277" s="14" t="s">
        <v>69</v>
      </c>
      <c r="AY277" s="218" t="s">
        <v>231</v>
      </c>
    </row>
    <row r="278" spans="1:65" s="13" customFormat="1" ht="11.25">
      <c r="B278" s="198"/>
      <c r="C278" s="199"/>
      <c r="D278" s="193" t="s">
        <v>248</v>
      </c>
      <c r="E278" s="200" t="s">
        <v>19</v>
      </c>
      <c r="F278" s="201" t="s">
        <v>1073</v>
      </c>
      <c r="G278" s="199"/>
      <c r="H278" s="200" t="s">
        <v>19</v>
      </c>
      <c r="I278" s="202"/>
      <c r="J278" s="199"/>
      <c r="K278" s="199"/>
      <c r="L278" s="203"/>
      <c r="M278" s="204"/>
      <c r="N278" s="205"/>
      <c r="O278" s="205"/>
      <c r="P278" s="205"/>
      <c r="Q278" s="205"/>
      <c r="R278" s="205"/>
      <c r="S278" s="205"/>
      <c r="T278" s="206"/>
      <c r="AT278" s="207" t="s">
        <v>248</v>
      </c>
      <c r="AU278" s="207" t="s">
        <v>78</v>
      </c>
      <c r="AV278" s="13" t="s">
        <v>76</v>
      </c>
      <c r="AW278" s="13" t="s">
        <v>31</v>
      </c>
      <c r="AX278" s="13" t="s">
        <v>69</v>
      </c>
      <c r="AY278" s="207" t="s">
        <v>231</v>
      </c>
    </row>
    <row r="279" spans="1:65" s="14" customFormat="1" ht="11.25">
      <c r="B279" s="208"/>
      <c r="C279" s="209"/>
      <c r="D279" s="193" t="s">
        <v>248</v>
      </c>
      <c r="E279" s="210" t="s">
        <v>19</v>
      </c>
      <c r="F279" s="211" t="s">
        <v>1173</v>
      </c>
      <c r="G279" s="209"/>
      <c r="H279" s="212">
        <v>100.56</v>
      </c>
      <c r="I279" s="213"/>
      <c r="J279" s="209"/>
      <c r="K279" s="209"/>
      <c r="L279" s="214"/>
      <c r="M279" s="215"/>
      <c r="N279" s="216"/>
      <c r="O279" s="216"/>
      <c r="P279" s="216"/>
      <c r="Q279" s="216"/>
      <c r="R279" s="216"/>
      <c r="S279" s="216"/>
      <c r="T279" s="217"/>
      <c r="AT279" s="218" t="s">
        <v>248</v>
      </c>
      <c r="AU279" s="218" t="s">
        <v>78</v>
      </c>
      <c r="AV279" s="14" t="s">
        <v>78</v>
      </c>
      <c r="AW279" s="14" t="s">
        <v>31</v>
      </c>
      <c r="AX279" s="14" t="s">
        <v>69</v>
      </c>
      <c r="AY279" s="218" t="s">
        <v>231</v>
      </c>
    </row>
    <row r="280" spans="1:65" s="15" customFormat="1" ht="11.25">
      <c r="B280" s="219"/>
      <c r="C280" s="220"/>
      <c r="D280" s="193" t="s">
        <v>248</v>
      </c>
      <c r="E280" s="221" t="s">
        <v>19</v>
      </c>
      <c r="F280" s="222" t="s">
        <v>260</v>
      </c>
      <c r="G280" s="220"/>
      <c r="H280" s="223">
        <v>166.57</v>
      </c>
      <c r="I280" s="224"/>
      <c r="J280" s="220"/>
      <c r="K280" s="220"/>
      <c r="L280" s="225"/>
      <c r="M280" s="226"/>
      <c r="N280" s="227"/>
      <c r="O280" s="227"/>
      <c r="P280" s="227"/>
      <c r="Q280" s="227"/>
      <c r="R280" s="227"/>
      <c r="S280" s="227"/>
      <c r="T280" s="228"/>
      <c r="AT280" s="229" t="s">
        <v>248</v>
      </c>
      <c r="AU280" s="229" t="s">
        <v>78</v>
      </c>
      <c r="AV280" s="15" t="s">
        <v>238</v>
      </c>
      <c r="AW280" s="15" t="s">
        <v>31</v>
      </c>
      <c r="AX280" s="15" t="s">
        <v>76</v>
      </c>
      <c r="AY280" s="229" t="s">
        <v>231</v>
      </c>
    </row>
    <row r="281" spans="1:65" s="2" customFormat="1" ht="37.9" customHeight="1">
      <c r="A281" s="36"/>
      <c r="B281" s="37"/>
      <c r="C281" s="247" t="s">
        <v>412</v>
      </c>
      <c r="D281" s="247" t="s">
        <v>638</v>
      </c>
      <c r="E281" s="248" t="s">
        <v>1174</v>
      </c>
      <c r="F281" s="249" t="s">
        <v>1175</v>
      </c>
      <c r="G281" s="250" t="s">
        <v>342</v>
      </c>
      <c r="H281" s="251">
        <v>174.899</v>
      </c>
      <c r="I281" s="252"/>
      <c r="J281" s="253">
        <f>ROUND(I281*H281,2)</f>
        <v>0</v>
      </c>
      <c r="K281" s="249" t="s">
        <v>19</v>
      </c>
      <c r="L281" s="254"/>
      <c r="M281" s="255" t="s">
        <v>19</v>
      </c>
      <c r="N281" s="256" t="s">
        <v>40</v>
      </c>
      <c r="O281" s="66"/>
      <c r="P281" s="189">
        <f>O281*H281</f>
        <v>0</v>
      </c>
      <c r="Q281" s="189">
        <v>1.44E-2</v>
      </c>
      <c r="R281" s="189">
        <f>Q281*H281</f>
        <v>2.5185455999999999</v>
      </c>
      <c r="S281" s="189">
        <v>0</v>
      </c>
      <c r="T281" s="190">
        <f>S281*H281</f>
        <v>0</v>
      </c>
      <c r="U281" s="36"/>
      <c r="V281" s="36"/>
      <c r="W281" s="36"/>
      <c r="X281" s="36"/>
      <c r="Y281" s="36"/>
      <c r="Z281" s="36"/>
      <c r="AA281" s="36"/>
      <c r="AB281" s="36"/>
      <c r="AC281" s="36"/>
      <c r="AD281" s="36"/>
      <c r="AE281" s="36"/>
      <c r="AR281" s="191" t="s">
        <v>287</v>
      </c>
      <c r="AT281" s="191" t="s">
        <v>638</v>
      </c>
      <c r="AU281" s="191" t="s">
        <v>78</v>
      </c>
      <c r="AY281" s="19" t="s">
        <v>231</v>
      </c>
      <c r="BE281" s="192">
        <f>IF(N281="základní",J281,0)</f>
        <v>0</v>
      </c>
      <c r="BF281" s="192">
        <f>IF(N281="snížená",J281,0)</f>
        <v>0</v>
      </c>
      <c r="BG281" s="192">
        <f>IF(N281="zákl. přenesená",J281,0)</f>
        <v>0</v>
      </c>
      <c r="BH281" s="192">
        <f>IF(N281="sníž. přenesená",J281,0)</f>
        <v>0</v>
      </c>
      <c r="BI281" s="192">
        <f>IF(N281="nulová",J281,0)</f>
        <v>0</v>
      </c>
      <c r="BJ281" s="19" t="s">
        <v>76</v>
      </c>
      <c r="BK281" s="192">
        <f>ROUND(I281*H281,2)</f>
        <v>0</v>
      </c>
      <c r="BL281" s="19" t="s">
        <v>238</v>
      </c>
      <c r="BM281" s="191" t="s">
        <v>1176</v>
      </c>
    </row>
    <row r="282" spans="1:65" s="13" customFormat="1" ht="11.25">
      <c r="B282" s="198"/>
      <c r="C282" s="199"/>
      <c r="D282" s="193" t="s">
        <v>248</v>
      </c>
      <c r="E282" s="200" t="s">
        <v>19</v>
      </c>
      <c r="F282" s="201" t="s">
        <v>1177</v>
      </c>
      <c r="G282" s="199"/>
      <c r="H282" s="200" t="s">
        <v>19</v>
      </c>
      <c r="I282" s="202"/>
      <c r="J282" s="199"/>
      <c r="K282" s="199"/>
      <c r="L282" s="203"/>
      <c r="M282" s="204"/>
      <c r="N282" s="205"/>
      <c r="O282" s="205"/>
      <c r="P282" s="205"/>
      <c r="Q282" s="205"/>
      <c r="R282" s="205"/>
      <c r="S282" s="205"/>
      <c r="T282" s="206"/>
      <c r="AT282" s="207" t="s">
        <v>248</v>
      </c>
      <c r="AU282" s="207" t="s">
        <v>78</v>
      </c>
      <c r="AV282" s="13" t="s">
        <v>76</v>
      </c>
      <c r="AW282" s="13" t="s">
        <v>31</v>
      </c>
      <c r="AX282" s="13" t="s">
        <v>69</v>
      </c>
      <c r="AY282" s="207" t="s">
        <v>231</v>
      </c>
    </row>
    <row r="283" spans="1:65" s="14" customFormat="1" ht="11.25">
      <c r="B283" s="208"/>
      <c r="C283" s="209"/>
      <c r="D283" s="193" t="s">
        <v>248</v>
      </c>
      <c r="E283" s="210" t="s">
        <v>19</v>
      </c>
      <c r="F283" s="211" t="s">
        <v>1178</v>
      </c>
      <c r="G283" s="209"/>
      <c r="H283" s="212">
        <v>69.311000000000007</v>
      </c>
      <c r="I283" s="213"/>
      <c r="J283" s="209"/>
      <c r="K283" s="209"/>
      <c r="L283" s="214"/>
      <c r="M283" s="215"/>
      <c r="N283" s="216"/>
      <c r="O283" s="216"/>
      <c r="P283" s="216"/>
      <c r="Q283" s="216"/>
      <c r="R283" s="216"/>
      <c r="S283" s="216"/>
      <c r="T283" s="217"/>
      <c r="AT283" s="218" t="s">
        <v>248</v>
      </c>
      <c r="AU283" s="218" t="s">
        <v>78</v>
      </c>
      <c r="AV283" s="14" t="s">
        <v>78</v>
      </c>
      <c r="AW283" s="14" t="s">
        <v>31</v>
      </c>
      <c r="AX283" s="14" t="s">
        <v>69</v>
      </c>
      <c r="AY283" s="218" t="s">
        <v>231</v>
      </c>
    </row>
    <row r="284" spans="1:65" s="13" customFormat="1" ht="11.25">
      <c r="B284" s="198"/>
      <c r="C284" s="199"/>
      <c r="D284" s="193" t="s">
        <v>248</v>
      </c>
      <c r="E284" s="200" t="s">
        <v>19</v>
      </c>
      <c r="F284" s="201" t="s">
        <v>1073</v>
      </c>
      <c r="G284" s="199"/>
      <c r="H284" s="200" t="s">
        <v>19</v>
      </c>
      <c r="I284" s="202"/>
      <c r="J284" s="199"/>
      <c r="K284" s="199"/>
      <c r="L284" s="203"/>
      <c r="M284" s="204"/>
      <c r="N284" s="205"/>
      <c r="O284" s="205"/>
      <c r="P284" s="205"/>
      <c r="Q284" s="205"/>
      <c r="R284" s="205"/>
      <c r="S284" s="205"/>
      <c r="T284" s="206"/>
      <c r="AT284" s="207" t="s">
        <v>248</v>
      </c>
      <c r="AU284" s="207" t="s">
        <v>78</v>
      </c>
      <c r="AV284" s="13" t="s">
        <v>76</v>
      </c>
      <c r="AW284" s="13" t="s">
        <v>31</v>
      </c>
      <c r="AX284" s="13" t="s">
        <v>69</v>
      </c>
      <c r="AY284" s="207" t="s">
        <v>231</v>
      </c>
    </row>
    <row r="285" spans="1:65" s="14" customFormat="1" ht="11.25">
      <c r="B285" s="208"/>
      <c r="C285" s="209"/>
      <c r="D285" s="193" t="s">
        <v>248</v>
      </c>
      <c r="E285" s="210" t="s">
        <v>19</v>
      </c>
      <c r="F285" s="211" t="s">
        <v>1179</v>
      </c>
      <c r="G285" s="209"/>
      <c r="H285" s="212">
        <v>105.58799999999999</v>
      </c>
      <c r="I285" s="213"/>
      <c r="J285" s="209"/>
      <c r="K285" s="209"/>
      <c r="L285" s="214"/>
      <c r="M285" s="215"/>
      <c r="N285" s="216"/>
      <c r="O285" s="216"/>
      <c r="P285" s="216"/>
      <c r="Q285" s="216"/>
      <c r="R285" s="216"/>
      <c r="S285" s="216"/>
      <c r="T285" s="217"/>
      <c r="AT285" s="218" t="s">
        <v>248</v>
      </c>
      <c r="AU285" s="218" t="s">
        <v>78</v>
      </c>
      <c r="AV285" s="14" t="s">
        <v>78</v>
      </c>
      <c r="AW285" s="14" t="s">
        <v>31</v>
      </c>
      <c r="AX285" s="14" t="s">
        <v>69</v>
      </c>
      <c r="AY285" s="218" t="s">
        <v>231</v>
      </c>
    </row>
    <row r="286" spans="1:65" s="15" customFormat="1" ht="11.25">
      <c r="B286" s="219"/>
      <c r="C286" s="220"/>
      <c r="D286" s="193" t="s">
        <v>248</v>
      </c>
      <c r="E286" s="221" t="s">
        <v>19</v>
      </c>
      <c r="F286" s="222" t="s">
        <v>260</v>
      </c>
      <c r="G286" s="220"/>
      <c r="H286" s="223">
        <v>174.899</v>
      </c>
      <c r="I286" s="224"/>
      <c r="J286" s="220"/>
      <c r="K286" s="220"/>
      <c r="L286" s="225"/>
      <c r="M286" s="226"/>
      <c r="N286" s="227"/>
      <c r="O286" s="227"/>
      <c r="P286" s="227"/>
      <c r="Q286" s="227"/>
      <c r="R286" s="227"/>
      <c r="S286" s="227"/>
      <c r="T286" s="228"/>
      <c r="AT286" s="229" t="s">
        <v>248</v>
      </c>
      <c r="AU286" s="229" t="s">
        <v>78</v>
      </c>
      <c r="AV286" s="15" t="s">
        <v>238</v>
      </c>
      <c r="AW286" s="15" t="s">
        <v>31</v>
      </c>
      <c r="AX286" s="15" t="s">
        <v>76</v>
      </c>
      <c r="AY286" s="229" t="s">
        <v>231</v>
      </c>
    </row>
    <row r="287" spans="1:65" s="2" customFormat="1" ht="24.2" customHeight="1">
      <c r="A287" s="36"/>
      <c r="B287" s="37"/>
      <c r="C287" s="180" t="s">
        <v>417</v>
      </c>
      <c r="D287" s="180" t="s">
        <v>234</v>
      </c>
      <c r="E287" s="181" t="s">
        <v>942</v>
      </c>
      <c r="F287" s="182" t="s">
        <v>943</v>
      </c>
      <c r="G287" s="183" t="s">
        <v>356</v>
      </c>
      <c r="H287" s="184">
        <v>15.003</v>
      </c>
      <c r="I287" s="185"/>
      <c r="J287" s="186">
        <f>ROUND(I287*H287,2)</f>
        <v>0</v>
      </c>
      <c r="K287" s="182" t="s">
        <v>244</v>
      </c>
      <c r="L287" s="41"/>
      <c r="M287" s="187" t="s">
        <v>19</v>
      </c>
      <c r="N287" s="188" t="s">
        <v>40</v>
      </c>
      <c r="O287" s="66"/>
      <c r="P287" s="189">
        <f>O287*H287</f>
        <v>0</v>
      </c>
      <c r="Q287" s="189">
        <v>2.2563399999999998</v>
      </c>
      <c r="R287" s="189">
        <f>Q287*H287</f>
        <v>33.851869019999995</v>
      </c>
      <c r="S287" s="189">
        <v>0</v>
      </c>
      <c r="T287" s="190">
        <f>S287*H287</f>
        <v>0</v>
      </c>
      <c r="U287" s="36"/>
      <c r="V287" s="36"/>
      <c r="W287" s="36"/>
      <c r="X287" s="36"/>
      <c r="Y287" s="36"/>
      <c r="Z287" s="36"/>
      <c r="AA287" s="36"/>
      <c r="AB287" s="36"/>
      <c r="AC287" s="36"/>
      <c r="AD287" s="36"/>
      <c r="AE287" s="36"/>
      <c r="AR287" s="191" t="s">
        <v>238</v>
      </c>
      <c r="AT287" s="191" t="s">
        <v>234</v>
      </c>
      <c r="AU287" s="191" t="s">
        <v>78</v>
      </c>
      <c r="AY287" s="19" t="s">
        <v>231</v>
      </c>
      <c r="BE287" s="192">
        <f>IF(N287="základní",J287,0)</f>
        <v>0</v>
      </c>
      <c r="BF287" s="192">
        <f>IF(N287="snížená",J287,0)</f>
        <v>0</v>
      </c>
      <c r="BG287" s="192">
        <f>IF(N287="zákl. přenesená",J287,0)</f>
        <v>0</v>
      </c>
      <c r="BH287" s="192">
        <f>IF(N287="sníž. přenesená",J287,0)</f>
        <v>0</v>
      </c>
      <c r="BI287" s="192">
        <f>IF(N287="nulová",J287,0)</f>
        <v>0</v>
      </c>
      <c r="BJ287" s="19" t="s">
        <v>76</v>
      </c>
      <c r="BK287" s="192">
        <f>ROUND(I287*H287,2)</f>
        <v>0</v>
      </c>
      <c r="BL287" s="19" t="s">
        <v>238</v>
      </c>
      <c r="BM287" s="191" t="s">
        <v>1180</v>
      </c>
    </row>
    <row r="288" spans="1:65" s="13" customFormat="1" ht="11.25">
      <c r="B288" s="198"/>
      <c r="C288" s="199"/>
      <c r="D288" s="193" t="s">
        <v>248</v>
      </c>
      <c r="E288" s="200" t="s">
        <v>19</v>
      </c>
      <c r="F288" s="201" t="s">
        <v>945</v>
      </c>
      <c r="G288" s="199"/>
      <c r="H288" s="200" t="s">
        <v>19</v>
      </c>
      <c r="I288" s="202"/>
      <c r="J288" s="199"/>
      <c r="K288" s="199"/>
      <c r="L288" s="203"/>
      <c r="M288" s="204"/>
      <c r="N288" s="205"/>
      <c r="O288" s="205"/>
      <c r="P288" s="205"/>
      <c r="Q288" s="205"/>
      <c r="R288" s="205"/>
      <c r="S288" s="205"/>
      <c r="T288" s="206"/>
      <c r="AT288" s="207" t="s">
        <v>248</v>
      </c>
      <c r="AU288" s="207" t="s">
        <v>78</v>
      </c>
      <c r="AV288" s="13" t="s">
        <v>76</v>
      </c>
      <c r="AW288" s="13" t="s">
        <v>31</v>
      </c>
      <c r="AX288" s="13" t="s">
        <v>69</v>
      </c>
      <c r="AY288" s="207" t="s">
        <v>231</v>
      </c>
    </row>
    <row r="289" spans="1:65" s="13" customFormat="1" ht="11.25">
      <c r="B289" s="198"/>
      <c r="C289" s="199"/>
      <c r="D289" s="193" t="s">
        <v>248</v>
      </c>
      <c r="E289" s="200" t="s">
        <v>19</v>
      </c>
      <c r="F289" s="201" t="s">
        <v>1071</v>
      </c>
      <c r="G289" s="199"/>
      <c r="H289" s="200" t="s">
        <v>19</v>
      </c>
      <c r="I289" s="202"/>
      <c r="J289" s="199"/>
      <c r="K289" s="199"/>
      <c r="L289" s="203"/>
      <c r="M289" s="204"/>
      <c r="N289" s="205"/>
      <c r="O289" s="205"/>
      <c r="P289" s="205"/>
      <c r="Q289" s="205"/>
      <c r="R289" s="205"/>
      <c r="S289" s="205"/>
      <c r="T289" s="206"/>
      <c r="AT289" s="207" t="s">
        <v>248</v>
      </c>
      <c r="AU289" s="207" t="s">
        <v>78</v>
      </c>
      <c r="AV289" s="13" t="s">
        <v>76</v>
      </c>
      <c r="AW289" s="13" t="s">
        <v>31</v>
      </c>
      <c r="AX289" s="13" t="s">
        <v>69</v>
      </c>
      <c r="AY289" s="207" t="s">
        <v>231</v>
      </c>
    </row>
    <row r="290" spans="1:65" s="14" customFormat="1" ht="11.25">
      <c r="B290" s="208"/>
      <c r="C290" s="209"/>
      <c r="D290" s="193" t="s">
        <v>248</v>
      </c>
      <c r="E290" s="210" t="s">
        <v>19</v>
      </c>
      <c r="F290" s="211" t="s">
        <v>1072</v>
      </c>
      <c r="G290" s="209"/>
      <c r="H290" s="212">
        <v>8.9689999999999994</v>
      </c>
      <c r="I290" s="213"/>
      <c r="J290" s="209"/>
      <c r="K290" s="209"/>
      <c r="L290" s="214"/>
      <c r="M290" s="215"/>
      <c r="N290" s="216"/>
      <c r="O290" s="216"/>
      <c r="P290" s="216"/>
      <c r="Q290" s="216"/>
      <c r="R290" s="216"/>
      <c r="S290" s="216"/>
      <c r="T290" s="217"/>
      <c r="AT290" s="218" t="s">
        <v>248</v>
      </c>
      <c r="AU290" s="218" t="s">
        <v>78</v>
      </c>
      <c r="AV290" s="14" t="s">
        <v>78</v>
      </c>
      <c r="AW290" s="14" t="s">
        <v>31</v>
      </c>
      <c r="AX290" s="14" t="s">
        <v>69</v>
      </c>
      <c r="AY290" s="218" t="s">
        <v>231</v>
      </c>
    </row>
    <row r="291" spans="1:65" s="13" customFormat="1" ht="11.25">
      <c r="B291" s="198"/>
      <c r="C291" s="199"/>
      <c r="D291" s="193" t="s">
        <v>248</v>
      </c>
      <c r="E291" s="200" t="s">
        <v>19</v>
      </c>
      <c r="F291" s="201" t="s">
        <v>1073</v>
      </c>
      <c r="G291" s="199"/>
      <c r="H291" s="200" t="s">
        <v>19</v>
      </c>
      <c r="I291" s="202"/>
      <c r="J291" s="199"/>
      <c r="K291" s="199"/>
      <c r="L291" s="203"/>
      <c r="M291" s="204"/>
      <c r="N291" s="205"/>
      <c r="O291" s="205"/>
      <c r="P291" s="205"/>
      <c r="Q291" s="205"/>
      <c r="R291" s="205"/>
      <c r="S291" s="205"/>
      <c r="T291" s="206"/>
      <c r="AT291" s="207" t="s">
        <v>248</v>
      </c>
      <c r="AU291" s="207" t="s">
        <v>78</v>
      </c>
      <c r="AV291" s="13" t="s">
        <v>76</v>
      </c>
      <c r="AW291" s="13" t="s">
        <v>31</v>
      </c>
      <c r="AX291" s="13" t="s">
        <v>69</v>
      </c>
      <c r="AY291" s="207" t="s">
        <v>231</v>
      </c>
    </row>
    <row r="292" spans="1:65" s="14" customFormat="1" ht="11.25">
      <c r="B292" s="208"/>
      <c r="C292" s="209"/>
      <c r="D292" s="193" t="s">
        <v>248</v>
      </c>
      <c r="E292" s="210" t="s">
        <v>19</v>
      </c>
      <c r="F292" s="211" t="s">
        <v>1074</v>
      </c>
      <c r="G292" s="209"/>
      <c r="H292" s="212">
        <v>6.0339999999999998</v>
      </c>
      <c r="I292" s="213"/>
      <c r="J292" s="209"/>
      <c r="K292" s="209"/>
      <c r="L292" s="214"/>
      <c r="M292" s="215"/>
      <c r="N292" s="216"/>
      <c r="O292" s="216"/>
      <c r="P292" s="216"/>
      <c r="Q292" s="216"/>
      <c r="R292" s="216"/>
      <c r="S292" s="216"/>
      <c r="T292" s="217"/>
      <c r="AT292" s="218" t="s">
        <v>248</v>
      </c>
      <c r="AU292" s="218" t="s">
        <v>78</v>
      </c>
      <c r="AV292" s="14" t="s">
        <v>78</v>
      </c>
      <c r="AW292" s="14" t="s">
        <v>31</v>
      </c>
      <c r="AX292" s="14" t="s">
        <v>69</v>
      </c>
      <c r="AY292" s="218" t="s">
        <v>231</v>
      </c>
    </row>
    <row r="293" spans="1:65" s="15" customFormat="1" ht="11.25">
      <c r="B293" s="219"/>
      <c r="C293" s="220"/>
      <c r="D293" s="193" t="s">
        <v>248</v>
      </c>
      <c r="E293" s="221" t="s">
        <v>19</v>
      </c>
      <c r="F293" s="222" t="s">
        <v>260</v>
      </c>
      <c r="G293" s="220"/>
      <c r="H293" s="223">
        <v>15.003</v>
      </c>
      <c r="I293" s="224"/>
      <c r="J293" s="220"/>
      <c r="K293" s="220"/>
      <c r="L293" s="225"/>
      <c r="M293" s="226"/>
      <c r="N293" s="227"/>
      <c r="O293" s="227"/>
      <c r="P293" s="227"/>
      <c r="Q293" s="227"/>
      <c r="R293" s="227"/>
      <c r="S293" s="227"/>
      <c r="T293" s="228"/>
      <c r="AT293" s="229" t="s">
        <v>248</v>
      </c>
      <c r="AU293" s="229" t="s">
        <v>78</v>
      </c>
      <c r="AV293" s="15" t="s">
        <v>238</v>
      </c>
      <c r="AW293" s="15" t="s">
        <v>31</v>
      </c>
      <c r="AX293" s="15" t="s">
        <v>76</v>
      </c>
      <c r="AY293" s="229" t="s">
        <v>231</v>
      </c>
    </row>
    <row r="294" spans="1:65" s="2" customFormat="1" ht="128.65" customHeight="1">
      <c r="A294" s="36"/>
      <c r="B294" s="37"/>
      <c r="C294" s="180" t="s">
        <v>423</v>
      </c>
      <c r="D294" s="180" t="s">
        <v>234</v>
      </c>
      <c r="E294" s="181" t="s">
        <v>1181</v>
      </c>
      <c r="F294" s="182" t="s">
        <v>1182</v>
      </c>
      <c r="G294" s="183" t="s">
        <v>243</v>
      </c>
      <c r="H294" s="184">
        <v>272.51</v>
      </c>
      <c r="I294" s="185"/>
      <c r="J294" s="186">
        <f>ROUND(I294*H294,2)</f>
        <v>0</v>
      </c>
      <c r="K294" s="182" t="s">
        <v>19</v>
      </c>
      <c r="L294" s="41"/>
      <c r="M294" s="187" t="s">
        <v>19</v>
      </c>
      <c r="N294" s="188" t="s">
        <v>40</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238</v>
      </c>
      <c r="AT294" s="191" t="s">
        <v>234</v>
      </c>
      <c r="AU294" s="191" t="s">
        <v>78</v>
      </c>
      <c r="AY294" s="19" t="s">
        <v>231</v>
      </c>
      <c r="BE294" s="192">
        <f>IF(N294="základní",J294,0)</f>
        <v>0</v>
      </c>
      <c r="BF294" s="192">
        <f>IF(N294="snížená",J294,0)</f>
        <v>0</v>
      </c>
      <c r="BG294" s="192">
        <f>IF(N294="zákl. přenesená",J294,0)</f>
        <v>0</v>
      </c>
      <c r="BH294" s="192">
        <f>IF(N294="sníž. přenesená",J294,0)</f>
        <v>0</v>
      </c>
      <c r="BI294" s="192">
        <f>IF(N294="nulová",J294,0)</f>
        <v>0</v>
      </c>
      <c r="BJ294" s="19" t="s">
        <v>76</v>
      </c>
      <c r="BK294" s="192">
        <f>ROUND(I294*H294,2)</f>
        <v>0</v>
      </c>
      <c r="BL294" s="19" t="s">
        <v>238</v>
      </c>
      <c r="BM294" s="191" t="s">
        <v>1183</v>
      </c>
    </row>
    <row r="295" spans="1:65" s="13" customFormat="1" ht="11.25">
      <c r="B295" s="198"/>
      <c r="C295" s="199"/>
      <c r="D295" s="193" t="s">
        <v>248</v>
      </c>
      <c r="E295" s="200" t="s">
        <v>19</v>
      </c>
      <c r="F295" s="201" t="s">
        <v>1184</v>
      </c>
      <c r="G295" s="199"/>
      <c r="H295" s="200" t="s">
        <v>19</v>
      </c>
      <c r="I295" s="202"/>
      <c r="J295" s="199"/>
      <c r="K295" s="199"/>
      <c r="L295" s="203"/>
      <c r="M295" s="204"/>
      <c r="N295" s="205"/>
      <c r="O295" s="205"/>
      <c r="P295" s="205"/>
      <c r="Q295" s="205"/>
      <c r="R295" s="205"/>
      <c r="S295" s="205"/>
      <c r="T295" s="206"/>
      <c r="AT295" s="207" t="s">
        <v>248</v>
      </c>
      <c r="AU295" s="207" t="s">
        <v>78</v>
      </c>
      <c r="AV295" s="13" t="s">
        <v>76</v>
      </c>
      <c r="AW295" s="13" t="s">
        <v>31</v>
      </c>
      <c r="AX295" s="13" t="s">
        <v>69</v>
      </c>
      <c r="AY295" s="207" t="s">
        <v>231</v>
      </c>
    </row>
    <row r="296" spans="1:65" s="13" customFormat="1" ht="11.25">
      <c r="B296" s="198"/>
      <c r="C296" s="199"/>
      <c r="D296" s="193" t="s">
        <v>248</v>
      </c>
      <c r="E296" s="200" t="s">
        <v>19</v>
      </c>
      <c r="F296" s="201" t="s">
        <v>1185</v>
      </c>
      <c r="G296" s="199"/>
      <c r="H296" s="200" t="s">
        <v>19</v>
      </c>
      <c r="I296" s="202"/>
      <c r="J296" s="199"/>
      <c r="K296" s="199"/>
      <c r="L296" s="203"/>
      <c r="M296" s="204"/>
      <c r="N296" s="205"/>
      <c r="O296" s="205"/>
      <c r="P296" s="205"/>
      <c r="Q296" s="205"/>
      <c r="R296" s="205"/>
      <c r="S296" s="205"/>
      <c r="T296" s="206"/>
      <c r="AT296" s="207" t="s">
        <v>248</v>
      </c>
      <c r="AU296" s="207" t="s">
        <v>78</v>
      </c>
      <c r="AV296" s="13" t="s">
        <v>76</v>
      </c>
      <c r="AW296" s="13" t="s">
        <v>31</v>
      </c>
      <c r="AX296" s="13" t="s">
        <v>69</v>
      </c>
      <c r="AY296" s="207" t="s">
        <v>231</v>
      </c>
    </row>
    <row r="297" spans="1:65" s="13" customFormat="1" ht="11.25">
      <c r="B297" s="198"/>
      <c r="C297" s="199"/>
      <c r="D297" s="193" t="s">
        <v>248</v>
      </c>
      <c r="E297" s="200" t="s">
        <v>19</v>
      </c>
      <c r="F297" s="201" t="s">
        <v>1186</v>
      </c>
      <c r="G297" s="199"/>
      <c r="H297" s="200" t="s">
        <v>19</v>
      </c>
      <c r="I297" s="202"/>
      <c r="J297" s="199"/>
      <c r="K297" s="199"/>
      <c r="L297" s="203"/>
      <c r="M297" s="204"/>
      <c r="N297" s="205"/>
      <c r="O297" s="205"/>
      <c r="P297" s="205"/>
      <c r="Q297" s="205"/>
      <c r="R297" s="205"/>
      <c r="S297" s="205"/>
      <c r="T297" s="206"/>
      <c r="AT297" s="207" t="s">
        <v>248</v>
      </c>
      <c r="AU297" s="207" t="s">
        <v>78</v>
      </c>
      <c r="AV297" s="13" t="s">
        <v>76</v>
      </c>
      <c r="AW297" s="13" t="s">
        <v>31</v>
      </c>
      <c r="AX297" s="13" t="s">
        <v>69</v>
      </c>
      <c r="AY297" s="207" t="s">
        <v>231</v>
      </c>
    </row>
    <row r="298" spans="1:65" s="13" customFormat="1" ht="11.25">
      <c r="B298" s="198"/>
      <c r="C298" s="199"/>
      <c r="D298" s="193" t="s">
        <v>248</v>
      </c>
      <c r="E298" s="200" t="s">
        <v>19</v>
      </c>
      <c r="F298" s="201" t="s">
        <v>1187</v>
      </c>
      <c r="G298" s="199"/>
      <c r="H298" s="200" t="s">
        <v>19</v>
      </c>
      <c r="I298" s="202"/>
      <c r="J298" s="199"/>
      <c r="K298" s="199"/>
      <c r="L298" s="203"/>
      <c r="M298" s="204"/>
      <c r="N298" s="205"/>
      <c r="O298" s="205"/>
      <c r="P298" s="205"/>
      <c r="Q298" s="205"/>
      <c r="R298" s="205"/>
      <c r="S298" s="205"/>
      <c r="T298" s="206"/>
      <c r="AT298" s="207" t="s">
        <v>248</v>
      </c>
      <c r="AU298" s="207" t="s">
        <v>78</v>
      </c>
      <c r="AV298" s="13" t="s">
        <v>76</v>
      </c>
      <c r="AW298" s="13" t="s">
        <v>31</v>
      </c>
      <c r="AX298" s="13" t="s">
        <v>69</v>
      </c>
      <c r="AY298" s="207" t="s">
        <v>231</v>
      </c>
    </row>
    <row r="299" spans="1:65" s="13" customFormat="1" ht="11.25">
      <c r="B299" s="198"/>
      <c r="C299" s="199"/>
      <c r="D299" s="193" t="s">
        <v>248</v>
      </c>
      <c r="E299" s="200" t="s">
        <v>19</v>
      </c>
      <c r="F299" s="201" t="s">
        <v>1188</v>
      </c>
      <c r="G299" s="199"/>
      <c r="H299" s="200" t="s">
        <v>19</v>
      </c>
      <c r="I299" s="202"/>
      <c r="J299" s="199"/>
      <c r="K299" s="199"/>
      <c r="L299" s="203"/>
      <c r="M299" s="204"/>
      <c r="N299" s="205"/>
      <c r="O299" s="205"/>
      <c r="P299" s="205"/>
      <c r="Q299" s="205"/>
      <c r="R299" s="205"/>
      <c r="S299" s="205"/>
      <c r="T299" s="206"/>
      <c r="AT299" s="207" t="s">
        <v>248</v>
      </c>
      <c r="AU299" s="207" t="s">
        <v>78</v>
      </c>
      <c r="AV299" s="13" t="s">
        <v>76</v>
      </c>
      <c r="AW299" s="13" t="s">
        <v>31</v>
      </c>
      <c r="AX299" s="13" t="s">
        <v>69</v>
      </c>
      <c r="AY299" s="207" t="s">
        <v>231</v>
      </c>
    </row>
    <row r="300" spans="1:65" s="13" customFormat="1" ht="11.25">
      <c r="B300" s="198"/>
      <c r="C300" s="199"/>
      <c r="D300" s="193" t="s">
        <v>248</v>
      </c>
      <c r="E300" s="200" t="s">
        <v>19</v>
      </c>
      <c r="F300" s="201" t="s">
        <v>1189</v>
      </c>
      <c r="G300" s="199"/>
      <c r="H300" s="200" t="s">
        <v>19</v>
      </c>
      <c r="I300" s="202"/>
      <c r="J300" s="199"/>
      <c r="K300" s="199"/>
      <c r="L300" s="203"/>
      <c r="M300" s="204"/>
      <c r="N300" s="205"/>
      <c r="O300" s="205"/>
      <c r="P300" s="205"/>
      <c r="Q300" s="205"/>
      <c r="R300" s="205"/>
      <c r="S300" s="205"/>
      <c r="T300" s="206"/>
      <c r="AT300" s="207" t="s">
        <v>248</v>
      </c>
      <c r="AU300" s="207" t="s">
        <v>78</v>
      </c>
      <c r="AV300" s="13" t="s">
        <v>76</v>
      </c>
      <c r="AW300" s="13" t="s">
        <v>31</v>
      </c>
      <c r="AX300" s="13" t="s">
        <v>69</v>
      </c>
      <c r="AY300" s="207" t="s">
        <v>231</v>
      </c>
    </row>
    <row r="301" spans="1:65" s="14" customFormat="1" ht="11.25">
      <c r="B301" s="208"/>
      <c r="C301" s="209"/>
      <c r="D301" s="193" t="s">
        <v>248</v>
      </c>
      <c r="E301" s="210" t="s">
        <v>19</v>
      </c>
      <c r="F301" s="211" t="s">
        <v>1190</v>
      </c>
      <c r="G301" s="209"/>
      <c r="H301" s="212">
        <v>65.25</v>
      </c>
      <c r="I301" s="213"/>
      <c r="J301" s="209"/>
      <c r="K301" s="209"/>
      <c r="L301" s="214"/>
      <c r="M301" s="215"/>
      <c r="N301" s="216"/>
      <c r="O301" s="216"/>
      <c r="P301" s="216"/>
      <c r="Q301" s="216"/>
      <c r="R301" s="216"/>
      <c r="S301" s="216"/>
      <c r="T301" s="217"/>
      <c r="AT301" s="218" t="s">
        <v>248</v>
      </c>
      <c r="AU301" s="218" t="s">
        <v>78</v>
      </c>
      <c r="AV301" s="14" t="s">
        <v>78</v>
      </c>
      <c r="AW301" s="14" t="s">
        <v>31</v>
      </c>
      <c r="AX301" s="14" t="s">
        <v>69</v>
      </c>
      <c r="AY301" s="218" t="s">
        <v>231</v>
      </c>
    </row>
    <row r="302" spans="1:65" s="13" customFormat="1" ht="11.25">
      <c r="B302" s="198"/>
      <c r="C302" s="199"/>
      <c r="D302" s="193" t="s">
        <v>248</v>
      </c>
      <c r="E302" s="200" t="s">
        <v>19</v>
      </c>
      <c r="F302" s="201" t="s">
        <v>1191</v>
      </c>
      <c r="G302" s="199"/>
      <c r="H302" s="200" t="s">
        <v>19</v>
      </c>
      <c r="I302" s="202"/>
      <c r="J302" s="199"/>
      <c r="K302" s="199"/>
      <c r="L302" s="203"/>
      <c r="M302" s="204"/>
      <c r="N302" s="205"/>
      <c r="O302" s="205"/>
      <c r="P302" s="205"/>
      <c r="Q302" s="205"/>
      <c r="R302" s="205"/>
      <c r="S302" s="205"/>
      <c r="T302" s="206"/>
      <c r="AT302" s="207" t="s">
        <v>248</v>
      </c>
      <c r="AU302" s="207" t="s">
        <v>78</v>
      </c>
      <c r="AV302" s="13" t="s">
        <v>76</v>
      </c>
      <c r="AW302" s="13" t="s">
        <v>31</v>
      </c>
      <c r="AX302" s="13" t="s">
        <v>69</v>
      </c>
      <c r="AY302" s="207" t="s">
        <v>231</v>
      </c>
    </row>
    <row r="303" spans="1:65" s="14" customFormat="1" ht="11.25">
      <c r="B303" s="208"/>
      <c r="C303" s="209"/>
      <c r="D303" s="193" t="s">
        <v>248</v>
      </c>
      <c r="E303" s="210" t="s">
        <v>19</v>
      </c>
      <c r="F303" s="211" t="s">
        <v>1192</v>
      </c>
      <c r="G303" s="209"/>
      <c r="H303" s="212">
        <v>87.23</v>
      </c>
      <c r="I303" s="213"/>
      <c r="J303" s="209"/>
      <c r="K303" s="209"/>
      <c r="L303" s="214"/>
      <c r="M303" s="215"/>
      <c r="N303" s="216"/>
      <c r="O303" s="216"/>
      <c r="P303" s="216"/>
      <c r="Q303" s="216"/>
      <c r="R303" s="216"/>
      <c r="S303" s="216"/>
      <c r="T303" s="217"/>
      <c r="AT303" s="218" t="s">
        <v>248</v>
      </c>
      <c r="AU303" s="218" t="s">
        <v>78</v>
      </c>
      <c r="AV303" s="14" t="s">
        <v>78</v>
      </c>
      <c r="AW303" s="14" t="s">
        <v>31</v>
      </c>
      <c r="AX303" s="14" t="s">
        <v>69</v>
      </c>
      <c r="AY303" s="218" t="s">
        <v>231</v>
      </c>
    </row>
    <row r="304" spans="1:65" s="13" customFormat="1" ht="11.25">
      <c r="B304" s="198"/>
      <c r="C304" s="199"/>
      <c r="D304" s="193" t="s">
        <v>248</v>
      </c>
      <c r="E304" s="200" t="s">
        <v>19</v>
      </c>
      <c r="F304" s="201" t="s">
        <v>1193</v>
      </c>
      <c r="G304" s="199"/>
      <c r="H304" s="200" t="s">
        <v>19</v>
      </c>
      <c r="I304" s="202"/>
      <c r="J304" s="199"/>
      <c r="K304" s="199"/>
      <c r="L304" s="203"/>
      <c r="M304" s="204"/>
      <c r="N304" s="205"/>
      <c r="O304" s="205"/>
      <c r="P304" s="205"/>
      <c r="Q304" s="205"/>
      <c r="R304" s="205"/>
      <c r="S304" s="205"/>
      <c r="T304" s="206"/>
      <c r="AT304" s="207" t="s">
        <v>248</v>
      </c>
      <c r="AU304" s="207" t="s">
        <v>78</v>
      </c>
      <c r="AV304" s="13" t="s">
        <v>76</v>
      </c>
      <c r="AW304" s="13" t="s">
        <v>31</v>
      </c>
      <c r="AX304" s="13" t="s">
        <v>69</v>
      </c>
      <c r="AY304" s="207" t="s">
        <v>231</v>
      </c>
    </row>
    <row r="305" spans="1:65" s="14" customFormat="1" ht="11.25">
      <c r="B305" s="208"/>
      <c r="C305" s="209"/>
      <c r="D305" s="193" t="s">
        <v>248</v>
      </c>
      <c r="E305" s="210" t="s">
        <v>19</v>
      </c>
      <c r="F305" s="211" t="s">
        <v>1194</v>
      </c>
      <c r="G305" s="209"/>
      <c r="H305" s="212">
        <v>70.680000000000007</v>
      </c>
      <c r="I305" s="213"/>
      <c r="J305" s="209"/>
      <c r="K305" s="209"/>
      <c r="L305" s="214"/>
      <c r="M305" s="215"/>
      <c r="N305" s="216"/>
      <c r="O305" s="216"/>
      <c r="P305" s="216"/>
      <c r="Q305" s="216"/>
      <c r="R305" s="216"/>
      <c r="S305" s="216"/>
      <c r="T305" s="217"/>
      <c r="AT305" s="218" t="s">
        <v>248</v>
      </c>
      <c r="AU305" s="218" t="s">
        <v>78</v>
      </c>
      <c r="AV305" s="14" t="s">
        <v>78</v>
      </c>
      <c r="AW305" s="14" t="s">
        <v>31</v>
      </c>
      <c r="AX305" s="14" t="s">
        <v>69</v>
      </c>
      <c r="AY305" s="218" t="s">
        <v>231</v>
      </c>
    </row>
    <row r="306" spans="1:65" s="13" customFormat="1" ht="11.25">
      <c r="B306" s="198"/>
      <c r="C306" s="199"/>
      <c r="D306" s="193" t="s">
        <v>248</v>
      </c>
      <c r="E306" s="200" t="s">
        <v>19</v>
      </c>
      <c r="F306" s="201" t="s">
        <v>1195</v>
      </c>
      <c r="G306" s="199"/>
      <c r="H306" s="200" t="s">
        <v>19</v>
      </c>
      <c r="I306" s="202"/>
      <c r="J306" s="199"/>
      <c r="K306" s="199"/>
      <c r="L306" s="203"/>
      <c r="M306" s="204"/>
      <c r="N306" s="205"/>
      <c r="O306" s="205"/>
      <c r="P306" s="205"/>
      <c r="Q306" s="205"/>
      <c r="R306" s="205"/>
      <c r="S306" s="205"/>
      <c r="T306" s="206"/>
      <c r="AT306" s="207" t="s">
        <v>248</v>
      </c>
      <c r="AU306" s="207" t="s">
        <v>78</v>
      </c>
      <c r="AV306" s="13" t="s">
        <v>76</v>
      </c>
      <c r="AW306" s="13" t="s">
        <v>31</v>
      </c>
      <c r="AX306" s="13" t="s">
        <v>69</v>
      </c>
      <c r="AY306" s="207" t="s">
        <v>231</v>
      </c>
    </row>
    <row r="307" spans="1:65" s="14" customFormat="1" ht="11.25">
      <c r="B307" s="208"/>
      <c r="C307" s="209"/>
      <c r="D307" s="193" t="s">
        <v>248</v>
      </c>
      <c r="E307" s="210" t="s">
        <v>19</v>
      </c>
      <c r="F307" s="211" t="s">
        <v>1196</v>
      </c>
      <c r="G307" s="209"/>
      <c r="H307" s="212">
        <v>49.35</v>
      </c>
      <c r="I307" s="213"/>
      <c r="J307" s="209"/>
      <c r="K307" s="209"/>
      <c r="L307" s="214"/>
      <c r="M307" s="215"/>
      <c r="N307" s="216"/>
      <c r="O307" s="216"/>
      <c r="P307" s="216"/>
      <c r="Q307" s="216"/>
      <c r="R307" s="216"/>
      <c r="S307" s="216"/>
      <c r="T307" s="217"/>
      <c r="AT307" s="218" t="s">
        <v>248</v>
      </c>
      <c r="AU307" s="218" t="s">
        <v>78</v>
      </c>
      <c r="AV307" s="14" t="s">
        <v>78</v>
      </c>
      <c r="AW307" s="14" t="s">
        <v>31</v>
      </c>
      <c r="AX307" s="14" t="s">
        <v>69</v>
      </c>
      <c r="AY307" s="218" t="s">
        <v>231</v>
      </c>
    </row>
    <row r="308" spans="1:65" s="15" customFormat="1" ht="11.25">
      <c r="B308" s="219"/>
      <c r="C308" s="220"/>
      <c r="D308" s="193" t="s">
        <v>248</v>
      </c>
      <c r="E308" s="221" t="s">
        <v>19</v>
      </c>
      <c r="F308" s="222" t="s">
        <v>260</v>
      </c>
      <c r="G308" s="220"/>
      <c r="H308" s="223">
        <v>272.51000000000005</v>
      </c>
      <c r="I308" s="224"/>
      <c r="J308" s="220"/>
      <c r="K308" s="220"/>
      <c r="L308" s="225"/>
      <c r="M308" s="226"/>
      <c r="N308" s="227"/>
      <c r="O308" s="227"/>
      <c r="P308" s="227"/>
      <c r="Q308" s="227"/>
      <c r="R308" s="227"/>
      <c r="S308" s="227"/>
      <c r="T308" s="228"/>
      <c r="AT308" s="229" t="s">
        <v>248</v>
      </c>
      <c r="AU308" s="229" t="s">
        <v>78</v>
      </c>
      <c r="AV308" s="15" t="s">
        <v>238</v>
      </c>
      <c r="AW308" s="15" t="s">
        <v>31</v>
      </c>
      <c r="AX308" s="15" t="s">
        <v>76</v>
      </c>
      <c r="AY308" s="229" t="s">
        <v>231</v>
      </c>
    </row>
    <row r="309" spans="1:65" s="2" customFormat="1" ht="33" customHeight="1">
      <c r="A309" s="36"/>
      <c r="B309" s="37"/>
      <c r="C309" s="180" t="s">
        <v>429</v>
      </c>
      <c r="D309" s="180" t="s">
        <v>234</v>
      </c>
      <c r="E309" s="181" t="s">
        <v>1197</v>
      </c>
      <c r="F309" s="182" t="s">
        <v>1198</v>
      </c>
      <c r="G309" s="183" t="s">
        <v>243</v>
      </c>
      <c r="H309" s="184">
        <v>24.2</v>
      </c>
      <c r="I309" s="185"/>
      <c r="J309" s="186">
        <f>ROUND(I309*H309,2)</f>
        <v>0</v>
      </c>
      <c r="K309" s="182" t="s">
        <v>244</v>
      </c>
      <c r="L309" s="41"/>
      <c r="M309" s="187" t="s">
        <v>19</v>
      </c>
      <c r="N309" s="188" t="s">
        <v>40</v>
      </c>
      <c r="O309" s="66"/>
      <c r="P309" s="189">
        <f>O309*H309</f>
        <v>0</v>
      </c>
      <c r="Q309" s="189">
        <v>6.3000000000000003E-4</v>
      </c>
      <c r="R309" s="189">
        <f>Q309*H309</f>
        <v>1.5246000000000001E-2</v>
      </c>
      <c r="S309" s="189">
        <v>0</v>
      </c>
      <c r="T309" s="190">
        <f>S309*H309</f>
        <v>0</v>
      </c>
      <c r="U309" s="36"/>
      <c r="V309" s="36"/>
      <c r="W309" s="36"/>
      <c r="X309" s="36"/>
      <c r="Y309" s="36"/>
      <c r="Z309" s="36"/>
      <c r="AA309" s="36"/>
      <c r="AB309" s="36"/>
      <c r="AC309" s="36"/>
      <c r="AD309" s="36"/>
      <c r="AE309" s="36"/>
      <c r="AR309" s="191" t="s">
        <v>238</v>
      </c>
      <c r="AT309" s="191" t="s">
        <v>234</v>
      </c>
      <c r="AU309" s="191" t="s">
        <v>78</v>
      </c>
      <c r="AY309" s="19" t="s">
        <v>231</v>
      </c>
      <c r="BE309" s="192">
        <f>IF(N309="základní",J309,0)</f>
        <v>0</v>
      </c>
      <c r="BF309" s="192">
        <f>IF(N309="snížená",J309,0)</f>
        <v>0</v>
      </c>
      <c r="BG309" s="192">
        <f>IF(N309="zákl. přenesená",J309,0)</f>
        <v>0</v>
      </c>
      <c r="BH309" s="192">
        <f>IF(N309="sníž. přenesená",J309,0)</f>
        <v>0</v>
      </c>
      <c r="BI309" s="192">
        <f>IF(N309="nulová",J309,0)</f>
        <v>0</v>
      </c>
      <c r="BJ309" s="19" t="s">
        <v>76</v>
      </c>
      <c r="BK309" s="192">
        <f>ROUND(I309*H309,2)</f>
        <v>0</v>
      </c>
      <c r="BL309" s="19" t="s">
        <v>238</v>
      </c>
      <c r="BM309" s="191" t="s">
        <v>1199</v>
      </c>
    </row>
    <row r="310" spans="1:65" s="13" customFormat="1" ht="11.25">
      <c r="B310" s="198"/>
      <c r="C310" s="199"/>
      <c r="D310" s="193" t="s">
        <v>248</v>
      </c>
      <c r="E310" s="200" t="s">
        <v>19</v>
      </c>
      <c r="F310" s="201" t="s">
        <v>1162</v>
      </c>
      <c r="G310" s="199"/>
      <c r="H310" s="200" t="s">
        <v>19</v>
      </c>
      <c r="I310" s="202"/>
      <c r="J310" s="199"/>
      <c r="K310" s="199"/>
      <c r="L310" s="203"/>
      <c r="M310" s="204"/>
      <c r="N310" s="205"/>
      <c r="O310" s="205"/>
      <c r="P310" s="205"/>
      <c r="Q310" s="205"/>
      <c r="R310" s="205"/>
      <c r="S310" s="205"/>
      <c r="T310" s="206"/>
      <c r="AT310" s="207" t="s">
        <v>248</v>
      </c>
      <c r="AU310" s="207" t="s">
        <v>78</v>
      </c>
      <c r="AV310" s="13" t="s">
        <v>76</v>
      </c>
      <c r="AW310" s="13" t="s">
        <v>31</v>
      </c>
      <c r="AX310" s="13" t="s">
        <v>69</v>
      </c>
      <c r="AY310" s="207" t="s">
        <v>231</v>
      </c>
    </row>
    <row r="311" spans="1:65" s="14" customFormat="1" ht="11.25">
      <c r="B311" s="208"/>
      <c r="C311" s="209"/>
      <c r="D311" s="193" t="s">
        <v>248</v>
      </c>
      <c r="E311" s="210" t="s">
        <v>19</v>
      </c>
      <c r="F311" s="211" t="s">
        <v>1200</v>
      </c>
      <c r="G311" s="209"/>
      <c r="H311" s="212">
        <v>24.2</v>
      </c>
      <c r="I311" s="213"/>
      <c r="J311" s="209"/>
      <c r="K311" s="209"/>
      <c r="L311" s="214"/>
      <c r="M311" s="215"/>
      <c r="N311" s="216"/>
      <c r="O311" s="216"/>
      <c r="P311" s="216"/>
      <c r="Q311" s="216"/>
      <c r="R311" s="216"/>
      <c r="S311" s="216"/>
      <c r="T311" s="217"/>
      <c r="AT311" s="218" t="s">
        <v>248</v>
      </c>
      <c r="AU311" s="218" t="s">
        <v>78</v>
      </c>
      <c r="AV311" s="14" t="s">
        <v>78</v>
      </c>
      <c r="AW311" s="14" t="s">
        <v>31</v>
      </c>
      <c r="AX311" s="14" t="s">
        <v>76</v>
      </c>
      <c r="AY311" s="218" t="s">
        <v>231</v>
      </c>
    </row>
    <row r="312" spans="1:65" s="12" customFormat="1" ht="22.9" customHeight="1">
      <c r="B312" s="164"/>
      <c r="C312" s="165"/>
      <c r="D312" s="166" t="s">
        <v>68</v>
      </c>
      <c r="E312" s="178" t="s">
        <v>965</v>
      </c>
      <c r="F312" s="178" t="s">
        <v>966</v>
      </c>
      <c r="G312" s="165"/>
      <c r="H312" s="165"/>
      <c r="I312" s="168"/>
      <c r="J312" s="179">
        <f>BK312</f>
        <v>0</v>
      </c>
      <c r="K312" s="165"/>
      <c r="L312" s="170"/>
      <c r="M312" s="171"/>
      <c r="N312" s="172"/>
      <c r="O312" s="172"/>
      <c r="P312" s="173">
        <f>P313</f>
        <v>0</v>
      </c>
      <c r="Q312" s="172"/>
      <c r="R312" s="173">
        <f>R313</f>
        <v>0</v>
      </c>
      <c r="S312" s="172"/>
      <c r="T312" s="174">
        <f>T313</f>
        <v>0</v>
      </c>
      <c r="AR312" s="175" t="s">
        <v>76</v>
      </c>
      <c r="AT312" s="176" t="s">
        <v>68</v>
      </c>
      <c r="AU312" s="176" t="s">
        <v>76</v>
      </c>
      <c r="AY312" s="175" t="s">
        <v>231</v>
      </c>
      <c r="BK312" s="177">
        <f>BK313</f>
        <v>0</v>
      </c>
    </row>
    <row r="313" spans="1:65" s="2" customFormat="1" ht="37.9" customHeight="1">
      <c r="A313" s="36"/>
      <c r="B313" s="37"/>
      <c r="C313" s="180" t="s">
        <v>434</v>
      </c>
      <c r="D313" s="180" t="s">
        <v>234</v>
      </c>
      <c r="E313" s="181" t="s">
        <v>968</v>
      </c>
      <c r="F313" s="182" t="s">
        <v>969</v>
      </c>
      <c r="G313" s="183" t="s">
        <v>404</v>
      </c>
      <c r="H313" s="184">
        <v>2189.4639999999999</v>
      </c>
      <c r="I313" s="185"/>
      <c r="J313" s="186">
        <f>ROUND(I313*H313,2)</f>
        <v>0</v>
      </c>
      <c r="K313" s="182" t="s">
        <v>244</v>
      </c>
      <c r="L313" s="41"/>
      <c r="M313" s="187" t="s">
        <v>19</v>
      </c>
      <c r="N313" s="188" t="s">
        <v>40</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238</v>
      </c>
      <c r="AT313" s="191" t="s">
        <v>234</v>
      </c>
      <c r="AU313" s="191" t="s">
        <v>78</v>
      </c>
      <c r="AY313" s="19" t="s">
        <v>231</v>
      </c>
      <c r="BE313" s="192">
        <f>IF(N313="základní",J313,0)</f>
        <v>0</v>
      </c>
      <c r="BF313" s="192">
        <f>IF(N313="snížená",J313,0)</f>
        <v>0</v>
      </c>
      <c r="BG313" s="192">
        <f>IF(N313="zákl. přenesená",J313,0)</f>
        <v>0</v>
      </c>
      <c r="BH313" s="192">
        <f>IF(N313="sníž. přenesená",J313,0)</f>
        <v>0</v>
      </c>
      <c r="BI313" s="192">
        <f>IF(N313="nulová",J313,0)</f>
        <v>0</v>
      </c>
      <c r="BJ313" s="19" t="s">
        <v>76</v>
      </c>
      <c r="BK313" s="192">
        <f>ROUND(I313*H313,2)</f>
        <v>0</v>
      </c>
      <c r="BL313" s="19" t="s">
        <v>238</v>
      </c>
      <c r="BM313" s="191" t="s">
        <v>1201</v>
      </c>
    </row>
    <row r="314" spans="1:65" s="12" customFormat="1" ht="25.9" customHeight="1">
      <c r="B314" s="164"/>
      <c r="C314" s="165"/>
      <c r="D314" s="166" t="s">
        <v>68</v>
      </c>
      <c r="E314" s="167" t="s">
        <v>438</v>
      </c>
      <c r="F314" s="167" t="s">
        <v>439</v>
      </c>
      <c r="G314" s="165"/>
      <c r="H314" s="165"/>
      <c r="I314" s="168"/>
      <c r="J314" s="169">
        <f>BK314</f>
        <v>0</v>
      </c>
      <c r="K314" s="165"/>
      <c r="L314" s="170"/>
      <c r="M314" s="171"/>
      <c r="N314" s="172"/>
      <c r="O314" s="172"/>
      <c r="P314" s="173">
        <f>P315+P330</f>
        <v>0</v>
      </c>
      <c r="Q314" s="172"/>
      <c r="R314" s="173">
        <f>R315+R330</f>
        <v>5.4642790000000003</v>
      </c>
      <c r="S314" s="172"/>
      <c r="T314" s="174">
        <f>T315+T330</f>
        <v>0</v>
      </c>
      <c r="AR314" s="175" t="s">
        <v>78</v>
      </c>
      <c r="AT314" s="176" t="s">
        <v>68</v>
      </c>
      <c r="AU314" s="176" t="s">
        <v>69</v>
      </c>
      <c r="AY314" s="175" t="s">
        <v>231</v>
      </c>
      <c r="BK314" s="177">
        <f>BK315+BK330</f>
        <v>0</v>
      </c>
    </row>
    <row r="315" spans="1:65" s="12" customFormat="1" ht="22.9" customHeight="1">
      <c r="B315" s="164"/>
      <c r="C315" s="165"/>
      <c r="D315" s="166" t="s">
        <v>68</v>
      </c>
      <c r="E315" s="178" t="s">
        <v>1202</v>
      </c>
      <c r="F315" s="178" t="s">
        <v>1203</v>
      </c>
      <c r="G315" s="165"/>
      <c r="H315" s="165"/>
      <c r="I315" s="168"/>
      <c r="J315" s="179">
        <f>BK315</f>
        <v>0</v>
      </c>
      <c r="K315" s="165"/>
      <c r="L315" s="170"/>
      <c r="M315" s="171"/>
      <c r="N315" s="172"/>
      <c r="O315" s="172"/>
      <c r="P315" s="173">
        <f>SUM(P316:P329)</f>
        <v>0</v>
      </c>
      <c r="Q315" s="172"/>
      <c r="R315" s="173">
        <f>SUM(R316:R329)</f>
        <v>5.4642790000000003</v>
      </c>
      <c r="S315" s="172"/>
      <c r="T315" s="174">
        <f>SUM(T316:T329)</f>
        <v>0</v>
      </c>
      <c r="AR315" s="175" t="s">
        <v>78</v>
      </c>
      <c r="AT315" s="176" t="s">
        <v>68</v>
      </c>
      <c r="AU315" s="176" t="s">
        <v>76</v>
      </c>
      <c r="AY315" s="175" t="s">
        <v>231</v>
      </c>
      <c r="BK315" s="177">
        <f>SUM(BK316:BK329)</f>
        <v>0</v>
      </c>
    </row>
    <row r="316" spans="1:65" s="2" customFormat="1" ht="37.9" customHeight="1">
      <c r="A316" s="36"/>
      <c r="B316" s="37"/>
      <c r="C316" s="180" t="s">
        <v>442</v>
      </c>
      <c r="D316" s="180" t="s">
        <v>234</v>
      </c>
      <c r="E316" s="181" t="s">
        <v>1204</v>
      </c>
      <c r="F316" s="182" t="s">
        <v>1205</v>
      </c>
      <c r="G316" s="183" t="s">
        <v>243</v>
      </c>
      <c r="H316" s="184">
        <v>804.2</v>
      </c>
      <c r="I316" s="185"/>
      <c r="J316" s="186">
        <f>ROUND(I316*H316,2)</f>
        <v>0</v>
      </c>
      <c r="K316" s="182" t="s">
        <v>244</v>
      </c>
      <c r="L316" s="41"/>
      <c r="M316" s="187" t="s">
        <v>19</v>
      </c>
      <c r="N316" s="188" t="s">
        <v>40</v>
      </c>
      <c r="O316" s="66"/>
      <c r="P316" s="189">
        <f>O316*H316</f>
        <v>0</v>
      </c>
      <c r="Q316" s="189">
        <v>0</v>
      </c>
      <c r="R316" s="189">
        <f>Q316*H316</f>
        <v>0</v>
      </c>
      <c r="S316" s="189">
        <v>0</v>
      </c>
      <c r="T316" s="190">
        <f>S316*H316</f>
        <v>0</v>
      </c>
      <c r="U316" s="36"/>
      <c r="V316" s="36"/>
      <c r="W316" s="36"/>
      <c r="X316" s="36"/>
      <c r="Y316" s="36"/>
      <c r="Z316" s="36"/>
      <c r="AA316" s="36"/>
      <c r="AB316" s="36"/>
      <c r="AC316" s="36"/>
      <c r="AD316" s="36"/>
      <c r="AE316" s="36"/>
      <c r="AR316" s="191" t="s">
        <v>331</v>
      </c>
      <c r="AT316" s="191" t="s">
        <v>234</v>
      </c>
      <c r="AU316" s="191" t="s">
        <v>78</v>
      </c>
      <c r="AY316" s="19" t="s">
        <v>231</v>
      </c>
      <c r="BE316" s="192">
        <f>IF(N316="základní",J316,0)</f>
        <v>0</v>
      </c>
      <c r="BF316" s="192">
        <f>IF(N316="snížená",J316,0)</f>
        <v>0</v>
      </c>
      <c r="BG316" s="192">
        <f>IF(N316="zákl. přenesená",J316,0)</f>
        <v>0</v>
      </c>
      <c r="BH316" s="192">
        <f>IF(N316="sníž. přenesená",J316,0)</f>
        <v>0</v>
      </c>
      <c r="BI316" s="192">
        <f>IF(N316="nulová",J316,0)</f>
        <v>0</v>
      </c>
      <c r="BJ316" s="19" t="s">
        <v>76</v>
      </c>
      <c r="BK316" s="192">
        <f>ROUND(I316*H316,2)</f>
        <v>0</v>
      </c>
      <c r="BL316" s="19" t="s">
        <v>331</v>
      </c>
      <c r="BM316" s="191" t="s">
        <v>1206</v>
      </c>
    </row>
    <row r="317" spans="1:65" s="2" customFormat="1" ht="39">
      <c r="A317" s="36"/>
      <c r="B317" s="37"/>
      <c r="C317" s="38"/>
      <c r="D317" s="193" t="s">
        <v>246</v>
      </c>
      <c r="E317" s="38"/>
      <c r="F317" s="194" t="s">
        <v>1207</v>
      </c>
      <c r="G317" s="38"/>
      <c r="H317" s="38"/>
      <c r="I317" s="195"/>
      <c r="J317" s="38"/>
      <c r="K317" s="38"/>
      <c r="L317" s="41"/>
      <c r="M317" s="196"/>
      <c r="N317" s="197"/>
      <c r="O317" s="66"/>
      <c r="P317" s="66"/>
      <c r="Q317" s="66"/>
      <c r="R317" s="66"/>
      <c r="S317" s="66"/>
      <c r="T317" s="67"/>
      <c r="U317" s="36"/>
      <c r="V317" s="36"/>
      <c r="W317" s="36"/>
      <c r="X317" s="36"/>
      <c r="Y317" s="36"/>
      <c r="Z317" s="36"/>
      <c r="AA317" s="36"/>
      <c r="AB317" s="36"/>
      <c r="AC317" s="36"/>
      <c r="AD317" s="36"/>
      <c r="AE317" s="36"/>
      <c r="AT317" s="19" t="s">
        <v>246</v>
      </c>
      <c r="AU317" s="19" t="s">
        <v>78</v>
      </c>
    </row>
    <row r="318" spans="1:65" s="13" customFormat="1" ht="11.25">
      <c r="B318" s="198"/>
      <c r="C318" s="199"/>
      <c r="D318" s="193" t="s">
        <v>248</v>
      </c>
      <c r="E318" s="200" t="s">
        <v>19</v>
      </c>
      <c r="F318" s="201" t="s">
        <v>1080</v>
      </c>
      <c r="G318" s="199"/>
      <c r="H318" s="200" t="s">
        <v>19</v>
      </c>
      <c r="I318" s="202"/>
      <c r="J318" s="199"/>
      <c r="K318" s="199"/>
      <c r="L318" s="203"/>
      <c r="M318" s="204"/>
      <c r="N318" s="205"/>
      <c r="O318" s="205"/>
      <c r="P318" s="205"/>
      <c r="Q318" s="205"/>
      <c r="R318" s="205"/>
      <c r="S318" s="205"/>
      <c r="T318" s="206"/>
      <c r="AT318" s="207" t="s">
        <v>248</v>
      </c>
      <c r="AU318" s="207" t="s">
        <v>78</v>
      </c>
      <c r="AV318" s="13" t="s">
        <v>76</v>
      </c>
      <c r="AW318" s="13" t="s">
        <v>31</v>
      </c>
      <c r="AX318" s="13" t="s">
        <v>69</v>
      </c>
      <c r="AY318" s="207" t="s">
        <v>231</v>
      </c>
    </row>
    <row r="319" spans="1:65" s="14" customFormat="1" ht="11.25">
      <c r="B319" s="208"/>
      <c r="C319" s="209"/>
      <c r="D319" s="193" t="s">
        <v>248</v>
      </c>
      <c r="E319" s="210" t="s">
        <v>19</v>
      </c>
      <c r="F319" s="211" t="s">
        <v>1099</v>
      </c>
      <c r="G319" s="209"/>
      <c r="H319" s="212">
        <v>804.2</v>
      </c>
      <c r="I319" s="213"/>
      <c r="J319" s="209"/>
      <c r="K319" s="209"/>
      <c r="L319" s="214"/>
      <c r="M319" s="215"/>
      <c r="N319" s="216"/>
      <c r="O319" s="216"/>
      <c r="P319" s="216"/>
      <c r="Q319" s="216"/>
      <c r="R319" s="216"/>
      <c r="S319" s="216"/>
      <c r="T319" s="217"/>
      <c r="AT319" s="218" t="s">
        <v>248</v>
      </c>
      <c r="AU319" s="218" t="s">
        <v>78</v>
      </c>
      <c r="AV319" s="14" t="s">
        <v>78</v>
      </c>
      <c r="AW319" s="14" t="s">
        <v>31</v>
      </c>
      <c r="AX319" s="14" t="s">
        <v>76</v>
      </c>
      <c r="AY319" s="218" t="s">
        <v>231</v>
      </c>
    </row>
    <row r="320" spans="1:65" s="2" customFormat="1" ht="16.5" customHeight="1">
      <c r="A320" s="36"/>
      <c r="B320" s="37"/>
      <c r="C320" s="247" t="s">
        <v>825</v>
      </c>
      <c r="D320" s="247" t="s">
        <v>638</v>
      </c>
      <c r="E320" s="248" t="s">
        <v>1208</v>
      </c>
      <c r="F320" s="249" t="s">
        <v>1209</v>
      </c>
      <c r="G320" s="250" t="s">
        <v>404</v>
      </c>
      <c r="H320" s="251">
        <v>0.24099999999999999</v>
      </c>
      <c r="I320" s="252"/>
      <c r="J320" s="253">
        <f>ROUND(I320*H320,2)</f>
        <v>0</v>
      </c>
      <c r="K320" s="249" t="s">
        <v>244</v>
      </c>
      <c r="L320" s="254"/>
      <c r="M320" s="255" t="s">
        <v>19</v>
      </c>
      <c r="N320" s="256" t="s">
        <v>40</v>
      </c>
      <c r="O320" s="66"/>
      <c r="P320" s="189">
        <f>O320*H320</f>
        <v>0</v>
      </c>
      <c r="Q320" s="189">
        <v>1</v>
      </c>
      <c r="R320" s="189">
        <f>Q320*H320</f>
        <v>0.24099999999999999</v>
      </c>
      <c r="S320" s="189">
        <v>0</v>
      </c>
      <c r="T320" s="190">
        <f>S320*H320</f>
        <v>0</v>
      </c>
      <c r="U320" s="36"/>
      <c r="V320" s="36"/>
      <c r="W320" s="36"/>
      <c r="X320" s="36"/>
      <c r="Y320" s="36"/>
      <c r="Z320" s="36"/>
      <c r="AA320" s="36"/>
      <c r="AB320" s="36"/>
      <c r="AC320" s="36"/>
      <c r="AD320" s="36"/>
      <c r="AE320" s="36"/>
      <c r="AR320" s="191" t="s">
        <v>423</v>
      </c>
      <c r="AT320" s="191" t="s">
        <v>638</v>
      </c>
      <c r="AU320" s="191" t="s">
        <v>78</v>
      </c>
      <c r="AY320" s="19" t="s">
        <v>231</v>
      </c>
      <c r="BE320" s="192">
        <f>IF(N320="základní",J320,0)</f>
        <v>0</v>
      </c>
      <c r="BF320" s="192">
        <f>IF(N320="snížená",J320,0)</f>
        <v>0</v>
      </c>
      <c r="BG320" s="192">
        <f>IF(N320="zákl. přenesená",J320,0)</f>
        <v>0</v>
      </c>
      <c r="BH320" s="192">
        <f>IF(N320="sníž. přenesená",J320,0)</f>
        <v>0</v>
      </c>
      <c r="BI320" s="192">
        <f>IF(N320="nulová",J320,0)</f>
        <v>0</v>
      </c>
      <c r="BJ320" s="19" t="s">
        <v>76</v>
      </c>
      <c r="BK320" s="192">
        <f>ROUND(I320*H320,2)</f>
        <v>0</v>
      </c>
      <c r="BL320" s="19" t="s">
        <v>331</v>
      </c>
      <c r="BM320" s="191" t="s">
        <v>1210</v>
      </c>
    </row>
    <row r="321" spans="1:65" s="14" customFormat="1" ht="11.25">
      <c r="B321" s="208"/>
      <c r="C321" s="209"/>
      <c r="D321" s="193" t="s">
        <v>248</v>
      </c>
      <c r="E321" s="210" t="s">
        <v>19</v>
      </c>
      <c r="F321" s="211" t="s">
        <v>1211</v>
      </c>
      <c r="G321" s="209"/>
      <c r="H321" s="212">
        <v>0.24099999999999999</v>
      </c>
      <c r="I321" s="213"/>
      <c r="J321" s="209"/>
      <c r="K321" s="209"/>
      <c r="L321" s="214"/>
      <c r="M321" s="215"/>
      <c r="N321" s="216"/>
      <c r="O321" s="216"/>
      <c r="P321" s="216"/>
      <c r="Q321" s="216"/>
      <c r="R321" s="216"/>
      <c r="S321" s="216"/>
      <c r="T321" s="217"/>
      <c r="AT321" s="218" t="s">
        <v>248</v>
      </c>
      <c r="AU321" s="218" t="s">
        <v>78</v>
      </c>
      <c r="AV321" s="14" t="s">
        <v>78</v>
      </c>
      <c r="AW321" s="14" t="s">
        <v>31</v>
      </c>
      <c r="AX321" s="14" t="s">
        <v>76</v>
      </c>
      <c r="AY321" s="218" t="s">
        <v>231</v>
      </c>
    </row>
    <row r="322" spans="1:65" s="2" customFormat="1" ht="24.2" customHeight="1">
      <c r="A322" s="36"/>
      <c r="B322" s="37"/>
      <c r="C322" s="180" t="s">
        <v>833</v>
      </c>
      <c r="D322" s="180" t="s">
        <v>234</v>
      </c>
      <c r="E322" s="181" t="s">
        <v>1212</v>
      </c>
      <c r="F322" s="182" t="s">
        <v>1213</v>
      </c>
      <c r="G322" s="183" t="s">
        <v>243</v>
      </c>
      <c r="H322" s="184">
        <v>804.2</v>
      </c>
      <c r="I322" s="185"/>
      <c r="J322" s="186">
        <f>ROUND(I322*H322,2)</f>
        <v>0</v>
      </c>
      <c r="K322" s="182" t="s">
        <v>244</v>
      </c>
      <c r="L322" s="41"/>
      <c r="M322" s="187" t="s">
        <v>19</v>
      </c>
      <c r="N322" s="188" t="s">
        <v>40</v>
      </c>
      <c r="O322" s="66"/>
      <c r="P322" s="189">
        <f>O322*H322</f>
        <v>0</v>
      </c>
      <c r="Q322" s="189">
        <v>4.0000000000000002E-4</v>
      </c>
      <c r="R322" s="189">
        <f>Q322*H322</f>
        <v>0.32168000000000002</v>
      </c>
      <c r="S322" s="189">
        <v>0</v>
      </c>
      <c r="T322" s="190">
        <f>S322*H322</f>
        <v>0</v>
      </c>
      <c r="U322" s="36"/>
      <c r="V322" s="36"/>
      <c r="W322" s="36"/>
      <c r="X322" s="36"/>
      <c r="Y322" s="36"/>
      <c r="Z322" s="36"/>
      <c r="AA322" s="36"/>
      <c r="AB322" s="36"/>
      <c r="AC322" s="36"/>
      <c r="AD322" s="36"/>
      <c r="AE322" s="36"/>
      <c r="AR322" s="191" t="s">
        <v>331</v>
      </c>
      <c r="AT322" s="191" t="s">
        <v>234</v>
      </c>
      <c r="AU322" s="191" t="s">
        <v>78</v>
      </c>
      <c r="AY322" s="19" t="s">
        <v>231</v>
      </c>
      <c r="BE322" s="192">
        <f>IF(N322="základní",J322,0)</f>
        <v>0</v>
      </c>
      <c r="BF322" s="192">
        <f>IF(N322="snížená",J322,0)</f>
        <v>0</v>
      </c>
      <c r="BG322" s="192">
        <f>IF(N322="zákl. přenesená",J322,0)</f>
        <v>0</v>
      </c>
      <c r="BH322" s="192">
        <f>IF(N322="sníž. přenesená",J322,0)</f>
        <v>0</v>
      </c>
      <c r="BI322" s="192">
        <f>IF(N322="nulová",J322,0)</f>
        <v>0</v>
      </c>
      <c r="BJ322" s="19" t="s">
        <v>76</v>
      </c>
      <c r="BK322" s="192">
        <f>ROUND(I322*H322,2)</f>
        <v>0</v>
      </c>
      <c r="BL322" s="19" t="s">
        <v>331</v>
      </c>
      <c r="BM322" s="191" t="s">
        <v>1214</v>
      </c>
    </row>
    <row r="323" spans="1:65" s="2" customFormat="1" ht="39">
      <c r="A323" s="36"/>
      <c r="B323" s="37"/>
      <c r="C323" s="38"/>
      <c r="D323" s="193" t="s">
        <v>246</v>
      </c>
      <c r="E323" s="38"/>
      <c r="F323" s="194" t="s">
        <v>1215</v>
      </c>
      <c r="G323" s="38"/>
      <c r="H323" s="38"/>
      <c r="I323" s="195"/>
      <c r="J323" s="38"/>
      <c r="K323" s="38"/>
      <c r="L323" s="41"/>
      <c r="M323" s="196"/>
      <c r="N323" s="197"/>
      <c r="O323" s="66"/>
      <c r="P323" s="66"/>
      <c r="Q323" s="66"/>
      <c r="R323" s="66"/>
      <c r="S323" s="66"/>
      <c r="T323" s="67"/>
      <c r="U323" s="36"/>
      <c r="V323" s="36"/>
      <c r="W323" s="36"/>
      <c r="X323" s="36"/>
      <c r="Y323" s="36"/>
      <c r="Z323" s="36"/>
      <c r="AA323" s="36"/>
      <c r="AB323" s="36"/>
      <c r="AC323" s="36"/>
      <c r="AD323" s="36"/>
      <c r="AE323" s="36"/>
      <c r="AT323" s="19" t="s">
        <v>246</v>
      </c>
      <c r="AU323" s="19" t="s">
        <v>78</v>
      </c>
    </row>
    <row r="324" spans="1:65" s="13" customFormat="1" ht="11.25">
      <c r="B324" s="198"/>
      <c r="C324" s="199"/>
      <c r="D324" s="193" t="s">
        <v>248</v>
      </c>
      <c r="E324" s="200" t="s">
        <v>19</v>
      </c>
      <c r="F324" s="201" t="s">
        <v>1080</v>
      </c>
      <c r="G324" s="199"/>
      <c r="H324" s="200" t="s">
        <v>19</v>
      </c>
      <c r="I324" s="202"/>
      <c r="J324" s="199"/>
      <c r="K324" s="199"/>
      <c r="L324" s="203"/>
      <c r="M324" s="204"/>
      <c r="N324" s="205"/>
      <c r="O324" s="205"/>
      <c r="P324" s="205"/>
      <c r="Q324" s="205"/>
      <c r="R324" s="205"/>
      <c r="S324" s="205"/>
      <c r="T324" s="206"/>
      <c r="AT324" s="207" t="s">
        <v>248</v>
      </c>
      <c r="AU324" s="207" t="s">
        <v>78</v>
      </c>
      <c r="AV324" s="13" t="s">
        <v>76</v>
      </c>
      <c r="AW324" s="13" t="s">
        <v>31</v>
      </c>
      <c r="AX324" s="13" t="s">
        <v>69</v>
      </c>
      <c r="AY324" s="207" t="s">
        <v>231</v>
      </c>
    </row>
    <row r="325" spans="1:65" s="14" customFormat="1" ht="11.25">
      <c r="B325" s="208"/>
      <c r="C325" s="209"/>
      <c r="D325" s="193" t="s">
        <v>248</v>
      </c>
      <c r="E325" s="210" t="s">
        <v>19</v>
      </c>
      <c r="F325" s="211" t="s">
        <v>1099</v>
      </c>
      <c r="G325" s="209"/>
      <c r="H325" s="212">
        <v>804.2</v>
      </c>
      <c r="I325" s="213"/>
      <c r="J325" s="209"/>
      <c r="K325" s="209"/>
      <c r="L325" s="214"/>
      <c r="M325" s="215"/>
      <c r="N325" s="216"/>
      <c r="O325" s="216"/>
      <c r="P325" s="216"/>
      <c r="Q325" s="216"/>
      <c r="R325" s="216"/>
      <c r="S325" s="216"/>
      <c r="T325" s="217"/>
      <c r="AT325" s="218" t="s">
        <v>248</v>
      </c>
      <c r="AU325" s="218" t="s">
        <v>78</v>
      </c>
      <c r="AV325" s="14" t="s">
        <v>78</v>
      </c>
      <c r="AW325" s="14" t="s">
        <v>31</v>
      </c>
      <c r="AX325" s="14" t="s">
        <v>76</v>
      </c>
      <c r="AY325" s="218" t="s">
        <v>231</v>
      </c>
    </row>
    <row r="326" spans="1:65" s="2" customFormat="1" ht="21.75" customHeight="1">
      <c r="A326" s="36"/>
      <c r="B326" s="37"/>
      <c r="C326" s="247" t="s">
        <v>839</v>
      </c>
      <c r="D326" s="247" t="s">
        <v>638</v>
      </c>
      <c r="E326" s="248" t="s">
        <v>1216</v>
      </c>
      <c r="F326" s="249" t="s">
        <v>1217</v>
      </c>
      <c r="G326" s="250" t="s">
        <v>243</v>
      </c>
      <c r="H326" s="251">
        <v>924.83</v>
      </c>
      <c r="I326" s="252"/>
      <c r="J326" s="253">
        <f>ROUND(I326*H326,2)</f>
        <v>0</v>
      </c>
      <c r="K326" s="249" t="s">
        <v>244</v>
      </c>
      <c r="L326" s="254"/>
      <c r="M326" s="255" t="s">
        <v>19</v>
      </c>
      <c r="N326" s="256" t="s">
        <v>40</v>
      </c>
      <c r="O326" s="66"/>
      <c r="P326" s="189">
        <f>O326*H326</f>
        <v>0</v>
      </c>
      <c r="Q326" s="189">
        <v>5.3E-3</v>
      </c>
      <c r="R326" s="189">
        <f>Q326*H326</f>
        <v>4.901599</v>
      </c>
      <c r="S326" s="189">
        <v>0</v>
      </c>
      <c r="T326" s="190">
        <f>S326*H326</f>
        <v>0</v>
      </c>
      <c r="U326" s="36"/>
      <c r="V326" s="36"/>
      <c r="W326" s="36"/>
      <c r="X326" s="36"/>
      <c r="Y326" s="36"/>
      <c r="Z326" s="36"/>
      <c r="AA326" s="36"/>
      <c r="AB326" s="36"/>
      <c r="AC326" s="36"/>
      <c r="AD326" s="36"/>
      <c r="AE326" s="36"/>
      <c r="AR326" s="191" t="s">
        <v>423</v>
      </c>
      <c r="AT326" s="191" t="s">
        <v>638</v>
      </c>
      <c r="AU326" s="191" t="s">
        <v>78</v>
      </c>
      <c r="AY326" s="19" t="s">
        <v>231</v>
      </c>
      <c r="BE326" s="192">
        <f>IF(N326="základní",J326,0)</f>
        <v>0</v>
      </c>
      <c r="BF326" s="192">
        <f>IF(N326="snížená",J326,0)</f>
        <v>0</v>
      </c>
      <c r="BG326" s="192">
        <f>IF(N326="zákl. přenesená",J326,0)</f>
        <v>0</v>
      </c>
      <c r="BH326" s="192">
        <f>IF(N326="sníž. přenesená",J326,0)</f>
        <v>0</v>
      </c>
      <c r="BI326" s="192">
        <f>IF(N326="nulová",J326,0)</f>
        <v>0</v>
      </c>
      <c r="BJ326" s="19" t="s">
        <v>76</v>
      </c>
      <c r="BK326" s="192">
        <f>ROUND(I326*H326,2)</f>
        <v>0</v>
      </c>
      <c r="BL326" s="19" t="s">
        <v>331</v>
      </c>
      <c r="BM326" s="191" t="s">
        <v>1218</v>
      </c>
    </row>
    <row r="327" spans="1:65" s="14" customFormat="1" ht="11.25">
      <c r="B327" s="208"/>
      <c r="C327" s="209"/>
      <c r="D327" s="193" t="s">
        <v>248</v>
      </c>
      <c r="E327" s="210" t="s">
        <v>19</v>
      </c>
      <c r="F327" s="211" t="s">
        <v>1219</v>
      </c>
      <c r="G327" s="209"/>
      <c r="H327" s="212">
        <v>924.83</v>
      </c>
      <c r="I327" s="213"/>
      <c r="J327" s="209"/>
      <c r="K327" s="209"/>
      <c r="L327" s="214"/>
      <c r="M327" s="215"/>
      <c r="N327" s="216"/>
      <c r="O327" s="216"/>
      <c r="P327" s="216"/>
      <c r="Q327" s="216"/>
      <c r="R327" s="216"/>
      <c r="S327" s="216"/>
      <c r="T327" s="217"/>
      <c r="AT327" s="218" t="s">
        <v>248</v>
      </c>
      <c r="AU327" s="218" t="s">
        <v>78</v>
      </c>
      <c r="AV327" s="14" t="s">
        <v>78</v>
      </c>
      <c r="AW327" s="14" t="s">
        <v>31</v>
      </c>
      <c r="AX327" s="14" t="s">
        <v>76</v>
      </c>
      <c r="AY327" s="218" t="s">
        <v>231</v>
      </c>
    </row>
    <row r="328" spans="1:65" s="2" customFormat="1" ht="49.15" customHeight="1">
      <c r="A328" s="36"/>
      <c r="B328" s="37"/>
      <c r="C328" s="180" t="s">
        <v>844</v>
      </c>
      <c r="D328" s="180" t="s">
        <v>234</v>
      </c>
      <c r="E328" s="181" t="s">
        <v>1220</v>
      </c>
      <c r="F328" s="182" t="s">
        <v>1221</v>
      </c>
      <c r="G328" s="183" t="s">
        <v>404</v>
      </c>
      <c r="H328" s="184">
        <v>5.4640000000000004</v>
      </c>
      <c r="I328" s="185"/>
      <c r="J328" s="186">
        <f>ROUND(I328*H328,2)</f>
        <v>0</v>
      </c>
      <c r="K328" s="182" t="s">
        <v>244</v>
      </c>
      <c r="L328" s="41"/>
      <c r="M328" s="187" t="s">
        <v>19</v>
      </c>
      <c r="N328" s="188" t="s">
        <v>40</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331</v>
      </c>
      <c r="AT328" s="191" t="s">
        <v>234</v>
      </c>
      <c r="AU328" s="191" t="s">
        <v>78</v>
      </c>
      <c r="AY328" s="19" t="s">
        <v>231</v>
      </c>
      <c r="BE328" s="192">
        <f>IF(N328="základní",J328,0)</f>
        <v>0</v>
      </c>
      <c r="BF328" s="192">
        <f>IF(N328="snížená",J328,0)</f>
        <v>0</v>
      </c>
      <c r="BG328" s="192">
        <f>IF(N328="zákl. přenesená",J328,0)</f>
        <v>0</v>
      </c>
      <c r="BH328" s="192">
        <f>IF(N328="sníž. přenesená",J328,0)</f>
        <v>0</v>
      </c>
      <c r="BI328" s="192">
        <f>IF(N328="nulová",J328,0)</f>
        <v>0</v>
      </c>
      <c r="BJ328" s="19" t="s">
        <v>76</v>
      </c>
      <c r="BK328" s="192">
        <f>ROUND(I328*H328,2)</f>
        <v>0</v>
      </c>
      <c r="BL328" s="19" t="s">
        <v>331</v>
      </c>
      <c r="BM328" s="191" t="s">
        <v>1222</v>
      </c>
    </row>
    <row r="329" spans="1:65" s="2" customFormat="1" ht="126.75">
      <c r="A329" s="36"/>
      <c r="B329" s="37"/>
      <c r="C329" s="38"/>
      <c r="D329" s="193" t="s">
        <v>246</v>
      </c>
      <c r="E329" s="38"/>
      <c r="F329" s="194" t="s">
        <v>1223</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246</v>
      </c>
      <c r="AU329" s="19" t="s">
        <v>78</v>
      </c>
    </row>
    <row r="330" spans="1:65" s="12" customFormat="1" ht="22.9" customHeight="1">
      <c r="B330" s="164"/>
      <c r="C330" s="165"/>
      <c r="D330" s="166" t="s">
        <v>68</v>
      </c>
      <c r="E330" s="178" t="s">
        <v>1224</v>
      </c>
      <c r="F330" s="178" t="s">
        <v>1225</v>
      </c>
      <c r="G330" s="165"/>
      <c r="H330" s="165"/>
      <c r="I330" s="168"/>
      <c r="J330" s="179">
        <f>BK330</f>
        <v>0</v>
      </c>
      <c r="K330" s="165"/>
      <c r="L330" s="170"/>
      <c r="M330" s="171"/>
      <c r="N330" s="172"/>
      <c r="O330" s="172"/>
      <c r="P330" s="173">
        <f>P331</f>
        <v>0</v>
      </c>
      <c r="Q330" s="172"/>
      <c r="R330" s="173">
        <f>R331</f>
        <v>0</v>
      </c>
      <c r="S330" s="172"/>
      <c r="T330" s="174">
        <f>T331</f>
        <v>0</v>
      </c>
      <c r="AR330" s="175" t="s">
        <v>78</v>
      </c>
      <c r="AT330" s="176" t="s">
        <v>68</v>
      </c>
      <c r="AU330" s="176" t="s">
        <v>76</v>
      </c>
      <c r="AY330" s="175" t="s">
        <v>231</v>
      </c>
      <c r="BK330" s="177">
        <f>BK331</f>
        <v>0</v>
      </c>
    </row>
    <row r="331" spans="1:65" s="2" customFormat="1" ht="33" customHeight="1">
      <c r="A331" s="36"/>
      <c r="B331" s="37"/>
      <c r="C331" s="180" t="s">
        <v>849</v>
      </c>
      <c r="D331" s="180" t="s">
        <v>234</v>
      </c>
      <c r="E331" s="181" t="s">
        <v>1226</v>
      </c>
      <c r="F331" s="182" t="s">
        <v>1227</v>
      </c>
      <c r="G331" s="183" t="s">
        <v>237</v>
      </c>
      <c r="H331" s="184">
        <v>32</v>
      </c>
      <c r="I331" s="185"/>
      <c r="J331" s="186">
        <f>ROUND(I331*H331,2)</f>
        <v>0</v>
      </c>
      <c r="K331" s="182" t="s">
        <v>19</v>
      </c>
      <c r="L331" s="41"/>
      <c r="M331" s="261" t="s">
        <v>19</v>
      </c>
      <c r="N331" s="262" t="s">
        <v>40</v>
      </c>
      <c r="O331" s="259"/>
      <c r="P331" s="263">
        <f>O331*H331</f>
        <v>0</v>
      </c>
      <c r="Q331" s="263">
        <v>0</v>
      </c>
      <c r="R331" s="263">
        <f>Q331*H331</f>
        <v>0</v>
      </c>
      <c r="S331" s="263">
        <v>0</v>
      </c>
      <c r="T331" s="264">
        <f>S331*H331</f>
        <v>0</v>
      </c>
      <c r="U331" s="36"/>
      <c r="V331" s="36"/>
      <c r="W331" s="36"/>
      <c r="X331" s="36"/>
      <c r="Y331" s="36"/>
      <c r="Z331" s="36"/>
      <c r="AA331" s="36"/>
      <c r="AB331" s="36"/>
      <c r="AC331" s="36"/>
      <c r="AD331" s="36"/>
      <c r="AE331" s="36"/>
      <c r="AR331" s="191" t="s">
        <v>331</v>
      </c>
      <c r="AT331" s="191" t="s">
        <v>234</v>
      </c>
      <c r="AU331" s="191" t="s">
        <v>78</v>
      </c>
      <c r="AY331" s="19" t="s">
        <v>231</v>
      </c>
      <c r="BE331" s="192">
        <f>IF(N331="základní",J331,0)</f>
        <v>0</v>
      </c>
      <c r="BF331" s="192">
        <f>IF(N331="snížená",J331,0)</f>
        <v>0</v>
      </c>
      <c r="BG331" s="192">
        <f>IF(N331="zákl. přenesená",J331,0)</f>
        <v>0</v>
      </c>
      <c r="BH331" s="192">
        <f>IF(N331="sníž. přenesená",J331,0)</f>
        <v>0</v>
      </c>
      <c r="BI331" s="192">
        <f>IF(N331="nulová",J331,0)</f>
        <v>0</v>
      </c>
      <c r="BJ331" s="19" t="s">
        <v>76</v>
      </c>
      <c r="BK331" s="192">
        <f>ROUND(I331*H331,2)</f>
        <v>0</v>
      </c>
      <c r="BL331" s="19" t="s">
        <v>331</v>
      </c>
      <c r="BM331" s="191" t="s">
        <v>1228</v>
      </c>
    </row>
    <row r="332" spans="1:65" s="2" customFormat="1" ht="6.95" customHeight="1">
      <c r="A332" s="36"/>
      <c r="B332" s="49"/>
      <c r="C332" s="50"/>
      <c r="D332" s="50"/>
      <c r="E332" s="50"/>
      <c r="F332" s="50"/>
      <c r="G332" s="50"/>
      <c r="H332" s="50"/>
      <c r="I332" s="50"/>
      <c r="J332" s="50"/>
      <c r="K332" s="50"/>
      <c r="L332" s="41"/>
      <c r="M332" s="36"/>
      <c r="O332" s="36"/>
      <c r="P332" s="36"/>
      <c r="Q332" s="36"/>
      <c r="R332" s="36"/>
      <c r="S332" s="36"/>
      <c r="T332" s="36"/>
      <c r="U332" s="36"/>
      <c r="V332" s="36"/>
      <c r="W332" s="36"/>
      <c r="X332" s="36"/>
      <c r="Y332" s="36"/>
      <c r="Z332" s="36"/>
      <c r="AA332" s="36"/>
      <c r="AB332" s="36"/>
      <c r="AC332" s="36"/>
      <c r="AD332" s="36"/>
      <c r="AE332" s="36"/>
    </row>
  </sheetData>
  <sheetProtection algorithmName="SHA-512" hashValue="m3NA4LWUWlGk6MoXvLq65jmtI7QgZNF9cX/ims6js5vyFIzRPiORPzhgjAtw7n+eqCryDIWIPQvlZ2kP5aoDbQ==" saltValue="YN7mJaOV2LmxN/k0D1yqfZo/0EgVvzHVnIRdzfecFA83MfIGxCq6YTPXKOpzlTi1KDp02iEpyhwd0r5gOouBDA==" spinCount="100000" sheet="1" objects="1" scenarios="1" formatColumns="0" formatRows="0" autoFilter="0"/>
  <autoFilter ref="C88:K331"/>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104</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1229</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1230</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ROUND(J113,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ROUND((SUM(BE113:BE1065)),  2)</f>
        <v>0</v>
      </c>
      <c r="G35" s="36"/>
      <c r="H35" s="36"/>
      <c r="I35" s="126">
        <v>0.21</v>
      </c>
      <c r="J35" s="125">
        <f>ROUND(((SUM(BE113:BE1065))*I35),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ROUND((SUM(BF113:BF1065)),  2)</f>
        <v>0</v>
      </c>
      <c r="G36" s="36"/>
      <c r="H36" s="36"/>
      <c r="I36" s="126">
        <v>0.15</v>
      </c>
      <c r="J36" s="125">
        <f>ROUND(((SUM(BF113:BF1065))*I36),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ROUND((SUM(BG113:BG1065)),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ROUND((SUM(BH113:BH1065)),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ROUND((SUM(BI113:BI1065)),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1229</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06.1 - SO06.1 - Stavební část</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J113</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J114</f>
        <v>0</v>
      </c>
      <c r="K64" s="143"/>
      <c r="L64" s="147"/>
    </row>
    <row r="65" spans="2:12" s="10" customFormat="1" ht="19.899999999999999" customHeight="1">
      <c r="B65" s="148"/>
      <c r="C65" s="99"/>
      <c r="D65" s="149" t="s">
        <v>210</v>
      </c>
      <c r="E65" s="150"/>
      <c r="F65" s="150"/>
      <c r="G65" s="150"/>
      <c r="H65" s="150"/>
      <c r="I65" s="150"/>
      <c r="J65" s="151">
        <f>J115</f>
        <v>0</v>
      </c>
      <c r="K65" s="99"/>
      <c r="L65" s="152"/>
    </row>
    <row r="66" spans="2:12" s="10" customFormat="1" ht="19.899999999999999" customHeight="1">
      <c r="B66" s="148"/>
      <c r="C66" s="99"/>
      <c r="D66" s="149" t="s">
        <v>580</v>
      </c>
      <c r="E66" s="150"/>
      <c r="F66" s="150"/>
      <c r="G66" s="150"/>
      <c r="H66" s="150"/>
      <c r="I66" s="150"/>
      <c r="J66" s="151">
        <f>J181</f>
        <v>0</v>
      </c>
      <c r="K66" s="99"/>
      <c r="L66" s="152"/>
    </row>
    <row r="67" spans="2:12" s="10" customFormat="1" ht="19.899999999999999" customHeight="1">
      <c r="B67" s="148"/>
      <c r="C67" s="99"/>
      <c r="D67" s="149" t="s">
        <v>1231</v>
      </c>
      <c r="E67" s="150"/>
      <c r="F67" s="150"/>
      <c r="G67" s="150"/>
      <c r="H67" s="150"/>
      <c r="I67" s="150"/>
      <c r="J67" s="151">
        <f>J299</f>
        <v>0</v>
      </c>
      <c r="K67" s="99"/>
      <c r="L67" s="152"/>
    </row>
    <row r="68" spans="2:12" s="10" customFormat="1" ht="19.899999999999999" customHeight="1">
      <c r="B68" s="148"/>
      <c r="C68" s="99"/>
      <c r="D68" s="149" t="s">
        <v>1232</v>
      </c>
      <c r="E68" s="150"/>
      <c r="F68" s="150"/>
      <c r="G68" s="150"/>
      <c r="H68" s="150"/>
      <c r="I68" s="150"/>
      <c r="J68" s="151">
        <f>J392</f>
        <v>0</v>
      </c>
      <c r="K68" s="99"/>
      <c r="L68" s="152"/>
    </row>
    <row r="69" spans="2:12" s="10" customFormat="1" ht="19.899999999999999" customHeight="1">
      <c r="B69" s="148"/>
      <c r="C69" s="99"/>
      <c r="D69" s="149" t="s">
        <v>581</v>
      </c>
      <c r="E69" s="150"/>
      <c r="F69" s="150"/>
      <c r="G69" s="150"/>
      <c r="H69" s="150"/>
      <c r="I69" s="150"/>
      <c r="J69" s="151">
        <f>J443</f>
        <v>0</v>
      </c>
      <c r="K69" s="99"/>
      <c r="L69" s="152"/>
    </row>
    <row r="70" spans="2:12" s="10" customFormat="1" ht="19.899999999999999" customHeight="1">
      <c r="B70" s="148"/>
      <c r="C70" s="99"/>
      <c r="D70" s="149" t="s">
        <v>1233</v>
      </c>
      <c r="E70" s="150"/>
      <c r="F70" s="150"/>
      <c r="G70" s="150"/>
      <c r="H70" s="150"/>
      <c r="I70" s="150"/>
      <c r="J70" s="151">
        <f>J448</f>
        <v>0</v>
      </c>
      <c r="K70" s="99"/>
      <c r="L70" s="152"/>
    </row>
    <row r="71" spans="2:12" s="10" customFormat="1" ht="19.899999999999999" customHeight="1">
      <c r="B71" s="148"/>
      <c r="C71" s="99"/>
      <c r="D71" s="149" t="s">
        <v>1234</v>
      </c>
      <c r="E71" s="150"/>
      <c r="F71" s="150"/>
      <c r="G71" s="150"/>
      <c r="H71" s="150"/>
      <c r="I71" s="150"/>
      <c r="J71" s="151">
        <f>J520</f>
        <v>0</v>
      </c>
      <c r="K71" s="99"/>
      <c r="L71" s="152"/>
    </row>
    <row r="72" spans="2:12" s="10" customFormat="1" ht="19.899999999999999" customHeight="1">
      <c r="B72" s="148"/>
      <c r="C72" s="99"/>
      <c r="D72" s="149" t="s">
        <v>1235</v>
      </c>
      <c r="E72" s="150"/>
      <c r="F72" s="150"/>
      <c r="G72" s="150"/>
      <c r="H72" s="150"/>
      <c r="I72" s="150"/>
      <c r="J72" s="151">
        <f>J577</f>
        <v>0</v>
      </c>
      <c r="K72" s="99"/>
      <c r="L72" s="152"/>
    </row>
    <row r="73" spans="2:12" s="10" customFormat="1" ht="19.899999999999999" customHeight="1">
      <c r="B73" s="148"/>
      <c r="C73" s="99"/>
      <c r="D73" s="149" t="s">
        <v>211</v>
      </c>
      <c r="E73" s="150"/>
      <c r="F73" s="150"/>
      <c r="G73" s="150"/>
      <c r="H73" s="150"/>
      <c r="I73" s="150"/>
      <c r="J73" s="151">
        <f>J592</f>
        <v>0</v>
      </c>
      <c r="K73" s="99"/>
      <c r="L73" s="152"/>
    </row>
    <row r="74" spans="2:12" s="10" customFormat="1" ht="19.899999999999999" customHeight="1">
      <c r="B74" s="148"/>
      <c r="C74" s="99"/>
      <c r="D74" s="149" t="s">
        <v>212</v>
      </c>
      <c r="E74" s="150"/>
      <c r="F74" s="150"/>
      <c r="G74" s="150"/>
      <c r="H74" s="150"/>
      <c r="I74" s="150"/>
      <c r="J74" s="151">
        <f>J599</f>
        <v>0</v>
      </c>
      <c r="K74" s="99"/>
      <c r="L74" s="152"/>
    </row>
    <row r="75" spans="2:12" s="10" customFormat="1" ht="19.899999999999999" customHeight="1">
      <c r="B75" s="148"/>
      <c r="C75" s="99"/>
      <c r="D75" s="149" t="s">
        <v>583</v>
      </c>
      <c r="E75" s="150"/>
      <c r="F75" s="150"/>
      <c r="G75" s="150"/>
      <c r="H75" s="150"/>
      <c r="I75" s="150"/>
      <c r="J75" s="151">
        <f>J633</f>
        <v>0</v>
      </c>
      <c r="K75" s="99"/>
      <c r="L75" s="152"/>
    </row>
    <row r="76" spans="2:12" s="9" customFormat="1" ht="24.95" customHeight="1">
      <c r="B76" s="142"/>
      <c r="C76" s="143"/>
      <c r="D76" s="144" t="s">
        <v>214</v>
      </c>
      <c r="E76" s="145"/>
      <c r="F76" s="145"/>
      <c r="G76" s="145"/>
      <c r="H76" s="145"/>
      <c r="I76" s="145"/>
      <c r="J76" s="146">
        <f>J636</f>
        <v>0</v>
      </c>
      <c r="K76" s="143"/>
      <c r="L76" s="147"/>
    </row>
    <row r="77" spans="2:12" s="10" customFormat="1" ht="19.899999999999999" customHeight="1">
      <c r="B77" s="148"/>
      <c r="C77" s="99"/>
      <c r="D77" s="149" t="s">
        <v>1068</v>
      </c>
      <c r="E77" s="150"/>
      <c r="F77" s="150"/>
      <c r="G77" s="150"/>
      <c r="H77" s="150"/>
      <c r="I77" s="150"/>
      <c r="J77" s="151">
        <f>J637</f>
        <v>0</v>
      </c>
      <c r="K77" s="99"/>
      <c r="L77" s="152"/>
    </row>
    <row r="78" spans="2:12" s="10" customFormat="1" ht="19.899999999999999" customHeight="1">
      <c r="B78" s="148"/>
      <c r="C78" s="99"/>
      <c r="D78" s="149" t="s">
        <v>1236</v>
      </c>
      <c r="E78" s="150"/>
      <c r="F78" s="150"/>
      <c r="G78" s="150"/>
      <c r="H78" s="150"/>
      <c r="I78" s="150"/>
      <c r="J78" s="151">
        <f>J676</f>
        <v>0</v>
      </c>
      <c r="K78" s="99"/>
      <c r="L78" s="152"/>
    </row>
    <row r="79" spans="2:12" s="10" customFormat="1" ht="19.899999999999999" customHeight="1">
      <c r="B79" s="148"/>
      <c r="C79" s="99"/>
      <c r="D79" s="149" t="s">
        <v>1237</v>
      </c>
      <c r="E79" s="150"/>
      <c r="F79" s="150"/>
      <c r="G79" s="150"/>
      <c r="H79" s="150"/>
      <c r="I79" s="150"/>
      <c r="J79" s="151">
        <f>J780</f>
        <v>0</v>
      </c>
      <c r="K79" s="99"/>
      <c r="L79" s="152"/>
    </row>
    <row r="80" spans="2:12" s="10" customFormat="1" ht="19.899999999999999" customHeight="1">
      <c r="B80" s="148"/>
      <c r="C80" s="99"/>
      <c r="D80" s="149" t="s">
        <v>1238</v>
      </c>
      <c r="E80" s="150"/>
      <c r="F80" s="150"/>
      <c r="G80" s="150"/>
      <c r="H80" s="150"/>
      <c r="I80" s="150"/>
      <c r="J80" s="151">
        <f>J809</f>
        <v>0</v>
      </c>
      <c r="K80" s="99"/>
      <c r="L80" s="152"/>
    </row>
    <row r="81" spans="1:31" s="10" customFormat="1" ht="19.899999999999999" customHeight="1">
      <c r="B81" s="148"/>
      <c r="C81" s="99"/>
      <c r="D81" s="149" t="s">
        <v>1239</v>
      </c>
      <c r="E81" s="150"/>
      <c r="F81" s="150"/>
      <c r="G81" s="150"/>
      <c r="H81" s="150"/>
      <c r="I81" s="150"/>
      <c r="J81" s="151">
        <f>J835</f>
        <v>0</v>
      </c>
      <c r="K81" s="99"/>
      <c r="L81" s="152"/>
    </row>
    <row r="82" spans="1:31" s="10" customFormat="1" ht="19.899999999999999" customHeight="1">
      <c r="B82" s="148"/>
      <c r="C82" s="99"/>
      <c r="D82" s="149" t="s">
        <v>1240</v>
      </c>
      <c r="E82" s="150"/>
      <c r="F82" s="150"/>
      <c r="G82" s="150"/>
      <c r="H82" s="150"/>
      <c r="I82" s="150"/>
      <c r="J82" s="151">
        <f>J846</f>
        <v>0</v>
      </c>
      <c r="K82" s="99"/>
      <c r="L82" s="152"/>
    </row>
    <row r="83" spans="1:31" s="10" customFormat="1" ht="19.899999999999999" customHeight="1">
      <c r="B83" s="148"/>
      <c r="C83" s="99"/>
      <c r="D83" s="149" t="s">
        <v>1241</v>
      </c>
      <c r="E83" s="150"/>
      <c r="F83" s="150"/>
      <c r="G83" s="150"/>
      <c r="H83" s="150"/>
      <c r="I83" s="150"/>
      <c r="J83" s="151">
        <f>J865</f>
        <v>0</v>
      </c>
      <c r="K83" s="99"/>
      <c r="L83" s="152"/>
    </row>
    <row r="84" spans="1:31" s="10" customFormat="1" ht="19.899999999999999" customHeight="1">
      <c r="B84" s="148"/>
      <c r="C84" s="99"/>
      <c r="D84" s="149" t="s">
        <v>1069</v>
      </c>
      <c r="E84" s="150"/>
      <c r="F84" s="150"/>
      <c r="G84" s="150"/>
      <c r="H84" s="150"/>
      <c r="I84" s="150"/>
      <c r="J84" s="151">
        <f>J886</f>
        <v>0</v>
      </c>
      <c r="K84" s="99"/>
      <c r="L84" s="152"/>
    </row>
    <row r="85" spans="1:31" s="10" customFormat="1" ht="19.899999999999999" customHeight="1">
      <c r="B85" s="148"/>
      <c r="C85" s="99"/>
      <c r="D85" s="149" t="s">
        <v>1242</v>
      </c>
      <c r="E85" s="150"/>
      <c r="F85" s="150"/>
      <c r="G85" s="150"/>
      <c r="H85" s="150"/>
      <c r="I85" s="150"/>
      <c r="J85" s="151">
        <f>J917</f>
        <v>0</v>
      </c>
      <c r="K85" s="99"/>
      <c r="L85" s="152"/>
    </row>
    <row r="86" spans="1:31" s="10" customFormat="1" ht="19.899999999999999" customHeight="1">
      <c r="B86" s="148"/>
      <c r="C86" s="99"/>
      <c r="D86" s="149" t="s">
        <v>1243</v>
      </c>
      <c r="E86" s="150"/>
      <c r="F86" s="150"/>
      <c r="G86" s="150"/>
      <c r="H86" s="150"/>
      <c r="I86" s="150"/>
      <c r="J86" s="151">
        <f>J927</f>
        <v>0</v>
      </c>
      <c r="K86" s="99"/>
      <c r="L86" s="152"/>
    </row>
    <row r="87" spans="1:31" s="10" customFormat="1" ht="19.899999999999999" customHeight="1">
      <c r="B87" s="148"/>
      <c r="C87" s="99"/>
      <c r="D87" s="149" t="s">
        <v>1244</v>
      </c>
      <c r="E87" s="150"/>
      <c r="F87" s="150"/>
      <c r="G87" s="150"/>
      <c r="H87" s="150"/>
      <c r="I87" s="150"/>
      <c r="J87" s="151">
        <f>J938</f>
        <v>0</v>
      </c>
      <c r="K87" s="99"/>
      <c r="L87" s="152"/>
    </row>
    <row r="88" spans="1:31" s="10" customFormat="1" ht="19.899999999999999" customHeight="1">
      <c r="B88" s="148"/>
      <c r="C88" s="99"/>
      <c r="D88" s="149" t="s">
        <v>584</v>
      </c>
      <c r="E88" s="150"/>
      <c r="F88" s="150"/>
      <c r="G88" s="150"/>
      <c r="H88" s="150"/>
      <c r="I88" s="150"/>
      <c r="J88" s="151">
        <f>J960</f>
        <v>0</v>
      </c>
      <c r="K88" s="99"/>
      <c r="L88" s="152"/>
    </row>
    <row r="89" spans="1:31" s="10" customFormat="1" ht="19.899999999999999" customHeight="1">
      <c r="B89" s="148"/>
      <c r="C89" s="99"/>
      <c r="D89" s="149" t="s">
        <v>1245</v>
      </c>
      <c r="E89" s="150"/>
      <c r="F89" s="150"/>
      <c r="G89" s="150"/>
      <c r="H89" s="150"/>
      <c r="I89" s="150"/>
      <c r="J89" s="151">
        <f>J966</f>
        <v>0</v>
      </c>
      <c r="K89" s="99"/>
      <c r="L89" s="152"/>
    </row>
    <row r="90" spans="1:31" s="10" customFormat="1" ht="19.899999999999999" customHeight="1">
      <c r="B90" s="148"/>
      <c r="C90" s="99"/>
      <c r="D90" s="149" t="s">
        <v>1246</v>
      </c>
      <c r="E90" s="150"/>
      <c r="F90" s="150"/>
      <c r="G90" s="150"/>
      <c r="H90" s="150"/>
      <c r="I90" s="150"/>
      <c r="J90" s="151">
        <f>J1038</f>
        <v>0</v>
      </c>
      <c r="K90" s="99"/>
      <c r="L90" s="152"/>
    </row>
    <row r="91" spans="1:31" s="10" customFormat="1" ht="19.899999999999999" customHeight="1">
      <c r="B91" s="148"/>
      <c r="C91" s="99"/>
      <c r="D91" s="149" t="s">
        <v>1247</v>
      </c>
      <c r="E91" s="150"/>
      <c r="F91" s="150"/>
      <c r="G91" s="150"/>
      <c r="H91" s="150"/>
      <c r="I91" s="150"/>
      <c r="J91" s="151">
        <f>J1042</f>
        <v>0</v>
      </c>
      <c r="K91" s="99"/>
      <c r="L91" s="152"/>
    </row>
    <row r="92" spans="1:31" s="2" customFormat="1" ht="21.7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6.95" customHeight="1">
      <c r="A93" s="36"/>
      <c r="B93" s="49"/>
      <c r="C93" s="50"/>
      <c r="D93" s="50"/>
      <c r="E93" s="50"/>
      <c r="F93" s="50"/>
      <c r="G93" s="50"/>
      <c r="H93" s="50"/>
      <c r="I93" s="50"/>
      <c r="J93" s="50"/>
      <c r="K93" s="50"/>
      <c r="L93" s="115"/>
      <c r="S93" s="36"/>
      <c r="T93" s="36"/>
      <c r="U93" s="36"/>
      <c r="V93" s="36"/>
      <c r="W93" s="36"/>
      <c r="X93" s="36"/>
      <c r="Y93" s="36"/>
      <c r="Z93" s="36"/>
      <c r="AA93" s="36"/>
      <c r="AB93" s="36"/>
      <c r="AC93" s="36"/>
      <c r="AD93" s="36"/>
      <c r="AE93" s="36"/>
    </row>
    <row r="97" spans="1:31" s="2" customFormat="1" ht="6.95" customHeight="1">
      <c r="A97" s="36"/>
      <c r="B97" s="51"/>
      <c r="C97" s="52"/>
      <c r="D97" s="52"/>
      <c r="E97" s="52"/>
      <c r="F97" s="52"/>
      <c r="G97" s="52"/>
      <c r="H97" s="52"/>
      <c r="I97" s="52"/>
      <c r="J97" s="52"/>
      <c r="K97" s="52"/>
      <c r="L97" s="115"/>
      <c r="S97" s="36"/>
      <c r="T97" s="36"/>
      <c r="U97" s="36"/>
      <c r="V97" s="36"/>
      <c r="W97" s="36"/>
      <c r="X97" s="36"/>
      <c r="Y97" s="36"/>
      <c r="Z97" s="36"/>
      <c r="AA97" s="36"/>
      <c r="AB97" s="36"/>
      <c r="AC97" s="36"/>
      <c r="AD97" s="36"/>
      <c r="AE97" s="36"/>
    </row>
    <row r="98" spans="1:31" s="2" customFormat="1" ht="24.95" customHeight="1">
      <c r="A98" s="36"/>
      <c r="B98" s="37"/>
      <c r="C98" s="25" t="s">
        <v>216</v>
      </c>
      <c r="D98" s="38"/>
      <c r="E98" s="38"/>
      <c r="F98" s="38"/>
      <c r="G98" s="38"/>
      <c r="H98" s="38"/>
      <c r="I98" s="38"/>
      <c r="J98" s="38"/>
      <c r="K98" s="38"/>
      <c r="L98" s="115"/>
      <c r="S98" s="36"/>
      <c r="T98" s="36"/>
      <c r="U98" s="36"/>
      <c r="V98" s="36"/>
      <c r="W98" s="36"/>
      <c r="X98" s="36"/>
      <c r="Y98" s="36"/>
      <c r="Z98" s="36"/>
      <c r="AA98" s="36"/>
      <c r="AB98" s="36"/>
      <c r="AC98" s="36"/>
      <c r="AD98" s="36"/>
      <c r="AE98" s="36"/>
    </row>
    <row r="99" spans="1:31"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31" s="2" customFormat="1" ht="12" customHeight="1">
      <c r="A100" s="36"/>
      <c r="B100" s="37"/>
      <c r="C100" s="31" t="s">
        <v>16</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31" s="2" customFormat="1" ht="16.5" customHeight="1">
      <c r="A101" s="36"/>
      <c r="B101" s="37"/>
      <c r="C101" s="38"/>
      <c r="D101" s="38"/>
      <c r="E101" s="418" t="str">
        <f>E7</f>
        <v>Park na Moravském náměstí v Brně</v>
      </c>
      <c r="F101" s="419"/>
      <c r="G101" s="419"/>
      <c r="H101" s="419"/>
      <c r="I101" s="38"/>
      <c r="J101" s="38"/>
      <c r="K101" s="38"/>
      <c r="L101" s="115"/>
      <c r="S101" s="36"/>
      <c r="T101" s="36"/>
      <c r="U101" s="36"/>
      <c r="V101" s="36"/>
      <c r="W101" s="36"/>
      <c r="X101" s="36"/>
      <c r="Y101" s="36"/>
      <c r="Z101" s="36"/>
      <c r="AA101" s="36"/>
      <c r="AB101" s="36"/>
      <c r="AC101" s="36"/>
      <c r="AD101" s="36"/>
      <c r="AE101" s="36"/>
    </row>
    <row r="102" spans="1:31" s="1" customFormat="1" ht="12" customHeight="1">
      <c r="B102" s="23"/>
      <c r="C102" s="31" t="s">
        <v>200</v>
      </c>
      <c r="D102" s="24"/>
      <c r="E102" s="24"/>
      <c r="F102" s="24"/>
      <c r="G102" s="24"/>
      <c r="H102" s="24"/>
      <c r="I102" s="24"/>
      <c r="J102" s="24"/>
      <c r="K102" s="24"/>
      <c r="L102" s="22"/>
    </row>
    <row r="103" spans="1:31" s="2" customFormat="1" ht="16.5" customHeight="1">
      <c r="A103" s="36"/>
      <c r="B103" s="37"/>
      <c r="C103" s="38"/>
      <c r="D103" s="38"/>
      <c r="E103" s="418" t="s">
        <v>1229</v>
      </c>
      <c r="F103" s="420"/>
      <c r="G103" s="420"/>
      <c r="H103" s="420"/>
      <c r="I103" s="38"/>
      <c r="J103" s="38"/>
      <c r="K103" s="38"/>
      <c r="L103" s="115"/>
      <c r="S103" s="36"/>
      <c r="T103" s="36"/>
      <c r="U103" s="36"/>
      <c r="V103" s="36"/>
      <c r="W103" s="36"/>
      <c r="X103" s="36"/>
      <c r="Y103" s="36"/>
      <c r="Z103" s="36"/>
      <c r="AA103" s="36"/>
      <c r="AB103" s="36"/>
      <c r="AC103" s="36"/>
      <c r="AD103" s="36"/>
      <c r="AE103" s="36"/>
    </row>
    <row r="104" spans="1:31" s="2" customFormat="1" ht="12" customHeight="1">
      <c r="A104" s="36"/>
      <c r="B104" s="37"/>
      <c r="C104" s="31" t="s">
        <v>202</v>
      </c>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31" s="2" customFormat="1" ht="16.5" customHeight="1">
      <c r="A105" s="36"/>
      <c r="B105" s="37"/>
      <c r="C105" s="38"/>
      <c r="D105" s="38"/>
      <c r="E105" s="392" t="str">
        <f>E11</f>
        <v>06.1 - SO06.1 - Stavební část</v>
      </c>
      <c r="F105" s="420"/>
      <c r="G105" s="420"/>
      <c r="H105" s="420"/>
      <c r="I105" s="38"/>
      <c r="J105" s="38"/>
      <c r="K105" s="38"/>
      <c r="L105" s="115"/>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12" customHeight="1">
      <c r="A107" s="36"/>
      <c r="B107" s="37"/>
      <c r="C107" s="31" t="s">
        <v>21</v>
      </c>
      <c r="D107" s="38"/>
      <c r="E107" s="38"/>
      <c r="F107" s="29" t="str">
        <f>F14</f>
        <v xml:space="preserve"> </v>
      </c>
      <c r="G107" s="38"/>
      <c r="H107" s="38"/>
      <c r="I107" s="31" t="s">
        <v>23</v>
      </c>
      <c r="J107" s="61" t="str">
        <f>IF(J14="","",J14)</f>
        <v>28. 5. 2021</v>
      </c>
      <c r="K107" s="38"/>
      <c r="L107" s="115"/>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15.2" customHeight="1">
      <c r="A109" s="36"/>
      <c r="B109" s="37"/>
      <c r="C109" s="31" t="s">
        <v>25</v>
      </c>
      <c r="D109" s="38"/>
      <c r="E109" s="38"/>
      <c r="F109" s="29" t="str">
        <f>E17</f>
        <v xml:space="preserve"> </v>
      </c>
      <c r="G109" s="38"/>
      <c r="H109" s="38"/>
      <c r="I109" s="31" t="s">
        <v>30</v>
      </c>
      <c r="J109" s="34" t="str">
        <f>E23</f>
        <v xml:space="preserve"> </v>
      </c>
      <c r="K109" s="38"/>
      <c r="L109" s="115"/>
      <c r="S109" s="36"/>
      <c r="T109" s="36"/>
      <c r="U109" s="36"/>
      <c r="V109" s="36"/>
      <c r="W109" s="36"/>
      <c r="X109" s="36"/>
      <c r="Y109" s="36"/>
      <c r="Z109" s="36"/>
      <c r="AA109" s="36"/>
      <c r="AB109" s="36"/>
      <c r="AC109" s="36"/>
      <c r="AD109" s="36"/>
      <c r="AE109" s="36"/>
    </row>
    <row r="110" spans="1:31" s="2" customFormat="1" ht="15.2" customHeight="1">
      <c r="A110" s="36"/>
      <c r="B110" s="37"/>
      <c r="C110" s="31" t="s">
        <v>28</v>
      </c>
      <c r="D110" s="38"/>
      <c r="E110" s="38"/>
      <c r="F110" s="29" t="str">
        <f>IF(E20="","",E20)</f>
        <v>Vyplň údaj</v>
      </c>
      <c r="G110" s="38"/>
      <c r="H110" s="38"/>
      <c r="I110" s="31" t="s">
        <v>32</v>
      </c>
      <c r="J110" s="34" t="str">
        <f>E26</f>
        <v xml:space="preserve"> </v>
      </c>
      <c r="K110" s="38"/>
      <c r="L110" s="115"/>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38"/>
      <c r="J111" s="38"/>
      <c r="K111" s="38"/>
      <c r="L111" s="115"/>
      <c r="S111" s="36"/>
      <c r="T111" s="36"/>
      <c r="U111" s="36"/>
      <c r="V111" s="36"/>
      <c r="W111" s="36"/>
      <c r="X111" s="36"/>
      <c r="Y111" s="36"/>
      <c r="Z111" s="36"/>
      <c r="AA111" s="36"/>
      <c r="AB111" s="36"/>
      <c r="AC111" s="36"/>
      <c r="AD111" s="36"/>
      <c r="AE111" s="36"/>
    </row>
    <row r="112" spans="1:31" s="11" customFormat="1" ht="29.25" customHeight="1">
      <c r="A112" s="153"/>
      <c r="B112" s="154"/>
      <c r="C112" s="155" t="s">
        <v>217</v>
      </c>
      <c r="D112" s="156" t="s">
        <v>54</v>
      </c>
      <c r="E112" s="156" t="s">
        <v>50</v>
      </c>
      <c r="F112" s="156" t="s">
        <v>51</v>
      </c>
      <c r="G112" s="156" t="s">
        <v>218</v>
      </c>
      <c r="H112" s="156" t="s">
        <v>219</v>
      </c>
      <c r="I112" s="156" t="s">
        <v>220</v>
      </c>
      <c r="J112" s="156" t="s">
        <v>206</v>
      </c>
      <c r="K112" s="157" t="s">
        <v>221</v>
      </c>
      <c r="L112" s="158"/>
      <c r="M112" s="70" t="s">
        <v>19</v>
      </c>
      <c r="N112" s="71" t="s">
        <v>39</v>
      </c>
      <c r="O112" s="71" t="s">
        <v>222</v>
      </c>
      <c r="P112" s="71" t="s">
        <v>223</v>
      </c>
      <c r="Q112" s="71" t="s">
        <v>224</v>
      </c>
      <c r="R112" s="71" t="s">
        <v>225</v>
      </c>
      <c r="S112" s="71" t="s">
        <v>226</v>
      </c>
      <c r="T112" s="72" t="s">
        <v>227</v>
      </c>
      <c r="U112" s="153"/>
      <c r="V112" s="153"/>
      <c r="W112" s="153"/>
      <c r="X112" s="153"/>
      <c r="Y112" s="153"/>
      <c r="Z112" s="153"/>
      <c r="AA112" s="153"/>
      <c r="AB112" s="153"/>
      <c r="AC112" s="153"/>
      <c r="AD112" s="153"/>
      <c r="AE112" s="153"/>
    </row>
    <row r="113" spans="1:65" s="2" customFormat="1" ht="22.9" customHeight="1">
      <c r="A113" s="36"/>
      <c r="B113" s="37"/>
      <c r="C113" s="77" t="s">
        <v>228</v>
      </c>
      <c r="D113" s="38"/>
      <c r="E113" s="38"/>
      <c r="F113" s="38"/>
      <c r="G113" s="38"/>
      <c r="H113" s="38"/>
      <c r="I113" s="38"/>
      <c r="J113" s="159">
        <f>BK113</f>
        <v>0</v>
      </c>
      <c r="K113" s="38"/>
      <c r="L113" s="41"/>
      <c r="M113" s="73"/>
      <c r="N113" s="160"/>
      <c r="O113" s="74"/>
      <c r="P113" s="161">
        <f>P114+P636</f>
        <v>0</v>
      </c>
      <c r="Q113" s="74"/>
      <c r="R113" s="161">
        <f>R114+R636</f>
        <v>522.96716833999994</v>
      </c>
      <c r="S113" s="74"/>
      <c r="T113" s="162">
        <f>T114+T636</f>
        <v>0.22058999999999998</v>
      </c>
      <c r="U113" s="36"/>
      <c r="V113" s="36"/>
      <c r="W113" s="36"/>
      <c r="X113" s="36"/>
      <c r="Y113" s="36"/>
      <c r="Z113" s="36"/>
      <c r="AA113" s="36"/>
      <c r="AB113" s="36"/>
      <c r="AC113" s="36"/>
      <c r="AD113" s="36"/>
      <c r="AE113" s="36"/>
      <c r="AT113" s="19" t="s">
        <v>68</v>
      </c>
      <c r="AU113" s="19" t="s">
        <v>207</v>
      </c>
      <c r="BK113" s="163">
        <f>BK114+BK636</f>
        <v>0</v>
      </c>
    </row>
    <row r="114" spans="1:65" s="12" customFormat="1" ht="25.9" customHeight="1">
      <c r="B114" s="164"/>
      <c r="C114" s="165"/>
      <c r="D114" s="166" t="s">
        <v>68</v>
      </c>
      <c r="E114" s="167" t="s">
        <v>229</v>
      </c>
      <c r="F114" s="167" t="s">
        <v>230</v>
      </c>
      <c r="G114" s="165"/>
      <c r="H114" s="165"/>
      <c r="I114" s="168"/>
      <c r="J114" s="169">
        <f>BK114</f>
        <v>0</v>
      </c>
      <c r="K114" s="165"/>
      <c r="L114" s="170"/>
      <c r="M114" s="171"/>
      <c r="N114" s="172"/>
      <c r="O114" s="172"/>
      <c r="P114" s="173">
        <f>P115+P181+P299+P392+P443+P448+P520+P577+P592+P599+P633</f>
        <v>0</v>
      </c>
      <c r="Q114" s="172"/>
      <c r="R114" s="173">
        <f>R115+R181+R299+R392+R443+R448+R520+R577+R592+R599+R633</f>
        <v>514.94199024</v>
      </c>
      <c r="S114" s="172"/>
      <c r="T114" s="174">
        <f>T115+T181+T299+T392+T443+T448+T520+T577+T592+T599+T633</f>
        <v>0.22058999999999998</v>
      </c>
      <c r="AR114" s="175" t="s">
        <v>76</v>
      </c>
      <c r="AT114" s="176" t="s">
        <v>68</v>
      </c>
      <c r="AU114" s="176" t="s">
        <v>69</v>
      </c>
      <c r="AY114" s="175" t="s">
        <v>231</v>
      </c>
      <c r="BK114" s="177">
        <f>BK115+BK181+BK299+BK392+BK443+BK448+BK520+BK577+BK592+BK599+BK633</f>
        <v>0</v>
      </c>
    </row>
    <row r="115" spans="1:65" s="12" customFormat="1" ht="22.9" customHeight="1">
      <c r="B115" s="164"/>
      <c r="C115" s="165"/>
      <c r="D115" s="166" t="s">
        <v>68</v>
      </c>
      <c r="E115" s="178" t="s">
        <v>76</v>
      </c>
      <c r="F115" s="178" t="s">
        <v>240</v>
      </c>
      <c r="G115" s="165"/>
      <c r="H115" s="165"/>
      <c r="I115" s="168"/>
      <c r="J115" s="179">
        <f>BK115</f>
        <v>0</v>
      </c>
      <c r="K115" s="165"/>
      <c r="L115" s="170"/>
      <c r="M115" s="171"/>
      <c r="N115" s="172"/>
      <c r="O115" s="172"/>
      <c r="P115" s="173">
        <f>SUM(P116:P180)</f>
        <v>0</v>
      </c>
      <c r="Q115" s="172"/>
      <c r="R115" s="173">
        <f>SUM(R116:R180)</f>
        <v>5.6343820000000004</v>
      </c>
      <c r="S115" s="172"/>
      <c r="T115" s="174">
        <f>SUM(T116:T180)</f>
        <v>0</v>
      </c>
      <c r="AR115" s="175" t="s">
        <v>76</v>
      </c>
      <c r="AT115" s="176" t="s">
        <v>68</v>
      </c>
      <c r="AU115" s="176" t="s">
        <v>76</v>
      </c>
      <c r="AY115" s="175" t="s">
        <v>231</v>
      </c>
      <c r="BK115" s="177">
        <f>SUM(BK116:BK180)</f>
        <v>0</v>
      </c>
    </row>
    <row r="116" spans="1:65" s="2" customFormat="1" ht="33" customHeight="1">
      <c r="A116" s="36"/>
      <c r="B116" s="37"/>
      <c r="C116" s="180" t="s">
        <v>76</v>
      </c>
      <c r="D116" s="180" t="s">
        <v>234</v>
      </c>
      <c r="E116" s="181" t="s">
        <v>1248</v>
      </c>
      <c r="F116" s="182" t="s">
        <v>1249</v>
      </c>
      <c r="G116" s="183" t="s">
        <v>356</v>
      </c>
      <c r="H116" s="184">
        <v>38.058</v>
      </c>
      <c r="I116" s="185"/>
      <c r="J116" s="186">
        <f>ROUND(I116*H116,2)</f>
        <v>0</v>
      </c>
      <c r="K116" s="182" t="s">
        <v>244</v>
      </c>
      <c r="L116" s="41"/>
      <c r="M116" s="187" t="s">
        <v>19</v>
      </c>
      <c r="N116" s="188" t="s">
        <v>40</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238</v>
      </c>
      <c r="AT116" s="191" t="s">
        <v>234</v>
      </c>
      <c r="AU116" s="191" t="s">
        <v>78</v>
      </c>
      <c r="AY116" s="19" t="s">
        <v>231</v>
      </c>
      <c r="BE116" s="192">
        <f>IF(N116="základní",J116,0)</f>
        <v>0</v>
      </c>
      <c r="BF116" s="192">
        <f>IF(N116="snížená",J116,0)</f>
        <v>0</v>
      </c>
      <c r="BG116" s="192">
        <f>IF(N116="zákl. přenesená",J116,0)</f>
        <v>0</v>
      </c>
      <c r="BH116" s="192">
        <f>IF(N116="sníž. přenesená",J116,0)</f>
        <v>0</v>
      </c>
      <c r="BI116" s="192">
        <f>IF(N116="nulová",J116,0)</f>
        <v>0</v>
      </c>
      <c r="BJ116" s="19" t="s">
        <v>76</v>
      </c>
      <c r="BK116" s="192">
        <f>ROUND(I116*H116,2)</f>
        <v>0</v>
      </c>
      <c r="BL116" s="19" t="s">
        <v>238</v>
      </c>
      <c r="BM116" s="191" t="s">
        <v>1250</v>
      </c>
    </row>
    <row r="117" spans="1:65" s="2" customFormat="1" ht="39">
      <c r="A117" s="36"/>
      <c r="B117" s="37"/>
      <c r="C117" s="38"/>
      <c r="D117" s="193" t="s">
        <v>246</v>
      </c>
      <c r="E117" s="38"/>
      <c r="F117" s="194" t="s">
        <v>524</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246</v>
      </c>
      <c r="AU117" s="19" t="s">
        <v>78</v>
      </c>
    </row>
    <row r="118" spans="1:65" s="14" customFormat="1" ht="11.25">
      <c r="B118" s="208"/>
      <c r="C118" s="209"/>
      <c r="D118" s="193" t="s">
        <v>248</v>
      </c>
      <c r="E118" s="210" t="s">
        <v>19</v>
      </c>
      <c r="F118" s="211" t="s">
        <v>1251</v>
      </c>
      <c r="G118" s="209"/>
      <c r="H118" s="212">
        <v>38.058</v>
      </c>
      <c r="I118" s="213"/>
      <c r="J118" s="209"/>
      <c r="K118" s="209"/>
      <c r="L118" s="214"/>
      <c r="M118" s="215"/>
      <c r="N118" s="216"/>
      <c r="O118" s="216"/>
      <c r="P118" s="216"/>
      <c r="Q118" s="216"/>
      <c r="R118" s="216"/>
      <c r="S118" s="216"/>
      <c r="T118" s="217"/>
      <c r="AT118" s="218" t="s">
        <v>248</v>
      </c>
      <c r="AU118" s="218" t="s">
        <v>78</v>
      </c>
      <c r="AV118" s="14" t="s">
        <v>78</v>
      </c>
      <c r="AW118" s="14" t="s">
        <v>31</v>
      </c>
      <c r="AX118" s="14" t="s">
        <v>76</v>
      </c>
      <c r="AY118" s="218" t="s">
        <v>231</v>
      </c>
    </row>
    <row r="119" spans="1:65" s="2" customFormat="1" ht="44.25" customHeight="1">
      <c r="A119" s="36"/>
      <c r="B119" s="37"/>
      <c r="C119" s="180" t="s">
        <v>78</v>
      </c>
      <c r="D119" s="180" t="s">
        <v>234</v>
      </c>
      <c r="E119" s="181" t="s">
        <v>585</v>
      </c>
      <c r="F119" s="182" t="s">
        <v>586</v>
      </c>
      <c r="G119" s="183" t="s">
        <v>356</v>
      </c>
      <c r="H119" s="184">
        <v>0.113</v>
      </c>
      <c r="I119" s="185"/>
      <c r="J119" s="186">
        <f>ROUND(I119*H119,2)</f>
        <v>0</v>
      </c>
      <c r="K119" s="182" t="s">
        <v>244</v>
      </c>
      <c r="L119" s="41"/>
      <c r="M119" s="187" t="s">
        <v>19</v>
      </c>
      <c r="N119" s="188" t="s">
        <v>40</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238</v>
      </c>
      <c r="AT119" s="191" t="s">
        <v>234</v>
      </c>
      <c r="AU119" s="191" t="s">
        <v>78</v>
      </c>
      <c r="AY119" s="19" t="s">
        <v>231</v>
      </c>
      <c r="BE119" s="192">
        <f>IF(N119="základní",J119,0)</f>
        <v>0</v>
      </c>
      <c r="BF119" s="192">
        <f>IF(N119="snížená",J119,0)</f>
        <v>0</v>
      </c>
      <c r="BG119" s="192">
        <f>IF(N119="zákl. přenesená",J119,0)</f>
        <v>0</v>
      </c>
      <c r="BH119" s="192">
        <f>IF(N119="sníž. přenesená",J119,0)</f>
        <v>0</v>
      </c>
      <c r="BI119" s="192">
        <f>IF(N119="nulová",J119,0)</f>
        <v>0</v>
      </c>
      <c r="BJ119" s="19" t="s">
        <v>76</v>
      </c>
      <c r="BK119" s="192">
        <f>ROUND(I119*H119,2)</f>
        <v>0</v>
      </c>
      <c r="BL119" s="19" t="s">
        <v>238</v>
      </c>
      <c r="BM119" s="191" t="s">
        <v>1252</v>
      </c>
    </row>
    <row r="120" spans="1:65" s="2" customFormat="1" ht="48.75">
      <c r="A120" s="36"/>
      <c r="B120" s="37"/>
      <c r="C120" s="38"/>
      <c r="D120" s="193" t="s">
        <v>246</v>
      </c>
      <c r="E120" s="38"/>
      <c r="F120" s="194" t="s">
        <v>588</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246</v>
      </c>
      <c r="AU120" s="19" t="s">
        <v>78</v>
      </c>
    </row>
    <row r="121" spans="1:65" s="13" customFormat="1" ht="11.25">
      <c r="B121" s="198"/>
      <c r="C121" s="199"/>
      <c r="D121" s="193" t="s">
        <v>248</v>
      </c>
      <c r="E121" s="200" t="s">
        <v>19</v>
      </c>
      <c r="F121" s="201" t="s">
        <v>1253</v>
      </c>
      <c r="G121" s="199"/>
      <c r="H121" s="200" t="s">
        <v>19</v>
      </c>
      <c r="I121" s="202"/>
      <c r="J121" s="199"/>
      <c r="K121" s="199"/>
      <c r="L121" s="203"/>
      <c r="M121" s="204"/>
      <c r="N121" s="205"/>
      <c r="O121" s="205"/>
      <c r="P121" s="205"/>
      <c r="Q121" s="205"/>
      <c r="R121" s="205"/>
      <c r="S121" s="205"/>
      <c r="T121" s="206"/>
      <c r="AT121" s="207" t="s">
        <v>248</v>
      </c>
      <c r="AU121" s="207" t="s">
        <v>78</v>
      </c>
      <c r="AV121" s="13" t="s">
        <v>76</v>
      </c>
      <c r="AW121" s="13" t="s">
        <v>31</v>
      </c>
      <c r="AX121" s="13" t="s">
        <v>69</v>
      </c>
      <c r="AY121" s="207" t="s">
        <v>231</v>
      </c>
    </row>
    <row r="122" spans="1:65" s="14" customFormat="1" ht="11.25">
      <c r="B122" s="208"/>
      <c r="C122" s="209"/>
      <c r="D122" s="193" t="s">
        <v>248</v>
      </c>
      <c r="E122" s="210" t="s">
        <v>19</v>
      </c>
      <c r="F122" s="211" t="s">
        <v>1254</v>
      </c>
      <c r="G122" s="209"/>
      <c r="H122" s="212">
        <v>0.113</v>
      </c>
      <c r="I122" s="213"/>
      <c r="J122" s="209"/>
      <c r="K122" s="209"/>
      <c r="L122" s="214"/>
      <c r="M122" s="215"/>
      <c r="N122" s="216"/>
      <c r="O122" s="216"/>
      <c r="P122" s="216"/>
      <c r="Q122" s="216"/>
      <c r="R122" s="216"/>
      <c r="S122" s="216"/>
      <c r="T122" s="217"/>
      <c r="AT122" s="218" t="s">
        <v>248</v>
      </c>
      <c r="AU122" s="218" t="s">
        <v>78</v>
      </c>
      <c r="AV122" s="14" t="s">
        <v>78</v>
      </c>
      <c r="AW122" s="14" t="s">
        <v>31</v>
      </c>
      <c r="AX122" s="14" t="s">
        <v>76</v>
      </c>
      <c r="AY122" s="218" t="s">
        <v>231</v>
      </c>
    </row>
    <row r="123" spans="1:65" s="2" customFormat="1" ht="49.15" customHeight="1">
      <c r="A123" s="36"/>
      <c r="B123" s="37"/>
      <c r="C123" s="180" t="s">
        <v>119</v>
      </c>
      <c r="D123" s="180" t="s">
        <v>234</v>
      </c>
      <c r="E123" s="181" t="s">
        <v>1255</v>
      </c>
      <c r="F123" s="182" t="s">
        <v>1256</v>
      </c>
      <c r="G123" s="183" t="s">
        <v>356</v>
      </c>
      <c r="H123" s="184">
        <v>335.827</v>
      </c>
      <c r="I123" s="185"/>
      <c r="J123" s="186">
        <f>ROUND(I123*H123,2)</f>
        <v>0</v>
      </c>
      <c r="K123" s="182" t="s">
        <v>244</v>
      </c>
      <c r="L123" s="41"/>
      <c r="M123" s="187" t="s">
        <v>19</v>
      </c>
      <c r="N123" s="188" t="s">
        <v>40</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238</v>
      </c>
      <c r="AT123" s="191" t="s">
        <v>234</v>
      </c>
      <c r="AU123" s="191" t="s">
        <v>78</v>
      </c>
      <c r="AY123" s="19" t="s">
        <v>231</v>
      </c>
      <c r="BE123" s="192">
        <f>IF(N123="základní",J123,0)</f>
        <v>0</v>
      </c>
      <c r="BF123" s="192">
        <f>IF(N123="snížená",J123,0)</f>
        <v>0</v>
      </c>
      <c r="BG123" s="192">
        <f>IF(N123="zákl. přenesená",J123,0)</f>
        <v>0</v>
      </c>
      <c r="BH123" s="192">
        <f>IF(N123="sníž. přenesená",J123,0)</f>
        <v>0</v>
      </c>
      <c r="BI123" s="192">
        <f>IF(N123="nulová",J123,0)</f>
        <v>0</v>
      </c>
      <c r="BJ123" s="19" t="s">
        <v>76</v>
      </c>
      <c r="BK123" s="192">
        <f>ROUND(I123*H123,2)</f>
        <v>0</v>
      </c>
      <c r="BL123" s="19" t="s">
        <v>238</v>
      </c>
      <c r="BM123" s="191" t="s">
        <v>1257</v>
      </c>
    </row>
    <row r="124" spans="1:65" s="2" customFormat="1" ht="78">
      <c r="A124" s="36"/>
      <c r="B124" s="37"/>
      <c r="C124" s="38"/>
      <c r="D124" s="193" t="s">
        <v>246</v>
      </c>
      <c r="E124" s="38"/>
      <c r="F124" s="194" t="s">
        <v>1258</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246</v>
      </c>
      <c r="AU124" s="19" t="s">
        <v>78</v>
      </c>
    </row>
    <row r="125" spans="1:65" s="13" customFormat="1" ht="11.25">
      <c r="B125" s="198"/>
      <c r="C125" s="199"/>
      <c r="D125" s="193" t="s">
        <v>248</v>
      </c>
      <c r="E125" s="200" t="s">
        <v>19</v>
      </c>
      <c r="F125" s="201" t="s">
        <v>1259</v>
      </c>
      <c r="G125" s="199"/>
      <c r="H125" s="200" t="s">
        <v>19</v>
      </c>
      <c r="I125" s="202"/>
      <c r="J125" s="199"/>
      <c r="K125" s="199"/>
      <c r="L125" s="203"/>
      <c r="M125" s="204"/>
      <c r="N125" s="205"/>
      <c r="O125" s="205"/>
      <c r="P125" s="205"/>
      <c r="Q125" s="205"/>
      <c r="R125" s="205"/>
      <c r="S125" s="205"/>
      <c r="T125" s="206"/>
      <c r="AT125" s="207" t="s">
        <v>248</v>
      </c>
      <c r="AU125" s="207" t="s">
        <v>78</v>
      </c>
      <c r="AV125" s="13" t="s">
        <v>76</v>
      </c>
      <c r="AW125" s="13" t="s">
        <v>31</v>
      </c>
      <c r="AX125" s="13" t="s">
        <v>69</v>
      </c>
      <c r="AY125" s="207" t="s">
        <v>231</v>
      </c>
    </row>
    <row r="126" spans="1:65" s="14" customFormat="1" ht="22.5">
      <c r="B126" s="208"/>
      <c r="C126" s="209"/>
      <c r="D126" s="193" t="s">
        <v>248</v>
      </c>
      <c r="E126" s="210" t="s">
        <v>19</v>
      </c>
      <c r="F126" s="211" t="s">
        <v>1260</v>
      </c>
      <c r="G126" s="209"/>
      <c r="H126" s="212">
        <v>321.64100000000002</v>
      </c>
      <c r="I126" s="213"/>
      <c r="J126" s="209"/>
      <c r="K126" s="209"/>
      <c r="L126" s="214"/>
      <c r="M126" s="215"/>
      <c r="N126" s="216"/>
      <c r="O126" s="216"/>
      <c r="P126" s="216"/>
      <c r="Q126" s="216"/>
      <c r="R126" s="216"/>
      <c r="S126" s="216"/>
      <c r="T126" s="217"/>
      <c r="AT126" s="218" t="s">
        <v>248</v>
      </c>
      <c r="AU126" s="218" t="s">
        <v>78</v>
      </c>
      <c r="AV126" s="14" t="s">
        <v>78</v>
      </c>
      <c r="AW126" s="14" t="s">
        <v>31</v>
      </c>
      <c r="AX126" s="14" t="s">
        <v>69</v>
      </c>
      <c r="AY126" s="218" t="s">
        <v>231</v>
      </c>
    </row>
    <row r="127" spans="1:65" s="13" customFormat="1" ht="11.25">
      <c r="B127" s="198"/>
      <c r="C127" s="199"/>
      <c r="D127" s="193" t="s">
        <v>248</v>
      </c>
      <c r="E127" s="200" t="s">
        <v>19</v>
      </c>
      <c r="F127" s="201" t="s">
        <v>1261</v>
      </c>
      <c r="G127" s="199"/>
      <c r="H127" s="200" t="s">
        <v>19</v>
      </c>
      <c r="I127" s="202"/>
      <c r="J127" s="199"/>
      <c r="K127" s="199"/>
      <c r="L127" s="203"/>
      <c r="M127" s="204"/>
      <c r="N127" s="205"/>
      <c r="O127" s="205"/>
      <c r="P127" s="205"/>
      <c r="Q127" s="205"/>
      <c r="R127" s="205"/>
      <c r="S127" s="205"/>
      <c r="T127" s="206"/>
      <c r="AT127" s="207" t="s">
        <v>248</v>
      </c>
      <c r="AU127" s="207" t="s">
        <v>78</v>
      </c>
      <c r="AV127" s="13" t="s">
        <v>76</v>
      </c>
      <c r="AW127" s="13" t="s">
        <v>31</v>
      </c>
      <c r="AX127" s="13" t="s">
        <v>69</v>
      </c>
      <c r="AY127" s="207" t="s">
        <v>231</v>
      </c>
    </row>
    <row r="128" spans="1:65" s="14" customFormat="1" ht="11.25">
      <c r="B128" s="208"/>
      <c r="C128" s="209"/>
      <c r="D128" s="193" t="s">
        <v>248</v>
      </c>
      <c r="E128" s="210" t="s">
        <v>19</v>
      </c>
      <c r="F128" s="211" t="s">
        <v>1262</v>
      </c>
      <c r="G128" s="209"/>
      <c r="H128" s="212">
        <v>14.041</v>
      </c>
      <c r="I128" s="213"/>
      <c r="J128" s="209"/>
      <c r="K128" s="209"/>
      <c r="L128" s="214"/>
      <c r="M128" s="215"/>
      <c r="N128" s="216"/>
      <c r="O128" s="216"/>
      <c r="P128" s="216"/>
      <c r="Q128" s="216"/>
      <c r="R128" s="216"/>
      <c r="S128" s="216"/>
      <c r="T128" s="217"/>
      <c r="AT128" s="218" t="s">
        <v>248</v>
      </c>
      <c r="AU128" s="218" t="s">
        <v>78</v>
      </c>
      <c r="AV128" s="14" t="s">
        <v>78</v>
      </c>
      <c r="AW128" s="14" t="s">
        <v>31</v>
      </c>
      <c r="AX128" s="14" t="s">
        <v>69</v>
      </c>
      <c r="AY128" s="218" t="s">
        <v>231</v>
      </c>
    </row>
    <row r="129" spans="1:65" s="13" customFormat="1" ht="11.25">
      <c r="B129" s="198"/>
      <c r="C129" s="199"/>
      <c r="D129" s="193" t="s">
        <v>248</v>
      </c>
      <c r="E129" s="200" t="s">
        <v>19</v>
      </c>
      <c r="F129" s="201" t="s">
        <v>1263</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4" customFormat="1" ht="11.25">
      <c r="B130" s="208"/>
      <c r="C130" s="209"/>
      <c r="D130" s="193" t="s">
        <v>248</v>
      </c>
      <c r="E130" s="210" t="s">
        <v>19</v>
      </c>
      <c r="F130" s="211" t="s">
        <v>1264</v>
      </c>
      <c r="G130" s="209"/>
      <c r="H130" s="212">
        <v>0.14499999999999999</v>
      </c>
      <c r="I130" s="213"/>
      <c r="J130" s="209"/>
      <c r="K130" s="209"/>
      <c r="L130" s="214"/>
      <c r="M130" s="215"/>
      <c r="N130" s="216"/>
      <c r="O130" s="216"/>
      <c r="P130" s="216"/>
      <c r="Q130" s="216"/>
      <c r="R130" s="216"/>
      <c r="S130" s="216"/>
      <c r="T130" s="217"/>
      <c r="AT130" s="218" t="s">
        <v>248</v>
      </c>
      <c r="AU130" s="218" t="s">
        <v>78</v>
      </c>
      <c r="AV130" s="14" t="s">
        <v>78</v>
      </c>
      <c r="AW130" s="14" t="s">
        <v>31</v>
      </c>
      <c r="AX130" s="14" t="s">
        <v>69</v>
      </c>
      <c r="AY130" s="218" t="s">
        <v>231</v>
      </c>
    </row>
    <row r="131" spans="1:65" s="15" customFormat="1" ht="11.25">
      <c r="B131" s="219"/>
      <c r="C131" s="220"/>
      <c r="D131" s="193" t="s">
        <v>248</v>
      </c>
      <c r="E131" s="221" t="s">
        <v>19</v>
      </c>
      <c r="F131" s="222" t="s">
        <v>260</v>
      </c>
      <c r="G131" s="220"/>
      <c r="H131" s="223">
        <v>335.827</v>
      </c>
      <c r="I131" s="224"/>
      <c r="J131" s="220"/>
      <c r="K131" s="220"/>
      <c r="L131" s="225"/>
      <c r="M131" s="226"/>
      <c r="N131" s="227"/>
      <c r="O131" s="227"/>
      <c r="P131" s="227"/>
      <c r="Q131" s="227"/>
      <c r="R131" s="227"/>
      <c r="S131" s="227"/>
      <c r="T131" s="228"/>
      <c r="AT131" s="229" t="s">
        <v>248</v>
      </c>
      <c r="AU131" s="229" t="s">
        <v>78</v>
      </c>
      <c r="AV131" s="15" t="s">
        <v>238</v>
      </c>
      <c r="AW131" s="15" t="s">
        <v>31</v>
      </c>
      <c r="AX131" s="15" t="s">
        <v>76</v>
      </c>
      <c r="AY131" s="229" t="s">
        <v>231</v>
      </c>
    </row>
    <row r="132" spans="1:65" s="2" customFormat="1" ht="49.15" customHeight="1">
      <c r="A132" s="36"/>
      <c r="B132" s="37"/>
      <c r="C132" s="180" t="s">
        <v>238</v>
      </c>
      <c r="D132" s="180" t="s">
        <v>234</v>
      </c>
      <c r="E132" s="181" t="s">
        <v>991</v>
      </c>
      <c r="F132" s="182" t="s">
        <v>992</v>
      </c>
      <c r="G132" s="183" t="s">
        <v>356</v>
      </c>
      <c r="H132" s="184">
        <v>8.1</v>
      </c>
      <c r="I132" s="185"/>
      <c r="J132" s="186">
        <f>ROUND(I132*H132,2)</f>
        <v>0</v>
      </c>
      <c r="K132" s="182" t="s">
        <v>244</v>
      </c>
      <c r="L132" s="41"/>
      <c r="M132" s="187" t="s">
        <v>19</v>
      </c>
      <c r="N132" s="188" t="s">
        <v>40</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238</v>
      </c>
      <c r="AT132" s="191" t="s">
        <v>234</v>
      </c>
      <c r="AU132" s="191" t="s">
        <v>78</v>
      </c>
      <c r="AY132" s="19" t="s">
        <v>231</v>
      </c>
      <c r="BE132" s="192">
        <f>IF(N132="základní",J132,0)</f>
        <v>0</v>
      </c>
      <c r="BF132" s="192">
        <f>IF(N132="snížená",J132,0)</f>
        <v>0</v>
      </c>
      <c r="BG132" s="192">
        <f>IF(N132="zákl. přenesená",J132,0)</f>
        <v>0</v>
      </c>
      <c r="BH132" s="192">
        <f>IF(N132="sníž. přenesená",J132,0)</f>
        <v>0</v>
      </c>
      <c r="BI132" s="192">
        <f>IF(N132="nulová",J132,0)</f>
        <v>0</v>
      </c>
      <c r="BJ132" s="19" t="s">
        <v>76</v>
      </c>
      <c r="BK132" s="192">
        <f>ROUND(I132*H132,2)</f>
        <v>0</v>
      </c>
      <c r="BL132" s="19" t="s">
        <v>238</v>
      </c>
      <c r="BM132" s="191" t="s">
        <v>1265</v>
      </c>
    </row>
    <row r="133" spans="1:65" s="2" customFormat="1" ht="48.75">
      <c r="A133" s="36"/>
      <c r="B133" s="37"/>
      <c r="C133" s="38"/>
      <c r="D133" s="193" t="s">
        <v>246</v>
      </c>
      <c r="E133" s="38"/>
      <c r="F133" s="194" t="s">
        <v>994</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246</v>
      </c>
      <c r="AU133" s="19" t="s">
        <v>78</v>
      </c>
    </row>
    <row r="134" spans="1:65" s="2" customFormat="1" ht="44.25" customHeight="1">
      <c r="A134" s="36"/>
      <c r="B134" s="37"/>
      <c r="C134" s="180" t="s">
        <v>269</v>
      </c>
      <c r="D134" s="180" t="s">
        <v>234</v>
      </c>
      <c r="E134" s="181" t="s">
        <v>1266</v>
      </c>
      <c r="F134" s="182" t="s">
        <v>1267</v>
      </c>
      <c r="G134" s="183" t="s">
        <v>356</v>
      </c>
      <c r="H134" s="184">
        <v>0.91800000000000004</v>
      </c>
      <c r="I134" s="185"/>
      <c r="J134" s="186">
        <f>ROUND(I134*H134,2)</f>
        <v>0</v>
      </c>
      <c r="K134" s="182" t="s">
        <v>244</v>
      </c>
      <c r="L134" s="41"/>
      <c r="M134" s="187" t="s">
        <v>19</v>
      </c>
      <c r="N134" s="188" t="s">
        <v>40</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238</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238</v>
      </c>
      <c r="BM134" s="191" t="s">
        <v>1268</v>
      </c>
    </row>
    <row r="135" spans="1:65" s="2" customFormat="1" ht="48.75">
      <c r="A135" s="36"/>
      <c r="B135" s="37"/>
      <c r="C135" s="38"/>
      <c r="D135" s="193" t="s">
        <v>246</v>
      </c>
      <c r="E135" s="38"/>
      <c r="F135" s="194" t="s">
        <v>603</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246</v>
      </c>
      <c r="AU135" s="19" t="s">
        <v>78</v>
      </c>
    </row>
    <row r="136" spans="1:65" s="13" customFormat="1" ht="11.25">
      <c r="B136" s="198"/>
      <c r="C136" s="199"/>
      <c r="D136" s="193" t="s">
        <v>248</v>
      </c>
      <c r="E136" s="200" t="s">
        <v>19</v>
      </c>
      <c r="F136" s="201" t="s">
        <v>1269</v>
      </c>
      <c r="G136" s="199"/>
      <c r="H136" s="200" t="s">
        <v>19</v>
      </c>
      <c r="I136" s="202"/>
      <c r="J136" s="199"/>
      <c r="K136" s="199"/>
      <c r="L136" s="203"/>
      <c r="M136" s="204"/>
      <c r="N136" s="205"/>
      <c r="O136" s="205"/>
      <c r="P136" s="205"/>
      <c r="Q136" s="205"/>
      <c r="R136" s="205"/>
      <c r="S136" s="205"/>
      <c r="T136" s="206"/>
      <c r="AT136" s="207" t="s">
        <v>248</v>
      </c>
      <c r="AU136" s="207" t="s">
        <v>78</v>
      </c>
      <c r="AV136" s="13" t="s">
        <v>76</v>
      </c>
      <c r="AW136" s="13" t="s">
        <v>31</v>
      </c>
      <c r="AX136" s="13" t="s">
        <v>69</v>
      </c>
      <c r="AY136" s="207" t="s">
        <v>231</v>
      </c>
    </row>
    <row r="137" spans="1:65" s="14" customFormat="1" ht="11.25">
      <c r="B137" s="208"/>
      <c r="C137" s="209"/>
      <c r="D137" s="193" t="s">
        <v>248</v>
      </c>
      <c r="E137" s="210" t="s">
        <v>19</v>
      </c>
      <c r="F137" s="211" t="s">
        <v>1270</v>
      </c>
      <c r="G137" s="209"/>
      <c r="H137" s="212">
        <v>2.0179999999999998</v>
      </c>
      <c r="I137" s="213"/>
      <c r="J137" s="209"/>
      <c r="K137" s="209"/>
      <c r="L137" s="214"/>
      <c r="M137" s="215"/>
      <c r="N137" s="216"/>
      <c r="O137" s="216"/>
      <c r="P137" s="216"/>
      <c r="Q137" s="216"/>
      <c r="R137" s="216"/>
      <c r="S137" s="216"/>
      <c r="T137" s="217"/>
      <c r="AT137" s="218" t="s">
        <v>248</v>
      </c>
      <c r="AU137" s="218" t="s">
        <v>78</v>
      </c>
      <c r="AV137" s="14" t="s">
        <v>78</v>
      </c>
      <c r="AW137" s="14" t="s">
        <v>31</v>
      </c>
      <c r="AX137" s="14" t="s">
        <v>69</v>
      </c>
      <c r="AY137" s="218" t="s">
        <v>231</v>
      </c>
    </row>
    <row r="138" spans="1:65" s="14" customFormat="1" ht="11.25">
      <c r="B138" s="208"/>
      <c r="C138" s="209"/>
      <c r="D138" s="193" t="s">
        <v>248</v>
      </c>
      <c r="E138" s="210" t="s">
        <v>19</v>
      </c>
      <c r="F138" s="211" t="s">
        <v>1271</v>
      </c>
      <c r="G138" s="209"/>
      <c r="H138" s="212">
        <v>0.443</v>
      </c>
      <c r="I138" s="213"/>
      <c r="J138" s="209"/>
      <c r="K138" s="209"/>
      <c r="L138" s="214"/>
      <c r="M138" s="215"/>
      <c r="N138" s="216"/>
      <c r="O138" s="216"/>
      <c r="P138" s="216"/>
      <c r="Q138" s="216"/>
      <c r="R138" s="216"/>
      <c r="S138" s="216"/>
      <c r="T138" s="217"/>
      <c r="AT138" s="218" t="s">
        <v>248</v>
      </c>
      <c r="AU138" s="218" t="s">
        <v>78</v>
      </c>
      <c r="AV138" s="14" t="s">
        <v>78</v>
      </c>
      <c r="AW138" s="14" t="s">
        <v>31</v>
      </c>
      <c r="AX138" s="14" t="s">
        <v>69</v>
      </c>
      <c r="AY138" s="218" t="s">
        <v>231</v>
      </c>
    </row>
    <row r="139" spans="1:65" s="13" customFormat="1" ht="11.25">
      <c r="B139" s="198"/>
      <c r="C139" s="199"/>
      <c r="D139" s="193" t="s">
        <v>248</v>
      </c>
      <c r="E139" s="200" t="s">
        <v>19</v>
      </c>
      <c r="F139" s="201" t="s">
        <v>1272</v>
      </c>
      <c r="G139" s="199"/>
      <c r="H139" s="200" t="s">
        <v>19</v>
      </c>
      <c r="I139" s="202"/>
      <c r="J139" s="199"/>
      <c r="K139" s="199"/>
      <c r="L139" s="203"/>
      <c r="M139" s="204"/>
      <c r="N139" s="205"/>
      <c r="O139" s="205"/>
      <c r="P139" s="205"/>
      <c r="Q139" s="205"/>
      <c r="R139" s="205"/>
      <c r="S139" s="205"/>
      <c r="T139" s="206"/>
      <c r="AT139" s="207" t="s">
        <v>248</v>
      </c>
      <c r="AU139" s="207" t="s">
        <v>78</v>
      </c>
      <c r="AV139" s="13" t="s">
        <v>76</v>
      </c>
      <c r="AW139" s="13" t="s">
        <v>31</v>
      </c>
      <c r="AX139" s="13" t="s">
        <v>69</v>
      </c>
      <c r="AY139" s="207" t="s">
        <v>231</v>
      </c>
    </row>
    <row r="140" spans="1:65" s="14" customFormat="1" ht="11.25">
      <c r="B140" s="208"/>
      <c r="C140" s="209"/>
      <c r="D140" s="193" t="s">
        <v>248</v>
      </c>
      <c r="E140" s="210" t="s">
        <v>19</v>
      </c>
      <c r="F140" s="211" t="s">
        <v>1273</v>
      </c>
      <c r="G140" s="209"/>
      <c r="H140" s="212">
        <v>5.6760000000000002</v>
      </c>
      <c r="I140" s="213"/>
      <c r="J140" s="209"/>
      <c r="K140" s="209"/>
      <c r="L140" s="214"/>
      <c r="M140" s="215"/>
      <c r="N140" s="216"/>
      <c r="O140" s="216"/>
      <c r="P140" s="216"/>
      <c r="Q140" s="216"/>
      <c r="R140" s="216"/>
      <c r="S140" s="216"/>
      <c r="T140" s="217"/>
      <c r="AT140" s="218" t="s">
        <v>248</v>
      </c>
      <c r="AU140" s="218" t="s">
        <v>78</v>
      </c>
      <c r="AV140" s="14" t="s">
        <v>78</v>
      </c>
      <c r="AW140" s="14" t="s">
        <v>31</v>
      </c>
      <c r="AX140" s="14" t="s">
        <v>69</v>
      </c>
      <c r="AY140" s="218" t="s">
        <v>231</v>
      </c>
    </row>
    <row r="141" spans="1:65" s="13" customFormat="1" ht="11.25">
      <c r="B141" s="198"/>
      <c r="C141" s="199"/>
      <c r="D141" s="193" t="s">
        <v>248</v>
      </c>
      <c r="E141" s="200" t="s">
        <v>19</v>
      </c>
      <c r="F141" s="201" t="s">
        <v>1274</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1275</v>
      </c>
      <c r="G142" s="209"/>
      <c r="H142" s="212">
        <v>0.88100000000000001</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3" customFormat="1" ht="11.25">
      <c r="B143" s="198"/>
      <c r="C143" s="199"/>
      <c r="D143" s="193" t="s">
        <v>248</v>
      </c>
      <c r="E143" s="200" t="s">
        <v>19</v>
      </c>
      <c r="F143" s="201" t="s">
        <v>1276</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1277</v>
      </c>
      <c r="G144" s="209"/>
      <c r="H144" s="212">
        <v>-8.1</v>
      </c>
      <c r="I144" s="213"/>
      <c r="J144" s="209"/>
      <c r="K144" s="209"/>
      <c r="L144" s="214"/>
      <c r="M144" s="215"/>
      <c r="N144" s="216"/>
      <c r="O144" s="216"/>
      <c r="P144" s="216"/>
      <c r="Q144" s="216"/>
      <c r="R144" s="216"/>
      <c r="S144" s="216"/>
      <c r="T144" s="217"/>
      <c r="AT144" s="218" t="s">
        <v>248</v>
      </c>
      <c r="AU144" s="218" t="s">
        <v>78</v>
      </c>
      <c r="AV144" s="14" t="s">
        <v>78</v>
      </c>
      <c r="AW144" s="14" t="s">
        <v>31</v>
      </c>
      <c r="AX144" s="14" t="s">
        <v>69</v>
      </c>
      <c r="AY144" s="218" t="s">
        <v>231</v>
      </c>
    </row>
    <row r="145" spans="1:65" s="15" customFormat="1" ht="11.25">
      <c r="B145" s="219"/>
      <c r="C145" s="220"/>
      <c r="D145" s="193" t="s">
        <v>248</v>
      </c>
      <c r="E145" s="221" t="s">
        <v>19</v>
      </c>
      <c r="F145" s="222" t="s">
        <v>260</v>
      </c>
      <c r="G145" s="220"/>
      <c r="H145" s="223">
        <v>0.91800000000000104</v>
      </c>
      <c r="I145" s="224"/>
      <c r="J145" s="220"/>
      <c r="K145" s="220"/>
      <c r="L145" s="225"/>
      <c r="M145" s="226"/>
      <c r="N145" s="227"/>
      <c r="O145" s="227"/>
      <c r="P145" s="227"/>
      <c r="Q145" s="227"/>
      <c r="R145" s="227"/>
      <c r="S145" s="227"/>
      <c r="T145" s="228"/>
      <c r="AT145" s="229" t="s">
        <v>248</v>
      </c>
      <c r="AU145" s="229" t="s">
        <v>78</v>
      </c>
      <c r="AV145" s="15" t="s">
        <v>238</v>
      </c>
      <c r="AW145" s="15" t="s">
        <v>31</v>
      </c>
      <c r="AX145" s="15" t="s">
        <v>76</v>
      </c>
      <c r="AY145" s="229" t="s">
        <v>231</v>
      </c>
    </row>
    <row r="146" spans="1:65" s="2" customFormat="1" ht="62.65" customHeight="1">
      <c r="A146" s="36"/>
      <c r="B146" s="37"/>
      <c r="C146" s="180" t="s">
        <v>275</v>
      </c>
      <c r="D146" s="180" t="s">
        <v>234</v>
      </c>
      <c r="E146" s="181" t="s">
        <v>540</v>
      </c>
      <c r="F146" s="182" t="s">
        <v>541</v>
      </c>
      <c r="G146" s="183" t="s">
        <v>356</v>
      </c>
      <c r="H146" s="184">
        <v>383.01600000000002</v>
      </c>
      <c r="I146" s="185"/>
      <c r="J146" s="186">
        <f>ROUND(I146*H146,2)</f>
        <v>0</v>
      </c>
      <c r="K146" s="182" t="s">
        <v>244</v>
      </c>
      <c r="L146" s="41"/>
      <c r="M146" s="187" t="s">
        <v>19</v>
      </c>
      <c r="N146" s="188" t="s">
        <v>40</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238</v>
      </c>
      <c r="AT146" s="191" t="s">
        <v>234</v>
      </c>
      <c r="AU146" s="191" t="s">
        <v>78</v>
      </c>
      <c r="AY146" s="19" t="s">
        <v>231</v>
      </c>
      <c r="BE146" s="192">
        <f>IF(N146="základní",J146,0)</f>
        <v>0</v>
      </c>
      <c r="BF146" s="192">
        <f>IF(N146="snížená",J146,0)</f>
        <v>0</v>
      </c>
      <c r="BG146" s="192">
        <f>IF(N146="zákl. přenesená",J146,0)</f>
        <v>0</v>
      </c>
      <c r="BH146" s="192">
        <f>IF(N146="sníž. přenesená",J146,0)</f>
        <v>0</v>
      </c>
      <c r="BI146" s="192">
        <f>IF(N146="nulová",J146,0)</f>
        <v>0</v>
      </c>
      <c r="BJ146" s="19" t="s">
        <v>76</v>
      </c>
      <c r="BK146" s="192">
        <f>ROUND(I146*H146,2)</f>
        <v>0</v>
      </c>
      <c r="BL146" s="19" t="s">
        <v>238</v>
      </c>
      <c r="BM146" s="191" t="s">
        <v>1278</v>
      </c>
    </row>
    <row r="147" spans="1:65" s="2" customFormat="1" ht="78">
      <c r="A147" s="36"/>
      <c r="B147" s="37"/>
      <c r="C147" s="38"/>
      <c r="D147" s="193" t="s">
        <v>246</v>
      </c>
      <c r="E147" s="38"/>
      <c r="F147" s="194" t="s">
        <v>530</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246</v>
      </c>
      <c r="AU147" s="19" t="s">
        <v>78</v>
      </c>
    </row>
    <row r="148" spans="1:65" s="13" customFormat="1" ht="11.25">
      <c r="B148" s="198"/>
      <c r="C148" s="199"/>
      <c r="D148" s="193" t="s">
        <v>248</v>
      </c>
      <c r="E148" s="200" t="s">
        <v>19</v>
      </c>
      <c r="F148" s="201" t="s">
        <v>998</v>
      </c>
      <c r="G148" s="199"/>
      <c r="H148" s="200" t="s">
        <v>19</v>
      </c>
      <c r="I148" s="202"/>
      <c r="J148" s="199"/>
      <c r="K148" s="199"/>
      <c r="L148" s="203"/>
      <c r="M148" s="204"/>
      <c r="N148" s="205"/>
      <c r="O148" s="205"/>
      <c r="P148" s="205"/>
      <c r="Q148" s="205"/>
      <c r="R148" s="205"/>
      <c r="S148" s="205"/>
      <c r="T148" s="206"/>
      <c r="AT148" s="207" t="s">
        <v>248</v>
      </c>
      <c r="AU148" s="207" t="s">
        <v>78</v>
      </c>
      <c r="AV148" s="13" t="s">
        <v>76</v>
      </c>
      <c r="AW148" s="13" t="s">
        <v>31</v>
      </c>
      <c r="AX148" s="13" t="s">
        <v>69</v>
      </c>
      <c r="AY148" s="207" t="s">
        <v>231</v>
      </c>
    </row>
    <row r="149" spans="1:65" s="14" customFormat="1" ht="11.25">
      <c r="B149" s="208"/>
      <c r="C149" s="209"/>
      <c r="D149" s="193" t="s">
        <v>248</v>
      </c>
      <c r="E149" s="210" t="s">
        <v>19</v>
      </c>
      <c r="F149" s="211" t="s">
        <v>1279</v>
      </c>
      <c r="G149" s="209"/>
      <c r="H149" s="212">
        <v>383.01600000000002</v>
      </c>
      <c r="I149" s="213"/>
      <c r="J149" s="209"/>
      <c r="K149" s="209"/>
      <c r="L149" s="214"/>
      <c r="M149" s="215"/>
      <c r="N149" s="216"/>
      <c r="O149" s="216"/>
      <c r="P149" s="216"/>
      <c r="Q149" s="216"/>
      <c r="R149" s="216"/>
      <c r="S149" s="216"/>
      <c r="T149" s="217"/>
      <c r="AT149" s="218" t="s">
        <v>248</v>
      </c>
      <c r="AU149" s="218" t="s">
        <v>78</v>
      </c>
      <c r="AV149" s="14" t="s">
        <v>78</v>
      </c>
      <c r="AW149" s="14" t="s">
        <v>31</v>
      </c>
      <c r="AX149" s="14" t="s">
        <v>76</v>
      </c>
      <c r="AY149" s="218" t="s">
        <v>231</v>
      </c>
    </row>
    <row r="150" spans="1:65" s="2" customFormat="1" ht="66.75" customHeight="1">
      <c r="A150" s="36"/>
      <c r="B150" s="37"/>
      <c r="C150" s="180" t="s">
        <v>282</v>
      </c>
      <c r="D150" s="180" t="s">
        <v>234</v>
      </c>
      <c r="E150" s="181" t="s">
        <v>547</v>
      </c>
      <c r="F150" s="182" t="s">
        <v>548</v>
      </c>
      <c r="G150" s="183" t="s">
        <v>356</v>
      </c>
      <c r="H150" s="184">
        <v>1915.08</v>
      </c>
      <c r="I150" s="185"/>
      <c r="J150" s="186">
        <f>ROUND(I150*H150,2)</f>
        <v>0</v>
      </c>
      <c r="K150" s="182" t="s">
        <v>244</v>
      </c>
      <c r="L150" s="41"/>
      <c r="M150" s="187" t="s">
        <v>19</v>
      </c>
      <c r="N150" s="188" t="s">
        <v>40</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238</v>
      </c>
      <c r="AT150" s="191" t="s">
        <v>234</v>
      </c>
      <c r="AU150" s="191" t="s">
        <v>78</v>
      </c>
      <c r="AY150" s="19" t="s">
        <v>231</v>
      </c>
      <c r="BE150" s="192">
        <f>IF(N150="základní",J150,0)</f>
        <v>0</v>
      </c>
      <c r="BF150" s="192">
        <f>IF(N150="snížená",J150,0)</f>
        <v>0</v>
      </c>
      <c r="BG150" s="192">
        <f>IF(N150="zákl. přenesená",J150,0)</f>
        <v>0</v>
      </c>
      <c r="BH150" s="192">
        <f>IF(N150="sníž. přenesená",J150,0)</f>
        <v>0</v>
      </c>
      <c r="BI150" s="192">
        <f>IF(N150="nulová",J150,0)</f>
        <v>0</v>
      </c>
      <c r="BJ150" s="19" t="s">
        <v>76</v>
      </c>
      <c r="BK150" s="192">
        <f>ROUND(I150*H150,2)</f>
        <v>0</v>
      </c>
      <c r="BL150" s="19" t="s">
        <v>238</v>
      </c>
      <c r="BM150" s="191" t="s">
        <v>1280</v>
      </c>
    </row>
    <row r="151" spans="1:65" s="2" customFormat="1" ht="78">
      <c r="A151" s="36"/>
      <c r="B151" s="37"/>
      <c r="C151" s="38"/>
      <c r="D151" s="193" t="s">
        <v>246</v>
      </c>
      <c r="E151" s="38"/>
      <c r="F151" s="194" t="s">
        <v>530</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246</v>
      </c>
      <c r="AU151" s="19" t="s">
        <v>78</v>
      </c>
    </row>
    <row r="152" spans="1:65" s="14" customFormat="1" ht="11.25">
      <c r="B152" s="208"/>
      <c r="C152" s="209"/>
      <c r="D152" s="193" t="s">
        <v>248</v>
      </c>
      <c r="E152" s="210" t="s">
        <v>19</v>
      </c>
      <c r="F152" s="211" t="s">
        <v>1281</v>
      </c>
      <c r="G152" s="209"/>
      <c r="H152" s="212">
        <v>1915.08</v>
      </c>
      <c r="I152" s="213"/>
      <c r="J152" s="209"/>
      <c r="K152" s="209"/>
      <c r="L152" s="214"/>
      <c r="M152" s="215"/>
      <c r="N152" s="216"/>
      <c r="O152" s="216"/>
      <c r="P152" s="216"/>
      <c r="Q152" s="216"/>
      <c r="R152" s="216"/>
      <c r="S152" s="216"/>
      <c r="T152" s="217"/>
      <c r="AT152" s="218" t="s">
        <v>248</v>
      </c>
      <c r="AU152" s="218" t="s">
        <v>78</v>
      </c>
      <c r="AV152" s="14" t="s">
        <v>78</v>
      </c>
      <c r="AW152" s="14" t="s">
        <v>31</v>
      </c>
      <c r="AX152" s="14" t="s">
        <v>76</v>
      </c>
      <c r="AY152" s="218" t="s">
        <v>231</v>
      </c>
    </row>
    <row r="153" spans="1:65" s="2" customFormat="1" ht="44.25" customHeight="1">
      <c r="A153" s="36"/>
      <c r="B153" s="37"/>
      <c r="C153" s="180" t="s">
        <v>287</v>
      </c>
      <c r="D153" s="180" t="s">
        <v>234</v>
      </c>
      <c r="E153" s="181" t="s">
        <v>568</v>
      </c>
      <c r="F153" s="182" t="s">
        <v>431</v>
      </c>
      <c r="G153" s="183" t="s">
        <v>404</v>
      </c>
      <c r="H153" s="184">
        <v>689.42899999999997</v>
      </c>
      <c r="I153" s="185"/>
      <c r="J153" s="186">
        <f>ROUND(I153*H153,2)</f>
        <v>0</v>
      </c>
      <c r="K153" s="182" t="s">
        <v>244</v>
      </c>
      <c r="L153" s="41"/>
      <c r="M153" s="187" t="s">
        <v>19</v>
      </c>
      <c r="N153" s="188" t="s">
        <v>40</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238</v>
      </c>
      <c r="AT153" s="191" t="s">
        <v>234</v>
      </c>
      <c r="AU153" s="191" t="s">
        <v>78</v>
      </c>
      <c r="AY153" s="19" t="s">
        <v>231</v>
      </c>
      <c r="BE153" s="192">
        <f>IF(N153="základní",J153,0)</f>
        <v>0</v>
      </c>
      <c r="BF153" s="192">
        <f>IF(N153="snížená",J153,0)</f>
        <v>0</v>
      </c>
      <c r="BG153" s="192">
        <f>IF(N153="zákl. přenesená",J153,0)</f>
        <v>0</v>
      </c>
      <c r="BH153" s="192">
        <f>IF(N153="sníž. přenesená",J153,0)</f>
        <v>0</v>
      </c>
      <c r="BI153" s="192">
        <f>IF(N153="nulová",J153,0)</f>
        <v>0</v>
      </c>
      <c r="BJ153" s="19" t="s">
        <v>76</v>
      </c>
      <c r="BK153" s="192">
        <f>ROUND(I153*H153,2)</f>
        <v>0</v>
      </c>
      <c r="BL153" s="19" t="s">
        <v>238</v>
      </c>
      <c r="BM153" s="191" t="s">
        <v>1282</v>
      </c>
    </row>
    <row r="154" spans="1:65" s="2" customFormat="1" ht="58.5">
      <c r="A154" s="36"/>
      <c r="B154" s="37"/>
      <c r="C154" s="38"/>
      <c r="D154" s="193" t="s">
        <v>246</v>
      </c>
      <c r="E154" s="38"/>
      <c r="F154" s="194" t="s">
        <v>570</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246</v>
      </c>
      <c r="AU154" s="19" t="s">
        <v>78</v>
      </c>
    </row>
    <row r="155" spans="1:65" s="14" customFormat="1" ht="11.25">
      <c r="B155" s="208"/>
      <c r="C155" s="209"/>
      <c r="D155" s="193" t="s">
        <v>248</v>
      </c>
      <c r="E155" s="210" t="s">
        <v>19</v>
      </c>
      <c r="F155" s="211" t="s">
        <v>1283</v>
      </c>
      <c r="G155" s="209"/>
      <c r="H155" s="212">
        <v>689.42899999999997</v>
      </c>
      <c r="I155" s="213"/>
      <c r="J155" s="209"/>
      <c r="K155" s="209"/>
      <c r="L155" s="214"/>
      <c r="M155" s="215"/>
      <c r="N155" s="216"/>
      <c r="O155" s="216"/>
      <c r="P155" s="216"/>
      <c r="Q155" s="216"/>
      <c r="R155" s="216"/>
      <c r="S155" s="216"/>
      <c r="T155" s="217"/>
      <c r="AT155" s="218" t="s">
        <v>248</v>
      </c>
      <c r="AU155" s="218" t="s">
        <v>78</v>
      </c>
      <c r="AV155" s="14" t="s">
        <v>78</v>
      </c>
      <c r="AW155" s="14" t="s">
        <v>31</v>
      </c>
      <c r="AX155" s="14" t="s">
        <v>76</v>
      </c>
      <c r="AY155" s="218" t="s">
        <v>231</v>
      </c>
    </row>
    <row r="156" spans="1:65" s="2" customFormat="1" ht="37.9" customHeight="1">
      <c r="A156" s="36"/>
      <c r="B156" s="37"/>
      <c r="C156" s="180" t="s">
        <v>294</v>
      </c>
      <c r="D156" s="180" t="s">
        <v>234</v>
      </c>
      <c r="E156" s="181" t="s">
        <v>1284</v>
      </c>
      <c r="F156" s="182" t="s">
        <v>1285</v>
      </c>
      <c r="G156" s="183" t="s">
        <v>356</v>
      </c>
      <c r="H156" s="184">
        <v>0.191</v>
      </c>
      <c r="I156" s="185"/>
      <c r="J156" s="186">
        <f>ROUND(I156*H156,2)</f>
        <v>0</v>
      </c>
      <c r="K156" s="182" t="s">
        <v>244</v>
      </c>
      <c r="L156" s="41"/>
      <c r="M156" s="187" t="s">
        <v>19</v>
      </c>
      <c r="N156" s="188" t="s">
        <v>40</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238</v>
      </c>
      <c r="AT156" s="191" t="s">
        <v>234</v>
      </c>
      <c r="AU156" s="191" t="s">
        <v>78</v>
      </c>
      <c r="AY156" s="19" t="s">
        <v>231</v>
      </c>
      <c r="BE156" s="192">
        <f>IF(N156="základní",J156,0)</f>
        <v>0</v>
      </c>
      <c r="BF156" s="192">
        <f>IF(N156="snížená",J156,0)</f>
        <v>0</v>
      </c>
      <c r="BG156" s="192">
        <f>IF(N156="zákl. přenesená",J156,0)</f>
        <v>0</v>
      </c>
      <c r="BH156" s="192">
        <f>IF(N156="sníž. přenesená",J156,0)</f>
        <v>0</v>
      </c>
      <c r="BI156" s="192">
        <f>IF(N156="nulová",J156,0)</f>
        <v>0</v>
      </c>
      <c r="BJ156" s="19" t="s">
        <v>76</v>
      </c>
      <c r="BK156" s="192">
        <f>ROUND(I156*H156,2)</f>
        <v>0</v>
      </c>
      <c r="BL156" s="19" t="s">
        <v>238</v>
      </c>
      <c r="BM156" s="191" t="s">
        <v>1286</v>
      </c>
    </row>
    <row r="157" spans="1:65" s="2" customFormat="1" ht="185.25">
      <c r="A157" s="36"/>
      <c r="B157" s="37"/>
      <c r="C157" s="38"/>
      <c r="D157" s="193" t="s">
        <v>246</v>
      </c>
      <c r="E157" s="38"/>
      <c r="F157" s="194" t="s">
        <v>566</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246</v>
      </c>
      <c r="AU157" s="19" t="s">
        <v>78</v>
      </c>
    </row>
    <row r="158" spans="1:65" s="13" customFormat="1" ht="11.25">
      <c r="B158" s="198"/>
      <c r="C158" s="199"/>
      <c r="D158" s="193" t="s">
        <v>248</v>
      </c>
      <c r="E158" s="200" t="s">
        <v>19</v>
      </c>
      <c r="F158" s="201" t="s">
        <v>1287</v>
      </c>
      <c r="G158" s="199"/>
      <c r="H158" s="200" t="s">
        <v>19</v>
      </c>
      <c r="I158" s="202"/>
      <c r="J158" s="199"/>
      <c r="K158" s="199"/>
      <c r="L158" s="203"/>
      <c r="M158" s="204"/>
      <c r="N158" s="205"/>
      <c r="O158" s="205"/>
      <c r="P158" s="205"/>
      <c r="Q158" s="205"/>
      <c r="R158" s="205"/>
      <c r="S158" s="205"/>
      <c r="T158" s="206"/>
      <c r="AT158" s="207" t="s">
        <v>248</v>
      </c>
      <c r="AU158" s="207" t="s">
        <v>78</v>
      </c>
      <c r="AV158" s="13" t="s">
        <v>76</v>
      </c>
      <c r="AW158" s="13" t="s">
        <v>31</v>
      </c>
      <c r="AX158" s="13" t="s">
        <v>69</v>
      </c>
      <c r="AY158" s="207" t="s">
        <v>231</v>
      </c>
    </row>
    <row r="159" spans="1:65" s="14" customFormat="1" ht="11.25">
      <c r="B159" s="208"/>
      <c r="C159" s="209"/>
      <c r="D159" s="193" t="s">
        <v>248</v>
      </c>
      <c r="E159" s="210" t="s">
        <v>19</v>
      </c>
      <c r="F159" s="211" t="s">
        <v>1288</v>
      </c>
      <c r="G159" s="209"/>
      <c r="H159" s="212">
        <v>0.191</v>
      </c>
      <c r="I159" s="213"/>
      <c r="J159" s="209"/>
      <c r="K159" s="209"/>
      <c r="L159" s="214"/>
      <c r="M159" s="215"/>
      <c r="N159" s="216"/>
      <c r="O159" s="216"/>
      <c r="P159" s="216"/>
      <c r="Q159" s="216"/>
      <c r="R159" s="216"/>
      <c r="S159" s="216"/>
      <c r="T159" s="217"/>
      <c r="AT159" s="218" t="s">
        <v>248</v>
      </c>
      <c r="AU159" s="218" t="s">
        <v>78</v>
      </c>
      <c r="AV159" s="14" t="s">
        <v>78</v>
      </c>
      <c r="AW159" s="14" t="s">
        <v>31</v>
      </c>
      <c r="AX159" s="14" t="s">
        <v>76</v>
      </c>
      <c r="AY159" s="218" t="s">
        <v>231</v>
      </c>
    </row>
    <row r="160" spans="1:65" s="2" customFormat="1" ht="16.5" customHeight="1">
      <c r="A160" s="36"/>
      <c r="B160" s="37"/>
      <c r="C160" s="247" t="s">
        <v>145</v>
      </c>
      <c r="D160" s="247" t="s">
        <v>638</v>
      </c>
      <c r="E160" s="248" t="s">
        <v>1289</v>
      </c>
      <c r="F160" s="249" t="s">
        <v>1290</v>
      </c>
      <c r="G160" s="250" t="s">
        <v>1291</v>
      </c>
      <c r="H160" s="251">
        <v>0.38200000000000001</v>
      </c>
      <c r="I160" s="252"/>
      <c r="J160" s="253">
        <f>ROUND(I160*H160,2)</f>
        <v>0</v>
      </c>
      <c r="K160" s="249" t="s">
        <v>244</v>
      </c>
      <c r="L160" s="254"/>
      <c r="M160" s="255" t="s">
        <v>19</v>
      </c>
      <c r="N160" s="256" t="s">
        <v>40</v>
      </c>
      <c r="O160" s="66"/>
      <c r="P160" s="189">
        <f>O160*H160</f>
        <v>0</v>
      </c>
      <c r="Q160" s="189">
        <v>1E-3</v>
      </c>
      <c r="R160" s="189">
        <f>Q160*H160</f>
        <v>3.8200000000000002E-4</v>
      </c>
      <c r="S160" s="189">
        <v>0</v>
      </c>
      <c r="T160" s="190">
        <f>S160*H160</f>
        <v>0</v>
      </c>
      <c r="U160" s="36"/>
      <c r="V160" s="36"/>
      <c r="W160" s="36"/>
      <c r="X160" s="36"/>
      <c r="Y160" s="36"/>
      <c r="Z160" s="36"/>
      <c r="AA160" s="36"/>
      <c r="AB160" s="36"/>
      <c r="AC160" s="36"/>
      <c r="AD160" s="36"/>
      <c r="AE160" s="36"/>
      <c r="AR160" s="191" t="s">
        <v>287</v>
      </c>
      <c r="AT160" s="191" t="s">
        <v>638</v>
      </c>
      <c r="AU160" s="191" t="s">
        <v>78</v>
      </c>
      <c r="AY160" s="19" t="s">
        <v>231</v>
      </c>
      <c r="BE160" s="192">
        <f>IF(N160="základní",J160,0)</f>
        <v>0</v>
      </c>
      <c r="BF160" s="192">
        <f>IF(N160="snížená",J160,0)</f>
        <v>0</v>
      </c>
      <c r="BG160" s="192">
        <f>IF(N160="zákl. přenesená",J160,0)</f>
        <v>0</v>
      </c>
      <c r="BH160" s="192">
        <f>IF(N160="sníž. přenesená",J160,0)</f>
        <v>0</v>
      </c>
      <c r="BI160" s="192">
        <f>IF(N160="nulová",J160,0)</f>
        <v>0</v>
      </c>
      <c r="BJ160" s="19" t="s">
        <v>76</v>
      </c>
      <c r="BK160" s="192">
        <f>ROUND(I160*H160,2)</f>
        <v>0</v>
      </c>
      <c r="BL160" s="19" t="s">
        <v>238</v>
      </c>
      <c r="BM160" s="191" t="s">
        <v>1292</v>
      </c>
    </row>
    <row r="161" spans="1:65" s="13" customFormat="1" ht="11.25">
      <c r="B161" s="198"/>
      <c r="C161" s="199"/>
      <c r="D161" s="193" t="s">
        <v>248</v>
      </c>
      <c r="E161" s="200" t="s">
        <v>19</v>
      </c>
      <c r="F161" s="201" t="s">
        <v>1287</v>
      </c>
      <c r="G161" s="199"/>
      <c r="H161" s="200" t="s">
        <v>19</v>
      </c>
      <c r="I161" s="202"/>
      <c r="J161" s="199"/>
      <c r="K161" s="199"/>
      <c r="L161" s="203"/>
      <c r="M161" s="204"/>
      <c r="N161" s="205"/>
      <c r="O161" s="205"/>
      <c r="P161" s="205"/>
      <c r="Q161" s="205"/>
      <c r="R161" s="205"/>
      <c r="S161" s="205"/>
      <c r="T161" s="206"/>
      <c r="AT161" s="207" t="s">
        <v>248</v>
      </c>
      <c r="AU161" s="207" t="s">
        <v>78</v>
      </c>
      <c r="AV161" s="13" t="s">
        <v>76</v>
      </c>
      <c r="AW161" s="13" t="s">
        <v>31</v>
      </c>
      <c r="AX161" s="13" t="s">
        <v>69</v>
      </c>
      <c r="AY161" s="207" t="s">
        <v>231</v>
      </c>
    </row>
    <row r="162" spans="1:65" s="14" customFormat="1" ht="11.25">
      <c r="B162" s="208"/>
      <c r="C162" s="209"/>
      <c r="D162" s="193" t="s">
        <v>248</v>
      </c>
      <c r="E162" s="210" t="s">
        <v>19</v>
      </c>
      <c r="F162" s="211" t="s">
        <v>1293</v>
      </c>
      <c r="G162" s="209"/>
      <c r="H162" s="212">
        <v>0.38200000000000001</v>
      </c>
      <c r="I162" s="213"/>
      <c r="J162" s="209"/>
      <c r="K162" s="209"/>
      <c r="L162" s="214"/>
      <c r="M162" s="215"/>
      <c r="N162" s="216"/>
      <c r="O162" s="216"/>
      <c r="P162" s="216"/>
      <c r="Q162" s="216"/>
      <c r="R162" s="216"/>
      <c r="S162" s="216"/>
      <c r="T162" s="217"/>
      <c r="AT162" s="218" t="s">
        <v>248</v>
      </c>
      <c r="AU162" s="218" t="s">
        <v>78</v>
      </c>
      <c r="AV162" s="14" t="s">
        <v>78</v>
      </c>
      <c r="AW162" s="14" t="s">
        <v>31</v>
      </c>
      <c r="AX162" s="14" t="s">
        <v>76</v>
      </c>
      <c r="AY162" s="218" t="s">
        <v>231</v>
      </c>
    </row>
    <row r="163" spans="1:65" s="2" customFormat="1" ht="44.25" customHeight="1">
      <c r="A163" s="36"/>
      <c r="B163" s="37"/>
      <c r="C163" s="180" t="s">
        <v>154</v>
      </c>
      <c r="D163" s="180" t="s">
        <v>234</v>
      </c>
      <c r="E163" s="181" t="s">
        <v>1294</v>
      </c>
      <c r="F163" s="182" t="s">
        <v>1295</v>
      </c>
      <c r="G163" s="183" t="s">
        <v>356</v>
      </c>
      <c r="H163" s="184">
        <v>54.115000000000002</v>
      </c>
      <c r="I163" s="185"/>
      <c r="J163" s="186">
        <f>ROUND(I163*H163,2)</f>
        <v>0</v>
      </c>
      <c r="K163" s="182" t="s">
        <v>244</v>
      </c>
      <c r="L163" s="41"/>
      <c r="M163" s="187" t="s">
        <v>19</v>
      </c>
      <c r="N163" s="188" t="s">
        <v>40</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238</v>
      </c>
      <c r="AT163" s="191" t="s">
        <v>234</v>
      </c>
      <c r="AU163" s="191" t="s">
        <v>78</v>
      </c>
      <c r="AY163" s="19" t="s">
        <v>231</v>
      </c>
      <c r="BE163" s="192">
        <f>IF(N163="základní",J163,0)</f>
        <v>0</v>
      </c>
      <c r="BF163" s="192">
        <f>IF(N163="snížená",J163,0)</f>
        <v>0</v>
      </c>
      <c r="BG163" s="192">
        <f>IF(N163="zákl. přenesená",J163,0)</f>
        <v>0</v>
      </c>
      <c r="BH163" s="192">
        <f>IF(N163="sníž. přenesená",J163,0)</f>
        <v>0</v>
      </c>
      <c r="BI163" s="192">
        <f>IF(N163="nulová",J163,0)</f>
        <v>0</v>
      </c>
      <c r="BJ163" s="19" t="s">
        <v>76</v>
      </c>
      <c r="BK163" s="192">
        <f>ROUND(I163*H163,2)</f>
        <v>0</v>
      </c>
      <c r="BL163" s="19" t="s">
        <v>238</v>
      </c>
      <c r="BM163" s="191" t="s">
        <v>1296</v>
      </c>
    </row>
    <row r="164" spans="1:65" s="2" customFormat="1" ht="234">
      <c r="A164" s="36"/>
      <c r="B164" s="37"/>
      <c r="C164" s="38"/>
      <c r="D164" s="193" t="s">
        <v>246</v>
      </c>
      <c r="E164" s="38"/>
      <c r="F164" s="194" t="s">
        <v>1297</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246</v>
      </c>
      <c r="AU164" s="19" t="s">
        <v>78</v>
      </c>
    </row>
    <row r="165" spans="1:65" s="13" customFormat="1" ht="11.25">
      <c r="B165" s="198"/>
      <c r="C165" s="199"/>
      <c r="D165" s="193" t="s">
        <v>248</v>
      </c>
      <c r="E165" s="200" t="s">
        <v>19</v>
      </c>
      <c r="F165" s="201" t="s">
        <v>1298</v>
      </c>
      <c r="G165" s="199"/>
      <c r="H165" s="200" t="s">
        <v>19</v>
      </c>
      <c r="I165" s="202"/>
      <c r="J165" s="199"/>
      <c r="K165" s="199"/>
      <c r="L165" s="203"/>
      <c r="M165" s="204"/>
      <c r="N165" s="205"/>
      <c r="O165" s="205"/>
      <c r="P165" s="205"/>
      <c r="Q165" s="205"/>
      <c r="R165" s="205"/>
      <c r="S165" s="205"/>
      <c r="T165" s="206"/>
      <c r="AT165" s="207" t="s">
        <v>248</v>
      </c>
      <c r="AU165" s="207" t="s">
        <v>78</v>
      </c>
      <c r="AV165" s="13" t="s">
        <v>76</v>
      </c>
      <c r="AW165" s="13" t="s">
        <v>31</v>
      </c>
      <c r="AX165" s="13" t="s">
        <v>69</v>
      </c>
      <c r="AY165" s="207" t="s">
        <v>231</v>
      </c>
    </row>
    <row r="166" spans="1:65" s="14" customFormat="1" ht="22.5">
      <c r="B166" s="208"/>
      <c r="C166" s="209"/>
      <c r="D166" s="193" t="s">
        <v>248</v>
      </c>
      <c r="E166" s="210" t="s">
        <v>19</v>
      </c>
      <c r="F166" s="211" t="s">
        <v>1299</v>
      </c>
      <c r="G166" s="209"/>
      <c r="H166" s="212">
        <v>204.136</v>
      </c>
      <c r="I166" s="213"/>
      <c r="J166" s="209"/>
      <c r="K166" s="209"/>
      <c r="L166" s="214"/>
      <c r="M166" s="215"/>
      <c r="N166" s="216"/>
      <c r="O166" s="216"/>
      <c r="P166" s="216"/>
      <c r="Q166" s="216"/>
      <c r="R166" s="216"/>
      <c r="S166" s="216"/>
      <c r="T166" s="217"/>
      <c r="AT166" s="218" t="s">
        <v>248</v>
      </c>
      <c r="AU166" s="218" t="s">
        <v>78</v>
      </c>
      <c r="AV166" s="14" t="s">
        <v>78</v>
      </c>
      <c r="AW166" s="14" t="s">
        <v>31</v>
      </c>
      <c r="AX166" s="14" t="s">
        <v>69</v>
      </c>
      <c r="AY166" s="218" t="s">
        <v>231</v>
      </c>
    </row>
    <row r="167" spans="1:65" s="13" customFormat="1" ht="11.25">
      <c r="B167" s="198"/>
      <c r="C167" s="199"/>
      <c r="D167" s="193" t="s">
        <v>248</v>
      </c>
      <c r="E167" s="200" t="s">
        <v>19</v>
      </c>
      <c r="F167" s="201" t="s">
        <v>1261</v>
      </c>
      <c r="G167" s="199"/>
      <c r="H167" s="200" t="s">
        <v>19</v>
      </c>
      <c r="I167" s="202"/>
      <c r="J167" s="199"/>
      <c r="K167" s="199"/>
      <c r="L167" s="203"/>
      <c r="M167" s="204"/>
      <c r="N167" s="205"/>
      <c r="O167" s="205"/>
      <c r="P167" s="205"/>
      <c r="Q167" s="205"/>
      <c r="R167" s="205"/>
      <c r="S167" s="205"/>
      <c r="T167" s="206"/>
      <c r="AT167" s="207" t="s">
        <v>248</v>
      </c>
      <c r="AU167" s="207" t="s">
        <v>78</v>
      </c>
      <c r="AV167" s="13" t="s">
        <v>76</v>
      </c>
      <c r="AW167" s="13" t="s">
        <v>31</v>
      </c>
      <c r="AX167" s="13" t="s">
        <v>69</v>
      </c>
      <c r="AY167" s="207" t="s">
        <v>231</v>
      </c>
    </row>
    <row r="168" spans="1:65" s="14" customFormat="1" ht="11.25">
      <c r="B168" s="208"/>
      <c r="C168" s="209"/>
      <c r="D168" s="193" t="s">
        <v>248</v>
      </c>
      <c r="E168" s="210" t="s">
        <v>19</v>
      </c>
      <c r="F168" s="211" t="s">
        <v>1300</v>
      </c>
      <c r="G168" s="209"/>
      <c r="H168" s="212">
        <v>10.041</v>
      </c>
      <c r="I168" s="213"/>
      <c r="J168" s="209"/>
      <c r="K168" s="209"/>
      <c r="L168" s="214"/>
      <c r="M168" s="215"/>
      <c r="N168" s="216"/>
      <c r="O168" s="216"/>
      <c r="P168" s="216"/>
      <c r="Q168" s="216"/>
      <c r="R168" s="216"/>
      <c r="S168" s="216"/>
      <c r="T168" s="217"/>
      <c r="AT168" s="218" t="s">
        <v>248</v>
      </c>
      <c r="AU168" s="218" t="s">
        <v>78</v>
      </c>
      <c r="AV168" s="14" t="s">
        <v>78</v>
      </c>
      <c r="AW168" s="14" t="s">
        <v>31</v>
      </c>
      <c r="AX168" s="14" t="s">
        <v>69</v>
      </c>
      <c r="AY168" s="218" t="s">
        <v>231</v>
      </c>
    </row>
    <row r="169" spans="1:65" s="13" customFormat="1" ht="11.25">
      <c r="B169" s="198"/>
      <c r="C169" s="199"/>
      <c r="D169" s="193" t="s">
        <v>248</v>
      </c>
      <c r="E169" s="200" t="s">
        <v>19</v>
      </c>
      <c r="F169" s="201" t="s">
        <v>1301</v>
      </c>
      <c r="G169" s="199"/>
      <c r="H169" s="200" t="s">
        <v>19</v>
      </c>
      <c r="I169" s="202"/>
      <c r="J169" s="199"/>
      <c r="K169" s="199"/>
      <c r="L169" s="203"/>
      <c r="M169" s="204"/>
      <c r="N169" s="205"/>
      <c r="O169" s="205"/>
      <c r="P169" s="205"/>
      <c r="Q169" s="205"/>
      <c r="R169" s="205"/>
      <c r="S169" s="205"/>
      <c r="T169" s="206"/>
      <c r="AT169" s="207" t="s">
        <v>248</v>
      </c>
      <c r="AU169" s="207" t="s">
        <v>78</v>
      </c>
      <c r="AV169" s="13" t="s">
        <v>76</v>
      </c>
      <c r="AW169" s="13" t="s">
        <v>31</v>
      </c>
      <c r="AX169" s="13" t="s">
        <v>69</v>
      </c>
      <c r="AY169" s="207" t="s">
        <v>231</v>
      </c>
    </row>
    <row r="170" spans="1:65" s="14" customFormat="1" ht="11.25">
      <c r="B170" s="208"/>
      <c r="C170" s="209"/>
      <c r="D170" s="193" t="s">
        <v>248</v>
      </c>
      <c r="E170" s="210" t="s">
        <v>19</v>
      </c>
      <c r="F170" s="211" t="s">
        <v>1302</v>
      </c>
      <c r="G170" s="209"/>
      <c r="H170" s="212">
        <v>-160.06200000000001</v>
      </c>
      <c r="I170" s="213"/>
      <c r="J170" s="209"/>
      <c r="K170" s="209"/>
      <c r="L170" s="214"/>
      <c r="M170" s="215"/>
      <c r="N170" s="216"/>
      <c r="O170" s="216"/>
      <c r="P170" s="216"/>
      <c r="Q170" s="216"/>
      <c r="R170" s="216"/>
      <c r="S170" s="216"/>
      <c r="T170" s="217"/>
      <c r="AT170" s="218" t="s">
        <v>248</v>
      </c>
      <c r="AU170" s="218" t="s">
        <v>78</v>
      </c>
      <c r="AV170" s="14" t="s">
        <v>78</v>
      </c>
      <c r="AW170" s="14" t="s">
        <v>31</v>
      </c>
      <c r="AX170" s="14" t="s">
        <v>69</v>
      </c>
      <c r="AY170" s="218" t="s">
        <v>231</v>
      </c>
    </row>
    <row r="171" spans="1:65" s="15" customFormat="1" ht="11.25">
      <c r="B171" s="219"/>
      <c r="C171" s="220"/>
      <c r="D171" s="193" t="s">
        <v>248</v>
      </c>
      <c r="E171" s="221" t="s">
        <v>19</v>
      </c>
      <c r="F171" s="222" t="s">
        <v>260</v>
      </c>
      <c r="G171" s="220"/>
      <c r="H171" s="223">
        <v>54.114999999999981</v>
      </c>
      <c r="I171" s="224"/>
      <c r="J171" s="220"/>
      <c r="K171" s="220"/>
      <c r="L171" s="225"/>
      <c r="M171" s="226"/>
      <c r="N171" s="227"/>
      <c r="O171" s="227"/>
      <c r="P171" s="227"/>
      <c r="Q171" s="227"/>
      <c r="R171" s="227"/>
      <c r="S171" s="227"/>
      <c r="T171" s="228"/>
      <c r="AT171" s="229" t="s">
        <v>248</v>
      </c>
      <c r="AU171" s="229" t="s">
        <v>78</v>
      </c>
      <c r="AV171" s="15" t="s">
        <v>238</v>
      </c>
      <c r="AW171" s="15" t="s">
        <v>31</v>
      </c>
      <c r="AX171" s="15" t="s">
        <v>76</v>
      </c>
      <c r="AY171" s="229" t="s">
        <v>231</v>
      </c>
    </row>
    <row r="172" spans="1:65" s="2" customFormat="1" ht="16.5" customHeight="1">
      <c r="A172" s="36"/>
      <c r="B172" s="37"/>
      <c r="C172" s="247" t="s">
        <v>311</v>
      </c>
      <c r="D172" s="247" t="s">
        <v>638</v>
      </c>
      <c r="E172" s="248" t="s">
        <v>1303</v>
      </c>
      <c r="F172" s="249" t="s">
        <v>1304</v>
      </c>
      <c r="G172" s="250" t="s">
        <v>404</v>
      </c>
      <c r="H172" s="251">
        <v>96.962000000000003</v>
      </c>
      <c r="I172" s="252"/>
      <c r="J172" s="253">
        <f>ROUND(I172*H172,2)</f>
        <v>0</v>
      </c>
      <c r="K172" s="249" t="s">
        <v>244</v>
      </c>
      <c r="L172" s="254"/>
      <c r="M172" s="255" t="s">
        <v>19</v>
      </c>
      <c r="N172" s="256" t="s">
        <v>40</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287</v>
      </c>
      <c r="AT172" s="191" t="s">
        <v>638</v>
      </c>
      <c r="AU172" s="191" t="s">
        <v>78</v>
      </c>
      <c r="AY172" s="19" t="s">
        <v>231</v>
      </c>
      <c r="BE172" s="192">
        <f>IF(N172="základní",J172,0)</f>
        <v>0</v>
      </c>
      <c r="BF172" s="192">
        <f>IF(N172="snížená",J172,0)</f>
        <v>0</v>
      </c>
      <c r="BG172" s="192">
        <f>IF(N172="zákl. přenesená",J172,0)</f>
        <v>0</v>
      </c>
      <c r="BH172" s="192">
        <f>IF(N172="sníž. přenesená",J172,0)</f>
        <v>0</v>
      </c>
      <c r="BI172" s="192">
        <f>IF(N172="nulová",J172,0)</f>
        <v>0</v>
      </c>
      <c r="BJ172" s="19" t="s">
        <v>76</v>
      </c>
      <c r="BK172" s="192">
        <f>ROUND(I172*H172,2)</f>
        <v>0</v>
      </c>
      <c r="BL172" s="19" t="s">
        <v>238</v>
      </c>
      <c r="BM172" s="191" t="s">
        <v>1305</v>
      </c>
    </row>
    <row r="173" spans="1:65" s="13" customFormat="1" ht="11.25">
      <c r="B173" s="198"/>
      <c r="C173" s="199"/>
      <c r="D173" s="193" t="s">
        <v>248</v>
      </c>
      <c r="E173" s="200" t="s">
        <v>19</v>
      </c>
      <c r="F173" s="201" t="s">
        <v>1306</v>
      </c>
      <c r="G173" s="199"/>
      <c r="H173" s="200" t="s">
        <v>19</v>
      </c>
      <c r="I173" s="202"/>
      <c r="J173" s="199"/>
      <c r="K173" s="199"/>
      <c r="L173" s="203"/>
      <c r="M173" s="204"/>
      <c r="N173" s="205"/>
      <c r="O173" s="205"/>
      <c r="P173" s="205"/>
      <c r="Q173" s="205"/>
      <c r="R173" s="205"/>
      <c r="S173" s="205"/>
      <c r="T173" s="206"/>
      <c r="AT173" s="207" t="s">
        <v>248</v>
      </c>
      <c r="AU173" s="207" t="s">
        <v>78</v>
      </c>
      <c r="AV173" s="13" t="s">
        <v>76</v>
      </c>
      <c r="AW173" s="13" t="s">
        <v>31</v>
      </c>
      <c r="AX173" s="13" t="s">
        <v>69</v>
      </c>
      <c r="AY173" s="207" t="s">
        <v>231</v>
      </c>
    </row>
    <row r="174" spans="1:65" s="14" customFormat="1" ht="11.25">
      <c r="B174" s="208"/>
      <c r="C174" s="209"/>
      <c r="D174" s="193" t="s">
        <v>248</v>
      </c>
      <c r="E174" s="210" t="s">
        <v>19</v>
      </c>
      <c r="F174" s="211" t="s">
        <v>1307</v>
      </c>
      <c r="G174" s="209"/>
      <c r="H174" s="212">
        <v>96.962000000000003</v>
      </c>
      <c r="I174" s="213"/>
      <c r="J174" s="209"/>
      <c r="K174" s="209"/>
      <c r="L174" s="214"/>
      <c r="M174" s="215"/>
      <c r="N174" s="216"/>
      <c r="O174" s="216"/>
      <c r="P174" s="216"/>
      <c r="Q174" s="216"/>
      <c r="R174" s="216"/>
      <c r="S174" s="216"/>
      <c r="T174" s="217"/>
      <c r="AT174" s="218" t="s">
        <v>248</v>
      </c>
      <c r="AU174" s="218" t="s">
        <v>78</v>
      </c>
      <c r="AV174" s="14" t="s">
        <v>78</v>
      </c>
      <c r="AW174" s="14" t="s">
        <v>31</v>
      </c>
      <c r="AX174" s="14" t="s">
        <v>76</v>
      </c>
      <c r="AY174" s="218" t="s">
        <v>231</v>
      </c>
    </row>
    <row r="175" spans="1:65" s="2" customFormat="1" ht="16.5" customHeight="1">
      <c r="A175" s="36"/>
      <c r="B175" s="37"/>
      <c r="C175" s="247" t="s">
        <v>316</v>
      </c>
      <c r="D175" s="247" t="s">
        <v>638</v>
      </c>
      <c r="E175" s="248" t="s">
        <v>1308</v>
      </c>
      <c r="F175" s="249" t="s">
        <v>1309</v>
      </c>
      <c r="G175" s="250" t="s">
        <v>404</v>
      </c>
      <c r="H175" s="251">
        <v>5.6340000000000003</v>
      </c>
      <c r="I175" s="252"/>
      <c r="J175" s="253">
        <f>ROUND(I175*H175,2)</f>
        <v>0</v>
      </c>
      <c r="K175" s="249" t="s">
        <v>244</v>
      </c>
      <c r="L175" s="254"/>
      <c r="M175" s="255" t="s">
        <v>19</v>
      </c>
      <c r="N175" s="256" t="s">
        <v>40</v>
      </c>
      <c r="O175" s="66"/>
      <c r="P175" s="189">
        <f>O175*H175</f>
        <v>0</v>
      </c>
      <c r="Q175" s="189">
        <v>1</v>
      </c>
      <c r="R175" s="189">
        <f>Q175*H175</f>
        <v>5.6340000000000003</v>
      </c>
      <c r="S175" s="189">
        <v>0</v>
      </c>
      <c r="T175" s="190">
        <f>S175*H175</f>
        <v>0</v>
      </c>
      <c r="U175" s="36"/>
      <c r="V175" s="36"/>
      <c r="W175" s="36"/>
      <c r="X175" s="36"/>
      <c r="Y175" s="36"/>
      <c r="Z175" s="36"/>
      <c r="AA175" s="36"/>
      <c r="AB175" s="36"/>
      <c r="AC175" s="36"/>
      <c r="AD175" s="36"/>
      <c r="AE175" s="36"/>
      <c r="AR175" s="191" t="s">
        <v>287</v>
      </c>
      <c r="AT175" s="191" t="s">
        <v>638</v>
      </c>
      <c r="AU175" s="191" t="s">
        <v>78</v>
      </c>
      <c r="AY175" s="19" t="s">
        <v>231</v>
      </c>
      <c r="BE175" s="192">
        <f>IF(N175="základní",J175,0)</f>
        <v>0</v>
      </c>
      <c r="BF175" s="192">
        <f>IF(N175="snížená",J175,0)</f>
        <v>0</v>
      </c>
      <c r="BG175" s="192">
        <f>IF(N175="zákl. přenesená",J175,0)</f>
        <v>0</v>
      </c>
      <c r="BH175" s="192">
        <f>IF(N175="sníž. přenesená",J175,0)</f>
        <v>0</v>
      </c>
      <c r="BI175" s="192">
        <f>IF(N175="nulová",J175,0)</f>
        <v>0</v>
      </c>
      <c r="BJ175" s="19" t="s">
        <v>76</v>
      </c>
      <c r="BK175" s="192">
        <f>ROUND(I175*H175,2)</f>
        <v>0</v>
      </c>
      <c r="BL175" s="19" t="s">
        <v>238</v>
      </c>
      <c r="BM175" s="191" t="s">
        <v>1310</v>
      </c>
    </row>
    <row r="176" spans="1:65" s="13" customFormat="1" ht="11.25">
      <c r="B176" s="198"/>
      <c r="C176" s="199"/>
      <c r="D176" s="193" t="s">
        <v>248</v>
      </c>
      <c r="E176" s="200" t="s">
        <v>19</v>
      </c>
      <c r="F176" s="201" t="s">
        <v>1259</v>
      </c>
      <c r="G176" s="199"/>
      <c r="H176" s="200" t="s">
        <v>19</v>
      </c>
      <c r="I176" s="202"/>
      <c r="J176" s="199"/>
      <c r="K176" s="199"/>
      <c r="L176" s="203"/>
      <c r="M176" s="204"/>
      <c r="N176" s="205"/>
      <c r="O176" s="205"/>
      <c r="P176" s="205"/>
      <c r="Q176" s="205"/>
      <c r="R176" s="205"/>
      <c r="S176" s="205"/>
      <c r="T176" s="206"/>
      <c r="AT176" s="207" t="s">
        <v>248</v>
      </c>
      <c r="AU176" s="207" t="s">
        <v>78</v>
      </c>
      <c r="AV176" s="13" t="s">
        <v>76</v>
      </c>
      <c r="AW176" s="13" t="s">
        <v>31</v>
      </c>
      <c r="AX176" s="13" t="s">
        <v>69</v>
      </c>
      <c r="AY176" s="207" t="s">
        <v>231</v>
      </c>
    </row>
    <row r="177" spans="1:65" s="14" customFormat="1" ht="11.25">
      <c r="B177" s="208"/>
      <c r="C177" s="209"/>
      <c r="D177" s="193" t="s">
        <v>248</v>
      </c>
      <c r="E177" s="210" t="s">
        <v>19</v>
      </c>
      <c r="F177" s="211" t="s">
        <v>1311</v>
      </c>
      <c r="G177" s="209"/>
      <c r="H177" s="212">
        <v>5.6340000000000003</v>
      </c>
      <c r="I177" s="213"/>
      <c r="J177" s="209"/>
      <c r="K177" s="209"/>
      <c r="L177" s="214"/>
      <c r="M177" s="215"/>
      <c r="N177" s="216"/>
      <c r="O177" s="216"/>
      <c r="P177" s="216"/>
      <c r="Q177" s="216"/>
      <c r="R177" s="216"/>
      <c r="S177" s="216"/>
      <c r="T177" s="217"/>
      <c r="AT177" s="218" t="s">
        <v>248</v>
      </c>
      <c r="AU177" s="218" t="s">
        <v>78</v>
      </c>
      <c r="AV177" s="14" t="s">
        <v>78</v>
      </c>
      <c r="AW177" s="14" t="s">
        <v>31</v>
      </c>
      <c r="AX177" s="14" t="s">
        <v>76</v>
      </c>
      <c r="AY177" s="218" t="s">
        <v>231</v>
      </c>
    </row>
    <row r="178" spans="1:65" s="2" customFormat="1" ht="33" customHeight="1">
      <c r="A178" s="36"/>
      <c r="B178" s="37"/>
      <c r="C178" s="180" t="s">
        <v>321</v>
      </c>
      <c r="D178" s="180" t="s">
        <v>234</v>
      </c>
      <c r="E178" s="181" t="s">
        <v>691</v>
      </c>
      <c r="F178" s="182" t="s">
        <v>692</v>
      </c>
      <c r="G178" s="183" t="s">
        <v>243</v>
      </c>
      <c r="H178" s="184">
        <v>371.85300000000001</v>
      </c>
      <c r="I178" s="185"/>
      <c r="J178" s="186">
        <f>ROUND(I178*H178,2)</f>
        <v>0</v>
      </c>
      <c r="K178" s="182" t="s">
        <v>244</v>
      </c>
      <c r="L178" s="41"/>
      <c r="M178" s="187" t="s">
        <v>19</v>
      </c>
      <c r="N178" s="188" t="s">
        <v>40</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238</v>
      </c>
      <c r="AT178" s="191" t="s">
        <v>234</v>
      </c>
      <c r="AU178" s="191" t="s">
        <v>78</v>
      </c>
      <c r="AY178" s="19" t="s">
        <v>231</v>
      </c>
      <c r="BE178" s="192">
        <f>IF(N178="základní",J178,0)</f>
        <v>0</v>
      </c>
      <c r="BF178" s="192">
        <f>IF(N178="snížená",J178,0)</f>
        <v>0</v>
      </c>
      <c r="BG178" s="192">
        <f>IF(N178="zákl. přenesená",J178,0)</f>
        <v>0</v>
      </c>
      <c r="BH178" s="192">
        <f>IF(N178="sníž. přenesená",J178,0)</f>
        <v>0</v>
      </c>
      <c r="BI178" s="192">
        <f>IF(N178="nulová",J178,0)</f>
        <v>0</v>
      </c>
      <c r="BJ178" s="19" t="s">
        <v>76</v>
      </c>
      <c r="BK178" s="192">
        <f>ROUND(I178*H178,2)</f>
        <v>0</v>
      </c>
      <c r="BL178" s="19" t="s">
        <v>238</v>
      </c>
      <c r="BM178" s="191" t="s">
        <v>1312</v>
      </c>
    </row>
    <row r="179" spans="1:65" s="2" customFormat="1" ht="136.5">
      <c r="A179" s="36"/>
      <c r="B179" s="37"/>
      <c r="C179" s="38"/>
      <c r="D179" s="193" t="s">
        <v>246</v>
      </c>
      <c r="E179" s="38"/>
      <c r="F179" s="194" t="s">
        <v>694</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246</v>
      </c>
      <c r="AU179" s="19" t="s">
        <v>78</v>
      </c>
    </row>
    <row r="180" spans="1:65" s="14" customFormat="1" ht="11.25">
      <c r="B180" s="208"/>
      <c r="C180" s="209"/>
      <c r="D180" s="193" t="s">
        <v>248</v>
      </c>
      <c r="E180" s="210" t="s">
        <v>19</v>
      </c>
      <c r="F180" s="211" t="s">
        <v>1313</v>
      </c>
      <c r="G180" s="209"/>
      <c r="H180" s="212">
        <v>371.85300000000001</v>
      </c>
      <c r="I180" s="213"/>
      <c r="J180" s="209"/>
      <c r="K180" s="209"/>
      <c r="L180" s="214"/>
      <c r="M180" s="215"/>
      <c r="N180" s="216"/>
      <c r="O180" s="216"/>
      <c r="P180" s="216"/>
      <c r="Q180" s="216"/>
      <c r="R180" s="216"/>
      <c r="S180" s="216"/>
      <c r="T180" s="217"/>
      <c r="AT180" s="218" t="s">
        <v>248</v>
      </c>
      <c r="AU180" s="218" t="s">
        <v>78</v>
      </c>
      <c r="AV180" s="14" t="s">
        <v>78</v>
      </c>
      <c r="AW180" s="14" t="s">
        <v>31</v>
      </c>
      <c r="AX180" s="14" t="s">
        <v>76</v>
      </c>
      <c r="AY180" s="218" t="s">
        <v>231</v>
      </c>
    </row>
    <row r="181" spans="1:65" s="12" customFormat="1" ht="22.9" customHeight="1">
      <c r="B181" s="164"/>
      <c r="C181" s="165"/>
      <c r="D181" s="166" t="s">
        <v>68</v>
      </c>
      <c r="E181" s="178" t="s">
        <v>78</v>
      </c>
      <c r="F181" s="178" t="s">
        <v>712</v>
      </c>
      <c r="G181" s="165"/>
      <c r="H181" s="165"/>
      <c r="I181" s="168"/>
      <c r="J181" s="179">
        <f>BK181</f>
        <v>0</v>
      </c>
      <c r="K181" s="165"/>
      <c r="L181" s="170"/>
      <c r="M181" s="171"/>
      <c r="N181" s="172"/>
      <c r="O181" s="172"/>
      <c r="P181" s="173">
        <f>SUM(P182:P298)</f>
        <v>0</v>
      </c>
      <c r="Q181" s="172"/>
      <c r="R181" s="173">
        <f>SUM(R182:R298)</f>
        <v>407.47813216999998</v>
      </c>
      <c r="S181" s="172"/>
      <c r="T181" s="174">
        <f>SUM(T182:T298)</f>
        <v>0</v>
      </c>
      <c r="AR181" s="175" t="s">
        <v>76</v>
      </c>
      <c r="AT181" s="176" t="s">
        <v>68</v>
      </c>
      <c r="AU181" s="176" t="s">
        <v>76</v>
      </c>
      <c r="AY181" s="175" t="s">
        <v>231</v>
      </c>
      <c r="BK181" s="177">
        <f>SUM(BK182:BK298)</f>
        <v>0</v>
      </c>
    </row>
    <row r="182" spans="1:65" s="2" customFormat="1" ht="37.9" customHeight="1">
      <c r="A182" s="36"/>
      <c r="B182" s="37"/>
      <c r="C182" s="180" t="s">
        <v>8</v>
      </c>
      <c r="D182" s="180" t="s">
        <v>234</v>
      </c>
      <c r="E182" s="181" t="s">
        <v>1314</v>
      </c>
      <c r="F182" s="182" t="s">
        <v>1315</v>
      </c>
      <c r="G182" s="183" t="s">
        <v>356</v>
      </c>
      <c r="H182" s="184">
        <v>38.179000000000002</v>
      </c>
      <c r="I182" s="185"/>
      <c r="J182" s="186">
        <f>ROUND(I182*H182,2)</f>
        <v>0</v>
      </c>
      <c r="K182" s="182" t="s">
        <v>244</v>
      </c>
      <c r="L182" s="41"/>
      <c r="M182" s="187" t="s">
        <v>19</v>
      </c>
      <c r="N182" s="188" t="s">
        <v>40</v>
      </c>
      <c r="O182" s="66"/>
      <c r="P182" s="189">
        <f>O182*H182</f>
        <v>0</v>
      </c>
      <c r="Q182" s="189">
        <v>2.16</v>
      </c>
      <c r="R182" s="189">
        <f>Q182*H182</f>
        <v>82.466640000000012</v>
      </c>
      <c r="S182" s="189">
        <v>0</v>
      </c>
      <c r="T182" s="190">
        <f>S182*H182</f>
        <v>0</v>
      </c>
      <c r="U182" s="36"/>
      <c r="V182" s="36"/>
      <c r="W182" s="36"/>
      <c r="X182" s="36"/>
      <c r="Y182" s="36"/>
      <c r="Z182" s="36"/>
      <c r="AA182" s="36"/>
      <c r="AB182" s="36"/>
      <c r="AC182" s="36"/>
      <c r="AD182" s="36"/>
      <c r="AE182" s="36"/>
      <c r="AR182" s="191" t="s">
        <v>238</v>
      </c>
      <c r="AT182" s="191" t="s">
        <v>234</v>
      </c>
      <c r="AU182" s="191" t="s">
        <v>78</v>
      </c>
      <c r="AY182" s="19" t="s">
        <v>231</v>
      </c>
      <c r="BE182" s="192">
        <f>IF(N182="základní",J182,0)</f>
        <v>0</v>
      </c>
      <c r="BF182" s="192">
        <f>IF(N182="snížená",J182,0)</f>
        <v>0</v>
      </c>
      <c r="BG182" s="192">
        <f>IF(N182="zákl. přenesená",J182,0)</f>
        <v>0</v>
      </c>
      <c r="BH182" s="192">
        <f>IF(N182="sníž. přenesená",J182,0)</f>
        <v>0</v>
      </c>
      <c r="BI182" s="192">
        <f>IF(N182="nulová",J182,0)</f>
        <v>0</v>
      </c>
      <c r="BJ182" s="19" t="s">
        <v>76</v>
      </c>
      <c r="BK182" s="192">
        <f>ROUND(I182*H182,2)</f>
        <v>0</v>
      </c>
      <c r="BL182" s="19" t="s">
        <v>238</v>
      </c>
      <c r="BM182" s="191" t="s">
        <v>1316</v>
      </c>
    </row>
    <row r="183" spans="1:65" s="2" customFormat="1" ht="68.25">
      <c r="A183" s="36"/>
      <c r="B183" s="37"/>
      <c r="C183" s="38"/>
      <c r="D183" s="193" t="s">
        <v>246</v>
      </c>
      <c r="E183" s="38"/>
      <c r="F183" s="194" t="s">
        <v>737</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246</v>
      </c>
      <c r="AU183" s="19" t="s">
        <v>78</v>
      </c>
    </row>
    <row r="184" spans="1:65" s="13" customFormat="1" ht="11.25">
      <c r="B184" s="198"/>
      <c r="C184" s="199"/>
      <c r="D184" s="193" t="s">
        <v>248</v>
      </c>
      <c r="E184" s="200" t="s">
        <v>19</v>
      </c>
      <c r="F184" s="201" t="s">
        <v>1259</v>
      </c>
      <c r="G184" s="199"/>
      <c r="H184" s="200" t="s">
        <v>19</v>
      </c>
      <c r="I184" s="202"/>
      <c r="J184" s="199"/>
      <c r="K184" s="199"/>
      <c r="L184" s="203"/>
      <c r="M184" s="204"/>
      <c r="N184" s="205"/>
      <c r="O184" s="205"/>
      <c r="P184" s="205"/>
      <c r="Q184" s="205"/>
      <c r="R184" s="205"/>
      <c r="S184" s="205"/>
      <c r="T184" s="206"/>
      <c r="AT184" s="207" t="s">
        <v>248</v>
      </c>
      <c r="AU184" s="207" t="s">
        <v>78</v>
      </c>
      <c r="AV184" s="13" t="s">
        <v>76</v>
      </c>
      <c r="AW184" s="13" t="s">
        <v>31</v>
      </c>
      <c r="AX184" s="13" t="s">
        <v>69</v>
      </c>
      <c r="AY184" s="207" t="s">
        <v>231</v>
      </c>
    </row>
    <row r="185" spans="1:65" s="14" customFormat="1" ht="22.5">
      <c r="B185" s="208"/>
      <c r="C185" s="209"/>
      <c r="D185" s="193" t="s">
        <v>248</v>
      </c>
      <c r="E185" s="210" t="s">
        <v>19</v>
      </c>
      <c r="F185" s="211" t="s">
        <v>1317</v>
      </c>
      <c r="G185" s="209"/>
      <c r="H185" s="212">
        <v>38.179000000000002</v>
      </c>
      <c r="I185" s="213"/>
      <c r="J185" s="209"/>
      <c r="K185" s="209"/>
      <c r="L185" s="214"/>
      <c r="M185" s="215"/>
      <c r="N185" s="216"/>
      <c r="O185" s="216"/>
      <c r="P185" s="216"/>
      <c r="Q185" s="216"/>
      <c r="R185" s="216"/>
      <c r="S185" s="216"/>
      <c r="T185" s="217"/>
      <c r="AT185" s="218" t="s">
        <v>248</v>
      </c>
      <c r="AU185" s="218" t="s">
        <v>78</v>
      </c>
      <c r="AV185" s="14" t="s">
        <v>78</v>
      </c>
      <c r="AW185" s="14" t="s">
        <v>31</v>
      </c>
      <c r="AX185" s="14" t="s">
        <v>76</v>
      </c>
      <c r="AY185" s="218" t="s">
        <v>231</v>
      </c>
    </row>
    <row r="186" spans="1:65" s="2" customFormat="1" ht="37.9" customHeight="1">
      <c r="A186" s="36"/>
      <c r="B186" s="37"/>
      <c r="C186" s="180" t="s">
        <v>331</v>
      </c>
      <c r="D186" s="180" t="s">
        <v>234</v>
      </c>
      <c r="E186" s="181" t="s">
        <v>1318</v>
      </c>
      <c r="F186" s="182" t="s">
        <v>1319</v>
      </c>
      <c r="G186" s="183" t="s">
        <v>356</v>
      </c>
      <c r="H186" s="184">
        <v>47.735999999999997</v>
      </c>
      <c r="I186" s="185"/>
      <c r="J186" s="186">
        <f>ROUND(I186*H186,2)</f>
        <v>0</v>
      </c>
      <c r="K186" s="182" t="s">
        <v>244</v>
      </c>
      <c r="L186" s="41"/>
      <c r="M186" s="187" t="s">
        <v>19</v>
      </c>
      <c r="N186" s="188" t="s">
        <v>40</v>
      </c>
      <c r="O186" s="66"/>
      <c r="P186" s="189">
        <f>O186*H186</f>
        <v>0</v>
      </c>
      <c r="Q186" s="189">
        <v>2.16</v>
      </c>
      <c r="R186" s="189">
        <f>Q186*H186</f>
        <v>103.10975999999999</v>
      </c>
      <c r="S186" s="189">
        <v>0</v>
      </c>
      <c r="T186" s="190">
        <f>S186*H186</f>
        <v>0</v>
      </c>
      <c r="U186" s="36"/>
      <c r="V186" s="36"/>
      <c r="W186" s="36"/>
      <c r="X186" s="36"/>
      <c r="Y186" s="36"/>
      <c r="Z186" s="36"/>
      <c r="AA186" s="36"/>
      <c r="AB186" s="36"/>
      <c r="AC186" s="36"/>
      <c r="AD186" s="36"/>
      <c r="AE186" s="36"/>
      <c r="AR186" s="191" t="s">
        <v>238</v>
      </c>
      <c r="AT186" s="191" t="s">
        <v>234</v>
      </c>
      <c r="AU186" s="191" t="s">
        <v>78</v>
      </c>
      <c r="AY186" s="19" t="s">
        <v>231</v>
      </c>
      <c r="BE186" s="192">
        <f>IF(N186="základní",J186,0)</f>
        <v>0</v>
      </c>
      <c r="BF186" s="192">
        <f>IF(N186="snížená",J186,0)</f>
        <v>0</v>
      </c>
      <c r="BG186" s="192">
        <f>IF(N186="zákl. přenesená",J186,0)</f>
        <v>0</v>
      </c>
      <c r="BH186" s="192">
        <f>IF(N186="sníž. přenesená",J186,0)</f>
        <v>0</v>
      </c>
      <c r="BI186" s="192">
        <f>IF(N186="nulová",J186,0)</f>
        <v>0</v>
      </c>
      <c r="BJ186" s="19" t="s">
        <v>76</v>
      </c>
      <c r="BK186" s="192">
        <f>ROUND(I186*H186,2)</f>
        <v>0</v>
      </c>
      <c r="BL186" s="19" t="s">
        <v>238</v>
      </c>
      <c r="BM186" s="191" t="s">
        <v>1320</v>
      </c>
    </row>
    <row r="187" spans="1:65" s="2" customFormat="1" ht="68.25">
      <c r="A187" s="36"/>
      <c r="B187" s="37"/>
      <c r="C187" s="38"/>
      <c r="D187" s="193" t="s">
        <v>246</v>
      </c>
      <c r="E187" s="38"/>
      <c r="F187" s="194" t="s">
        <v>737</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246</v>
      </c>
      <c r="AU187" s="19" t="s">
        <v>78</v>
      </c>
    </row>
    <row r="188" spans="1:65" s="13" customFormat="1" ht="11.25">
      <c r="B188" s="198"/>
      <c r="C188" s="199"/>
      <c r="D188" s="193" t="s">
        <v>248</v>
      </c>
      <c r="E188" s="200" t="s">
        <v>19</v>
      </c>
      <c r="F188" s="201" t="s">
        <v>1259</v>
      </c>
      <c r="G188" s="199"/>
      <c r="H188" s="200" t="s">
        <v>19</v>
      </c>
      <c r="I188" s="202"/>
      <c r="J188" s="199"/>
      <c r="K188" s="199"/>
      <c r="L188" s="203"/>
      <c r="M188" s="204"/>
      <c r="N188" s="205"/>
      <c r="O188" s="205"/>
      <c r="P188" s="205"/>
      <c r="Q188" s="205"/>
      <c r="R188" s="205"/>
      <c r="S188" s="205"/>
      <c r="T188" s="206"/>
      <c r="AT188" s="207" t="s">
        <v>248</v>
      </c>
      <c r="AU188" s="207" t="s">
        <v>78</v>
      </c>
      <c r="AV188" s="13" t="s">
        <v>76</v>
      </c>
      <c r="AW188" s="13" t="s">
        <v>31</v>
      </c>
      <c r="AX188" s="13" t="s">
        <v>69</v>
      </c>
      <c r="AY188" s="207" t="s">
        <v>231</v>
      </c>
    </row>
    <row r="189" spans="1:65" s="14" customFormat="1" ht="11.25">
      <c r="B189" s="208"/>
      <c r="C189" s="209"/>
      <c r="D189" s="193" t="s">
        <v>248</v>
      </c>
      <c r="E189" s="210" t="s">
        <v>19</v>
      </c>
      <c r="F189" s="211" t="s">
        <v>1321</v>
      </c>
      <c r="G189" s="209"/>
      <c r="H189" s="212">
        <v>51.627000000000002</v>
      </c>
      <c r="I189" s="213"/>
      <c r="J189" s="209"/>
      <c r="K189" s="209"/>
      <c r="L189" s="214"/>
      <c r="M189" s="215"/>
      <c r="N189" s="216"/>
      <c r="O189" s="216"/>
      <c r="P189" s="216"/>
      <c r="Q189" s="216"/>
      <c r="R189" s="216"/>
      <c r="S189" s="216"/>
      <c r="T189" s="217"/>
      <c r="AT189" s="218" t="s">
        <v>248</v>
      </c>
      <c r="AU189" s="218" t="s">
        <v>78</v>
      </c>
      <c r="AV189" s="14" t="s">
        <v>78</v>
      </c>
      <c r="AW189" s="14" t="s">
        <v>31</v>
      </c>
      <c r="AX189" s="14" t="s">
        <v>69</v>
      </c>
      <c r="AY189" s="218" t="s">
        <v>231</v>
      </c>
    </row>
    <row r="190" spans="1:65" s="13" customFormat="1" ht="11.25">
      <c r="B190" s="198"/>
      <c r="C190" s="199"/>
      <c r="D190" s="193" t="s">
        <v>248</v>
      </c>
      <c r="E190" s="200" t="s">
        <v>19</v>
      </c>
      <c r="F190" s="201" t="s">
        <v>1322</v>
      </c>
      <c r="G190" s="199"/>
      <c r="H190" s="200" t="s">
        <v>19</v>
      </c>
      <c r="I190" s="202"/>
      <c r="J190" s="199"/>
      <c r="K190" s="199"/>
      <c r="L190" s="203"/>
      <c r="M190" s="204"/>
      <c r="N190" s="205"/>
      <c r="O190" s="205"/>
      <c r="P190" s="205"/>
      <c r="Q190" s="205"/>
      <c r="R190" s="205"/>
      <c r="S190" s="205"/>
      <c r="T190" s="206"/>
      <c r="AT190" s="207" t="s">
        <v>248</v>
      </c>
      <c r="AU190" s="207" t="s">
        <v>78</v>
      </c>
      <c r="AV190" s="13" t="s">
        <v>76</v>
      </c>
      <c r="AW190" s="13" t="s">
        <v>31</v>
      </c>
      <c r="AX190" s="13" t="s">
        <v>69</v>
      </c>
      <c r="AY190" s="207" t="s">
        <v>231</v>
      </c>
    </row>
    <row r="191" spans="1:65" s="14" customFormat="1" ht="11.25">
      <c r="B191" s="208"/>
      <c r="C191" s="209"/>
      <c r="D191" s="193" t="s">
        <v>248</v>
      </c>
      <c r="E191" s="210" t="s">
        <v>19</v>
      </c>
      <c r="F191" s="211" t="s">
        <v>1323</v>
      </c>
      <c r="G191" s="209"/>
      <c r="H191" s="212">
        <v>-5.9329999999999998</v>
      </c>
      <c r="I191" s="213"/>
      <c r="J191" s="209"/>
      <c r="K191" s="209"/>
      <c r="L191" s="214"/>
      <c r="M191" s="215"/>
      <c r="N191" s="216"/>
      <c r="O191" s="216"/>
      <c r="P191" s="216"/>
      <c r="Q191" s="216"/>
      <c r="R191" s="216"/>
      <c r="S191" s="216"/>
      <c r="T191" s="217"/>
      <c r="AT191" s="218" t="s">
        <v>248</v>
      </c>
      <c r="AU191" s="218" t="s">
        <v>78</v>
      </c>
      <c r="AV191" s="14" t="s">
        <v>78</v>
      </c>
      <c r="AW191" s="14" t="s">
        <v>31</v>
      </c>
      <c r="AX191" s="14" t="s">
        <v>69</v>
      </c>
      <c r="AY191" s="218" t="s">
        <v>231</v>
      </c>
    </row>
    <row r="192" spans="1:65" s="13" customFormat="1" ht="11.25">
      <c r="B192" s="198"/>
      <c r="C192" s="199"/>
      <c r="D192" s="193" t="s">
        <v>248</v>
      </c>
      <c r="E192" s="200" t="s">
        <v>19</v>
      </c>
      <c r="F192" s="201" t="s">
        <v>1324</v>
      </c>
      <c r="G192" s="199"/>
      <c r="H192" s="200" t="s">
        <v>19</v>
      </c>
      <c r="I192" s="202"/>
      <c r="J192" s="199"/>
      <c r="K192" s="199"/>
      <c r="L192" s="203"/>
      <c r="M192" s="204"/>
      <c r="N192" s="205"/>
      <c r="O192" s="205"/>
      <c r="P192" s="205"/>
      <c r="Q192" s="205"/>
      <c r="R192" s="205"/>
      <c r="S192" s="205"/>
      <c r="T192" s="206"/>
      <c r="AT192" s="207" t="s">
        <v>248</v>
      </c>
      <c r="AU192" s="207" t="s">
        <v>78</v>
      </c>
      <c r="AV192" s="13" t="s">
        <v>76</v>
      </c>
      <c r="AW192" s="13" t="s">
        <v>31</v>
      </c>
      <c r="AX192" s="13" t="s">
        <v>69</v>
      </c>
      <c r="AY192" s="207" t="s">
        <v>231</v>
      </c>
    </row>
    <row r="193" spans="1:65" s="14" customFormat="1" ht="11.25">
      <c r="B193" s="208"/>
      <c r="C193" s="209"/>
      <c r="D193" s="193" t="s">
        <v>248</v>
      </c>
      <c r="E193" s="210" t="s">
        <v>19</v>
      </c>
      <c r="F193" s="211" t="s">
        <v>1325</v>
      </c>
      <c r="G193" s="209"/>
      <c r="H193" s="212">
        <v>0.90700000000000003</v>
      </c>
      <c r="I193" s="213"/>
      <c r="J193" s="209"/>
      <c r="K193" s="209"/>
      <c r="L193" s="214"/>
      <c r="M193" s="215"/>
      <c r="N193" s="216"/>
      <c r="O193" s="216"/>
      <c r="P193" s="216"/>
      <c r="Q193" s="216"/>
      <c r="R193" s="216"/>
      <c r="S193" s="216"/>
      <c r="T193" s="217"/>
      <c r="AT193" s="218" t="s">
        <v>248</v>
      </c>
      <c r="AU193" s="218" t="s">
        <v>78</v>
      </c>
      <c r="AV193" s="14" t="s">
        <v>78</v>
      </c>
      <c r="AW193" s="14" t="s">
        <v>31</v>
      </c>
      <c r="AX193" s="14" t="s">
        <v>69</v>
      </c>
      <c r="AY193" s="218" t="s">
        <v>231</v>
      </c>
    </row>
    <row r="194" spans="1:65" s="13" customFormat="1" ht="11.25">
      <c r="B194" s="198"/>
      <c r="C194" s="199"/>
      <c r="D194" s="193" t="s">
        <v>248</v>
      </c>
      <c r="E194" s="200" t="s">
        <v>19</v>
      </c>
      <c r="F194" s="201" t="s">
        <v>1326</v>
      </c>
      <c r="G194" s="199"/>
      <c r="H194" s="200" t="s">
        <v>19</v>
      </c>
      <c r="I194" s="202"/>
      <c r="J194" s="199"/>
      <c r="K194" s="199"/>
      <c r="L194" s="203"/>
      <c r="M194" s="204"/>
      <c r="N194" s="205"/>
      <c r="O194" s="205"/>
      <c r="P194" s="205"/>
      <c r="Q194" s="205"/>
      <c r="R194" s="205"/>
      <c r="S194" s="205"/>
      <c r="T194" s="206"/>
      <c r="AT194" s="207" t="s">
        <v>248</v>
      </c>
      <c r="AU194" s="207" t="s">
        <v>78</v>
      </c>
      <c r="AV194" s="13" t="s">
        <v>76</v>
      </c>
      <c r="AW194" s="13" t="s">
        <v>31</v>
      </c>
      <c r="AX194" s="13" t="s">
        <v>69</v>
      </c>
      <c r="AY194" s="207" t="s">
        <v>231</v>
      </c>
    </row>
    <row r="195" spans="1:65" s="14" customFormat="1" ht="11.25">
      <c r="B195" s="208"/>
      <c r="C195" s="209"/>
      <c r="D195" s="193" t="s">
        <v>248</v>
      </c>
      <c r="E195" s="210" t="s">
        <v>19</v>
      </c>
      <c r="F195" s="211" t="s">
        <v>1327</v>
      </c>
      <c r="G195" s="209"/>
      <c r="H195" s="212">
        <v>1.135</v>
      </c>
      <c r="I195" s="213"/>
      <c r="J195" s="209"/>
      <c r="K195" s="209"/>
      <c r="L195" s="214"/>
      <c r="M195" s="215"/>
      <c r="N195" s="216"/>
      <c r="O195" s="216"/>
      <c r="P195" s="216"/>
      <c r="Q195" s="216"/>
      <c r="R195" s="216"/>
      <c r="S195" s="216"/>
      <c r="T195" s="217"/>
      <c r="AT195" s="218" t="s">
        <v>248</v>
      </c>
      <c r="AU195" s="218" t="s">
        <v>78</v>
      </c>
      <c r="AV195" s="14" t="s">
        <v>78</v>
      </c>
      <c r="AW195" s="14" t="s">
        <v>31</v>
      </c>
      <c r="AX195" s="14" t="s">
        <v>69</v>
      </c>
      <c r="AY195" s="218" t="s">
        <v>231</v>
      </c>
    </row>
    <row r="196" spans="1:65" s="15" customFormat="1" ht="11.25">
      <c r="B196" s="219"/>
      <c r="C196" s="220"/>
      <c r="D196" s="193" t="s">
        <v>248</v>
      </c>
      <c r="E196" s="221" t="s">
        <v>19</v>
      </c>
      <c r="F196" s="222" t="s">
        <v>260</v>
      </c>
      <c r="G196" s="220"/>
      <c r="H196" s="223">
        <v>47.735999999999997</v>
      </c>
      <c r="I196" s="224"/>
      <c r="J196" s="220"/>
      <c r="K196" s="220"/>
      <c r="L196" s="225"/>
      <c r="M196" s="226"/>
      <c r="N196" s="227"/>
      <c r="O196" s="227"/>
      <c r="P196" s="227"/>
      <c r="Q196" s="227"/>
      <c r="R196" s="227"/>
      <c r="S196" s="227"/>
      <c r="T196" s="228"/>
      <c r="AT196" s="229" t="s">
        <v>248</v>
      </c>
      <c r="AU196" s="229" t="s">
        <v>78</v>
      </c>
      <c r="AV196" s="15" t="s">
        <v>238</v>
      </c>
      <c r="AW196" s="15" t="s">
        <v>31</v>
      </c>
      <c r="AX196" s="15" t="s">
        <v>76</v>
      </c>
      <c r="AY196" s="229" t="s">
        <v>231</v>
      </c>
    </row>
    <row r="197" spans="1:65" s="2" customFormat="1" ht="37.9" customHeight="1">
      <c r="A197" s="36"/>
      <c r="B197" s="37"/>
      <c r="C197" s="180" t="s">
        <v>335</v>
      </c>
      <c r="D197" s="180" t="s">
        <v>234</v>
      </c>
      <c r="E197" s="181" t="s">
        <v>1328</v>
      </c>
      <c r="F197" s="182" t="s">
        <v>1329</v>
      </c>
      <c r="G197" s="183" t="s">
        <v>356</v>
      </c>
      <c r="H197" s="184">
        <v>16.588999999999999</v>
      </c>
      <c r="I197" s="185"/>
      <c r="J197" s="186">
        <f>ROUND(I197*H197,2)</f>
        <v>0</v>
      </c>
      <c r="K197" s="182" t="s">
        <v>244</v>
      </c>
      <c r="L197" s="41"/>
      <c r="M197" s="187" t="s">
        <v>19</v>
      </c>
      <c r="N197" s="188" t="s">
        <v>40</v>
      </c>
      <c r="O197" s="66"/>
      <c r="P197" s="189">
        <f>O197*H197</f>
        <v>0</v>
      </c>
      <c r="Q197" s="189">
        <v>2.16</v>
      </c>
      <c r="R197" s="189">
        <f>Q197*H197</f>
        <v>35.832239999999999</v>
      </c>
      <c r="S197" s="189">
        <v>0</v>
      </c>
      <c r="T197" s="190">
        <f>S197*H197</f>
        <v>0</v>
      </c>
      <c r="U197" s="36"/>
      <c r="V197" s="36"/>
      <c r="W197" s="36"/>
      <c r="X197" s="36"/>
      <c r="Y197" s="36"/>
      <c r="Z197" s="36"/>
      <c r="AA197" s="36"/>
      <c r="AB197" s="36"/>
      <c r="AC197" s="36"/>
      <c r="AD197" s="36"/>
      <c r="AE197" s="36"/>
      <c r="AR197" s="191" t="s">
        <v>238</v>
      </c>
      <c r="AT197" s="191" t="s">
        <v>234</v>
      </c>
      <c r="AU197" s="191" t="s">
        <v>78</v>
      </c>
      <c r="AY197" s="19" t="s">
        <v>231</v>
      </c>
      <c r="BE197" s="192">
        <f>IF(N197="základní",J197,0)</f>
        <v>0</v>
      </c>
      <c r="BF197" s="192">
        <f>IF(N197="snížená",J197,0)</f>
        <v>0</v>
      </c>
      <c r="BG197" s="192">
        <f>IF(N197="zákl. přenesená",J197,0)</f>
        <v>0</v>
      </c>
      <c r="BH197" s="192">
        <f>IF(N197="sníž. přenesená",J197,0)</f>
        <v>0</v>
      </c>
      <c r="BI197" s="192">
        <f>IF(N197="nulová",J197,0)</f>
        <v>0</v>
      </c>
      <c r="BJ197" s="19" t="s">
        <v>76</v>
      </c>
      <c r="BK197" s="192">
        <f>ROUND(I197*H197,2)</f>
        <v>0</v>
      </c>
      <c r="BL197" s="19" t="s">
        <v>238</v>
      </c>
      <c r="BM197" s="191" t="s">
        <v>1330</v>
      </c>
    </row>
    <row r="198" spans="1:65" s="2" customFormat="1" ht="68.25">
      <c r="A198" s="36"/>
      <c r="B198" s="37"/>
      <c r="C198" s="38"/>
      <c r="D198" s="193" t="s">
        <v>246</v>
      </c>
      <c r="E198" s="38"/>
      <c r="F198" s="194" t="s">
        <v>737</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246</v>
      </c>
      <c r="AU198" s="19" t="s">
        <v>78</v>
      </c>
    </row>
    <row r="199" spans="1:65" s="13" customFormat="1" ht="11.25">
      <c r="B199" s="198"/>
      <c r="C199" s="199"/>
      <c r="D199" s="193" t="s">
        <v>248</v>
      </c>
      <c r="E199" s="200" t="s">
        <v>19</v>
      </c>
      <c r="F199" s="201" t="s">
        <v>1259</v>
      </c>
      <c r="G199" s="199"/>
      <c r="H199" s="200" t="s">
        <v>19</v>
      </c>
      <c r="I199" s="202"/>
      <c r="J199" s="199"/>
      <c r="K199" s="199"/>
      <c r="L199" s="203"/>
      <c r="M199" s="204"/>
      <c r="N199" s="205"/>
      <c r="O199" s="205"/>
      <c r="P199" s="205"/>
      <c r="Q199" s="205"/>
      <c r="R199" s="205"/>
      <c r="S199" s="205"/>
      <c r="T199" s="206"/>
      <c r="AT199" s="207" t="s">
        <v>248</v>
      </c>
      <c r="AU199" s="207" t="s">
        <v>78</v>
      </c>
      <c r="AV199" s="13" t="s">
        <v>76</v>
      </c>
      <c r="AW199" s="13" t="s">
        <v>31</v>
      </c>
      <c r="AX199" s="13" t="s">
        <v>69</v>
      </c>
      <c r="AY199" s="207" t="s">
        <v>231</v>
      </c>
    </row>
    <row r="200" spans="1:65" s="14" customFormat="1" ht="11.25">
      <c r="B200" s="208"/>
      <c r="C200" s="209"/>
      <c r="D200" s="193" t="s">
        <v>248</v>
      </c>
      <c r="E200" s="210" t="s">
        <v>19</v>
      </c>
      <c r="F200" s="211" t="s">
        <v>1331</v>
      </c>
      <c r="G200" s="209"/>
      <c r="H200" s="212">
        <v>16.588999999999999</v>
      </c>
      <c r="I200" s="213"/>
      <c r="J200" s="209"/>
      <c r="K200" s="209"/>
      <c r="L200" s="214"/>
      <c r="M200" s="215"/>
      <c r="N200" s="216"/>
      <c r="O200" s="216"/>
      <c r="P200" s="216"/>
      <c r="Q200" s="216"/>
      <c r="R200" s="216"/>
      <c r="S200" s="216"/>
      <c r="T200" s="217"/>
      <c r="AT200" s="218" t="s">
        <v>248</v>
      </c>
      <c r="AU200" s="218" t="s">
        <v>78</v>
      </c>
      <c r="AV200" s="14" t="s">
        <v>78</v>
      </c>
      <c r="AW200" s="14" t="s">
        <v>31</v>
      </c>
      <c r="AX200" s="14" t="s">
        <v>76</v>
      </c>
      <c r="AY200" s="218" t="s">
        <v>231</v>
      </c>
    </row>
    <row r="201" spans="1:65" s="2" customFormat="1" ht="33" customHeight="1">
      <c r="A201" s="36"/>
      <c r="B201" s="37"/>
      <c r="C201" s="180" t="s">
        <v>339</v>
      </c>
      <c r="D201" s="180" t="s">
        <v>234</v>
      </c>
      <c r="E201" s="181" t="s">
        <v>739</v>
      </c>
      <c r="F201" s="182" t="s">
        <v>740</v>
      </c>
      <c r="G201" s="183" t="s">
        <v>356</v>
      </c>
      <c r="H201" s="184">
        <v>49.975999999999999</v>
      </c>
      <c r="I201" s="185"/>
      <c r="J201" s="186">
        <f>ROUND(I201*H201,2)</f>
        <v>0</v>
      </c>
      <c r="K201" s="182" t="s">
        <v>244</v>
      </c>
      <c r="L201" s="41"/>
      <c r="M201" s="187" t="s">
        <v>19</v>
      </c>
      <c r="N201" s="188" t="s">
        <v>40</v>
      </c>
      <c r="O201" s="66"/>
      <c r="P201" s="189">
        <f>O201*H201</f>
        <v>0</v>
      </c>
      <c r="Q201" s="189">
        <v>2.45329</v>
      </c>
      <c r="R201" s="189">
        <f>Q201*H201</f>
        <v>122.60562104</v>
      </c>
      <c r="S201" s="189">
        <v>0</v>
      </c>
      <c r="T201" s="190">
        <f>S201*H201</f>
        <v>0</v>
      </c>
      <c r="U201" s="36"/>
      <c r="V201" s="36"/>
      <c r="W201" s="36"/>
      <c r="X201" s="36"/>
      <c r="Y201" s="36"/>
      <c r="Z201" s="36"/>
      <c r="AA201" s="36"/>
      <c r="AB201" s="36"/>
      <c r="AC201" s="36"/>
      <c r="AD201" s="36"/>
      <c r="AE201" s="36"/>
      <c r="AR201" s="191" t="s">
        <v>238</v>
      </c>
      <c r="AT201" s="191" t="s">
        <v>234</v>
      </c>
      <c r="AU201" s="191" t="s">
        <v>78</v>
      </c>
      <c r="AY201" s="19" t="s">
        <v>231</v>
      </c>
      <c r="BE201" s="192">
        <f>IF(N201="základní",J201,0)</f>
        <v>0</v>
      </c>
      <c r="BF201" s="192">
        <f>IF(N201="snížená",J201,0)</f>
        <v>0</v>
      </c>
      <c r="BG201" s="192">
        <f>IF(N201="zákl. přenesená",J201,0)</f>
        <v>0</v>
      </c>
      <c r="BH201" s="192">
        <f>IF(N201="sníž. přenesená",J201,0)</f>
        <v>0</v>
      </c>
      <c r="BI201" s="192">
        <f>IF(N201="nulová",J201,0)</f>
        <v>0</v>
      </c>
      <c r="BJ201" s="19" t="s">
        <v>76</v>
      </c>
      <c r="BK201" s="192">
        <f>ROUND(I201*H201,2)</f>
        <v>0</v>
      </c>
      <c r="BL201" s="19" t="s">
        <v>238</v>
      </c>
      <c r="BM201" s="191" t="s">
        <v>1332</v>
      </c>
    </row>
    <row r="202" spans="1:65" s="2" customFormat="1" ht="146.25">
      <c r="A202" s="36"/>
      <c r="B202" s="37"/>
      <c r="C202" s="38"/>
      <c r="D202" s="193" t="s">
        <v>246</v>
      </c>
      <c r="E202" s="38"/>
      <c r="F202" s="194" t="s">
        <v>742</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246</v>
      </c>
      <c r="AU202" s="19" t="s">
        <v>78</v>
      </c>
    </row>
    <row r="203" spans="1:65" s="13" customFormat="1" ht="11.25">
      <c r="B203" s="198"/>
      <c r="C203" s="199"/>
      <c r="D203" s="193" t="s">
        <v>248</v>
      </c>
      <c r="E203" s="200" t="s">
        <v>19</v>
      </c>
      <c r="F203" s="201" t="s">
        <v>1333</v>
      </c>
      <c r="G203" s="199"/>
      <c r="H203" s="200" t="s">
        <v>19</v>
      </c>
      <c r="I203" s="202"/>
      <c r="J203" s="199"/>
      <c r="K203" s="199"/>
      <c r="L203" s="203"/>
      <c r="M203" s="204"/>
      <c r="N203" s="205"/>
      <c r="O203" s="205"/>
      <c r="P203" s="205"/>
      <c r="Q203" s="205"/>
      <c r="R203" s="205"/>
      <c r="S203" s="205"/>
      <c r="T203" s="206"/>
      <c r="AT203" s="207" t="s">
        <v>248</v>
      </c>
      <c r="AU203" s="207" t="s">
        <v>78</v>
      </c>
      <c r="AV203" s="13" t="s">
        <v>76</v>
      </c>
      <c r="AW203" s="13" t="s">
        <v>31</v>
      </c>
      <c r="AX203" s="13" t="s">
        <v>69</v>
      </c>
      <c r="AY203" s="207" t="s">
        <v>231</v>
      </c>
    </row>
    <row r="204" spans="1:65" s="14" customFormat="1" ht="11.25">
      <c r="B204" s="208"/>
      <c r="C204" s="209"/>
      <c r="D204" s="193" t="s">
        <v>248</v>
      </c>
      <c r="E204" s="210" t="s">
        <v>19</v>
      </c>
      <c r="F204" s="211" t="s">
        <v>1334</v>
      </c>
      <c r="G204" s="209"/>
      <c r="H204" s="212">
        <v>49.975999999999999</v>
      </c>
      <c r="I204" s="213"/>
      <c r="J204" s="209"/>
      <c r="K204" s="209"/>
      <c r="L204" s="214"/>
      <c r="M204" s="215"/>
      <c r="N204" s="216"/>
      <c r="O204" s="216"/>
      <c r="P204" s="216"/>
      <c r="Q204" s="216"/>
      <c r="R204" s="216"/>
      <c r="S204" s="216"/>
      <c r="T204" s="217"/>
      <c r="AT204" s="218" t="s">
        <v>248</v>
      </c>
      <c r="AU204" s="218" t="s">
        <v>78</v>
      </c>
      <c r="AV204" s="14" t="s">
        <v>78</v>
      </c>
      <c r="AW204" s="14" t="s">
        <v>31</v>
      </c>
      <c r="AX204" s="14" t="s">
        <v>76</v>
      </c>
      <c r="AY204" s="218" t="s">
        <v>231</v>
      </c>
    </row>
    <row r="205" spans="1:65" s="2" customFormat="1" ht="16.5" customHeight="1">
      <c r="A205" s="36"/>
      <c r="B205" s="37"/>
      <c r="C205" s="180" t="s">
        <v>347</v>
      </c>
      <c r="D205" s="180" t="s">
        <v>234</v>
      </c>
      <c r="E205" s="181" t="s">
        <v>747</v>
      </c>
      <c r="F205" s="182" t="s">
        <v>748</v>
      </c>
      <c r="G205" s="183" t="s">
        <v>243</v>
      </c>
      <c r="H205" s="184">
        <v>20.093</v>
      </c>
      <c r="I205" s="185"/>
      <c r="J205" s="186">
        <f>ROUND(I205*H205,2)</f>
        <v>0</v>
      </c>
      <c r="K205" s="182" t="s">
        <v>244</v>
      </c>
      <c r="L205" s="41"/>
      <c r="M205" s="187" t="s">
        <v>19</v>
      </c>
      <c r="N205" s="188" t="s">
        <v>40</v>
      </c>
      <c r="O205" s="66"/>
      <c r="P205" s="189">
        <f>O205*H205</f>
        <v>0</v>
      </c>
      <c r="Q205" s="189">
        <v>2.47E-3</v>
      </c>
      <c r="R205" s="189">
        <f>Q205*H205</f>
        <v>4.962971E-2</v>
      </c>
      <c r="S205" s="189">
        <v>0</v>
      </c>
      <c r="T205" s="190">
        <f>S205*H205</f>
        <v>0</v>
      </c>
      <c r="U205" s="36"/>
      <c r="V205" s="36"/>
      <c r="W205" s="36"/>
      <c r="X205" s="36"/>
      <c r="Y205" s="36"/>
      <c r="Z205" s="36"/>
      <c r="AA205" s="36"/>
      <c r="AB205" s="36"/>
      <c r="AC205" s="36"/>
      <c r="AD205" s="36"/>
      <c r="AE205" s="36"/>
      <c r="AR205" s="191" t="s">
        <v>238</v>
      </c>
      <c r="AT205" s="191" t="s">
        <v>234</v>
      </c>
      <c r="AU205" s="191" t="s">
        <v>78</v>
      </c>
      <c r="AY205" s="19" t="s">
        <v>231</v>
      </c>
      <c r="BE205" s="192">
        <f>IF(N205="základní",J205,0)</f>
        <v>0</v>
      </c>
      <c r="BF205" s="192">
        <f>IF(N205="snížená",J205,0)</f>
        <v>0</v>
      </c>
      <c r="BG205" s="192">
        <f>IF(N205="zákl. přenesená",J205,0)</f>
        <v>0</v>
      </c>
      <c r="BH205" s="192">
        <f>IF(N205="sníž. přenesená",J205,0)</f>
        <v>0</v>
      </c>
      <c r="BI205" s="192">
        <f>IF(N205="nulová",J205,0)</f>
        <v>0</v>
      </c>
      <c r="BJ205" s="19" t="s">
        <v>76</v>
      </c>
      <c r="BK205" s="192">
        <f>ROUND(I205*H205,2)</f>
        <v>0</v>
      </c>
      <c r="BL205" s="19" t="s">
        <v>238</v>
      </c>
      <c r="BM205" s="191" t="s">
        <v>1335</v>
      </c>
    </row>
    <row r="206" spans="1:65" s="2" customFormat="1" ht="58.5">
      <c r="A206" s="36"/>
      <c r="B206" s="37"/>
      <c r="C206" s="38"/>
      <c r="D206" s="193" t="s">
        <v>246</v>
      </c>
      <c r="E206" s="38"/>
      <c r="F206" s="194" t="s">
        <v>750</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246</v>
      </c>
      <c r="AU206" s="19" t="s">
        <v>78</v>
      </c>
    </row>
    <row r="207" spans="1:65" s="14" customFormat="1" ht="11.25">
      <c r="B207" s="208"/>
      <c r="C207" s="209"/>
      <c r="D207" s="193" t="s">
        <v>248</v>
      </c>
      <c r="E207" s="210" t="s">
        <v>19</v>
      </c>
      <c r="F207" s="211" t="s">
        <v>1336</v>
      </c>
      <c r="G207" s="209"/>
      <c r="H207" s="212">
        <v>20.093</v>
      </c>
      <c r="I207" s="213"/>
      <c r="J207" s="209"/>
      <c r="K207" s="209"/>
      <c r="L207" s="214"/>
      <c r="M207" s="215"/>
      <c r="N207" s="216"/>
      <c r="O207" s="216"/>
      <c r="P207" s="216"/>
      <c r="Q207" s="216"/>
      <c r="R207" s="216"/>
      <c r="S207" s="216"/>
      <c r="T207" s="217"/>
      <c r="AT207" s="218" t="s">
        <v>248</v>
      </c>
      <c r="AU207" s="218" t="s">
        <v>78</v>
      </c>
      <c r="AV207" s="14" t="s">
        <v>78</v>
      </c>
      <c r="AW207" s="14" t="s">
        <v>31</v>
      </c>
      <c r="AX207" s="14" t="s">
        <v>76</v>
      </c>
      <c r="AY207" s="218" t="s">
        <v>231</v>
      </c>
    </row>
    <row r="208" spans="1:65" s="2" customFormat="1" ht="16.5" customHeight="1">
      <c r="A208" s="36"/>
      <c r="B208" s="37"/>
      <c r="C208" s="180" t="s">
        <v>353</v>
      </c>
      <c r="D208" s="180" t="s">
        <v>234</v>
      </c>
      <c r="E208" s="181" t="s">
        <v>756</v>
      </c>
      <c r="F208" s="182" t="s">
        <v>757</v>
      </c>
      <c r="G208" s="183" t="s">
        <v>243</v>
      </c>
      <c r="H208" s="184">
        <v>20.093</v>
      </c>
      <c r="I208" s="185"/>
      <c r="J208" s="186">
        <f>ROUND(I208*H208,2)</f>
        <v>0</v>
      </c>
      <c r="K208" s="182" t="s">
        <v>244</v>
      </c>
      <c r="L208" s="41"/>
      <c r="M208" s="187" t="s">
        <v>19</v>
      </c>
      <c r="N208" s="188" t="s">
        <v>40</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1337</v>
      </c>
    </row>
    <row r="209" spans="1:65" s="2" customFormat="1" ht="58.5">
      <c r="A209" s="36"/>
      <c r="B209" s="37"/>
      <c r="C209" s="38"/>
      <c r="D209" s="193" t="s">
        <v>246</v>
      </c>
      <c r="E209" s="38"/>
      <c r="F209" s="194" t="s">
        <v>750</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246</v>
      </c>
      <c r="AU209" s="19" t="s">
        <v>78</v>
      </c>
    </row>
    <row r="210" spans="1:65" s="2" customFormat="1" ht="24.2" customHeight="1">
      <c r="A210" s="36"/>
      <c r="B210" s="37"/>
      <c r="C210" s="180" t="s">
        <v>7</v>
      </c>
      <c r="D210" s="180" t="s">
        <v>234</v>
      </c>
      <c r="E210" s="181" t="s">
        <v>760</v>
      </c>
      <c r="F210" s="182" t="s">
        <v>761</v>
      </c>
      <c r="G210" s="183" t="s">
        <v>404</v>
      </c>
      <c r="H210" s="184">
        <v>4.4400000000000004</v>
      </c>
      <c r="I210" s="185"/>
      <c r="J210" s="186">
        <f>ROUND(I210*H210,2)</f>
        <v>0</v>
      </c>
      <c r="K210" s="182" t="s">
        <v>244</v>
      </c>
      <c r="L210" s="41"/>
      <c r="M210" s="187" t="s">
        <v>19</v>
      </c>
      <c r="N210" s="188" t="s">
        <v>40</v>
      </c>
      <c r="O210" s="66"/>
      <c r="P210" s="189">
        <f>O210*H210</f>
        <v>0</v>
      </c>
      <c r="Q210" s="189">
        <v>1.0606199999999999</v>
      </c>
      <c r="R210" s="189">
        <f>Q210*H210</f>
        <v>4.7091528</v>
      </c>
      <c r="S210" s="189">
        <v>0</v>
      </c>
      <c r="T210" s="190">
        <f>S210*H210</f>
        <v>0</v>
      </c>
      <c r="U210" s="36"/>
      <c r="V210" s="36"/>
      <c r="W210" s="36"/>
      <c r="X210" s="36"/>
      <c r="Y210" s="36"/>
      <c r="Z210" s="36"/>
      <c r="AA210" s="36"/>
      <c r="AB210" s="36"/>
      <c r="AC210" s="36"/>
      <c r="AD210" s="36"/>
      <c r="AE210" s="36"/>
      <c r="AR210" s="191" t="s">
        <v>238</v>
      </c>
      <c r="AT210" s="191" t="s">
        <v>234</v>
      </c>
      <c r="AU210" s="191" t="s">
        <v>78</v>
      </c>
      <c r="AY210" s="19" t="s">
        <v>231</v>
      </c>
      <c r="BE210" s="192">
        <f>IF(N210="základní",J210,0)</f>
        <v>0</v>
      </c>
      <c r="BF210" s="192">
        <f>IF(N210="snížená",J210,0)</f>
        <v>0</v>
      </c>
      <c r="BG210" s="192">
        <f>IF(N210="zákl. přenesená",J210,0)</f>
        <v>0</v>
      </c>
      <c r="BH210" s="192">
        <f>IF(N210="sníž. přenesená",J210,0)</f>
        <v>0</v>
      </c>
      <c r="BI210" s="192">
        <f>IF(N210="nulová",J210,0)</f>
        <v>0</v>
      </c>
      <c r="BJ210" s="19" t="s">
        <v>76</v>
      </c>
      <c r="BK210" s="192">
        <f>ROUND(I210*H210,2)</f>
        <v>0</v>
      </c>
      <c r="BL210" s="19" t="s">
        <v>238</v>
      </c>
      <c r="BM210" s="191" t="s">
        <v>1338</v>
      </c>
    </row>
    <row r="211" spans="1:65" s="2" customFormat="1" ht="39">
      <c r="A211" s="36"/>
      <c r="B211" s="37"/>
      <c r="C211" s="38"/>
      <c r="D211" s="193" t="s">
        <v>246</v>
      </c>
      <c r="E211" s="38"/>
      <c r="F211" s="194" t="s">
        <v>763</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246</v>
      </c>
      <c r="AU211" s="19" t="s">
        <v>78</v>
      </c>
    </row>
    <row r="212" spans="1:65" s="13" customFormat="1" ht="11.25">
      <c r="B212" s="198"/>
      <c r="C212" s="199"/>
      <c r="D212" s="193" t="s">
        <v>248</v>
      </c>
      <c r="E212" s="200" t="s">
        <v>19</v>
      </c>
      <c r="F212" s="201" t="s">
        <v>1339</v>
      </c>
      <c r="G212" s="199"/>
      <c r="H212" s="200" t="s">
        <v>19</v>
      </c>
      <c r="I212" s="202"/>
      <c r="J212" s="199"/>
      <c r="K212" s="199"/>
      <c r="L212" s="203"/>
      <c r="M212" s="204"/>
      <c r="N212" s="205"/>
      <c r="O212" s="205"/>
      <c r="P212" s="205"/>
      <c r="Q212" s="205"/>
      <c r="R212" s="205"/>
      <c r="S212" s="205"/>
      <c r="T212" s="206"/>
      <c r="AT212" s="207" t="s">
        <v>248</v>
      </c>
      <c r="AU212" s="207" t="s">
        <v>78</v>
      </c>
      <c r="AV212" s="13" t="s">
        <v>76</v>
      </c>
      <c r="AW212" s="13" t="s">
        <v>31</v>
      </c>
      <c r="AX212" s="13" t="s">
        <v>69</v>
      </c>
      <c r="AY212" s="207" t="s">
        <v>231</v>
      </c>
    </row>
    <row r="213" spans="1:65" s="14" customFormat="1" ht="11.25">
      <c r="B213" s="208"/>
      <c r="C213" s="209"/>
      <c r="D213" s="193" t="s">
        <v>248</v>
      </c>
      <c r="E213" s="210" t="s">
        <v>19</v>
      </c>
      <c r="F213" s="211" t="s">
        <v>1340</v>
      </c>
      <c r="G213" s="209"/>
      <c r="H213" s="212">
        <v>7.6230000000000002</v>
      </c>
      <c r="I213" s="213"/>
      <c r="J213" s="209"/>
      <c r="K213" s="209"/>
      <c r="L213" s="214"/>
      <c r="M213" s="215"/>
      <c r="N213" s="216"/>
      <c r="O213" s="216"/>
      <c r="P213" s="216"/>
      <c r="Q213" s="216"/>
      <c r="R213" s="216"/>
      <c r="S213" s="216"/>
      <c r="T213" s="217"/>
      <c r="AT213" s="218" t="s">
        <v>248</v>
      </c>
      <c r="AU213" s="218" t="s">
        <v>78</v>
      </c>
      <c r="AV213" s="14" t="s">
        <v>78</v>
      </c>
      <c r="AW213" s="14" t="s">
        <v>31</v>
      </c>
      <c r="AX213" s="14" t="s">
        <v>69</v>
      </c>
      <c r="AY213" s="218" t="s">
        <v>231</v>
      </c>
    </row>
    <row r="214" spans="1:65" s="13" customFormat="1" ht="11.25">
      <c r="B214" s="198"/>
      <c r="C214" s="199"/>
      <c r="D214" s="193" t="s">
        <v>248</v>
      </c>
      <c r="E214" s="200" t="s">
        <v>19</v>
      </c>
      <c r="F214" s="201" t="s">
        <v>1341</v>
      </c>
      <c r="G214" s="199"/>
      <c r="H214" s="200" t="s">
        <v>19</v>
      </c>
      <c r="I214" s="202"/>
      <c r="J214" s="199"/>
      <c r="K214" s="199"/>
      <c r="L214" s="203"/>
      <c r="M214" s="204"/>
      <c r="N214" s="205"/>
      <c r="O214" s="205"/>
      <c r="P214" s="205"/>
      <c r="Q214" s="205"/>
      <c r="R214" s="205"/>
      <c r="S214" s="205"/>
      <c r="T214" s="206"/>
      <c r="AT214" s="207" t="s">
        <v>248</v>
      </c>
      <c r="AU214" s="207" t="s">
        <v>78</v>
      </c>
      <c r="AV214" s="13" t="s">
        <v>76</v>
      </c>
      <c r="AW214" s="13" t="s">
        <v>31</v>
      </c>
      <c r="AX214" s="13" t="s">
        <v>69</v>
      </c>
      <c r="AY214" s="207" t="s">
        <v>231</v>
      </c>
    </row>
    <row r="215" spans="1:65" s="14" customFormat="1" ht="11.25">
      <c r="B215" s="208"/>
      <c r="C215" s="209"/>
      <c r="D215" s="193" t="s">
        <v>248</v>
      </c>
      <c r="E215" s="210" t="s">
        <v>19</v>
      </c>
      <c r="F215" s="211" t="s">
        <v>1342</v>
      </c>
      <c r="G215" s="209"/>
      <c r="H215" s="212">
        <v>-0.44</v>
      </c>
      <c r="I215" s="213"/>
      <c r="J215" s="209"/>
      <c r="K215" s="209"/>
      <c r="L215" s="214"/>
      <c r="M215" s="215"/>
      <c r="N215" s="216"/>
      <c r="O215" s="216"/>
      <c r="P215" s="216"/>
      <c r="Q215" s="216"/>
      <c r="R215" s="216"/>
      <c r="S215" s="216"/>
      <c r="T215" s="217"/>
      <c r="AT215" s="218" t="s">
        <v>248</v>
      </c>
      <c r="AU215" s="218" t="s">
        <v>78</v>
      </c>
      <c r="AV215" s="14" t="s">
        <v>78</v>
      </c>
      <c r="AW215" s="14" t="s">
        <v>31</v>
      </c>
      <c r="AX215" s="14" t="s">
        <v>69</v>
      </c>
      <c r="AY215" s="218" t="s">
        <v>231</v>
      </c>
    </row>
    <row r="216" spans="1:65" s="13" customFormat="1" ht="11.25">
      <c r="B216" s="198"/>
      <c r="C216" s="199"/>
      <c r="D216" s="193" t="s">
        <v>248</v>
      </c>
      <c r="E216" s="200" t="s">
        <v>19</v>
      </c>
      <c r="F216" s="201" t="s">
        <v>1343</v>
      </c>
      <c r="G216" s="199"/>
      <c r="H216" s="200" t="s">
        <v>19</v>
      </c>
      <c r="I216" s="202"/>
      <c r="J216" s="199"/>
      <c r="K216" s="199"/>
      <c r="L216" s="203"/>
      <c r="M216" s="204"/>
      <c r="N216" s="205"/>
      <c r="O216" s="205"/>
      <c r="P216" s="205"/>
      <c r="Q216" s="205"/>
      <c r="R216" s="205"/>
      <c r="S216" s="205"/>
      <c r="T216" s="206"/>
      <c r="AT216" s="207" t="s">
        <v>248</v>
      </c>
      <c r="AU216" s="207" t="s">
        <v>78</v>
      </c>
      <c r="AV216" s="13" t="s">
        <v>76</v>
      </c>
      <c r="AW216" s="13" t="s">
        <v>31</v>
      </c>
      <c r="AX216" s="13" t="s">
        <v>69</v>
      </c>
      <c r="AY216" s="207" t="s">
        <v>231</v>
      </c>
    </row>
    <row r="217" spans="1:65" s="14" customFormat="1" ht="11.25">
      <c r="B217" s="208"/>
      <c r="C217" s="209"/>
      <c r="D217" s="193" t="s">
        <v>248</v>
      </c>
      <c r="E217" s="210" t="s">
        <v>19</v>
      </c>
      <c r="F217" s="211" t="s">
        <v>1344</v>
      </c>
      <c r="G217" s="209"/>
      <c r="H217" s="212">
        <v>-0.99</v>
      </c>
      <c r="I217" s="213"/>
      <c r="J217" s="209"/>
      <c r="K217" s="209"/>
      <c r="L217" s="214"/>
      <c r="M217" s="215"/>
      <c r="N217" s="216"/>
      <c r="O217" s="216"/>
      <c r="P217" s="216"/>
      <c r="Q217" s="216"/>
      <c r="R217" s="216"/>
      <c r="S217" s="216"/>
      <c r="T217" s="217"/>
      <c r="AT217" s="218" t="s">
        <v>248</v>
      </c>
      <c r="AU217" s="218" t="s">
        <v>78</v>
      </c>
      <c r="AV217" s="14" t="s">
        <v>78</v>
      </c>
      <c r="AW217" s="14" t="s">
        <v>31</v>
      </c>
      <c r="AX217" s="14" t="s">
        <v>69</v>
      </c>
      <c r="AY217" s="218" t="s">
        <v>231</v>
      </c>
    </row>
    <row r="218" spans="1:65" s="13" customFormat="1" ht="11.25">
      <c r="B218" s="198"/>
      <c r="C218" s="199"/>
      <c r="D218" s="193" t="s">
        <v>248</v>
      </c>
      <c r="E218" s="200" t="s">
        <v>19</v>
      </c>
      <c r="F218" s="201" t="s">
        <v>1345</v>
      </c>
      <c r="G218" s="199"/>
      <c r="H218" s="200" t="s">
        <v>19</v>
      </c>
      <c r="I218" s="202"/>
      <c r="J218" s="199"/>
      <c r="K218" s="199"/>
      <c r="L218" s="203"/>
      <c r="M218" s="204"/>
      <c r="N218" s="205"/>
      <c r="O218" s="205"/>
      <c r="P218" s="205"/>
      <c r="Q218" s="205"/>
      <c r="R218" s="205"/>
      <c r="S218" s="205"/>
      <c r="T218" s="206"/>
      <c r="AT218" s="207" t="s">
        <v>248</v>
      </c>
      <c r="AU218" s="207" t="s">
        <v>78</v>
      </c>
      <c r="AV218" s="13" t="s">
        <v>76</v>
      </c>
      <c r="AW218" s="13" t="s">
        <v>31</v>
      </c>
      <c r="AX218" s="13" t="s">
        <v>69</v>
      </c>
      <c r="AY218" s="207" t="s">
        <v>231</v>
      </c>
    </row>
    <row r="219" spans="1:65" s="14" customFormat="1" ht="11.25">
      <c r="B219" s="208"/>
      <c r="C219" s="209"/>
      <c r="D219" s="193" t="s">
        <v>248</v>
      </c>
      <c r="E219" s="210" t="s">
        <v>19</v>
      </c>
      <c r="F219" s="211" t="s">
        <v>1346</v>
      </c>
      <c r="G219" s="209"/>
      <c r="H219" s="212">
        <v>-1.7529999999999999</v>
      </c>
      <c r="I219" s="213"/>
      <c r="J219" s="209"/>
      <c r="K219" s="209"/>
      <c r="L219" s="214"/>
      <c r="M219" s="215"/>
      <c r="N219" s="216"/>
      <c r="O219" s="216"/>
      <c r="P219" s="216"/>
      <c r="Q219" s="216"/>
      <c r="R219" s="216"/>
      <c r="S219" s="216"/>
      <c r="T219" s="217"/>
      <c r="AT219" s="218" t="s">
        <v>248</v>
      </c>
      <c r="AU219" s="218" t="s">
        <v>78</v>
      </c>
      <c r="AV219" s="14" t="s">
        <v>78</v>
      </c>
      <c r="AW219" s="14" t="s">
        <v>31</v>
      </c>
      <c r="AX219" s="14" t="s">
        <v>69</v>
      </c>
      <c r="AY219" s="218" t="s">
        <v>231</v>
      </c>
    </row>
    <row r="220" spans="1:65" s="15" customFormat="1" ht="11.25">
      <c r="B220" s="219"/>
      <c r="C220" s="220"/>
      <c r="D220" s="193" t="s">
        <v>248</v>
      </c>
      <c r="E220" s="221" t="s">
        <v>19</v>
      </c>
      <c r="F220" s="222" t="s">
        <v>260</v>
      </c>
      <c r="G220" s="220"/>
      <c r="H220" s="223">
        <v>4.4399999999999995</v>
      </c>
      <c r="I220" s="224"/>
      <c r="J220" s="220"/>
      <c r="K220" s="220"/>
      <c r="L220" s="225"/>
      <c r="M220" s="226"/>
      <c r="N220" s="227"/>
      <c r="O220" s="227"/>
      <c r="P220" s="227"/>
      <c r="Q220" s="227"/>
      <c r="R220" s="227"/>
      <c r="S220" s="227"/>
      <c r="T220" s="228"/>
      <c r="AT220" s="229" t="s">
        <v>248</v>
      </c>
      <c r="AU220" s="229" t="s">
        <v>78</v>
      </c>
      <c r="AV220" s="15" t="s">
        <v>238</v>
      </c>
      <c r="AW220" s="15" t="s">
        <v>31</v>
      </c>
      <c r="AX220" s="15" t="s">
        <v>76</v>
      </c>
      <c r="AY220" s="229" t="s">
        <v>231</v>
      </c>
    </row>
    <row r="221" spans="1:65" s="2" customFormat="1" ht="24.2" customHeight="1">
      <c r="A221" s="36"/>
      <c r="B221" s="37"/>
      <c r="C221" s="180" t="s">
        <v>373</v>
      </c>
      <c r="D221" s="180" t="s">
        <v>234</v>
      </c>
      <c r="E221" s="181" t="s">
        <v>765</v>
      </c>
      <c r="F221" s="182" t="s">
        <v>766</v>
      </c>
      <c r="G221" s="183" t="s">
        <v>404</v>
      </c>
      <c r="H221" s="184">
        <v>1.1020000000000001</v>
      </c>
      <c r="I221" s="185"/>
      <c r="J221" s="186">
        <f>ROUND(I221*H221,2)</f>
        <v>0</v>
      </c>
      <c r="K221" s="182" t="s">
        <v>244</v>
      </c>
      <c r="L221" s="41"/>
      <c r="M221" s="187" t="s">
        <v>19</v>
      </c>
      <c r="N221" s="188" t="s">
        <v>40</v>
      </c>
      <c r="O221" s="66"/>
      <c r="P221" s="189">
        <f>O221*H221</f>
        <v>0</v>
      </c>
      <c r="Q221" s="189">
        <v>1.06277</v>
      </c>
      <c r="R221" s="189">
        <f>Q221*H221</f>
        <v>1.1711725400000002</v>
      </c>
      <c r="S221" s="189">
        <v>0</v>
      </c>
      <c r="T221" s="190">
        <f>S221*H221</f>
        <v>0</v>
      </c>
      <c r="U221" s="36"/>
      <c r="V221" s="36"/>
      <c r="W221" s="36"/>
      <c r="X221" s="36"/>
      <c r="Y221" s="36"/>
      <c r="Z221" s="36"/>
      <c r="AA221" s="36"/>
      <c r="AB221" s="36"/>
      <c r="AC221" s="36"/>
      <c r="AD221" s="36"/>
      <c r="AE221" s="36"/>
      <c r="AR221" s="191" t="s">
        <v>238</v>
      </c>
      <c r="AT221" s="191" t="s">
        <v>234</v>
      </c>
      <c r="AU221" s="191" t="s">
        <v>78</v>
      </c>
      <c r="AY221" s="19" t="s">
        <v>231</v>
      </c>
      <c r="BE221" s="192">
        <f>IF(N221="základní",J221,0)</f>
        <v>0</v>
      </c>
      <c r="BF221" s="192">
        <f>IF(N221="snížená",J221,0)</f>
        <v>0</v>
      </c>
      <c r="BG221" s="192">
        <f>IF(N221="zákl. přenesená",J221,0)</f>
        <v>0</v>
      </c>
      <c r="BH221" s="192">
        <f>IF(N221="sníž. přenesená",J221,0)</f>
        <v>0</v>
      </c>
      <c r="BI221" s="192">
        <f>IF(N221="nulová",J221,0)</f>
        <v>0</v>
      </c>
      <c r="BJ221" s="19" t="s">
        <v>76</v>
      </c>
      <c r="BK221" s="192">
        <f>ROUND(I221*H221,2)</f>
        <v>0</v>
      </c>
      <c r="BL221" s="19" t="s">
        <v>238</v>
      </c>
      <c r="BM221" s="191" t="s">
        <v>1347</v>
      </c>
    </row>
    <row r="222" spans="1:65" s="2" customFormat="1" ht="39">
      <c r="A222" s="36"/>
      <c r="B222" s="37"/>
      <c r="C222" s="38"/>
      <c r="D222" s="193" t="s">
        <v>246</v>
      </c>
      <c r="E222" s="38"/>
      <c r="F222" s="194" t="s">
        <v>763</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246</v>
      </c>
      <c r="AU222" s="19" t="s">
        <v>78</v>
      </c>
    </row>
    <row r="223" spans="1:65" s="13" customFormat="1" ht="11.25">
      <c r="B223" s="198"/>
      <c r="C223" s="199"/>
      <c r="D223" s="193" t="s">
        <v>248</v>
      </c>
      <c r="E223" s="200" t="s">
        <v>19</v>
      </c>
      <c r="F223" s="201" t="s">
        <v>1348</v>
      </c>
      <c r="G223" s="199"/>
      <c r="H223" s="200" t="s">
        <v>19</v>
      </c>
      <c r="I223" s="202"/>
      <c r="J223" s="199"/>
      <c r="K223" s="199"/>
      <c r="L223" s="203"/>
      <c r="M223" s="204"/>
      <c r="N223" s="205"/>
      <c r="O223" s="205"/>
      <c r="P223" s="205"/>
      <c r="Q223" s="205"/>
      <c r="R223" s="205"/>
      <c r="S223" s="205"/>
      <c r="T223" s="206"/>
      <c r="AT223" s="207" t="s">
        <v>248</v>
      </c>
      <c r="AU223" s="207" t="s">
        <v>78</v>
      </c>
      <c r="AV223" s="13" t="s">
        <v>76</v>
      </c>
      <c r="AW223" s="13" t="s">
        <v>31</v>
      </c>
      <c r="AX223" s="13" t="s">
        <v>69</v>
      </c>
      <c r="AY223" s="207" t="s">
        <v>231</v>
      </c>
    </row>
    <row r="224" spans="1:65" s="14" customFormat="1" ht="11.25">
      <c r="B224" s="208"/>
      <c r="C224" s="209"/>
      <c r="D224" s="193" t="s">
        <v>248</v>
      </c>
      <c r="E224" s="210" t="s">
        <v>19</v>
      </c>
      <c r="F224" s="211" t="s">
        <v>1349</v>
      </c>
      <c r="G224" s="209"/>
      <c r="H224" s="212">
        <v>1.1020000000000001</v>
      </c>
      <c r="I224" s="213"/>
      <c r="J224" s="209"/>
      <c r="K224" s="209"/>
      <c r="L224" s="214"/>
      <c r="M224" s="215"/>
      <c r="N224" s="216"/>
      <c r="O224" s="216"/>
      <c r="P224" s="216"/>
      <c r="Q224" s="216"/>
      <c r="R224" s="216"/>
      <c r="S224" s="216"/>
      <c r="T224" s="217"/>
      <c r="AT224" s="218" t="s">
        <v>248</v>
      </c>
      <c r="AU224" s="218" t="s">
        <v>78</v>
      </c>
      <c r="AV224" s="14" t="s">
        <v>78</v>
      </c>
      <c r="AW224" s="14" t="s">
        <v>31</v>
      </c>
      <c r="AX224" s="14" t="s">
        <v>76</v>
      </c>
      <c r="AY224" s="218" t="s">
        <v>231</v>
      </c>
    </row>
    <row r="225" spans="1:65" s="2" customFormat="1" ht="24.2" customHeight="1">
      <c r="A225" s="36"/>
      <c r="B225" s="37"/>
      <c r="C225" s="180" t="s">
        <v>380</v>
      </c>
      <c r="D225" s="180" t="s">
        <v>234</v>
      </c>
      <c r="E225" s="181" t="s">
        <v>1350</v>
      </c>
      <c r="F225" s="182" t="s">
        <v>1351</v>
      </c>
      <c r="G225" s="183" t="s">
        <v>356</v>
      </c>
      <c r="H225" s="184">
        <v>10.548</v>
      </c>
      <c r="I225" s="185"/>
      <c r="J225" s="186">
        <f>ROUND(I225*H225,2)</f>
        <v>0</v>
      </c>
      <c r="K225" s="182" t="s">
        <v>244</v>
      </c>
      <c r="L225" s="41"/>
      <c r="M225" s="187" t="s">
        <v>19</v>
      </c>
      <c r="N225" s="188" t="s">
        <v>40</v>
      </c>
      <c r="O225" s="66"/>
      <c r="P225" s="189">
        <f>O225*H225</f>
        <v>0</v>
      </c>
      <c r="Q225" s="189">
        <v>2.2563399999999998</v>
      </c>
      <c r="R225" s="189">
        <f>Q225*H225</f>
        <v>23.799874319999997</v>
      </c>
      <c r="S225" s="189">
        <v>0</v>
      </c>
      <c r="T225" s="190">
        <f>S225*H225</f>
        <v>0</v>
      </c>
      <c r="U225" s="36"/>
      <c r="V225" s="36"/>
      <c r="W225" s="36"/>
      <c r="X225" s="36"/>
      <c r="Y225" s="36"/>
      <c r="Z225" s="36"/>
      <c r="AA225" s="36"/>
      <c r="AB225" s="36"/>
      <c r="AC225" s="36"/>
      <c r="AD225" s="36"/>
      <c r="AE225" s="36"/>
      <c r="AR225" s="191" t="s">
        <v>238</v>
      </c>
      <c r="AT225" s="191" t="s">
        <v>234</v>
      </c>
      <c r="AU225" s="191" t="s">
        <v>78</v>
      </c>
      <c r="AY225" s="19" t="s">
        <v>231</v>
      </c>
      <c r="BE225" s="192">
        <f>IF(N225="základní",J225,0)</f>
        <v>0</v>
      </c>
      <c r="BF225" s="192">
        <f>IF(N225="snížená",J225,0)</f>
        <v>0</v>
      </c>
      <c r="BG225" s="192">
        <f>IF(N225="zákl. přenesená",J225,0)</f>
        <v>0</v>
      </c>
      <c r="BH225" s="192">
        <f>IF(N225="sníž. přenesená",J225,0)</f>
        <v>0</v>
      </c>
      <c r="BI225" s="192">
        <f>IF(N225="nulová",J225,0)</f>
        <v>0</v>
      </c>
      <c r="BJ225" s="19" t="s">
        <v>76</v>
      </c>
      <c r="BK225" s="192">
        <f>ROUND(I225*H225,2)</f>
        <v>0</v>
      </c>
      <c r="BL225" s="19" t="s">
        <v>238</v>
      </c>
      <c r="BM225" s="191" t="s">
        <v>1352</v>
      </c>
    </row>
    <row r="226" spans="1:65" s="2" customFormat="1" ht="97.5">
      <c r="A226" s="36"/>
      <c r="B226" s="37"/>
      <c r="C226" s="38"/>
      <c r="D226" s="193" t="s">
        <v>246</v>
      </c>
      <c r="E226" s="38"/>
      <c r="F226" s="194" t="s">
        <v>772</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246</v>
      </c>
      <c r="AU226" s="19" t="s">
        <v>78</v>
      </c>
    </row>
    <row r="227" spans="1:65" s="13" customFormat="1" ht="11.25">
      <c r="B227" s="198"/>
      <c r="C227" s="199"/>
      <c r="D227" s="193" t="s">
        <v>248</v>
      </c>
      <c r="E227" s="200" t="s">
        <v>19</v>
      </c>
      <c r="F227" s="201" t="s">
        <v>1353</v>
      </c>
      <c r="G227" s="199"/>
      <c r="H227" s="200" t="s">
        <v>19</v>
      </c>
      <c r="I227" s="202"/>
      <c r="J227" s="199"/>
      <c r="K227" s="199"/>
      <c r="L227" s="203"/>
      <c r="M227" s="204"/>
      <c r="N227" s="205"/>
      <c r="O227" s="205"/>
      <c r="P227" s="205"/>
      <c r="Q227" s="205"/>
      <c r="R227" s="205"/>
      <c r="S227" s="205"/>
      <c r="T227" s="206"/>
      <c r="AT227" s="207" t="s">
        <v>248</v>
      </c>
      <c r="AU227" s="207" t="s">
        <v>78</v>
      </c>
      <c r="AV227" s="13" t="s">
        <v>76</v>
      </c>
      <c r="AW227" s="13" t="s">
        <v>31</v>
      </c>
      <c r="AX227" s="13" t="s">
        <v>69</v>
      </c>
      <c r="AY227" s="207" t="s">
        <v>231</v>
      </c>
    </row>
    <row r="228" spans="1:65" s="14" customFormat="1" ht="22.5">
      <c r="B228" s="208"/>
      <c r="C228" s="209"/>
      <c r="D228" s="193" t="s">
        <v>248</v>
      </c>
      <c r="E228" s="210" t="s">
        <v>19</v>
      </c>
      <c r="F228" s="211" t="s">
        <v>1354</v>
      </c>
      <c r="G228" s="209"/>
      <c r="H228" s="212">
        <v>4.5289999999999999</v>
      </c>
      <c r="I228" s="213"/>
      <c r="J228" s="209"/>
      <c r="K228" s="209"/>
      <c r="L228" s="214"/>
      <c r="M228" s="215"/>
      <c r="N228" s="216"/>
      <c r="O228" s="216"/>
      <c r="P228" s="216"/>
      <c r="Q228" s="216"/>
      <c r="R228" s="216"/>
      <c r="S228" s="216"/>
      <c r="T228" s="217"/>
      <c r="AT228" s="218" t="s">
        <v>248</v>
      </c>
      <c r="AU228" s="218" t="s">
        <v>78</v>
      </c>
      <c r="AV228" s="14" t="s">
        <v>78</v>
      </c>
      <c r="AW228" s="14" t="s">
        <v>31</v>
      </c>
      <c r="AX228" s="14" t="s">
        <v>69</v>
      </c>
      <c r="AY228" s="218" t="s">
        <v>231</v>
      </c>
    </row>
    <row r="229" spans="1:65" s="14" customFormat="1" ht="11.25">
      <c r="B229" s="208"/>
      <c r="C229" s="209"/>
      <c r="D229" s="193" t="s">
        <v>248</v>
      </c>
      <c r="E229" s="210" t="s">
        <v>19</v>
      </c>
      <c r="F229" s="211" t="s">
        <v>1355</v>
      </c>
      <c r="G229" s="209"/>
      <c r="H229" s="212">
        <v>6.0190000000000001</v>
      </c>
      <c r="I229" s="213"/>
      <c r="J229" s="209"/>
      <c r="K229" s="209"/>
      <c r="L229" s="214"/>
      <c r="M229" s="215"/>
      <c r="N229" s="216"/>
      <c r="O229" s="216"/>
      <c r="P229" s="216"/>
      <c r="Q229" s="216"/>
      <c r="R229" s="216"/>
      <c r="S229" s="216"/>
      <c r="T229" s="217"/>
      <c r="AT229" s="218" t="s">
        <v>248</v>
      </c>
      <c r="AU229" s="218" t="s">
        <v>78</v>
      </c>
      <c r="AV229" s="14" t="s">
        <v>78</v>
      </c>
      <c r="AW229" s="14" t="s">
        <v>31</v>
      </c>
      <c r="AX229" s="14" t="s">
        <v>69</v>
      </c>
      <c r="AY229" s="218" t="s">
        <v>231</v>
      </c>
    </row>
    <row r="230" spans="1:65" s="15" customFormat="1" ht="11.25">
      <c r="B230" s="219"/>
      <c r="C230" s="220"/>
      <c r="D230" s="193" t="s">
        <v>248</v>
      </c>
      <c r="E230" s="221" t="s">
        <v>19</v>
      </c>
      <c r="F230" s="222" t="s">
        <v>260</v>
      </c>
      <c r="G230" s="220"/>
      <c r="H230" s="223">
        <v>10.548</v>
      </c>
      <c r="I230" s="224"/>
      <c r="J230" s="220"/>
      <c r="K230" s="220"/>
      <c r="L230" s="225"/>
      <c r="M230" s="226"/>
      <c r="N230" s="227"/>
      <c r="O230" s="227"/>
      <c r="P230" s="227"/>
      <c r="Q230" s="227"/>
      <c r="R230" s="227"/>
      <c r="S230" s="227"/>
      <c r="T230" s="228"/>
      <c r="AT230" s="229" t="s">
        <v>248</v>
      </c>
      <c r="AU230" s="229" t="s">
        <v>78</v>
      </c>
      <c r="AV230" s="15" t="s">
        <v>238</v>
      </c>
      <c r="AW230" s="15" t="s">
        <v>31</v>
      </c>
      <c r="AX230" s="15" t="s">
        <v>76</v>
      </c>
      <c r="AY230" s="229" t="s">
        <v>231</v>
      </c>
    </row>
    <row r="231" spans="1:65" s="2" customFormat="1" ht="24.2" customHeight="1">
      <c r="A231" s="36"/>
      <c r="B231" s="37"/>
      <c r="C231" s="180" t="s">
        <v>384</v>
      </c>
      <c r="D231" s="180" t="s">
        <v>234</v>
      </c>
      <c r="E231" s="181" t="s">
        <v>1356</v>
      </c>
      <c r="F231" s="182" t="s">
        <v>1357</v>
      </c>
      <c r="G231" s="183" t="s">
        <v>356</v>
      </c>
      <c r="H231" s="184">
        <v>3.2</v>
      </c>
      <c r="I231" s="185"/>
      <c r="J231" s="186">
        <f>ROUND(I231*H231,2)</f>
        <v>0</v>
      </c>
      <c r="K231" s="182" t="s">
        <v>244</v>
      </c>
      <c r="L231" s="41"/>
      <c r="M231" s="187" t="s">
        <v>19</v>
      </c>
      <c r="N231" s="188" t="s">
        <v>40</v>
      </c>
      <c r="O231" s="66"/>
      <c r="P231" s="189">
        <f>O231*H231</f>
        <v>0</v>
      </c>
      <c r="Q231" s="189">
        <v>2.2563399999999998</v>
      </c>
      <c r="R231" s="189">
        <f>Q231*H231</f>
        <v>7.220288</v>
      </c>
      <c r="S231" s="189">
        <v>0</v>
      </c>
      <c r="T231" s="190">
        <f>S231*H231</f>
        <v>0</v>
      </c>
      <c r="U231" s="36"/>
      <c r="V231" s="36"/>
      <c r="W231" s="36"/>
      <c r="X231" s="36"/>
      <c r="Y231" s="36"/>
      <c r="Z231" s="36"/>
      <c r="AA231" s="36"/>
      <c r="AB231" s="36"/>
      <c r="AC231" s="36"/>
      <c r="AD231" s="36"/>
      <c r="AE231" s="36"/>
      <c r="AR231" s="191" t="s">
        <v>238</v>
      </c>
      <c r="AT231" s="191" t="s">
        <v>234</v>
      </c>
      <c r="AU231" s="191" t="s">
        <v>78</v>
      </c>
      <c r="AY231" s="19" t="s">
        <v>231</v>
      </c>
      <c r="BE231" s="192">
        <f>IF(N231="základní",J231,0)</f>
        <v>0</v>
      </c>
      <c r="BF231" s="192">
        <f>IF(N231="snížená",J231,0)</f>
        <v>0</v>
      </c>
      <c r="BG231" s="192">
        <f>IF(N231="zákl. přenesená",J231,0)</f>
        <v>0</v>
      </c>
      <c r="BH231" s="192">
        <f>IF(N231="sníž. přenesená",J231,0)</f>
        <v>0</v>
      </c>
      <c r="BI231" s="192">
        <f>IF(N231="nulová",J231,0)</f>
        <v>0</v>
      </c>
      <c r="BJ231" s="19" t="s">
        <v>76</v>
      </c>
      <c r="BK231" s="192">
        <f>ROUND(I231*H231,2)</f>
        <v>0</v>
      </c>
      <c r="BL231" s="19" t="s">
        <v>238</v>
      </c>
      <c r="BM231" s="191" t="s">
        <v>1358</v>
      </c>
    </row>
    <row r="232" spans="1:65" s="2" customFormat="1" ht="97.5">
      <c r="A232" s="36"/>
      <c r="B232" s="37"/>
      <c r="C232" s="38"/>
      <c r="D232" s="193" t="s">
        <v>246</v>
      </c>
      <c r="E232" s="38"/>
      <c r="F232" s="194" t="s">
        <v>772</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246</v>
      </c>
      <c r="AU232" s="19" t="s">
        <v>78</v>
      </c>
    </row>
    <row r="233" spans="1:65" s="13" customFormat="1" ht="11.25">
      <c r="B233" s="198"/>
      <c r="C233" s="199"/>
      <c r="D233" s="193" t="s">
        <v>248</v>
      </c>
      <c r="E233" s="200" t="s">
        <v>19</v>
      </c>
      <c r="F233" s="201" t="s">
        <v>1359</v>
      </c>
      <c r="G233" s="199"/>
      <c r="H233" s="200" t="s">
        <v>19</v>
      </c>
      <c r="I233" s="202"/>
      <c r="J233" s="199"/>
      <c r="K233" s="199"/>
      <c r="L233" s="203"/>
      <c r="M233" s="204"/>
      <c r="N233" s="205"/>
      <c r="O233" s="205"/>
      <c r="P233" s="205"/>
      <c r="Q233" s="205"/>
      <c r="R233" s="205"/>
      <c r="S233" s="205"/>
      <c r="T233" s="206"/>
      <c r="AT233" s="207" t="s">
        <v>248</v>
      </c>
      <c r="AU233" s="207" t="s">
        <v>78</v>
      </c>
      <c r="AV233" s="13" t="s">
        <v>76</v>
      </c>
      <c r="AW233" s="13" t="s">
        <v>31</v>
      </c>
      <c r="AX233" s="13" t="s">
        <v>69</v>
      </c>
      <c r="AY233" s="207" t="s">
        <v>231</v>
      </c>
    </row>
    <row r="234" spans="1:65" s="14" customFormat="1" ht="11.25">
      <c r="B234" s="208"/>
      <c r="C234" s="209"/>
      <c r="D234" s="193" t="s">
        <v>248</v>
      </c>
      <c r="E234" s="210" t="s">
        <v>19</v>
      </c>
      <c r="F234" s="211" t="s">
        <v>1360</v>
      </c>
      <c r="G234" s="209"/>
      <c r="H234" s="212">
        <v>2.0649999999999999</v>
      </c>
      <c r="I234" s="213"/>
      <c r="J234" s="209"/>
      <c r="K234" s="209"/>
      <c r="L234" s="214"/>
      <c r="M234" s="215"/>
      <c r="N234" s="216"/>
      <c r="O234" s="216"/>
      <c r="P234" s="216"/>
      <c r="Q234" s="216"/>
      <c r="R234" s="216"/>
      <c r="S234" s="216"/>
      <c r="T234" s="217"/>
      <c r="AT234" s="218" t="s">
        <v>248</v>
      </c>
      <c r="AU234" s="218" t="s">
        <v>78</v>
      </c>
      <c r="AV234" s="14" t="s">
        <v>78</v>
      </c>
      <c r="AW234" s="14" t="s">
        <v>31</v>
      </c>
      <c r="AX234" s="14" t="s">
        <v>69</v>
      </c>
      <c r="AY234" s="218" t="s">
        <v>231</v>
      </c>
    </row>
    <row r="235" spans="1:65" s="13" customFormat="1" ht="11.25">
      <c r="B235" s="198"/>
      <c r="C235" s="199"/>
      <c r="D235" s="193" t="s">
        <v>248</v>
      </c>
      <c r="E235" s="200" t="s">
        <v>19</v>
      </c>
      <c r="F235" s="201" t="s">
        <v>1361</v>
      </c>
      <c r="G235" s="199"/>
      <c r="H235" s="200" t="s">
        <v>19</v>
      </c>
      <c r="I235" s="202"/>
      <c r="J235" s="199"/>
      <c r="K235" s="199"/>
      <c r="L235" s="203"/>
      <c r="M235" s="204"/>
      <c r="N235" s="205"/>
      <c r="O235" s="205"/>
      <c r="P235" s="205"/>
      <c r="Q235" s="205"/>
      <c r="R235" s="205"/>
      <c r="S235" s="205"/>
      <c r="T235" s="206"/>
      <c r="AT235" s="207" t="s">
        <v>248</v>
      </c>
      <c r="AU235" s="207" t="s">
        <v>78</v>
      </c>
      <c r="AV235" s="13" t="s">
        <v>76</v>
      </c>
      <c r="AW235" s="13" t="s">
        <v>31</v>
      </c>
      <c r="AX235" s="13" t="s">
        <v>69</v>
      </c>
      <c r="AY235" s="207" t="s">
        <v>231</v>
      </c>
    </row>
    <row r="236" spans="1:65" s="14" customFormat="1" ht="11.25">
      <c r="B236" s="208"/>
      <c r="C236" s="209"/>
      <c r="D236" s="193" t="s">
        <v>248</v>
      </c>
      <c r="E236" s="210" t="s">
        <v>19</v>
      </c>
      <c r="F236" s="211" t="s">
        <v>1362</v>
      </c>
      <c r="G236" s="209"/>
      <c r="H236" s="212">
        <v>1.135</v>
      </c>
      <c r="I236" s="213"/>
      <c r="J236" s="209"/>
      <c r="K236" s="209"/>
      <c r="L236" s="214"/>
      <c r="M236" s="215"/>
      <c r="N236" s="216"/>
      <c r="O236" s="216"/>
      <c r="P236" s="216"/>
      <c r="Q236" s="216"/>
      <c r="R236" s="216"/>
      <c r="S236" s="216"/>
      <c r="T236" s="217"/>
      <c r="AT236" s="218" t="s">
        <v>248</v>
      </c>
      <c r="AU236" s="218" t="s">
        <v>78</v>
      </c>
      <c r="AV236" s="14" t="s">
        <v>78</v>
      </c>
      <c r="AW236" s="14" t="s">
        <v>31</v>
      </c>
      <c r="AX236" s="14" t="s">
        <v>69</v>
      </c>
      <c r="AY236" s="218" t="s">
        <v>231</v>
      </c>
    </row>
    <row r="237" spans="1:65" s="15" customFormat="1" ht="11.25">
      <c r="B237" s="219"/>
      <c r="C237" s="220"/>
      <c r="D237" s="193" t="s">
        <v>248</v>
      </c>
      <c r="E237" s="221" t="s">
        <v>19</v>
      </c>
      <c r="F237" s="222" t="s">
        <v>260</v>
      </c>
      <c r="G237" s="220"/>
      <c r="H237" s="223">
        <v>3.2</v>
      </c>
      <c r="I237" s="224"/>
      <c r="J237" s="220"/>
      <c r="K237" s="220"/>
      <c r="L237" s="225"/>
      <c r="M237" s="226"/>
      <c r="N237" s="227"/>
      <c r="O237" s="227"/>
      <c r="P237" s="227"/>
      <c r="Q237" s="227"/>
      <c r="R237" s="227"/>
      <c r="S237" s="227"/>
      <c r="T237" s="228"/>
      <c r="AT237" s="229" t="s">
        <v>248</v>
      </c>
      <c r="AU237" s="229" t="s">
        <v>78</v>
      </c>
      <c r="AV237" s="15" t="s">
        <v>238</v>
      </c>
      <c r="AW237" s="15" t="s">
        <v>31</v>
      </c>
      <c r="AX237" s="15" t="s">
        <v>76</v>
      </c>
      <c r="AY237" s="229" t="s">
        <v>231</v>
      </c>
    </row>
    <row r="238" spans="1:65" s="2" customFormat="1" ht="16.5" customHeight="1">
      <c r="A238" s="36"/>
      <c r="B238" s="37"/>
      <c r="C238" s="180" t="s">
        <v>378</v>
      </c>
      <c r="D238" s="180" t="s">
        <v>234</v>
      </c>
      <c r="E238" s="181" t="s">
        <v>775</v>
      </c>
      <c r="F238" s="182" t="s">
        <v>776</v>
      </c>
      <c r="G238" s="183" t="s">
        <v>243</v>
      </c>
      <c r="H238" s="184">
        <v>54.222000000000001</v>
      </c>
      <c r="I238" s="185"/>
      <c r="J238" s="186">
        <f>ROUND(I238*H238,2)</f>
        <v>0</v>
      </c>
      <c r="K238" s="182" t="s">
        <v>244</v>
      </c>
      <c r="L238" s="41"/>
      <c r="M238" s="187" t="s">
        <v>19</v>
      </c>
      <c r="N238" s="188" t="s">
        <v>40</v>
      </c>
      <c r="O238" s="66"/>
      <c r="P238" s="189">
        <f>O238*H238</f>
        <v>0</v>
      </c>
      <c r="Q238" s="189">
        <v>2.6900000000000001E-3</v>
      </c>
      <c r="R238" s="189">
        <f>Q238*H238</f>
        <v>0.14585718</v>
      </c>
      <c r="S238" s="189">
        <v>0</v>
      </c>
      <c r="T238" s="190">
        <f>S238*H238</f>
        <v>0</v>
      </c>
      <c r="U238" s="36"/>
      <c r="V238" s="36"/>
      <c r="W238" s="36"/>
      <c r="X238" s="36"/>
      <c r="Y238" s="36"/>
      <c r="Z238" s="36"/>
      <c r="AA238" s="36"/>
      <c r="AB238" s="36"/>
      <c r="AC238" s="36"/>
      <c r="AD238" s="36"/>
      <c r="AE238" s="36"/>
      <c r="AR238" s="191" t="s">
        <v>238</v>
      </c>
      <c r="AT238" s="191" t="s">
        <v>234</v>
      </c>
      <c r="AU238" s="191" t="s">
        <v>78</v>
      </c>
      <c r="AY238" s="19" t="s">
        <v>231</v>
      </c>
      <c r="BE238" s="192">
        <f>IF(N238="základní",J238,0)</f>
        <v>0</v>
      </c>
      <c r="BF238" s="192">
        <f>IF(N238="snížená",J238,0)</f>
        <v>0</v>
      </c>
      <c r="BG238" s="192">
        <f>IF(N238="zákl. přenesená",J238,0)</f>
        <v>0</v>
      </c>
      <c r="BH238" s="192">
        <f>IF(N238="sníž. přenesená",J238,0)</f>
        <v>0</v>
      </c>
      <c r="BI238" s="192">
        <f>IF(N238="nulová",J238,0)</f>
        <v>0</v>
      </c>
      <c r="BJ238" s="19" t="s">
        <v>76</v>
      </c>
      <c r="BK238" s="192">
        <f>ROUND(I238*H238,2)</f>
        <v>0</v>
      </c>
      <c r="BL238" s="19" t="s">
        <v>238</v>
      </c>
      <c r="BM238" s="191" t="s">
        <v>1363</v>
      </c>
    </row>
    <row r="239" spans="1:65" s="2" customFormat="1" ht="58.5">
      <c r="A239" s="36"/>
      <c r="B239" s="37"/>
      <c r="C239" s="38"/>
      <c r="D239" s="193" t="s">
        <v>246</v>
      </c>
      <c r="E239" s="38"/>
      <c r="F239" s="194" t="s">
        <v>750</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246</v>
      </c>
      <c r="AU239" s="19" t="s">
        <v>78</v>
      </c>
    </row>
    <row r="240" spans="1:65" s="13" customFormat="1" ht="11.25">
      <c r="B240" s="198"/>
      <c r="C240" s="199"/>
      <c r="D240" s="193" t="s">
        <v>248</v>
      </c>
      <c r="E240" s="200" t="s">
        <v>19</v>
      </c>
      <c r="F240" s="201" t="s">
        <v>1353</v>
      </c>
      <c r="G240" s="199"/>
      <c r="H240" s="200" t="s">
        <v>19</v>
      </c>
      <c r="I240" s="202"/>
      <c r="J240" s="199"/>
      <c r="K240" s="199"/>
      <c r="L240" s="203"/>
      <c r="M240" s="204"/>
      <c r="N240" s="205"/>
      <c r="O240" s="205"/>
      <c r="P240" s="205"/>
      <c r="Q240" s="205"/>
      <c r="R240" s="205"/>
      <c r="S240" s="205"/>
      <c r="T240" s="206"/>
      <c r="AT240" s="207" t="s">
        <v>248</v>
      </c>
      <c r="AU240" s="207" t="s">
        <v>78</v>
      </c>
      <c r="AV240" s="13" t="s">
        <v>76</v>
      </c>
      <c r="AW240" s="13" t="s">
        <v>31</v>
      </c>
      <c r="AX240" s="13" t="s">
        <v>69</v>
      </c>
      <c r="AY240" s="207" t="s">
        <v>231</v>
      </c>
    </row>
    <row r="241" spans="1:65" s="14" customFormat="1" ht="11.25">
      <c r="B241" s="208"/>
      <c r="C241" s="209"/>
      <c r="D241" s="193" t="s">
        <v>248</v>
      </c>
      <c r="E241" s="210" t="s">
        <v>19</v>
      </c>
      <c r="F241" s="211" t="s">
        <v>1364</v>
      </c>
      <c r="G241" s="209"/>
      <c r="H241" s="212">
        <v>16.620999999999999</v>
      </c>
      <c r="I241" s="213"/>
      <c r="J241" s="209"/>
      <c r="K241" s="209"/>
      <c r="L241" s="214"/>
      <c r="M241" s="215"/>
      <c r="N241" s="216"/>
      <c r="O241" s="216"/>
      <c r="P241" s="216"/>
      <c r="Q241" s="216"/>
      <c r="R241" s="216"/>
      <c r="S241" s="216"/>
      <c r="T241" s="217"/>
      <c r="AT241" s="218" t="s">
        <v>248</v>
      </c>
      <c r="AU241" s="218" t="s">
        <v>78</v>
      </c>
      <c r="AV241" s="14" t="s">
        <v>78</v>
      </c>
      <c r="AW241" s="14" t="s">
        <v>31</v>
      </c>
      <c r="AX241" s="14" t="s">
        <v>69</v>
      </c>
      <c r="AY241" s="218" t="s">
        <v>231</v>
      </c>
    </row>
    <row r="242" spans="1:65" s="14" customFormat="1" ht="11.25">
      <c r="B242" s="208"/>
      <c r="C242" s="209"/>
      <c r="D242" s="193" t="s">
        <v>248</v>
      </c>
      <c r="E242" s="210" t="s">
        <v>19</v>
      </c>
      <c r="F242" s="211" t="s">
        <v>1365</v>
      </c>
      <c r="G242" s="209"/>
      <c r="H242" s="212">
        <v>24.076000000000001</v>
      </c>
      <c r="I242" s="213"/>
      <c r="J242" s="209"/>
      <c r="K242" s="209"/>
      <c r="L242" s="214"/>
      <c r="M242" s="215"/>
      <c r="N242" s="216"/>
      <c r="O242" s="216"/>
      <c r="P242" s="216"/>
      <c r="Q242" s="216"/>
      <c r="R242" s="216"/>
      <c r="S242" s="216"/>
      <c r="T242" s="217"/>
      <c r="AT242" s="218" t="s">
        <v>248</v>
      </c>
      <c r="AU242" s="218" t="s">
        <v>78</v>
      </c>
      <c r="AV242" s="14" t="s">
        <v>78</v>
      </c>
      <c r="AW242" s="14" t="s">
        <v>31</v>
      </c>
      <c r="AX242" s="14" t="s">
        <v>69</v>
      </c>
      <c r="AY242" s="218" t="s">
        <v>231</v>
      </c>
    </row>
    <row r="243" spans="1:65" s="13" customFormat="1" ht="11.25">
      <c r="B243" s="198"/>
      <c r="C243" s="199"/>
      <c r="D243" s="193" t="s">
        <v>248</v>
      </c>
      <c r="E243" s="200" t="s">
        <v>19</v>
      </c>
      <c r="F243" s="201" t="s">
        <v>1359</v>
      </c>
      <c r="G243" s="199"/>
      <c r="H243" s="200" t="s">
        <v>19</v>
      </c>
      <c r="I243" s="202"/>
      <c r="J243" s="199"/>
      <c r="K243" s="199"/>
      <c r="L243" s="203"/>
      <c r="M243" s="204"/>
      <c r="N243" s="205"/>
      <c r="O243" s="205"/>
      <c r="P243" s="205"/>
      <c r="Q243" s="205"/>
      <c r="R243" s="205"/>
      <c r="S243" s="205"/>
      <c r="T243" s="206"/>
      <c r="AT243" s="207" t="s">
        <v>248</v>
      </c>
      <c r="AU243" s="207" t="s">
        <v>78</v>
      </c>
      <c r="AV243" s="13" t="s">
        <v>76</v>
      </c>
      <c r="AW243" s="13" t="s">
        <v>31</v>
      </c>
      <c r="AX243" s="13" t="s">
        <v>69</v>
      </c>
      <c r="AY243" s="207" t="s">
        <v>231</v>
      </c>
    </row>
    <row r="244" spans="1:65" s="14" customFormat="1" ht="11.25">
      <c r="B244" s="208"/>
      <c r="C244" s="209"/>
      <c r="D244" s="193" t="s">
        <v>248</v>
      </c>
      <c r="E244" s="210" t="s">
        <v>19</v>
      </c>
      <c r="F244" s="211" t="s">
        <v>1366</v>
      </c>
      <c r="G244" s="209"/>
      <c r="H244" s="212">
        <v>9.4710000000000001</v>
      </c>
      <c r="I244" s="213"/>
      <c r="J244" s="209"/>
      <c r="K244" s="209"/>
      <c r="L244" s="214"/>
      <c r="M244" s="215"/>
      <c r="N244" s="216"/>
      <c r="O244" s="216"/>
      <c r="P244" s="216"/>
      <c r="Q244" s="216"/>
      <c r="R244" s="216"/>
      <c r="S244" s="216"/>
      <c r="T244" s="217"/>
      <c r="AT244" s="218" t="s">
        <v>248</v>
      </c>
      <c r="AU244" s="218" t="s">
        <v>78</v>
      </c>
      <c r="AV244" s="14" t="s">
        <v>78</v>
      </c>
      <c r="AW244" s="14" t="s">
        <v>31</v>
      </c>
      <c r="AX244" s="14" t="s">
        <v>69</v>
      </c>
      <c r="AY244" s="218" t="s">
        <v>231</v>
      </c>
    </row>
    <row r="245" spans="1:65" s="13" customFormat="1" ht="11.25">
      <c r="B245" s="198"/>
      <c r="C245" s="199"/>
      <c r="D245" s="193" t="s">
        <v>248</v>
      </c>
      <c r="E245" s="200" t="s">
        <v>19</v>
      </c>
      <c r="F245" s="201" t="s">
        <v>1361</v>
      </c>
      <c r="G245" s="199"/>
      <c r="H245" s="200" t="s">
        <v>19</v>
      </c>
      <c r="I245" s="202"/>
      <c r="J245" s="199"/>
      <c r="K245" s="199"/>
      <c r="L245" s="203"/>
      <c r="M245" s="204"/>
      <c r="N245" s="205"/>
      <c r="O245" s="205"/>
      <c r="P245" s="205"/>
      <c r="Q245" s="205"/>
      <c r="R245" s="205"/>
      <c r="S245" s="205"/>
      <c r="T245" s="206"/>
      <c r="AT245" s="207" t="s">
        <v>248</v>
      </c>
      <c r="AU245" s="207" t="s">
        <v>78</v>
      </c>
      <c r="AV245" s="13" t="s">
        <v>76</v>
      </c>
      <c r="AW245" s="13" t="s">
        <v>31</v>
      </c>
      <c r="AX245" s="13" t="s">
        <v>69</v>
      </c>
      <c r="AY245" s="207" t="s">
        <v>231</v>
      </c>
    </row>
    <row r="246" spans="1:65" s="14" customFormat="1" ht="11.25">
      <c r="B246" s="208"/>
      <c r="C246" s="209"/>
      <c r="D246" s="193" t="s">
        <v>248</v>
      </c>
      <c r="E246" s="210" t="s">
        <v>19</v>
      </c>
      <c r="F246" s="211" t="s">
        <v>1367</v>
      </c>
      <c r="G246" s="209"/>
      <c r="H246" s="212">
        <v>4.0540000000000003</v>
      </c>
      <c r="I246" s="213"/>
      <c r="J246" s="209"/>
      <c r="K246" s="209"/>
      <c r="L246" s="214"/>
      <c r="M246" s="215"/>
      <c r="N246" s="216"/>
      <c r="O246" s="216"/>
      <c r="P246" s="216"/>
      <c r="Q246" s="216"/>
      <c r="R246" s="216"/>
      <c r="S246" s="216"/>
      <c r="T246" s="217"/>
      <c r="AT246" s="218" t="s">
        <v>248</v>
      </c>
      <c r="AU246" s="218" t="s">
        <v>78</v>
      </c>
      <c r="AV246" s="14" t="s">
        <v>78</v>
      </c>
      <c r="AW246" s="14" t="s">
        <v>31</v>
      </c>
      <c r="AX246" s="14" t="s">
        <v>69</v>
      </c>
      <c r="AY246" s="218" t="s">
        <v>231</v>
      </c>
    </row>
    <row r="247" spans="1:65" s="15" customFormat="1" ht="11.25">
      <c r="B247" s="219"/>
      <c r="C247" s="220"/>
      <c r="D247" s="193" t="s">
        <v>248</v>
      </c>
      <c r="E247" s="221" t="s">
        <v>19</v>
      </c>
      <c r="F247" s="222" t="s">
        <v>260</v>
      </c>
      <c r="G247" s="220"/>
      <c r="H247" s="223">
        <v>54.222000000000008</v>
      </c>
      <c r="I247" s="224"/>
      <c r="J247" s="220"/>
      <c r="K247" s="220"/>
      <c r="L247" s="225"/>
      <c r="M247" s="226"/>
      <c r="N247" s="227"/>
      <c r="O247" s="227"/>
      <c r="P247" s="227"/>
      <c r="Q247" s="227"/>
      <c r="R247" s="227"/>
      <c r="S247" s="227"/>
      <c r="T247" s="228"/>
      <c r="AT247" s="229" t="s">
        <v>248</v>
      </c>
      <c r="AU247" s="229" t="s">
        <v>78</v>
      </c>
      <c r="AV247" s="15" t="s">
        <v>238</v>
      </c>
      <c r="AW247" s="15" t="s">
        <v>31</v>
      </c>
      <c r="AX247" s="15" t="s">
        <v>76</v>
      </c>
      <c r="AY247" s="229" t="s">
        <v>231</v>
      </c>
    </row>
    <row r="248" spans="1:65" s="2" customFormat="1" ht="16.5" customHeight="1">
      <c r="A248" s="36"/>
      <c r="B248" s="37"/>
      <c r="C248" s="180" t="s">
        <v>391</v>
      </c>
      <c r="D248" s="180" t="s">
        <v>234</v>
      </c>
      <c r="E248" s="181" t="s">
        <v>780</v>
      </c>
      <c r="F248" s="182" t="s">
        <v>781</v>
      </c>
      <c r="G248" s="183" t="s">
        <v>243</v>
      </c>
      <c r="H248" s="184">
        <v>54.222000000000001</v>
      </c>
      <c r="I248" s="185"/>
      <c r="J248" s="186">
        <f>ROUND(I248*H248,2)</f>
        <v>0</v>
      </c>
      <c r="K248" s="182" t="s">
        <v>244</v>
      </c>
      <c r="L248" s="41"/>
      <c r="M248" s="187" t="s">
        <v>19</v>
      </c>
      <c r="N248" s="188" t="s">
        <v>40</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238</v>
      </c>
      <c r="AT248" s="191" t="s">
        <v>234</v>
      </c>
      <c r="AU248" s="191" t="s">
        <v>78</v>
      </c>
      <c r="AY248" s="19" t="s">
        <v>231</v>
      </c>
      <c r="BE248" s="192">
        <f>IF(N248="základní",J248,0)</f>
        <v>0</v>
      </c>
      <c r="BF248" s="192">
        <f>IF(N248="snížená",J248,0)</f>
        <v>0</v>
      </c>
      <c r="BG248" s="192">
        <f>IF(N248="zákl. přenesená",J248,0)</f>
        <v>0</v>
      </c>
      <c r="BH248" s="192">
        <f>IF(N248="sníž. přenesená",J248,0)</f>
        <v>0</v>
      </c>
      <c r="BI248" s="192">
        <f>IF(N248="nulová",J248,0)</f>
        <v>0</v>
      </c>
      <c r="BJ248" s="19" t="s">
        <v>76</v>
      </c>
      <c r="BK248" s="192">
        <f>ROUND(I248*H248,2)</f>
        <v>0</v>
      </c>
      <c r="BL248" s="19" t="s">
        <v>238</v>
      </c>
      <c r="BM248" s="191" t="s">
        <v>1368</v>
      </c>
    </row>
    <row r="249" spans="1:65" s="2" customFormat="1" ht="58.5">
      <c r="A249" s="36"/>
      <c r="B249" s="37"/>
      <c r="C249" s="38"/>
      <c r="D249" s="193" t="s">
        <v>246</v>
      </c>
      <c r="E249" s="38"/>
      <c r="F249" s="194" t="s">
        <v>750</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246</v>
      </c>
      <c r="AU249" s="19" t="s">
        <v>78</v>
      </c>
    </row>
    <row r="250" spans="1:65" s="2" customFormat="1" ht="55.5" customHeight="1">
      <c r="A250" s="36"/>
      <c r="B250" s="37"/>
      <c r="C250" s="180" t="s">
        <v>395</v>
      </c>
      <c r="D250" s="180" t="s">
        <v>234</v>
      </c>
      <c r="E250" s="181" t="s">
        <v>1369</v>
      </c>
      <c r="F250" s="182" t="s">
        <v>1370</v>
      </c>
      <c r="G250" s="183" t="s">
        <v>237</v>
      </c>
      <c r="H250" s="184">
        <v>5</v>
      </c>
      <c r="I250" s="185"/>
      <c r="J250" s="186">
        <f>ROUND(I250*H250,2)</f>
        <v>0</v>
      </c>
      <c r="K250" s="182" t="s">
        <v>244</v>
      </c>
      <c r="L250" s="41"/>
      <c r="M250" s="187" t="s">
        <v>19</v>
      </c>
      <c r="N250" s="188" t="s">
        <v>40</v>
      </c>
      <c r="O250" s="66"/>
      <c r="P250" s="189">
        <f>O250*H250</f>
        <v>0</v>
      </c>
      <c r="Q250" s="189">
        <v>1.3509999999999999E-2</v>
      </c>
      <c r="R250" s="189">
        <f>Q250*H250</f>
        <v>6.7549999999999999E-2</v>
      </c>
      <c r="S250" s="189">
        <v>0</v>
      </c>
      <c r="T250" s="190">
        <f>S250*H250</f>
        <v>0</v>
      </c>
      <c r="U250" s="36"/>
      <c r="V250" s="36"/>
      <c r="W250" s="36"/>
      <c r="X250" s="36"/>
      <c r="Y250" s="36"/>
      <c r="Z250" s="36"/>
      <c r="AA250" s="36"/>
      <c r="AB250" s="36"/>
      <c r="AC250" s="36"/>
      <c r="AD250" s="36"/>
      <c r="AE250" s="36"/>
      <c r="AR250" s="191" t="s">
        <v>238</v>
      </c>
      <c r="AT250" s="191" t="s">
        <v>234</v>
      </c>
      <c r="AU250" s="191" t="s">
        <v>78</v>
      </c>
      <c r="AY250" s="19" t="s">
        <v>231</v>
      </c>
      <c r="BE250" s="192">
        <f>IF(N250="základní",J250,0)</f>
        <v>0</v>
      </c>
      <c r="BF250" s="192">
        <f>IF(N250="snížená",J250,0)</f>
        <v>0</v>
      </c>
      <c r="BG250" s="192">
        <f>IF(N250="zákl. přenesená",J250,0)</f>
        <v>0</v>
      </c>
      <c r="BH250" s="192">
        <f>IF(N250="sníž. přenesená",J250,0)</f>
        <v>0</v>
      </c>
      <c r="BI250" s="192">
        <f>IF(N250="nulová",J250,0)</f>
        <v>0</v>
      </c>
      <c r="BJ250" s="19" t="s">
        <v>76</v>
      </c>
      <c r="BK250" s="192">
        <f>ROUND(I250*H250,2)</f>
        <v>0</v>
      </c>
      <c r="BL250" s="19" t="s">
        <v>238</v>
      </c>
      <c r="BM250" s="191" t="s">
        <v>1371</v>
      </c>
    </row>
    <row r="251" spans="1:65" s="2" customFormat="1" ht="117">
      <c r="A251" s="36"/>
      <c r="B251" s="37"/>
      <c r="C251" s="38"/>
      <c r="D251" s="193" t="s">
        <v>246</v>
      </c>
      <c r="E251" s="38"/>
      <c r="F251" s="194" t="s">
        <v>1372</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246</v>
      </c>
      <c r="AU251" s="19" t="s">
        <v>78</v>
      </c>
    </row>
    <row r="252" spans="1:65" s="13" customFormat="1" ht="11.25">
      <c r="B252" s="198"/>
      <c r="C252" s="199"/>
      <c r="D252" s="193" t="s">
        <v>248</v>
      </c>
      <c r="E252" s="200" t="s">
        <v>19</v>
      </c>
      <c r="F252" s="201" t="s">
        <v>1373</v>
      </c>
      <c r="G252" s="199"/>
      <c r="H252" s="200" t="s">
        <v>19</v>
      </c>
      <c r="I252" s="202"/>
      <c r="J252" s="199"/>
      <c r="K252" s="199"/>
      <c r="L252" s="203"/>
      <c r="M252" s="204"/>
      <c r="N252" s="205"/>
      <c r="O252" s="205"/>
      <c r="P252" s="205"/>
      <c r="Q252" s="205"/>
      <c r="R252" s="205"/>
      <c r="S252" s="205"/>
      <c r="T252" s="206"/>
      <c r="AT252" s="207" t="s">
        <v>248</v>
      </c>
      <c r="AU252" s="207" t="s">
        <v>78</v>
      </c>
      <c r="AV252" s="13" t="s">
        <v>76</v>
      </c>
      <c r="AW252" s="13" t="s">
        <v>31</v>
      </c>
      <c r="AX252" s="13" t="s">
        <v>69</v>
      </c>
      <c r="AY252" s="207" t="s">
        <v>231</v>
      </c>
    </row>
    <row r="253" spans="1:65" s="14" customFormat="1" ht="11.25">
      <c r="B253" s="208"/>
      <c r="C253" s="209"/>
      <c r="D253" s="193" t="s">
        <v>248</v>
      </c>
      <c r="E253" s="210" t="s">
        <v>19</v>
      </c>
      <c r="F253" s="211" t="s">
        <v>119</v>
      </c>
      <c r="G253" s="209"/>
      <c r="H253" s="212">
        <v>3</v>
      </c>
      <c r="I253" s="213"/>
      <c r="J253" s="209"/>
      <c r="K253" s="209"/>
      <c r="L253" s="214"/>
      <c r="M253" s="215"/>
      <c r="N253" s="216"/>
      <c r="O253" s="216"/>
      <c r="P253" s="216"/>
      <c r="Q253" s="216"/>
      <c r="R253" s="216"/>
      <c r="S253" s="216"/>
      <c r="T253" s="217"/>
      <c r="AT253" s="218" t="s">
        <v>248</v>
      </c>
      <c r="AU253" s="218" t="s">
        <v>78</v>
      </c>
      <c r="AV253" s="14" t="s">
        <v>78</v>
      </c>
      <c r="AW253" s="14" t="s">
        <v>31</v>
      </c>
      <c r="AX253" s="14" t="s">
        <v>69</v>
      </c>
      <c r="AY253" s="218" t="s">
        <v>231</v>
      </c>
    </row>
    <row r="254" spans="1:65" s="13" customFormat="1" ht="11.25">
      <c r="B254" s="198"/>
      <c r="C254" s="199"/>
      <c r="D254" s="193" t="s">
        <v>248</v>
      </c>
      <c r="E254" s="200" t="s">
        <v>19</v>
      </c>
      <c r="F254" s="201" t="s">
        <v>1374</v>
      </c>
      <c r="G254" s="199"/>
      <c r="H254" s="200" t="s">
        <v>19</v>
      </c>
      <c r="I254" s="202"/>
      <c r="J254" s="199"/>
      <c r="K254" s="199"/>
      <c r="L254" s="203"/>
      <c r="M254" s="204"/>
      <c r="N254" s="205"/>
      <c r="O254" s="205"/>
      <c r="P254" s="205"/>
      <c r="Q254" s="205"/>
      <c r="R254" s="205"/>
      <c r="S254" s="205"/>
      <c r="T254" s="206"/>
      <c r="AT254" s="207" t="s">
        <v>248</v>
      </c>
      <c r="AU254" s="207" t="s">
        <v>78</v>
      </c>
      <c r="AV254" s="13" t="s">
        <v>76</v>
      </c>
      <c r="AW254" s="13" t="s">
        <v>31</v>
      </c>
      <c r="AX254" s="13" t="s">
        <v>69</v>
      </c>
      <c r="AY254" s="207" t="s">
        <v>231</v>
      </c>
    </row>
    <row r="255" spans="1:65" s="14" customFormat="1" ht="11.25">
      <c r="B255" s="208"/>
      <c r="C255" s="209"/>
      <c r="D255" s="193" t="s">
        <v>248</v>
      </c>
      <c r="E255" s="210" t="s">
        <v>19</v>
      </c>
      <c r="F255" s="211" t="s">
        <v>76</v>
      </c>
      <c r="G255" s="209"/>
      <c r="H255" s="212">
        <v>1</v>
      </c>
      <c r="I255" s="213"/>
      <c r="J255" s="209"/>
      <c r="K255" s="209"/>
      <c r="L255" s="214"/>
      <c r="M255" s="215"/>
      <c r="N255" s="216"/>
      <c r="O255" s="216"/>
      <c r="P255" s="216"/>
      <c r="Q255" s="216"/>
      <c r="R255" s="216"/>
      <c r="S255" s="216"/>
      <c r="T255" s="217"/>
      <c r="AT255" s="218" t="s">
        <v>248</v>
      </c>
      <c r="AU255" s="218" t="s">
        <v>78</v>
      </c>
      <c r="AV255" s="14" t="s">
        <v>78</v>
      </c>
      <c r="AW255" s="14" t="s">
        <v>31</v>
      </c>
      <c r="AX255" s="14" t="s">
        <v>69</v>
      </c>
      <c r="AY255" s="218" t="s">
        <v>231</v>
      </c>
    </row>
    <row r="256" spans="1:65" s="13" customFormat="1" ht="11.25">
      <c r="B256" s="198"/>
      <c r="C256" s="199"/>
      <c r="D256" s="193" t="s">
        <v>248</v>
      </c>
      <c r="E256" s="200" t="s">
        <v>19</v>
      </c>
      <c r="F256" s="201" t="s">
        <v>1375</v>
      </c>
      <c r="G256" s="199"/>
      <c r="H256" s="200" t="s">
        <v>19</v>
      </c>
      <c r="I256" s="202"/>
      <c r="J256" s="199"/>
      <c r="K256" s="199"/>
      <c r="L256" s="203"/>
      <c r="M256" s="204"/>
      <c r="N256" s="205"/>
      <c r="O256" s="205"/>
      <c r="P256" s="205"/>
      <c r="Q256" s="205"/>
      <c r="R256" s="205"/>
      <c r="S256" s="205"/>
      <c r="T256" s="206"/>
      <c r="AT256" s="207" t="s">
        <v>248</v>
      </c>
      <c r="AU256" s="207" t="s">
        <v>78</v>
      </c>
      <c r="AV256" s="13" t="s">
        <v>76</v>
      </c>
      <c r="AW256" s="13" t="s">
        <v>31</v>
      </c>
      <c r="AX256" s="13" t="s">
        <v>69</v>
      </c>
      <c r="AY256" s="207" t="s">
        <v>231</v>
      </c>
    </row>
    <row r="257" spans="1:65" s="14" customFormat="1" ht="11.25">
      <c r="B257" s="208"/>
      <c r="C257" s="209"/>
      <c r="D257" s="193" t="s">
        <v>248</v>
      </c>
      <c r="E257" s="210" t="s">
        <v>19</v>
      </c>
      <c r="F257" s="211" t="s">
        <v>76</v>
      </c>
      <c r="G257" s="209"/>
      <c r="H257" s="212">
        <v>1</v>
      </c>
      <c r="I257" s="213"/>
      <c r="J257" s="209"/>
      <c r="K257" s="209"/>
      <c r="L257" s="214"/>
      <c r="M257" s="215"/>
      <c r="N257" s="216"/>
      <c r="O257" s="216"/>
      <c r="P257" s="216"/>
      <c r="Q257" s="216"/>
      <c r="R257" s="216"/>
      <c r="S257" s="216"/>
      <c r="T257" s="217"/>
      <c r="AT257" s="218" t="s">
        <v>248</v>
      </c>
      <c r="AU257" s="218" t="s">
        <v>78</v>
      </c>
      <c r="AV257" s="14" t="s">
        <v>78</v>
      </c>
      <c r="AW257" s="14" t="s">
        <v>31</v>
      </c>
      <c r="AX257" s="14" t="s">
        <v>69</v>
      </c>
      <c r="AY257" s="218" t="s">
        <v>231</v>
      </c>
    </row>
    <row r="258" spans="1:65" s="15" customFormat="1" ht="11.25">
      <c r="B258" s="219"/>
      <c r="C258" s="220"/>
      <c r="D258" s="193" t="s">
        <v>248</v>
      </c>
      <c r="E258" s="221" t="s">
        <v>19</v>
      </c>
      <c r="F258" s="222" t="s">
        <v>260</v>
      </c>
      <c r="G258" s="220"/>
      <c r="H258" s="223">
        <v>5</v>
      </c>
      <c r="I258" s="224"/>
      <c r="J258" s="220"/>
      <c r="K258" s="220"/>
      <c r="L258" s="225"/>
      <c r="M258" s="226"/>
      <c r="N258" s="227"/>
      <c r="O258" s="227"/>
      <c r="P258" s="227"/>
      <c r="Q258" s="227"/>
      <c r="R258" s="227"/>
      <c r="S258" s="227"/>
      <c r="T258" s="228"/>
      <c r="AT258" s="229" t="s">
        <v>248</v>
      </c>
      <c r="AU258" s="229" t="s">
        <v>78</v>
      </c>
      <c r="AV258" s="15" t="s">
        <v>238</v>
      </c>
      <c r="AW258" s="15" t="s">
        <v>31</v>
      </c>
      <c r="AX258" s="15" t="s">
        <v>76</v>
      </c>
      <c r="AY258" s="229" t="s">
        <v>231</v>
      </c>
    </row>
    <row r="259" spans="1:65" s="2" customFormat="1" ht="24.2" customHeight="1">
      <c r="A259" s="36"/>
      <c r="B259" s="37"/>
      <c r="C259" s="180" t="s">
        <v>401</v>
      </c>
      <c r="D259" s="180" t="s">
        <v>234</v>
      </c>
      <c r="E259" s="181" t="s">
        <v>1376</v>
      </c>
      <c r="F259" s="182" t="s">
        <v>1377</v>
      </c>
      <c r="G259" s="183" t="s">
        <v>356</v>
      </c>
      <c r="H259" s="184">
        <v>0.77500000000000002</v>
      </c>
      <c r="I259" s="185"/>
      <c r="J259" s="186">
        <f>ROUND(I259*H259,2)</f>
        <v>0</v>
      </c>
      <c r="K259" s="182" t="s">
        <v>244</v>
      </c>
      <c r="L259" s="41"/>
      <c r="M259" s="187" t="s">
        <v>19</v>
      </c>
      <c r="N259" s="188" t="s">
        <v>40</v>
      </c>
      <c r="O259" s="66"/>
      <c r="P259" s="189">
        <f>O259*H259</f>
        <v>0</v>
      </c>
      <c r="Q259" s="189">
        <v>2.2563399999999998</v>
      </c>
      <c r="R259" s="189">
        <f>Q259*H259</f>
        <v>1.7486634999999999</v>
      </c>
      <c r="S259" s="189">
        <v>0</v>
      </c>
      <c r="T259" s="190">
        <f>S259*H259</f>
        <v>0</v>
      </c>
      <c r="U259" s="36"/>
      <c r="V259" s="36"/>
      <c r="W259" s="36"/>
      <c r="X259" s="36"/>
      <c r="Y259" s="36"/>
      <c r="Z259" s="36"/>
      <c r="AA259" s="36"/>
      <c r="AB259" s="36"/>
      <c r="AC259" s="36"/>
      <c r="AD259" s="36"/>
      <c r="AE259" s="36"/>
      <c r="AR259" s="191" t="s">
        <v>238</v>
      </c>
      <c r="AT259" s="191" t="s">
        <v>234</v>
      </c>
      <c r="AU259" s="191" t="s">
        <v>78</v>
      </c>
      <c r="AY259" s="19" t="s">
        <v>231</v>
      </c>
      <c r="BE259" s="192">
        <f>IF(N259="základní",J259,0)</f>
        <v>0</v>
      </c>
      <c r="BF259" s="192">
        <f>IF(N259="snížená",J259,0)</f>
        <v>0</v>
      </c>
      <c r="BG259" s="192">
        <f>IF(N259="zákl. přenesená",J259,0)</f>
        <v>0</v>
      </c>
      <c r="BH259" s="192">
        <f>IF(N259="sníž. přenesená",J259,0)</f>
        <v>0</v>
      </c>
      <c r="BI259" s="192">
        <f>IF(N259="nulová",J259,0)</f>
        <v>0</v>
      </c>
      <c r="BJ259" s="19" t="s">
        <v>76</v>
      </c>
      <c r="BK259" s="192">
        <f>ROUND(I259*H259,2)</f>
        <v>0</v>
      </c>
      <c r="BL259" s="19" t="s">
        <v>238</v>
      </c>
      <c r="BM259" s="191" t="s">
        <v>1378</v>
      </c>
    </row>
    <row r="260" spans="1:65" s="2" customFormat="1" ht="97.5">
      <c r="A260" s="36"/>
      <c r="B260" s="37"/>
      <c r="C260" s="38"/>
      <c r="D260" s="193" t="s">
        <v>246</v>
      </c>
      <c r="E260" s="38"/>
      <c r="F260" s="194" t="s">
        <v>772</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246</v>
      </c>
      <c r="AU260" s="19" t="s">
        <v>78</v>
      </c>
    </row>
    <row r="261" spans="1:65" s="13" customFormat="1" ht="11.25">
      <c r="B261" s="198"/>
      <c r="C261" s="199"/>
      <c r="D261" s="193" t="s">
        <v>248</v>
      </c>
      <c r="E261" s="200" t="s">
        <v>19</v>
      </c>
      <c r="F261" s="201" t="s">
        <v>1359</v>
      </c>
      <c r="G261" s="199"/>
      <c r="H261" s="200" t="s">
        <v>19</v>
      </c>
      <c r="I261" s="202"/>
      <c r="J261" s="199"/>
      <c r="K261" s="199"/>
      <c r="L261" s="203"/>
      <c r="M261" s="204"/>
      <c r="N261" s="205"/>
      <c r="O261" s="205"/>
      <c r="P261" s="205"/>
      <c r="Q261" s="205"/>
      <c r="R261" s="205"/>
      <c r="S261" s="205"/>
      <c r="T261" s="206"/>
      <c r="AT261" s="207" t="s">
        <v>248</v>
      </c>
      <c r="AU261" s="207" t="s">
        <v>78</v>
      </c>
      <c r="AV261" s="13" t="s">
        <v>76</v>
      </c>
      <c r="AW261" s="13" t="s">
        <v>31</v>
      </c>
      <c r="AX261" s="13" t="s">
        <v>69</v>
      </c>
      <c r="AY261" s="207" t="s">
        <v>231</v>
      </c>
    </row>
    <row r="262" spans="1:65" s="14" customFormat="1" ht="11.25">
      <c r="B262" s="208"/>
      <c r="C262" s="209"/>
      <c r="D262" s="193" t="s">
        <v>248</v>
      </c>
      <c r="E262" s="210" t="s">
        <v>19</v>
      </c>
      <c r="F262" s="211" t="s">
        <v>1379</v>
      </c>
      <c r="G262" s="209"/>
      <c r="H262" s="212">
        <v>0.24399999999999999</v>
      </c>
      <c r="I262" s="213"/>
      <c r="J262" s="209"/>
      <c r="K262" s="209"/>
      <c r="L262" s="214"/>
      <c r="M262" s="215"/>
      <c r="N262" s="216"/>
      <c r="O262" s="216"/>
      <c r="P262" s="216"/>
      <c r="Q262" s="216"/>
      <c r="R262" s="216"/>
      <c r="S262" s="216"/>
      <c r="T262" s="217"/>
      <c r="AT262" s="218" t="s">
        <v>248</v>
      </c>
      <c r="AU262" s="218" t="s">
        <v>78</v>
      </c>
      <c r="AV262" s="14" t="s">
        <v>78</v>
      </c>
      <c r="AW262" s="14" t="s">
        <v>31</v>
      </c>
      <c r="AX262" s="14" t="s">
        <v>69</v>
      </c>
      <c r="AY262" s="218" t="s">
        <v>231</v>
      </c>
    </row>
    <row r="263" spans="1:65" s="14" customFormat="1" ht="11.25">
      <c r="B263" s="208"/>
      <c r="C263" s="209"/>
      <c r="D263" s="193" t="s">
        <v>248</v>
      </c>
      <c r="E263" s="210" t="s">
        <v>19</v>
      </c>
      <c r="F263" s="211" t="s">
        <v>1380</v>
      </c>
      <c r="G263" s="209"/>
      <c r="H263" s="212">
        <v>2.9000000000000001E-2</v>
      </c>
      <c r="I263" s="213"/>
      <c r="J263" s="209"/>
      <c r="K263" s="209"/>
      <c r="L263" s="214"/>
      <c r="M263" s="215"/>
      <c r="N263" s="216"/>
      <c r="O263" s="216"/>
      <c r="P263" s="216"/>
      <c r="Q263" s="216"/>
      <c r="R263" s="216"/>
      <c r="S263" s="216"/>
      <c r="T263" s="217"/>
      <c r="AT263" s="218" t="s">
        <v>248</v>
      </c>
      <c r="AU263" s="218" t="s">
        <v>78</v>
      </c>
      <c r="AV263" s="14" t="s">
        <v>78</v>
      </c>
      <c r="AW263" s="14" t="s">
        <v>31</v>
      </c>
      <c r="AX263" s="14" t="s">
        <v>69</v>
      </c>
      <c r="AY263" s="218" t="s">
        <v>231</v>
      </c>
    </row>
    <row r="264" spans="1:65" s="14" customFormat="1" ht="11.25">
      <c r="B264" s="208"/>
      <c r="C264" s="209"/>
      <c r="D264" s="193" t="s">
        <v>248</v>
      </c>
      <c r="E264" s="210" t="s">
        <v>19</v>
      </c>
      <c r="F264" s="211" t="s">
        <v>1381</v>
      </c>
      <c r="G264" s="209"/>
      <c r="H264" s="212">
        <v>6.8000000000000005E-2</v>
      </c>
      <c r="I264" s="213"/>
      <c r="J264" s="209"/>
      <c r="K264" s="209"/>
      <c r="L264" s="214"/>
      <c r="M264" s="215"/>
      <c r="N264" s="216"/>
      <c r="O264" s="216"/>
      <c r="P264" s="216"/>
      <c r="Q264" s="216"/>
      <c r="R264" s="216"/>
      <c r="S264" s="216"/>
      <c r="T264" s="217"/>
      <c r="AT264" s="218" t="s">
        <v>248</v>
      </c>
      <c r="AU264" s="218" t="s">
        <v>78</v>
      </c>
      <c r="AV264" s="14" t="s">
        <v>78</v>
      </c>
      <c r="AW264" s="14" t="s">
        <v>31</v>
      </c>
      <c r="AX264" s="14" t="s">
        <v>69</v>
      </c>
      <c r="AY264" s="218" t="s">
        <v>231</v>
      </c>
    </row>
    <row r="265" spans="1:65" s="13" customFormat="1" ht="11.25">
      <c r="B265" s="198"/>
      <c r="C265" s="199"/>
      <c r="D265" s="193" t="s">
        <v>248</v>
      </c>
      <c r="E265" s="200" t="s">
        <v>19</v>
      </c>
      <c r="F265" s="201" t="s">
        <v>1382</v>
      </c>
      <c r="G265" s="199"/>
      <c r="H265" s="200" t="s">
        <v>19</v>
      </c>
      <c r="I265" s="202"/>
      <c r="J265" s="199"/>
      <c r="K265" s="199"/>
      <c r="L265" s="203"/>
      <c r="M265" s="204"/>
      <c r="N265" s="205"/>
      <c r="O265" s="205"/>
      <c r="P265" s="205"/>
      <c r="Q265" s="205"/>
      <c r="R265" s="205"/>
      <c r="S265" s="205"/>
      <c r="T265" s="206"/>
      <c r="AT265" s="207" t="s">
        <v>248</v>
      </c>
      <c r="AU265" s="207" t="s">
        <v>78</v>
      </c>
      <c r="AV265" s="13" t="s">
        <v>76</v>
      </c>
      <c r="AW265" s="13" t="s">
        <v>31</v>
      </c>
      <c r="AX265" s="13" t="s">
        <v>69</v>
      </c>
      <c r="AY265" s="207" t="s">
        <v>231</v>
      </c>
    </row>
    <row r="266" spans="1:65" s="14" customFormat="1" ht="11.25">
      <c r="B266" s="208"/>
      <c r="C266" s="209"/>
      <c r="D266" s="193" t="s">
        <v>248</v>
      </c>
      <c r="E266" s="210" t="s">
        <v>19</v>
      </c>
      <c r="F266" s="211" t="s">
        <v>1383</v>
      </c>
      <c r="G266" s="209"/>
      <c r="H266" s="212">
        <v>0.32100000000000001</v>
      </c>
      <c r="I266" s="213"/>
      <c r="J266" s="209"/>
      <c r="K266" s="209"/>
      <c r="L266" s="214"/>
      <c r="M266" s="215"/>
      <c r="N266" s="216"/>
      <c r="O266" s="216"/>
      <c r="P266" s="216"/>
      <c r="Q266" s="216"/>
      <c r="R266" s="216"/>
      <c r="S266" s="216"/>
      <c r="T266" s="217"/>
      <c r="AT266" s="218" t="s">
        <v>248</v>
      </c>
      <c r="AU266" s="218" t="s">
        <v>78</v>
      </c>
      <c r="AV266" s="14" t="s">
        <v>78</v>
      </c>
      <c r="AW266" s="14" t="s">
        <v>31</v>
      </c>
      <c r="AX266" s="14" t="s">
        <v>69</v>
      </c>
      <c r="AY266" s="218" t="s">
        <v>231</v>
      </c>
    </row>
    <row r="267" spans="1:65" s="13" customFormat="1" ht="11.25">
      <c r="B267" s="198"/>
      <c r="C267" s="199"/>
      <c r="D267" s="193" t="s">
        <v>248</v>
      </c>
      <c r="E267" s="200" t="s">
        <v>19</v>
      </c>
      <c r="F267" s="201" t="s">
        <v>1253</v>
      </c>
      <c r="G267" s="199"/>
      <c r="H267" s="200" t="s">
        <v>19</v>
      </c>
      <c r="I267" s="202"/>
      <c r="J267" s="199"/>
      <c r="K267" s="199"/>
      <c r="L267" s="203"/>
      <c r="M267" s="204"/>
      <c r="N267" s="205"/>
      <c r="O267" s="205"/>
      <c r="P267" s="205"/>
      <c r="Q267" s="205"/>
      <c r="R267" s="205"/>
      <c r="S267" s="205"/>
      <c r="T267" s="206"/>
      <c r="AT267" s="207" t="s">
        <v>248</v>
      </c>
      <c r="AU267" s="207" t="s">
        <v>78</v>
      </c>
      <c r="AV267" s="13" t="s">
        <v>76</v>
      </c>
      <c r="AW267" s="13" t="s">
        <v>31</v>
      </c>
      <c r="AX267" s="13" t="s">
        <v>69</v>
      </c>
      <c r="AY267" s="207" t="s">
        <v>231</v>
      </c>
    </row>
    <row r="268" spans="1:65" s="14" customFormat="1" ht="11.25">
      <c r="B268" s="208"/>
      <c r="C268" s="209"/>
      <c r="D268" s="193" t="s">
        <v>248</v>
      </c>
      <c r="E268" s="210" t="s">
        <v>19</v>
      </c>
      <c r="F268" s="211" t="s">
        <v>1254</v>
      </c>
      <c r="G268" s="209"/>
      <c r="H268" s="212">
        <v>0.113</v>
      </c>
      <c r="I268" s="213"/>
      <c r="J268" s="209"/>
      <c r="K268" s="209"/>
      <c r="L268" s="214"/>
      <c r="M268" s="215"/>
      <c r="N268" s="216"/>
      <c r="O268" s="216"/>
      <c r="P268" s="216"/>
      <c r="Q268" s="216"/>
      <c r="R268" s="216"/>
      <c r="S268" s="216"/>
      <c r="T268" s="217"/>
      <c r="AT268" s="218" t="s">
        <v>248</v>
      </c>
      <c r="AU268" s="218" t="s">
        <v>78</v>
      </c>
      <c r="AV268" s="14" t="s">
        <v>78</v>
      </c>
      <c r="AW268" s="14" t="s">
        <v>31</v>
      </c>
      <c r="AX268" s="14" t="s">
        <v>69</v>
      </c>
      <c r="AY268" s="218" t="s">
        <v>231</v>
      </c>
    </row>
    <row r="269" spans="1:65" s="15" customFormat="1" ht="11.25">
      <c r="B269" s="219"/>
      <c r="C269" s="220"/>
      <c r="D269" s="193" t="s">
        <v>248</v>
      </c>
      <c r="E269" s="221" t="s">
        <v>19</v>
      </c>
      <c r="F269" s="222" t="s">
        <v>260</v>
      </c>
      <c r="G269" s="220"/>
      <c r="H269" s="223">
        <v>0.77500000000000002</v>
      </c>
      <c r="I269" s="224"/>
      <c r="J269" s="220"/>
      <c r="K269" s="220"/>
      <c r="L269" s="225"/>
      <c r="M269" s="226"/>
      <c r="N269" s="227"/>
      <c r="O269" s="227"/>
      <c r="P269" s="227"/>
      <c r="Q269" s="227"/>
      <c r="R269" s="227"/>
      <c r="S269" s="227"/>
      <c r="T269" s="228"/>
      <c r="AT269" s="229" t="s">
        <v>248</v>
      </c>
      <c r="AU269" s="229" t="s">
        <v>78</v>
      </c>
      <c r="AV269" s="15" t="s">
        <v>238</v>
      </c>
      <c r="AW269" s="15" t="s">
        <v>31</v>
      </c>
      <c r="AX269" s="15" t="s">
        <v>76</v>
      </c>
      <c r="AY269" s="229" t="s">
        <v>231</v>
      </c>
    </row>
    <row r="270" spans="1:65" s="2" customFormat="1" ht="33" customHeight="1">
      <c r="A270" s="36"/>
      <c r="B270" s="37"/>
      <c r="C270" s="180" t="s">
        <v>407</v>
      </c>
      <c r="D270" s="180" t="s">
        <v>234</v>
      </c>
      <c r="E270" s="181" t="s">
        <v>1384</v>
      </c>
      <c r="F270" s="182" t="s">
        <v>1385</v>
      </c>
      <c r="G270" s="183" t="s">
        <v>356</v>
      </c>
      <c r="H270" s="184">
        <v>4</v>
      </c>
      <c r="I270" s="185"/>
      <c r="J270" s="186">
        <f>ROUND(I270*H270,2)</f>
        <v>0</v>
      </c>
      <c r="K270" s="182" t="s">
        <v>244</v>
      </c>
      <c r="L270" s="41"/>
      <c r="M270" s="187" t="s">
        <v>19</v>
      </c>
      <c r="N270" s="188" t="s">
        <v>40</v>
      </c>
      <c r="O270" s="66"/>
      <c r="P270" s="189">
        <f>O270*H270</f>
        <v>0</v>
      </c>
      <c r="Q270" s="189">
        <v>2.45329</v>
      </c>
      <c r="R270" s="189">
        <f>Q270*H270</f>
        <v>9.8131599999999999</v>
      </c>
      <c r="S270" s="189">
        <v>0</v>
      </c>
      <c r="T270" s="190">
        <f>S270*H270</f>
        <v>0</v>
      </c>
      <c r="U270" s="36"/>
      <c r="V270" s="36"/>
      <c r="W270" s="36"/>
      <c r="X270" s="36"/>
      <c r="Y270" s="36"/>
      <c r="Z270" s="36"/>
      <c r="AA270" s="36"/>
      <c r="AB270" s="36"/>
      <c r="AC270" s="36"/>
      <c r="AD270" s="36"/>
      <c r="AE270" s="36"/>
      <c r="AR270" s="191" t="s">
        <v>238</v>
      </c>
      <c r="AT270" s="191" t="s">
        <v>234</v>
      </c>
      <c r="AU270" s="191" t="s">
        <v>78</v>
      </c>
      <c r="AY270" s="19" t="s">
        <v>231</v>
      </c>
      <c r="BE270" s="192">
        <f>IF(N270="základní",J270,0)</f>
        <v>0</v>
      </c>
      <c r="BF270" s="192">
        <f>IF(N270="snížená",J270,0)</f>
        <v>0</v>
      </c>
      <c r="BG270" s="192">
        <f>IF(N270="zákl. přenesená",J270,0)</f>
        <v>0</v>
      </c>
      <c r="BH270" s="192">
        <f>IF(N270="sníž. přenesená",J270,0)</f>
        <v>0</v>
      </c>
      <c r="BI270" s="192">
        <f>IF(N270="nulová",J270,0)</f>
        <v>0</v>
      </c>
      <c r="BJ270" s="19" t="s">
        <v>76</v>
      </c>
      <c r="BK270" s="192">
        <f>ROUND(I270*H270,2)</f>
        <v>0</v>
      </c>
      <c r="BL270" s="19" t="s">
        <v>238</v>
      </c>
      <c r="BM270" s="191" t="s">
        <v>1386</v>
      </c>
    </row>
    <row r="271" spans="1:65" s="2" customFormat="1" ht="146.25">
      <c r="A271" s="36"/>
      <c r="B271" s="37"/>
      <c r="C271" s="38"/>
      <c r="D271" s="193" t="s">
        <v>246</v>
      </c>
      <c r="E271" s="38"/>
      <c r="F271" s="194" t="s">
        <v>742</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246</v>
      </c>
      <c r="AU271" s="19" t="s">
        <v>78</v>
      </c>
    </row>
    <row r="272" spans="1:65" s="13" customFormat="1" ht="11.25">
      <c r="B272" s="198"/>
      <c r="C272" s="199"/>
      <c r="D272" s="193" t="s">
        <v>248</v>
      </c>
      <c r="E272" s="200" t="s">
        <v>19</v>
      </c>
      <c r="F272" s="201" t="s">
        <v>1387</v>
      </c>
      <c r="G272" s="199"/>
      <c r="H272" s="200" t="s">
        <v>19</v>
      </c>
      <c r="I272" s="202"/>
      <c r="J272" s="199"/>
      <c r="K272" s="199"/>
      <c r="L272" s="203"/>
      <c r="M272" s="204"/>
      <c r="N272" s="205"/>
      <c r="O272" s="205"/>
      <c r="P272" s="205"/>
      <c r="Q272" s="205"/>
      <c r="R272" s="205"/>
      <c r="S272" s="205"/>
      <c r="T272" s="206"/>
      <c r="AT272" s="207" t="s">
        <v>248</v>
      </c>
      <c r="AU272" s="207" t="s">
        <v>78</v>
      </c>
      <c r="AV272" s="13" t="s">
        <v>76</v>
      </c>
      <c r="AW272" s="13" t="s">
        <v>31</v>
      </c>
      <c r="AX272" s="13" t="s">
        <v>69</v>
      </c>
      <c r="AY272" s="207" t="s">
        <v>231</v>
      </c>
    </row>
    <row r="273" spans="1:65" s="13" customFormat="1" ht="11.25">
      <c r="B273" s="198"/>
      <c r="C273" s="199"/>
      <c r="D273" s="193" t="s">
        <v>248</v>
      </c>
      <c r="E273" s="200" t="s">
        <v>19</v>
      </c>
      <c r="F273" s="201" t="s">
        <v>1388</v>
      </c>
      <c r="G273" s="199"/>
      <c r="H273" s="200" t="s">
        <v>19</v>
      </c>
      <c r="I273" s="202"/>
      <c r="J273" s="199"/>
      <c r="K273" s="199"/>
      <c r="L273" s="203"/>
      <c r="M273" s="204"/>
      <c r="N273" s="205"/>
      <c r="O273" s="205"/>
      <c r="P273" s="205"/>
      <c r="Q273" s="205"/>
      <c r="R273" s="205"/>
      <c r="S273" s="205"/>
      <c r="T273" s="206"/>
      <c r="AT273" s="207" t="s">
        <v>248</v>
      </c>
      <c r="AU273" s="207" t="s">
        <v>78</v>
      </c>
      <c r="AV273" s="13" t="s">
        <v>76</v>
      </c>
      <c r="AW273" s="13" t="s">
        <v>31</v>
      </c>
      <c r="AX273" s="13" t="s">
        <v>69</v>
      </c>
      <c r="AY273" s="207" t="s">
        <v>231</v>
      </c>
    </row>
    <row r="274" spans="1:65" s="14" customFormat="1" ht="11.25">
      <c r="B274" s="208"/>
      <c r="C274" s="209"/>
      <c r="D274" s="193" t="s">
        <v>248</v>
      </c>
      <c r="E274" s="210" t="s">
        <v>19</v>
      </c>
      <c r="F274" s="211" t="s">
        <v>1389</v>
      </c>
      <c r="G274" s="209"/>
      <c r="H274" s="212">
        <v>4</v>
      </c>
      <c r="I274" s="213"/>
      <c r="J274" s="209"/>
      <c r="K274" s="209"/>
      <c r="L274" s="214"/>
      <c r="M274" s="215"/>
      <c r="N274" s="216"/>
      <c r="O274" s="216"/>
      <c r="P274" s="216"/>
      <c r="Q274" s="216"/>
      <c r="R274" s="216"/>
      <c r="S274" s="216"/>
      <c r="T274" s="217"/>
      <c r="AT274" s="218" t="s">
        <v>248</v>
      </c>
      <c r="AU274" s="218" t="s">
        <v>78</v>
      </c>
      <c r="AV274" s="14" t="s">
        <v>78</v>
      </c>
      <c r="AW274" s="14" t="s">
        <v>31</v>
      </c>
      <c r="AX274" s="14" t="s">
        <v>69</v>
      </c>
      <c r="AY274" s="218" t="s">
        <v>231</v>
      </c>
    </row>
    <row r="275" spans="1:65" s="15" customFormat="1" ht="11.25">
      <c r="B275" s="219"/>
      <c r="C275" s="220"/>
      <c r="D275" s="193" t="s">
        <v>248</v>
      </c>
      <c r="E275" s="221" t="s">
        <v>19</v>
      </c>
      <c r="F275" s="222" t="s">
        <v>260</v>
      </c>
      <c r="G275" s="220"/>
      <c r="H275" s="223">
        <v>4</v>
      </c>
      <c r="I275" s="224"/>
      <c r="J275" s="220"/>
      <c r="K275" s="220"/>
      <c r="L275" s="225"/>
      <c r="M275" s="226"/>
      <c r="N275" s="227"/>
      <c r="O275" s="227"/>
      <c r="P275" s="227"/>
      <c r="Q275" s="227"/>
      <c r="R275" s="227"/>
      <c r="S275" s="227"/>
      <c r="T275" s="228"/>
      <c r="AT275" s="229" t="s">
        <v>248</v>
      </c>
      <c r="AU275" s="229" t="s">
        <v>78</v>
      </c>
      <c r="AV275" s="15" t="s">
        <v>238</v>
      </c>
      <c r="AW275" s="15" t="s">
        <v>31</v>
      </c>
      <c r="AX275" s="15" t="s">
        <v>76</v>
      </c>
      <c r="AY275" s="229" t="s">
        <v>231</v>
      </c>
    </row>
    <row r="276" spans="1:65" s="2" customFormat="1" ht="16.5" customHeight="1">
      <c r="A276" s="36"/>
      <c r="B276" s="37"/>
      <c r="C276" s="180" t="s">
        <v>412</v>
      </c>
      <c r="D276" s="180" t="s">
        <v>234</v>
      </c>
      <c r="E276" s="181" t="s">
        <v>1390</v>
      </c>
      <c r="F276" s="182" t="s">
        <v>1391</v>
      </c>
      <c r="G276" s="183" t="s">
        <v>243</v>
      </c>
      <c r="H276" s="184">
        <v>14.246</v>
      </c>
      <c r="I276" s="185"/>
      <c r="J276" s="186">
        <f>ROUND(I276*H276,2)</f>
        <v>0</v>
      </c>
      <c r="K276" s="182" t="s">
        <v>244</v>
      </c>
      <c r="L276" s="41"/>
      <c r="M276" s="187" t="s">
        <v>19</v>
      </c>
      <c r="N276" s="188" t="s">
        <v>40</v>
      </c>
      <c r="O276" s="66"/>
      <c r="P276" s="189">
        <f>O276*H276</f>
        <v>0</v>
      </c>
      <c r="Q276" s="189">
        <v>2.64E-3</v>
      </c>
      <c r="R276" s="189">
        <f>Q276*H276</f>
        <v>3.7609440000000001E-2</v>
      </c>
      <c r="S276" s="189">
        <v>0</v>
      </c>
      <c r="T276" s="190">
        <f>S276*H276</f>
        <v>0</v>
      </c>
      <c r="U276" s="36"/>
      <c r="V276" s="36"/>
      <c r="W276" s="36"/>
      <c r="X276" s="36"/>
      <c r="Y276" s="36"/>
      <c r="Z276" s="36"/>
      <c r="AA276" s="36"/>
      <c r="AB276" s="36"/>
      <c r="AC276" s="36"/>
      <c r="AD276" s="36"/>
      <c r="AE276" s="36"/>
      <c r="AR276" s="191" t="s">
        <v>238</v>
      </c>
      <c r="AT276" s="191" t="s">
        <v>234</v>
      </c>
      <c r="AU276" s="191" t="s">
        <v>78</v>
      </c>
      <c r="AY276" s="19" t="s">
        <v>231</v>
      </c>
      <c r="BE276" s="192">
        <f>IF(N276="základní",J276,0)</f>
        <v>0</v>
      </c>
      <c r="BF276" s="192">
        <f>IF(N276="snížená",J276,0)</f>
        <v>0</v>
      </c>
      <c r="BG276" s="192">
        <f>IF(N276="zákl. přenesená",J276,0)</f>
        <v>0</v>
      </c>
      <c r="BH276" s="192">
        <f>IF(N276="sníž. přenesená",J276,0)</f>
        <v>0</v>
      </c>
      <c r="BI276" s="192">
        <f>IF(N276="nulová",J276,0)</f>
        <v>0</v>
      </c>
      <c r="BJ276" s="19" t="s">
        <v>76</v>
      </c>
      <c r="BK276" s="192">
        <f>ROUND(I276*H276,2)</f>
        <v>0</v>
      </c>
      <c r="BL276" s="19" t="s">
        <v>238</v>
      </c>
      <c r="BM276" s="191" t="s">
        <v>1392</v>
      </c>
    </row>
    <row r="277" spans="1:65" s="2" customFormat="1" ht="58.5">
      <c r="A277" s="36"/>
      <c r="B277" s="37"/>
      <c r="C277" s="38"/>
      <c r="D277" s="193" t="s">
        <v>246</v>
      </c>
      <c r="E277" s="38"/>
      <c r="F277" s="194" t="s">
        <v>750</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246</v>
      </c>
      <c r="AU277" s="19" t="s">
        <v>78</v>
      </c>
    </row>
    <row r="278" spans="1:65" s="13" customFormat="1" ht="11.25">
      <c r="B278" s="198"/>
      <c r="C278" s="199"/>
      <c r="D278" s="193" t="s">
        <v>248</v>
      </c>
      <c r="E278" s="200" t="s">
        <v>19</v>
      </c>
      <c r="F278" s="201" t="s">
        <v>1359</v>
      </c>
      <c r="G278" s="199"/>
      <c r="H278" s="200" t="s">
        <v>19</v>
      </c>
      <c r="I278" s="202"/>
      <c r="J278" s="199"/>
      <c r="K278" s="199"/>
      <c r="L278" s="203"/>
      <c r="M278" s="204"/>
      <c r="N278" s="205"/>
      <c r="O278" s="205"/>
      <c r="P278" s="205"/>
      <c r="Q278" s="205"/>
      <c r="R278" s="205"/>
      <c r="S278" s="205"/>
      <c r="T278" s="206"/>
      <c r="AT278" s="207" t="s">
        <v>248</v>
      </c>
      <c r="AU278" s="207" t="s">
        <v>78</v>
      </c>
      <c r="AV278" s="13" t="s">
        <v>76</v>
      </c>
      <c r="AW278" s="13" t="s">
        <v>31</v>
      </c>
      <c r="AX278" s="13" t="s">
        <v>69</v>
      </c>
      <c r="AY278" s="207" t="s">
        <v>231</v>
      </c>
    </row>
    <row r="279" spans="1:65" s="14" customFormat="1" ht="11.25">
      <c r="B279" s="208"/>
      <c r="C279" s="209"/>
      <c r="D279" s="193" t="s">
        <v>248</v>
      </c>
      <c r="E279" s="210" t="s">
        <v>19</v>
      </c>
      <c r="F279" s="211" t="s">
        <v>1393</v>
      </c>
      <c r="G279" s="209"/>
      <c r="H279" s="212">
        <v>2.2360000000000002</v>
      </c>
      <c r="I279" s="213"/>
      <c r="J279" s="209"/>
      <c r="K279" s="209"/>
      <c r="L279" s="214"/>
      <c r="M279" s="215"/>
      <c r="N279" s="216"/>
      <c r="O279" s="216"/>
      <c r="P279" s="216"/>
      <c r="Q279" s="216"/>
      <c r="R279" s="216"/>
      <c r="S279" s="216"/>
      <c r="T279" s="217"/>
      <c r="AT279" s="218" t="s">
        <v>248</v>
      </c>
      <c r="AU279" s="218" t="s">
        <v>78</v>
      </c>
      <c r="AV279" s="14" t="s">
        <v>78</v>
      </c>
      <c r="AW279" s="14" t="s">
        <v>31</v>
      </c>
      <c r="AX279" s="14" t="s">
        <v>69</v>
      </c>
      <c r="AY279" s="218" t="s">
        <v>231</v>
      </c>
    </row>
    <row r="280" spans="1:65" s="14" customFormat="1" ht="11.25">
      <c r="B280" s="208"/>
      <c r="C280" s="209"/>
      <c r="D280" s="193" t="s">
        <v>248</v>
      </c>
      <c r="E280" s="210" t="s">
        <v>19</v>
      </c>
      <c r="F280" s="211" t="s">
        <v>1394</v>
      </c>
      <c r="G280" s="209"/>
      <c r="H280" s="212">
        <v>0.22</v>
      </c>
      <c r="I280" s="213"/>
      <c r="J280" s="209"/>
      <c r="K280" s="209"/>
      <c r="L280" s="214"/>
      <c r="M280" s="215"/>
      <c r="N280" s="216"/>
      <c r="O280" s="216"/>
      <c r="P280" s="216"/>
      <c r="Q280" s="216"/>
      <c r="R280" s="216"/>
      <c r="S280" s="216"/>
      <c r="T280" s="217"/>
      <c r="AT280" s="218" t="s">
        <v>248</v>
      </c>
      <c r="AU280" s="218" t="s">
        <v>78</v>
      </c>
      <c r="AV280" s="14" t="s">
        <v>78</v>
      </c>
      <c r="AW280" s="14" t="s">
        <v>31</v>
      </c>
      <c r="AX280" s="14" t="s">
        <v>69</v>
      </c>
      <c r="AY280" s="218" t="s">
        <v>231</v>
      </c>
    </row>
    <row r="281" spans="1:65" s="14" customFormat="1" ht="11.25">
      <c r="B281" s="208"/>
      <c r="C281" s="209"/>
      <c r="D281" s="193" t="s">
        <v>248</v>
      </c>
      <c r="E281" s="210" t="s">
        <v>19</v>
      </c>
      <c r="F281" s="211" t="s">
        <v>1395</v>
      </c>
      <c r="G281" s="209"/>
      <c r="H281" s="212">
        <v>0.56799999999999995</v>
      </c>
      <c r="I281" s="213"/>
      <c r="J281" s="209"/>
      <c r="K281" s="209"/>
      <c r="L281" s="214"/>
      <c r="M281" s="215"/>
      <c r="N281" s="216"/>
      <c r="O281" s="216"/>
      <c r="P281" s="216"/>
      <c r="Q281" s="216"/>
      <c r="R281" s="216"/>
      <c r="S281" s="216"/>
      <c r="T281" s="217"/>
      <c r="AT281" s="218" t="s">
        <v>248</v>
      </c>
      <c r="AU281" s="218" t="s">
        <v>78</v>
      </c>
      <c r="AV281" s="14" t="s">
        <v>78</v>
      </c>
      <c r="AW281" s="14" t="s">
        <v>31</v>
      </c>
      <c r="AX281" s="14" t="s">
        <v>69</v>
      </c>
      <c r="AY281" s="218" t="s">
        <v>231</v>
      </c>
    </row>
    <row r="282" spans="1:65" s="13" customFormat="1" ht="11.25">
      <c r="B282" s="198"/>
      <c r="C282" s="199"/>
      <c r="D282" s="193" t="s">
        <v>248</v>
      </c>
      <c r="E282" s="200" t="s">
        <v>19</v>
      </c>
      <c r="F282" s="201" t="s">
        <v>1382</v>
      </c>
      <c r="G282" s="199"/>
      <c r="H282" s="200" t="s">
        <v>19</v>
      </c>
      <c r="I282" s="202"/>
      <c r="J282" s="199"/>
      <c r="K282" s="199"/>
      <c r="L282" s="203"/>
      <c r="M282" s="204"/>
      <c r="N282" s="205"/>
      <c r="O282" s="205"/>
      <c r="P282" s="205"/>
      <c r="Q282" s="205"/>
      <c r="R282" s="205"/>
      <c r="S282" s="205"/>
      <c r="T282" s="206"/>
      <c r="AT282" s="207" t="s">
        <v>248</v>
      </c>
      <c r="AU282" s="207" t="s">
        <v>78</v>
      </c>
      <c r="AV282" s="13" t="s">
        <v>76</v>
      </c>
      <c r="AW282" s="13" t="s">
        <v>31</v>
      </c>
      <c r="AX282" s="13" t="s">
        <v>69</v>
      </c>
      <c r="AY282" s="207" t="s">
        <v>231</v>
      </c>
    </row>
    <row r="283" spans="1:65" s="14" customFormat="1" ht="11.25">
      <c r="B283" s="208"/>
      <c r="C283" s="209"/>
      <c r="D283" s="193" t="s">
        <v>248</v>
      </c>
      <c r="E283" s="210" t="s">
        <v>19</v>
      </c>
      <c r="F283" s="211" t="s">
        <v>1396</v>
      </c>
      <c r="G283" s="209"/>
      <c r="H283" s="212">
        <v>3.222</v>
      </c>
      <c r="I283" s="213"/>
      <c r="J283" s="209"/>
      <c r="K283" s="209"/>
      <c r="L283" s="214"/>
      <c r="M283" s="215"/>
      <c r="N283" s="216"/>
      <c r="O283" s="216"/>
      <c r="P283" s="216"/>
      <c r="Q283" s="216"/>
      <c r="R283" s="216"/>
      <c r="S283" s="216"/>
      <c r="T283" s="217"/>
      <c r="AT283" s="218" t="s">
        <v>248</v>
      </c>
      <c r="AU283" s="218" t="s">
        <v>78</v>
      </c>
      <c r="AV283" s="14" t="s">
        <v>78</v>
      </c>
      <c r="AW283" s="14" t="s">
        <v>31</v>
      </c>
      <c r="AX283" s="14" t="s">
        <v>69</v>
      </c>
      <c r="AY283" s="218" t="s">
        <v>231</v>
      </c>
    </row>
    <row r="284" spans="1:65" s="13" customFormat="1" ht="11.25">
      <c r="B284" s="198"/>
      <c r="C284" s="199"/>
      <c r="D284" s="193" t="s">
        <v>248</v>
      </c>
      <c r="E284" s="200" t="s">
        <v>19</v>
      </c>
      <c r="F284" s="201" t="s">
        <v>1388</v>
      </c>
      <c r="G284" s="199"/>
      <c r="H284" s="200" t="s">
        <v>19</v>
      </c>
      <c r="I284" s="202"/>
      <c r="J284" s="199"/>
      <c r="K284" s="199"/>
      <c r="L284" s="203"/>
      <c r="M284" s="204"/>
      <c r="N284" s="205"/>
      <c r="O284" s="205"/>
      <c r="P284" s="205"/>
      <c r="Q284" s="205"/>
      <c r="R284" s="205"/>
      <c r="S284" s="205"/>
      <c r="T284" s="206"/>
      <c r="AT284" s="207" t="s">
        <v>248</v>
      </c>
      <c r="AU284" s="207" t="s">
        <v>78</v>
      </c>
      <c r="AV284" s="13" t="s">
        <v>76</v>
      </c>
      <c r="AW284" s="13" t="s">
        <v>31</v>
      </c>
      <c r="AX284" s="13" t="s">
        <v>69</v>
      </c>
      <c r="AY284" s="207" t="s">
        <v>231</v>
      </c>
    </row>
    <row r="285" spans="1:65" s="14" customFormat="1" ht="11.25">
      <c r="B285" s="208"/>
      <c r="C285" s="209"/>
      <c r="D285" s="193" t="s">
        <v>248</v>
      </c>
      <c r="E285" s="210" t="s">
        <v>19</v>
      </c>
      <c r="F285" s="211" t="s">
        <v>1397</v>
      </c>
      <c r="G285" s="209"/>
      <c r="H285" s="212">
        <v>8</v>
      </c>
      <c r="I285" s="213"/>
      <c r="J285" s="209"/>
      <c r="K285" s="209"/>
      <c r="L285" s="214"/>
      <c r="M285" s="215"/>
      <c r="N285" s="216"/>
      <c r="O285" s="216"/>
      <c r="P285" s="216"/>
      <c r="Q285" s="216"/>
      <c r="R285" s="216"/>
      <c r="S285" s="216"/>
      <c r="T285" s="217"/>
      <c r="AT285" s="218" t="s">
        <v>248</v>
      </c>
      <c r="AU285" s="218" t="s">
        <v>78</v>
      </c>
      <c r="AV285" s="14" t="s">
        <v>78</v>
      </c>
      <c r="AW285" s="14" t="s">
        <v>31</v>
      </c>
      <c r="AX285" s="14" t="s">
        <v>69</v>
      </c>
      <c r="AY285" s="218" t="s">
        <v>231</v>
      </c>
    </row>
    <row r="286" spans="1:65" s="15" customFormat="1" ht="11.25">
      <c r="B286" s="219"/>
      <c r="C286" s="220"/>
      <c r="D286" s="193" t="s">
        <v>248</v>
      </c>
      <c r="E286" s="221" t="s">
        <v>19</v>
      </c>
      <c r="F286" s="222" t="s">
        <v>260</v>
      </c>
      <c r="G286" s="220"/>
      <c r="H286" s="223">
        <v>14.246</v>
      </c>
      <c r="I286" s="224"/>
      <c r="J286" s="220"/>
      <c r="K286" s="220"/>
      <c r="L286" s="225"/>
      <c r="M286" s="226"/>
      <c r="N286" s="227"/>
      <c r="O286" s="227"/>
      <c r="P286" s="227"/>
      <c r="Q286" s="227"/>
      <c r="R286" s="227"/>
      <c r="S286" s="227"/>
      <c r="T286" s="228"/>
      <c r="AT286" s="229" t="s">
        <v>248</v>
      </c>
      <c r="AU286" s="229" t="s">
        <v>78</v>
      </c>
      <c r="AV286" s="15" t="s">
        <v>238</v>
      </c>
      <c r="AW286" s="15" t="s">
        <v>31</v>
      </c>
      <c r="AX286" s="15" t="s">
        <v>76</v>
      </c>
      <c r="AY286" s="229" t="s">
        <v>231</v>
      </c>
    </row>
    <row r="287" spans="1:65" s="2" customFormat="1" ht="16.5" customHeight="1">
      <c r="A287" s="36"/>
      <c r="B287" s="37"/>
      <c r="C287" s="180" t="s">
        <v>417</v>
      </c>
      <c r="D287" s="180" t="s">
        <v>234</v>
      </c>
      <c r="E287" s="181" t="s">
        <v>1398</v>
      </c>
      <c r="F287" s="182" t="s">
        <v>1399</v>
      </c>
      <c r="G287" s="183" t="s">
        <v>243</v>
      </c>
      <c r="H287" s="184">
        <v>14.246</v>
      </c>
      <c r="I287" s="185"/>
      <c r="J287" s="186">
        <f>ROUND(I287*H287,2)</f>
        <v>0</v>
      </c>
      <c r="K287" s="182" t="s">
        <v>244</v>
      </c>
      <c r="L287" s="41"/>
      <c r="M287" s="187" t="s">
        <v>19</v>
      </c>
      <c r="N287" s="188" t="s">
        <v>40</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238</v>
      </c>
      <c r="AT287" s="191" t="s">
        <v>234</v>
      </c>
      <c r="AU287" s="191" t="s">
        <v>78</v>
      </c>
      <c r="AY287" s="19" t="s">
        <v>231</v>
      </c>
      <c r="BE287" s="192">
        <f>IF(N287="základní",J287,0)</f>
        <v>0</v>
      </c>
      <c r="BF287" s="192">
        <f>IF(N287="snížená",J287,0)</f>
        <v>0</v>
      </c>
      <c r="BG287" s="192">
        <f>IF(N287="zákl. přenesená",J287,0)</f>
        <v>0</v>
      </c>
      <c r="BH287" s="192">
        <f>IF(N287="sníž. přenesená",J287,0)</f>
        <v>0</v>
      </c>
      <c r="BI287" s="192">
        <f>IF(N287="nulová",J287,0)</f>
        <v>0</v>
      </c>
      <c r="BJ287" s="19" t="s">
        <v>76</v>
      </c>
      <c r="BK287" s="192">
        <f>ROUND(I287*H287,2)</f>
        <v>0</v>
      </c>
      <c r="BL287" s="19" t="s">
        <v>238</v>
      </c>
      <c r="BM287" s="191" t="s">
        <v>1400</v>
      </c>
    </row>
    <row r="288" spans="1:65" s="2" customFormat="1" ht="58.5">
      <c r="A288" s="36"/>
      <c r="B288" s="37"/>
      <c r="C288" s="38"/>
      <c r="D288" s="193" t="s">
        <v>246</v>
      </c>
      <c r="E288" s="38"/>
      <c r="F288" s="194" t="s">
        <v>750</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246</v>
      </c>
      <c r="AU288" s="19" t="s">
        <v>78</v>
      </c>
    </row>
    <row r="289" spans="1:65" s="2" customFormat="1" ht="24.2" customHeight="1">
      <c r="A289" s="36"/>
      <c r="B289" s="37"/>
      <c r="C289" s="180" t="s">
        <v>423</v>
      </c>
      <c r="D289" s="180" t="s">
        <v>234</v>
      </c>
      <c r="E289" s="181" t="s">
        <v>1401</v>
      </c>
      <c r="F289" s="182" t="s">
        <v>1402</v>
      </c>
      <c r="G289" s="183" t="s">
        <v>404</v>
      </c>
      <c r="H289" s="184">
        <v>0.44</v>
      </c>
      <c r="I289" s="185"/>
      <c r="J289" s="186">
        <f>ROUND(I289*H289,2)</f>
        <v>0</v>
      </c>
      <c r="K289" s="182" t="s">
        <v>244</v>
      </c>
      <c r="L289" s="41"/>
      <c r="M289" s="187" t="s">
        <v>19</v>
      </c>
      <c r="N289" s="188" t="s">
        <v>40</v>
      </c>
      <c r="O289" s="66"/>
      <c r="P289" s="189">
        <f>O289*H289</f>
        <v>0</v>
      </c>
      <c r="Q289" s="189">
        <v>1.06277</v>
      </c>
      <c r="R289" s="189">
        <f>Q289*H289</f>
        <v>0.4676188</v>
      </c>
      <c r="S289" s="189">
        <v>0</v>
      </c>
      <c r="T289" s="190">
        <f>S289*H289</f>
        <v>0</v>
      </c>
      <c r="U289" s="36"/>
      <c r="V289" s="36"/>
      <c r="W289" s="36"/>
      <c r="X289" s="36"/>
      <c r="Y289" s="36"/>
      <c r="Z289" s="36"/>
      <c r="AA289" s="36"/>
      <c r="AB289" s="36"/>
      <c r="AC289" s="36"/>
      <c r="AD289" s="36"/>
      <c r="AE289" s="36"/>
      <c r="AR289" s="191" t="s">
        <v>238</v>
      </c>
      <c r="AT289" s="191" t="s">
        <v>234</v>
      </c>
      <c r="AU289" s="191" t="s">
        <v>78</v>
      </c>
      <c r="AY289" s="19" t="s">
        <v>231</v>
      </c>
      <c r="BE289" s="192">
        <f>IF(N289="základní",J289,0)</f>
        <v>0</v>
      </c>
      <c r="BF289" s="192">
        <f>IF(N289="snížená",J289,0)</f>
        <v>0</v>
      </c>
      <c r="BG289" s="192">
        <f>IF(N289="zákl. přenesená",J289,0)</f>
        <v>0</v>
      </c>
      <c r="BH289" s="192">
        <f>IF(N289="sníž. přenesená",J289,0)</f>
        <v>0</v>
      </c>
      <c r="BI289" s="192">
        <f>IF(N289="nulová",J289,0)</f>
        <v>0</v>
      </c>
      <c r="BJ289" s="19" t="s">
        <v>76</v>
      </c>
      <c r="BK289" s="192">
        <f>ROUND(I289*H289,2)</f>
        <v>0</v>
      </c>
      <c r="BL289" s="19" t="s">
        <v>238</v>
      </c>
      <c r="BM289" s="191" t="s">
        <v>1403</v>
      </c>
    </row>
    <row r="290" spans="1:65" s="2" customFormat="1" ht="39">
      <c r="A290" s="36"/>
      <c r="B290" s="37"/>
      <c r="C290" s="38"/>
      <c r="D290" s="193" t="s">
        <v>246</v>
      </c>
      <c r="E290" s="38"/>
      <c r="F290" s="194" t="s">
        <v>763</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246</v>
      </c>
      <c r="AU290" s="19" t="s">
        <v>78</v>
      </c>
    </row>
    <row r="291" spans="1:65" s="13" customFormat="1" ht="11.25">
      <c r="B291" s="198"/>
      <c r="C291" s="199"/>
      <c r="D291" s="193" t="s">
        <v>248</v>
      </c>
      <c r="E291" s="200" t="s">
        <v>19</v>
      </c>
      <c r="F291" s="201" t="s">
        <v>1388</v>
      </c>
      <c r="G291" s="199"/>
      <c r="H291" s="200" t="s">
        <v>19</v>
      </c>
      <c r="I291" s="202"/>
      <c r="J291" s="199"/>
      <c r="K291" s="199"/>
      <c r="L291" s="203"/>
      <c r="M291" s="204"/>
      <c r="N291" s="205"/>
      <c r="O291" s="205"/>
      <c r="P291" s="205"/>
      <c r="Q291" s="205"/>
      <c r="R291" s="205"/>
      <c r="S291" s="205"/>
      <c r="T291" s="206"/>
      <c r="AT291" s="207" t="s">
        <v>248</v>
      </c>
      <c r="AU291" s="207" t="s">
        <v>78</v>
      </c>
      <c r="AV291" s="13" t="s">
        <v>76</v>
      </c>
      <c r="AW291" s="13" t="s">
        <v>31</v>
      </c>
      <c r="AX291" s="13" t="s">
        <v>69</v>
      </c>
      <c r="AY291" s="207" t="s">
        <v>231</v>
      </c>
    </row>
    <row r="292" spans="1:65" s="14" customFormat="1" ht="11.25">
      <c r="B292" s="208"/>
      <c r="C292" s="209"/>
      <c r="D292" s="193" t="s">
        <v>248</v>
      </c>
      <c r="E292" s="210" t="s">
        <v>19</v>
      </c>
      <c r="F292" s="211" t="s">
        <v>1404</v>
      </c>
      <c r="G292" s="209"/>
      <c r="H292" s="212">
        <v>0.44</v>
      </c>
      <c r="I292" s="213"/>
      <c r="J292" s="209"/>
      <c r="K292" s="209"/>
      <c r="L292" s="214"/>
      <c r="M292" s="215"/>
      <c r="N292" s="216"/>
      <c r="O292" s="216"/>
      <c r="P292" s="216"/>
      <c r="Q292" s="216"/>
      <c r="R292" s="216"/>
      <c r="S292" s="216"/>
      <c r="T292" s="217"/>
      <c r="AT292" s="218" t="s">
        <v>248</v>
      </c>
      <c r="AU292" s="218" t="s">
        <v>78</v>
      </c>
      <c r="AV292" s="14" t="s">
        <v>78</v>
      </c>
      <c r="AW292" s="14" t="s">
        <v>31</v>
      </c>
      <c r="AX292" s="14" t="s">
        <v>76</v>
      </c>
      <c r="AY292" s="218" t="s">
        <v>231</v>
      </c>
    </row>
    <row r="293" spans="1:65" s="2" customFormat="1" ht="44.25" customHeight="1">
      <c r="A293" s="36"/>
      <c r="B293" s="37"/>
      <c r="C293" s="180" t="s">
        <v>429</v>
      </c>
      <c r="D293" s="180" t="s">
        <v>234</v>
      </c>
      <c r="E293" s="181" t="s">
        <v>1405</v>
      </c>
      <c r="F293" s="182" t="s">
        <v>1406</v>
      </c>
      <c r="G293" s="183" t="s">
        <v>243</v>
      </c>
      <c r="H293" s="184">
        <v>25.024000000000001</v>
      </c>
      <c r="I293" s="185"/>
      <c r="J293" s="186">
        <f>ROUND(I293*H293,2)</f>
        <v>0</v>
      </c>
      <c r="K293" s="182" t="s">
        <v>244</v>
      </c>
      <c r="L293" s="41"/>
      <c r="M293" s="187" t="s">
        <v>19</v>
      </c>
      <c r="N293" s="188" t="s">
        <v>40</v>
      </c>
      <c r="O293" s="66"/>
      <c r="P293" s="189">
        <f>O293*H293</f>
        <v>0</v>
      </c>
      <c r="Q293" s="189">
        <v>0.55291000000000001</v>
      </c>
      <c r="R293" s="189">
        <f>Q293*H293</f>
        <v>13.836019840000001</v>
      </c>
      <c r="S293" s="189">
        <v>0</v>
      </c>
      <c r="T293" s="190">
        <f>S293*H293</f>
        <v>0</v>
      </c>
      <c r="U293" s="36"/>
      <c r="V293" s="36"/>
      <c r="W293" s="36"/>
      <c r="X293" s="36"/>
      <c r="Y293" s="36"/>
      <c r="Z293" s="36"/>
      <c r="AA293" s="36"/>
      <c r="AB293" s="36"/>
      <c r="AC293" s="36"/>
      <c r="AD293" s="36"/>
      <c r="AE293" s="36"/>
      <c r="AR293" s="191" t="s">
        <v>238</v>
      </c>
      <c r="AT293" s="191" t="s">
        <v>234</v>
      </c>
      <c r="AU293" s="191" t="s">
        <v>78</v>
      </c>
      <c r="AY293" s="19" t="s">
        <v>231</v>
      </c>
      <c r="BE293" s="192">
        <f>IF(N293="základní",J293,0)</f>
        <v>0</v>
      </c>
      <c r="BF293" s="192">
        <f>IF(N293="snížená",J293,0)</f>
        <v>0</v>
      </c>
      <c r="BG293" s="192">
        <f>IF(N293="zákl. přenesená",J293,0)</f>
        <v>0</v>
      </c>
      <c r="BH293" s="192">
        <f>IF(N293="sníž. přenesená",J293,0)</f>
        <v>0</v>
      </c>
      <c r="BI293" s="192">
        <f>IF(N293="nulová",J293,0)</f>
        <v>0</v>
      </c>
      <c r="BJ293" s="19" t="s">
        <v>76</v>
      </c>
      <c r="BK293" s="192">
        <f>ROUND(I293*H293,2)</f>
        <v>0</v>
      </c>
      <c r="BL293" s="19" t="s">
        <v>238</v>
      </c>
      <c r="BM293" s="191" t="s">
        <v>1407</v>
      </c>
    </row>
    <row r="294" spans="1:65" s="2" customFormat="1" ht="68.25">
      <c r="A294" s="36"/>
      <c r="B294" s="37"/>
      <c r="C294" s="38"/>
      <c r="D294" s="193" t="s">
        <v>246</v>
      </c>
      <c r="E294" s="38"/>
      <c r="F294" s="194" t="s">
        <v>1408</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246</v>
      </c>
      <c r="AU294" s="19" t="s">
        <v>78</v>
      </c>
    </row>
    <row r="295" spans="1:65" s="14" customFormat="1" ht="11.25">
      <c r="B295" s="208"/>
      <c r="C295" s="209"/>
      <c r="D295" s="193" t="s">
        <v>248</v>
      </c>
      <c r="E295" s="210" t="s">
        <v>19</v>
      </c>
      <c r="F295" s="211" t="s">
        <v>1409</v>
      </c>
      <c r="G295" s="209"/>
      <c r="H295" s="212">
        <v>25.024000000000001</v>
      </c>
      <c r="I295" s="213"/>
      <c r="J295" s="209"/>
      <c r="K295" s="209"/>
      <c r="L295" s="214"/>
      <c r="M295" s="215"/>
      <c r="N295" s="216"/>
      <c r="O295" s="216"/>
      <c r="P295" s="216"/>
      <c r="Q295" s="216"/>
      <c r="R295" s="216"/>
      <c r="S295" s="216"/>
      <c r="T295" s="217"/>
      <c r="AT295" s="218" t="s">
        <v>248</v>
      </c>
      <c r="AU295" s="218" t="s">
        <v>78</v>
      </c>
      <c r="AV295" s="14" t="s">
        <v>78</v>
      </c>
      <c r="AW295" s="14" t="s">
        <v>31</v>
      </c>
      <c r="AX295" s="14" t="s">
        <v>76</v>
      </c>
      <c r="AY295" s="218" t="s">
        <v>231</v>
      </c>
    </row>
    <row r="296" spans="1:65" s="2" customFormat="1" ht="55.5" customHeight="1">
      <c r="A296" s="36"/>
      <c r="B296" s="37"/>
      <c r="C296" s="180" t="s">
        <v>434</v>
      </c>
      <c r="D296" s="180" t="s">
        <v>234</v>
      </c>
      <c r="E296" s="181" t="s">
        <v>1410</v>
      </c>
      <c r="F296" s="182" t="s">
        <v>1411</v>
      </c>
      <c r="G296" s="183" t="s">
        <v>404</v>
      </c>
      <c r="H296" s="184">
        <v>0.375</v>
      </c>
      <c r="I296" s="185"/>
      <c r="J296" s="186">
        <f>ROUND(I296*H296,2)</f>
        <v>0</v>
      </c>
      <c r="K296" s="182" t="s">
        <v>244</v>
      </c>
      <c r="L296" s="41"/>
      <c r="M296" s="187" t="s">
        <v>19</v>
      </c>
      <c r="N296" s="188" t="s">
        <v>40</v>
      </c>
      <c r="O296" s="66"/>
      <c r="P296" s="189">
        <f>O296*H296</f>
        <v>0</v>
      </c>
      <c r="Q296" s="189">
        <v>1.0593999999999999</v>
      </c>
      <c r="R296" s="189">
        <f>Q296*H296</f>
        <v>0.39727499999999993</v>
      </c>
      <c r="S296" s="189">
        <v>0</v>
      </c>
      <c r="T296" s="190">
        <f>S296*H296</f>
        <v>0</v>
      </c>
      <c r="U296" s="36"/>
      <c r="V296" s="36"/>
      <c r="W296" s="36"/>
      <c r="X296" s="36"/>
      <c r="Y296" s="36"/>
      <c r="Z296" s="36"/>
      <c r="AA296" s="36"/>
      <c r="AB296" s="36"/>
      <c r="AC296" s="36"/>
      <c r="AD296" s="36"/>
      <c r="AE296" s="36"/>
      <c r="AR296" s="191" t="s">
        <v>238</v>
      </c>
      <c r="AT296" s="191" t="s">
        <v>234</v>
      </c>
      <c r="AU296" s="191" t="s">
        <v>78</v>
      </c>
      <c r="AY296" s="19" t="s">
        <v>231</v>
      </c>
      <c r="BE296" s="192">
        <f>IF(N296="základní",J296,0)</f>
        <v>0</v>
      </c>
      <c r="BF296" s="192">
        <f>IF(N296="snížená",J296,0)</f>
        <v>0</v>
      </c>
      <c r="BG296" s="192">
        <f>IF(N296="zákl. přenesená",J296,0)</f>
        <v>0</v>
      </c>
      <c r="BH296" s="192">
        <f>IF(N296="sníž. přenesená",J296,0)</f>
        <v>0</v>
      </c>
      <c r="BI296" s="192">
        <f>IF(N296="nulová",J296,0)</f>
        <v>0</v>
      </c>
      <c r="BJ296" s="19" t="s">
        <v>76</v>
      </c>
      <c r="BK296" s="192">
        <f>ROUND(I296*H296,2)</f>
        <v>0</v>
      </c>
      <c r="BL296" s="19" t="s">
        <v>238</v>
      </c>
      <c r="BM296" s="191" t="s">
        <v>1412</v>
      </c>
    </row>
    <row r="297" spans="1:65" s="13" customFormat="1" ht="11.25">
      <c r="B297" s="198"/>
      <c r="C297" s="199"/>
      <c r="D297" s="193" t="s">
        <v>248</v>
      </c>
      <c r="E297" s="200" t="s">
        <v>19</v>
      </c>
      <c r="F297" s="201" t="s">
        <v>1413</v>
      </c>
      <c r="G297" s="199"/>
      <c r="H297" s="200" t="s">
        <v>19</v>
      </c>
      <c r="I297" s="202"/>
      <c r="J297" s="199"/>
      <c r="K297" s="199"/>
      <c r="L297" s="203"/>
      <c r="M297" s="204"/>
      <c r="N297" s="205"/>
      <c r="O297" s="205"/>
      <c r="P297" s="205"/>
      <c r="Q297" s="205"/>
      <c r="R297" s="205"/>
      <c r="S297" s="205"/>
      <c r="T297" s="206"/>
      <c r="AT297" s="207" t="s">
        <v>248</v>
      </c>
      <c r="AU297" s="207" t="s">
        <v>78</v>
      </c>
      <c r="AV297" s="13" t="s">
        <v>76</v>
      </c>
      <c r="AW297" s="13" t="s">
        <v>31</v>
      </c>
      <c r="AX297" s="13" t="s">
        <v>69</v>
      </c>
      <c r="AY297" s="207" t="s">
        <v>231</v>
      </c>
    </row>
    <row r="298" spans="1:65" s="14" customFormat="1" ht="11.25">
      <c r="B298" s="208"/>
      <c r="C298" s="209"/>
      <c r="D298" s="193" t="s">
        <v>248</v>
      </c>
      <c r="E298" s="210" t="s">
        <v>19</v>
      </c>
      <c r="F298" s="211" t="s">
        <v>1414</v>
      </c>
      <c r="G298" s="209"/>
      <c r="H298" s="212">
        <v>0.375</v>
      </c>
      <c r="I298" s="213"/>
      <c r="J298" s="209"/>
      <c r="K298" s="209"/>
      <c r="L298" s="214"/>
      <c r="M298" s="215"/>
      <c r="N298" s="216"/>
      <c r="O298" s="216"/>
      <c r="P298" s="216"/>
      <c r="Q298" s="216"/>
      <c r="R298" s="216"/>
      <c r="S298" s="216"/>
      <c r="T298" s="217"/>
      <c r="AT298" s="218" t="s">
        <v>248</v>
      </c>
      <c r="AU298" s="218" t="s">
        <v>78</v>
      </c>
      <c r="AV298" s="14" t="s">
        <v>78</v>
      </c>
      <c r="AW298" s="14" t="s">
        <v>31</v>
      </c>
      <c r="AX298" s="14" t="s">
        <v>76</v>
      </c>
      <c r="AY298" s="218" t="s">
        <v>231</v>
      </c>
    </row>
    <row r="299" spans="1:65" s="12" customFormat="1" ht="22.9" customHeight="1">
      <c r="B299" s="164"/>
      <c r="C299" s="165"/>
      <c r="D299" s="166" t="s">
        <v>68</v>
      </c>
      <c r="E299" s="178" t="s">
        <v>119</v>
      </c>
      <c r="F299" s="178" t="s">
        <v>1415</v>
      </c>
      <c r="G299" s="165"/>
      <c r="H299" s="165"/>
      <c r="I299" s="168"/>
      <c r="J299" s="179">
        <f>BK299</f>
        <v>0</v>
      </c>
      <c r="K299" s="165"/>
      <c r="L299" s="170"/>
      <c r="M299" s="171"/>
      <c r="N299" s="172"/>
      <c r="O299" s="172"/>
      <c r="P299" s="173">
        <f>SUM(P300:P391)</f>
        <v>0</v>
      </c>
      <c r="Q299" s="172"/>
      <c r="R299" s="173">
        <f>SUM(R300:R391)</f>
        <v>38.357361219999994</v>
      </c>
      <c r="S299" s="172"/>
      <c r="T299" s="174">
        <f>SUM(T300:T391)</f>
        <v>0</v>
      </c>
      <c r="AR299" s="175" t="s">
        <v>76</v>
      </c>
      <c r="AT299" s="176" t="s">
        <v>68</v>
      </c>
      <c r="AU299" s="176" t="s">
        <v>76</v>
      </c>
      <c r="AY299" s="175" t="s">
        <v>231</v>
      </c>
      <c r="BK299" s="177">
        <f>SUM(BK300:BK391)</f>
        <v>0</v>
      </c>
    </row>
    <row r="300" spans="1:65" s="2" customFormat="1" ht="37.9" customHeight="1">
      <c r="A300" s="36"/>
      <c r="B300" s="37"/>
      <c r="C300" s="180" t="s">
        <v>442</v>
      </c>
      <c r="D300" s="180" t="s">
        <v>234</v>
      </c>
      <c r="E300" s="181" t="s">
        <v>1416</v>
      </c>
      <c r="F300" s="182" t="s">
        <v>1417</v>
      </c>
      <c r="G300" s="183" t="s">
        <v>243</v>
      </c>
      <c r="H300" s="184">
        <v>57.927999999999997</v>
      </c>
      <c r="I300" s="185"/>
      <c r="J300" s="186">
        <f>ROUND(I300*H300,2)</f>
        <v>0</v>
      </c>
      <c r="K300" s="182" t="s">
        <v>244</v>
      </c>
      <c r="L300" s="41"/>
      <c r="M300" s="187" t="s">
        <v>19</v>
      </c>
      <c r="N300" s="188" t="s">
        <v>40</v>
      </c>
      <c r="O300" s="66"/>
      <c r="P300" s="189">
        <f>O300*H300</f>
        <v>0</v>
      </c>
      <c r="Q300" s="189">
        <v>0.28722999999999999</v>
      </c>
      <c r="R300" s="189">
        <f>Q300*H300</f>
        <v>16.638659439999998</v>
      </c>
      <c r="S300" s="189">
        <v>0</v>
      </c>
      <c r="T300" s="190">
        <f>S300*H300</f>
        <v>0</v>
      </c>
      <c r="U300" s="36"/>
      <c r="V300" s="36"/>
      <c r="W300" s="36"/>
      <c r="X300" s="36"/>
      <c r="Y300" s="36"/>
      <c r="Z300" s="36"/>
      <c r="AA300" s="36"/>
      <c r="AB300" s="36"/>
      <c r="AC300" s="36"/>
      <c r="AD300" s="36"/>
      <c r="AE300" s="36"/>
      <c r="AR300" s="191" t="s">
        <v>238</v>
      </c>
      <c r="AT300" s="191" t="s">
        <v>234</v>
      </c>
      <c r="AU300" s="191" t="s">
        <v>78</v>
      </c>
      <c r="AY300" s="19" t="s">
        <v>231</v>
      </c>
      <c r="BE300" s="192">
        <f>IF(N300="základní",J300,0)</f>
        <v>0</v>
      </c>
      <c r="BF300" s="192">
        <f>IF(N300="snížená",J300,0)</f>
        <v>0</v>
      </c>
      <c r="BG300" s="192">
        <f>IF(N300="zákl. přenesená",J300,0)</f>
        <v>0</v>
      </c>
      <c r="BH300" s="192">
        <f>IF(N300="sníž. přenesená",J300,0)</f>
        <v>0</v>
      </c>
      <c r="BI300" s="192">
        <f>IF(N300="nulová",J300,0)</f>
        <v>0</v>
      </c>
      <c r="BJ300" s="19" t="s">
        <v>76</v>
      </c>
      <c r="BK300" s="192">
        <f>ROUND(I300*H300,2)</f>
        <v>0</v>
      </c>
      <c r="BL300" s="19" t="s">
        <v>238</v>
      </c>
      <c r="BM300" s="191" t="s">
        <v>1418</v>
      </c>
    </row>
    <row r="301" spans="1:65" s="2" customFormat="1" ht="195">
      <c r="A301" s="36"/>
      <c r="B301" s="37"/>
      <c r="C301" s="38"/>
      <c r="D301" s="193" t="s">
        <v>246</v>
      </c>
      <c r="E301" s="38"/>
      <c r="F301" s="194" t="s">
        <v>1419</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246</v>
      </c>
      <c r="AU301" s="19" t="s">
        <v>78</v>
      </c>
    </row>
    <row r="302" spans="1:65" s="14" customFormat="1" ht="11.25">
      <c r="B302" s="208"/>
      <c r="C302" s="209"/>
      <c r="D302" s="193" t="s">
        <v>248</v>
      </c>
      <c r="E302" s="210" t="s">
        <v>19</v>
      </c>
      <c r="F302" s="211" t="s">
        <v>1420</v>
      </c>
      <c r="G302" s="209"/>
      <c r="H302" s="212">
        <v>12.976000000000001</v>
      </c>
      <c r="I302" s="213"/>
      <c r="J302" s="209"/>
      <c r="K302" s="209"/>
      <c r="L302" s="214"/>
      <c r="M302" s="215"/>
      <c r="N302" s="216"/>
      <c r="O302" s="216"/>
      <c r="P302" s="216"/>
      <c r="Q302" s="216"/>
      <c r="R302" s="216"/>
      <c r="S302" s="216"/>
      <c r="T302" s="217"/>
      <c r="AT302" s="218" t="s">
        <v>248</v>
      </c>
      <c r="AU302" s="218" t="s">
        <v>78</v>
      </c>
      <c r="AV302" s="14" t="s">
        <v>78</v>
      </c>
      <c r="AW302" s="14" t="s">
        <v>31</v>
      </c>
      <c r="AX302" s="14" t="s">
        <v>69</v>
      </c>
      <c r="AY302" s="218" t="s">
        <v>231</v>
      </c>
    </row>
    <row r="303" spans="1:65" s="14" customFormat="1" ht="11.25">
      <c r="B303" s="208"/>
      <c r="C303" s="209"/>
      <c r="D303" s="193" t="s">
        <v>248</v>
      </c>
      <c r="E303" s="210" t="s">
        <v>19</v>
      </c>
      <c r="F303" s="211" t="s">
        <v>1421</v>
      </c>
      <c r="G303" s="209"/>
      <c r="H303" s="212">
        <v>22.533999999999999</v>
      </c>
      <c r="I303" s="213"/>
      <c r="J303" s="209"/>
      <c r="K303" s="209"/>
      <c r="L303" s="214"/>
      <c r="M303" s="215"/>
      <c r="N303" s="216"/>
      <c r="O303" s="216"/>
      <c r="P303" s="216"/>
      <c r="Q303" s="216"/>
      <c r="R303" s="216"/>
      <c r="S303" s="216"/>
      <c r="T303" s="217"/>
      <c r="AT303" s="218" t="s">
        <v>248</v>
      </c>
      <c r="AU303" s="218" t="s">
        <v>78</v>
      </c>
      <c r="AV303" s="14" t="s">
        <v>78</v>
      </c>
      <c r="AW303" s="14" t="s">
        <v>31</v>
      </c>
      <c r="AX303" s="14" t="s">
        <v>69</v>
      </c>
      <c r="AY303" s="218" t="s">
        <v>231</v>
      </c>
    </row>
    <row r="304" spans="1:65" s="14" customFormat="1" ht="11.25">
      <c r="B304" s="208"/>
      <c r="C304" s="209"/>
      <c r="D304" s="193" t="s">
        <v>248</v>
      </c>
      <c r="E304" s="210" t="s">
        <v>19</v>
      </c>
      <c r="F304" s="211" t="s">
        <v>1422</v>
      </c>
      <c r="G304" s="209"/>
      <c r="H304" s="212">
        <v>22.417999999999999</v>
      </c>
      <c r="I304" s="213"/>
      <c r="J304" s="209"/>
      <c r="K304" s="209"/>
      <c r="L304" s="214"/>
      <c r="M304" s="215"/>
      <c r="N304" s="216"/>
      <c r="O304" s="216"/>
      <c r="P304" s="216"/>
      <c r="Q304" s="216"/>
      <c r="R304" s="216"/>
      <c r="S304" s="216"/>
      <c r="T304" s="217"/>
      <c r="AT304" s="218" t="s">
        <v>248</v>
      </c>
      <c r="AU304" s="218" t="s">
        <v>78</v>
      </c>
      <c r="AV304" s="14" t="s">
        <v>78</v>
      </c>
      <c r="AW304" s="14" t="s">
        <v>31</v>
      </c>
      <c r="AX304" s="14" t="s">
        <v>69</v>
      </c>
      <c r="AY304" s="218" t="s">
        <v>231</v>
      </c>
    </row>
    <row r="305" spans="1:65" s="15" customFormat="1" ht="11.25">
      <c r="B305" s="219"/>
      <c r="C305" s="220"/>
      <c r="D305" s="193" t="s">
        <v>248</v>
      </c>
      <c r="E305" s="221" t="s">
        <v>19</v>
      </c>
      <c r="F305" s="222" t="s">
        <v>260</v>
      </c>
      <c r="G305" s="220"/>
      <c r="H305" s="223">
        <v>57.927999999999997</v>
      </c>
      <c r="I305" s="224"/>
      <c r="J305" s="220"/>
      <c r="K305" s="220"/>
      <c r="L305" s="225"/>
      <c r="M305" s="226"/>
      <c r="N305" s="227"/>
      <c r="O305" s="227"/>
      <c r="P305" s="227"/>
      <c r="Q305" s="227"/>
      <c r="R305" s="227"/>
      <c r="S305" s="227"/>
      <c r="T305" s="228"/>
      <c r="AT305" s="229" t="s">
        <v>248</v>
      </c>
      <c r="AU305" s="229" t="s">
        <v>78</v>
      </c>
      <c r="AV305" s="15" t="s">
        <v>238</v>
      </c>
      <c r="AW305" s="15" t="s">
        <v>31</v>
      </c>
      <c r="AX305" s="15" t="s">
        <v>76</v>
      </c>
      <c r="AY305" s="229" t="s">
        <v>231</v>
      </c>
    </row>
    <row r="306" spans="1:65" s="2" customFormat="1" ht="37.9" customHeight="1">
      <c r="A306" s="36"/>
      <c r="B306" s="37"/>
      <c r="C306" s="180" t="s">
        <v>825</v>
      </c>
      <c r="D306" s="180" t="s">
        <v>234</v>
      </c>
      <c r="E306" s="181" t="s">
        <v>1423</v>
      </c>
      <c r="F306" s="182" t="s">
        <v>1424</v>
      </c>
      <c r="G306" s="183" t="s">
        <v>237</v>
      </c>
      <c r="H306" s="184">
        <v>1</v>
      </c>
      <c r="I306" s="185"/>
      <c r="J306" s="186">
        <f>ROUND(I306*H306,2)</f>
        <v>0</v>
      </c>
      <c r="K306" s="182" t="s">
        <v>244</v>
      </c>
      <c r="L306" s="41"/>
      <c r="M306" s="187" t="s">
        <v>19</v>
      </c>
      <c r="N306" s="188" t="s">
        <v>40</v>
      </c>
      <c r="O306" s="66"/>
      <c r="P306" s="189">
        <f>O306*H306</f>
        <v>0</v>
      </c>
      <c r="Q306" s="189">
        <v>1.7940000000000001E-2</v>
      </c>
      <c r="R306" s="189">
        <f>Q306*H306</f>
        <v>1.7940000000000001E-2</v>
      </c>
      <c r="S306" s="189">
        <v>0</v>
      </c>
      <c r="T306" s="190">
        <f>S306*H306</f>
        <v>0</v>
      </c>
      <c r="U306" s="36"/>
      <c r="V306" s="36"/>
      <c r="W306" s="36"/>
      <c r="X306" s="36"/>
      <c r="Y306" s="36"/>
      <c r="Z306" s="36"/>
      <c r="AA306" s="36"/>
      <c r="AB306" s="36"/>
      <c r="AC306" s="36"/>
      <c r="AD306" s="36"/>
      <c r="AE306" s="36"/>
      <c r="AR306" s="191" t="s">
        <v>238</v>
      </c>
      <c r="AT306" s="191" t="s">
        <v>234</v>
      </c>
      <c r="AU306" s="191" t="s">
        <v>78</v>
      </c>
      <c r="AY306" s="19" t="s">
        <v>231</v>
      </c>
      <c r="BE306" s="192">
        <f>IF(N306="základní",J306,0)</f>
        <v>0</v>
      </c>
      <c r="BF306" s="192">
        <f>IF(N306="snížená",J306,0)</f>
        <v>0</v>
      </c>
      <c r="BG306" s="192">
        <f>IF(N306="zákl. přenesená",J306,0)</f>
        <v>0</v>
      </c>
      <c r="BH306" s="192">
        <f>IF(N306="sníž. přenesená",J306,0)</f>
        <v>0</v>
      </c>
      <c r="BI306" s="192">
        <f>IF(N306="nulová",J306,0)</f>
        <v>0</v>
      </c>
      <c r="BJ306" s="19" t="s">
        <v>76</v>
      </c>
      <c r="BK306" s="192">
        <f>ROUND(I306*H306,2)</f>
        <v>0</v>
      </c>
      <c r="BL306" s="19" t="s">
        <v>238</v>
      </c>
      <c r="BM306" s="191" t="s">
        <v>1425</v>
      </c>
    </row>
    <row r="307" spans="1:65" s="2" customFormat="1" ht="409.5">
      <c r="A307" s="36"/>
      <c r="B307" s="37"/>
      <c r="C307" s="38"/>
      <c r="D307" s="193" t="s">
        <v>246</v>
      </c>
      <c r="E307" s="38"/>
      <c r="F307" s="265" t="s">
        <v>1426</v>
      </c>
      <c r="G307" s="38"/>
      <c r="H307" s="38"/>
      <c r="I307" s="195"/>
      <c r="J307" s="38"/>
      <c r="K307" s="38"/>
      <c r="L307" s="41"/>
      <c r="M307" s="196"/>
      <c r="N307" s="197"/>
      <c r="O307" s="66"/>
      <c r="P307" s="66"/>
      <c r="Q307" s="66"/>
      <c r="R307" s="66"/>
      <c r="S307" s="66"/>
      <c r="T307" s="67"/>
      <c r="U307" s="36"/>
      <c r="V307" s="36"/>
      <c r="W307" s="36"/>
      <c r="X307" s="36"/>
      <c r="Y307" s="36"/>
      <c r="Z307" s="36"/>
      <c r="AA307" s="36"/>
      <c r="AB307" s="36"/>
      <c r="AC307" s="36"/>
      <c r="AD307" s="36"/>
      <c r="AE307" s="36"/>
      <c r="AT307" s="19" t="s">
        <v>246</v>
      </c>
      <c r="AU307" s="19" t="s">
        <v>78</v>
      </c>
    </row>
    <row r="308" spans="1:65" s="13" customFormat="1" ht="11.25">
      <c r="B308" s="198"/>
      <c r="C308" s="199"/>
      <c r="D308" s="193" t="s">
        <v>248</v>
      </c>
      <c r="E308" s="200" t="s">
        <v>19</v>
      </c>
      <c r="F308" s="201" t="s">
        <v>1427</v>
      </c>
      <c r="G308" s="199"/>
      <c r="H308" s="200" t="s">
        <v>19</v>
      </c>
      <c r="I308" s="202"/>
      <c r="J308" s="199"/>
      <c r="K308" s="199"/>
      <c r="L308" s="203"/>
      <c r="M308" s="204"/>
      <c r="N308" s="205"/>
      <c r="O308" s="205"/>
      <c r="P308" s="205"/>
      <c r="Q308" s="205"/>
      <c r="R308" s="205"/>
      <c r="S308" s="205"/>
      <c r="T308" s="206"/>
      <c r="AT308" s="207" t="s">
        <v>248</v>
      </c>
      <c r="AU308" s="207" t="s">
        <v>78</v>
      </c>
      <c r="AV308" s="13" t="s">
        <v>76</v>
      </c>
      <c r="AW308" s="13" t="s">
        <v>31</v>
      </c>
      <c r="AX308" s="13" t="s">
        <v>69</v>
      </c>
      <c r="AY308" s="207" t="s">
        <v>231</v>
      </c>
    </row>
    <row r="309" spans="1:65" s="14" customFormat="1" ht="11.25">
      <c r="B309" s="208"/>
      <c r="C309" s="209"/>
      <c r="D309" s="193" t="s">
        <v>248</v>
      </c>
      <c r="E309" s="210" t="s">
        <v>19</v>
      </c>
      <c r="F309" s="211" t="s">
        <v>76</v>
      </c>
      <c r="G309" s="209"/>
      <c r="H309" s="212">
        <v>1</v>
      </c>
      <c r="I309" s="213"/>
      <c r="J309" s="209"/>
      <c r="K309" s="209"/>
      <c r="L309" s="214"/>
      <c r="M309" s="215"/>
      <c r="N309" s="216"/>
      <c r="O309" s="216"/>
      <c r="P309" s="216"/>
      <c r="Q309" s="216"/>
      <c r="R309" s="216"/>
      <c r="S309" s="216"/>
      <c r="T309" s="217"/>
      <c r="AT309" s="218" t="s">
        <v>248</v>
      </c>
      <c r="AU309" s="218" t="s">
        <v>78</v>
      </c>
      <c r="AV309" s="14" t="s">
        <v>78</v>
      </c>
      <c r="AW309" s="14" t="s">
        <v>31</v>
      </c>
      <c r="AX309" s="14" t="s">
        <v>76</v>
      </c>
      <c r="AY309" s="218" t="s">
        <v>231</v>
      </c>
    </row>
    <row r="310" spans="1:65" s="2" customFormat="1" ht="37.9" customHeight="1">
      <c r="A310" s="36"/>
      <c r="B310" s="37"/>
      <c r="C310" s="180" t="s">
        <v>833</v>
      </c>
      <c r="D310" s="180" t="s">
        <v>234</v>
      </c>
      <c r="E310" s="181" t="s">
        <v>1428</v>
      </c>
      <c r="F310" s="182" t="s">
        <v>1429</v>
      </c>
      <c r="G310" s="183" t="s">
        <v>237</v>
      </c>
      <c r="H310" s="184">
        <v>4</v>
      </c>
      <c r="I310" s="185"/>
      <c r="J310" s="186">
        <f>ROUND(I310*H310,2)</f>
        <v>0</v>
      </c>
      <c r="K310" s="182" t="s">
        <v>244</v>
      </c>
      <c r="L310" s="41"/>
      <c r="M310" s="187" t="s">
        <v>19</v>
      </c>
      <c r="N310" s="188" t="s">
        <v>40</v>
      </c>
      <c r="O310" s="66"/>
      <c r="P310" s="189">
        <f>O310*H310</f>
        <v>0</v>
      </c>
      <c r="Q310" s="189">
        <v>2.2780000000000002E-2</v>
      </c>
      <c r="R310" s="189">
        <f>Q310*H310</f>
        <v>9.1120000000000007E-2</v>
      </c>
      <c r="S310" s="189">
        <v>0</v>
      </c>
      <c r="T310" s="190">
        <f>S310*H310</f>
        <v>0</v>
      </c>
      <c r="U310" s="36"/>
      <c r="V310" s="36"/>
      <c r="W310" s="36"/>
      <c r="X310" s="36"/>
      <c r="Y310" s="36"/>
      <c r="Z310" s="36"/>
      <c r="AA310" s="36"/>
      <c r="AB310" s="36"/>
      <c r="AC310" s="36"/>
      <c r="AD310" s="36"/>
      <c r="AE310" s="36"/>
      <c r="AR310" s="191" t="s">
        <v>238</v>
      </c>
      <c r="AT310" s="191" t="s">
        <v>234</v>
      </c>
      <c r="AU310" s="191" t="s">
        <v>78</v>
      </c>
      <c r="AY310" s="19" t="s">
        <v>231</v>
      </c>
      <c r="BE310" s="192">
        <f>IF(N310="základní",J310,0)</f>
        <v>0</v>
      </c>
      <c r="BF310" s="192">
        <f>IF(N310="snížená",J310,0)</f>
        <v>0</v>
      </c>
      <c r="BG310" s="192">
        <f>IF(N310="zákl. přenesená",J310,0)</f>
        <v>0</v>
      </c>
      <c r="BH310" s="192">
        <f>IF(N310="sníž. přenesená",J310,0)</f>
        <v>0</v>
      </c>
      <c r="BI310" s="192">
        <f>IF(N310="nulová",J310,0)</f>
        <v>0</v>
      </c>
      <c r="BJ310" s="19" t="s">
        <v>76</v>
      </c>
      <c r="BK310" s="192">
        <f>ROUND(I310*H310,2)</f>
        <v>0</v>
      </c>
      <c r="BL310" s="19" t="s">
        <v>238</v>
      </c>
      <c r="BM310" s="191" t="s">
        <v>1430</v>
      </c>
    </row>
    <row r="311" spans="1:65" s="2" customFormat="1" ht="409.5">
      <c r="A311" s="36"/>
      <c r="B311" s="37"/>
      <c r="C311" s="38"/>
      <c r="D311" s="193" t="s">
        <v>246</v>
      </c>
      <c r="E311" s="38"/>
      <c r="F311" s="265" t="s">
        <v>1426</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246</v>
      </c>
      <c r="AU311" s="19" t="s">
        <v>78</v>
      </c>
    </row>
    <row r="312" spans="1:65" s="13" customFormat="1" ht="11.25">
      <c r="B312" s="198"/>
      <c r="C312" s="199"/>
      <c r="D312" s="193" t="s">
        <v>248</v>
      </c>
      <c r="E312" s="200" t="s">
        <v>19</v>
      </c>
      <c r="F312" s="201" t="s">
        <v>1431</v>
      </c>
      <c r="G312" s="199"/>
      <c r="H312" s="200" t="s">
        <v>19</v>
      </c>
      <c r="I312" s="202"/>
      <c r="J312" s="199"/>
      <c r="K312" s="199"/>
      <c r="L312" s="203"/>
      <c r="M312" s="204"/>
      <c r="N312" s="205"/>
      <c r="O312" s="205"/>
      <c r="P312" s="205"/>
      <c r="Q312" s="205"/>
      <c r="R312" s="205"/>
      <c r="S312" s="205"/>
      <c r="T312" s="206"/>
      <c r="AT312" s="207" t="s">
        <v>248</v>
      </c>
      <c r="AU312" s="207" t="s">
        <v>78</v>
      </c>
      <c r="AV312" s="13" t="s">
        <v>76</v>
      </c>
      <c r="AW312" s="13" t="s">
        <v>31</v>
      </c>
      <c r="AX312" s="13" t="s">
        <v>69</v>
      </c>
      <c r="AY312" s="207" t="s">
        <v>231</v>
      </c>
    </row>
    <row r="313" spans="1:65" s="14" customFormat="1" ht="11.25">
      <c r="B313" s="208"/>
      <c r="C313" s="209"/>
      <c r="D313" s="193" t="s">
        <v>248</v>
      </c>
      <c r="E313" s="210" t="s">
        <v>19</v>
      </c>
      <c r="F313" s="211" t="s">
        <v>119</v>
      </c>
      <c r="G313" s="209"/>
      <c r="H313" s="212">
        <v>3</v>
      </c>
      <c r="I313" s="213"/>
      <c r="J313" s="209"/>
      <c r="K313" s="209"/>
      <c r="L313" s="214"/>
      <c r="M313" s="215"/>
      <c r="N313" s="216"/>
      <c r="O313" s="216"/>
      <c r="P313" s="216"/>
      <c r="Q313" s="216"/>
      <c r="R313" s="216"/>
      <c r="S313" s="216"/>
      <c r="T313" s="217"/>
      <c r="AT313" s="218" t="s">
        <v>248</v>
      </c>
      <c r="AU313" s="218" t="s">
        <v>78</v>
      </c>
      <c r="AV313" s="14" t="s">
        <v>78</v>
      </c>
      <c r="AW313" s="14" t="s">
        <v>31</v>
      </c>
      <c r="AX313" s="14" t="s">
        <v>69</v>
      </c>
      <c r="AY313" s="218" t="s">
        <v>231</v>
      </c>
    </row>
    <row r="314" spans="1:65" s="13" customFormat="1" ht="11.25">
      <c r="B314" s="198"/>
      <c r="C314" s="199"/>
      <c r="D314" s="193" t="s">
        <v>248</v>
      </c>
      <c r="E314" s="200" t="s">
        <v>19</v>
      </c>
      <c r="F314" s="201" t="s">
        <v>1432</v>
      </c>
      <c r="G314" s="199"/>
      <c r="H314" s="200" t="s">
        <v>19</v>
      </c>
      <c r="I314" s="202"/>
      <c r="J314" s="199"/>
      <c r="K314" s="199"/>
      <c r="L314" s="203"/>
      <c r="M314" s="204"/>
      <c r="N314" s="205"/>
      <c r="O314" s="205"/>
      <c r="P314" s="205"/>
      <c r="Q314" s="205"/>
      <c r="R314" s="205"/>
      <c r="S314" s="205"/>
      <c r="T314" s="206"/>
      <c r="AT314" s="207" t="s">
        <v>248</v>
      </c>
      <c r="AU314" s="207" t="s">
        <v>78</v>
      </c>
      <c r="AV314" s="13" t="s">
        <v>76</v>
      </c>
      <c r="AW314" s="13" t="s">
        <v>31</v>
      </c>
      <c r="AX314" s="13" t="s">
        <v>69</v>
      </c>
      <c r="AY314" s="207" t="s">
        <v>231</v>
      </c>
    </row>
    <row r="315" spans="1:65" s="14" customFormat="1" ht="11.25">
      <c r="B315" s="208"/>
      <c r="C315" s="209"/>
      <c r="D315" s="193" t="s">
        <v>248</v>
      </c>
      <c r="E315" s="210" t="s">
        <v>19</v>
      </c>
      <c r="F315" s="211" t="s">
        <v>76</v>
      </c>
      <c r="G315" s="209"/>
      <c r="H315" s="212">
        <v>1</v>
      </c>
      <c r="I315" s="213"/>
      <c r="J315" s="209"/>
      <c r="K315" s="209"/>
      <c r="L315" s="214"/>
      <c r="M315" s="215"/>
      <c r="N315" s="216"/>
      <c r="O315" s="216"/>
      <c r="P315" s="216"/>
      <c r="Q315" s="216"/>
      <c r="R315" s="216"/>
      <c r="S315" s="216"/>
      <c r="T315" s="217"/>
      <c r="AT315" s="218" t="s">
        <v>248</v>
      </c>
      <c r="AU315" s="218" t="s">
        <v>78</v>
      </c>
      <c r="AV315" s="14" t="s">
        <v>78</v>
      </c>
      <c r="AW315" s="14" t="s">
        <v>31</v>
      </c>
      <c r="AX315" s="14" t="s">
        <v>69</v>
      </c>
      <c r="AY315" s="218" t="s">
        <v>231</v>
      </c>
    </row>
    <row r="316" spans="1:65" s="15" customFormat="1" ht="11.25">
      <c r="B316" s="219"/>
      <c r="C316" s="220"/>
      <c r="D316" s="193" t="s">
        <v>248</v>
      </c>
      <c r="E316" s="221" t="s">
        <v>19</v>
      </c>
      <c r="F316" s="222" t="s">
        <v>260</v>
      </c>
      <c r="G316" s="220"/>
      <c r="H316" s="223">
        <v>4</v>
      </c>
      <c r="I316" s="224"/>
      <c r="J316" s="220"/>
      <c r="K316" s="220"/>
      <c r="L316" s="225"/>
      <c r="M316" s="226"/>
      <c r="N316" s="227"/>
      <c r="O316" s="227"/>
      <c r="P316" s="227"/>
      <c r="Q316" s="227"/>
      <c r="R316" s="227"/>
      <c r="S316" s="227"/>
      <c r="T316" s="228"/>
      <c r="AT316" s="229" t="s">
        <v>248</v>
      </c>
      <c r="AU316" s="229" t="s">
        <v>78</v>
      </c>
      <c r="AV316" s="15" t="s">
        <v>238</v>
      </c>
      <c r="AW316" s="15" t="s">
        <v>31</v>
      </c>
      <c r="AX316" s="15" t="s">
        <v>76</v>
      </c>
      <c r="AY316" s="229" t="s">
        <v>231</v>
      </c>
    </row>
    <row r="317" spans="1:65" s="2" customFormat="1" ht="37.9" customHeight="1">
      <c r="A317" s="36"/>
      <c r="B317" s="37"/>
      <c r="C317" s="180" t="s">
        <v>839</v>
      </c>
      <c r="D317" s="180" t="s">
        <v>234</v>
      </c>
      <c r="E317" s="181" t="s">
        <v>1433</v>
      </c>
      <c r="F317" s="182" t="s">
        <v>1434</v>
      </c>
      <c r="G317" s="183" t="s">
        <v>237</v>
      </c>
      <c r="H317" s="184">
        <v>1</v>
      </c>
      <c r="I317" s="185"/>
      <c r="J317" s="186">
        <f>ROUND(I317*H317,2)</f>
        <v>0</v>
      </c>
      <c r="K317" s="182" t="s">
        <v>244</v>
      </c>
      <c r="L317" s="41"/>
      <c r="M317" s="187" t="s">
        <v>19</v>
      </c>
      <c r="N317" s="188" t="s">
        <v>40</v>
      </c>
      <c r="O317" s="66"/>
      <c r="P317" s="189">
        <f>O317*H317</f>
        <v>0</v>
      </c>
      <c r="Q317" s="189">
        <v>4.487E-2</v>
      </c>
      <c r="R317" s="189">
        <f>Q317*H317</f>
        <v>4.487E-2</v>
      </c>
      <c r="S317" s="189">
        <v>0</v>
      </c>
      <c r="T317" s="190">
        <f>S317*H317</f>
        <v>0</v>
      </c>
      <c r="U317" s="36"/>
      <c r="V317" s="36"/>
      <c r="W317" s="36"/>
      <c r="X317" s="36"/>
      <c r="Y317" s="36"/>
      <c r="Z317" s="36"/>
      <c r="AA317" s="36"/>
      <c r="AB317" s="36"/>
      <c r="AC317" s="36"/>
      <c r="AD317" s="36"/>
      <c r="AE317" s="36"/>
      <c r="AR317" s="191" t="s">
        <v>238</v>
      </c>
      <c r="AT317" s="191" t="s">
        <v>234</v>
      </c>
      <c r="AU317" s="191" t="s">
        <v>78</v>
      </c>
      <c r="AY317" s="19" t="s">
        <v>231</v>
      </c>
      <c r="BE317" s="192">
        <f>IF(N317="základní",J317,0)</f>
        <v>0</v>
      </c>
      <c r="BF317" s="192">
        <f>IF(N317="snížená",J317,0)</f>
        <v>0</v>
      </c>
      <c r="BG317" s="192">
        <f>IF(N317="zákl. přenesená",J317,0)</f>
        <v>0</v>
      </c>
      <c r="BH317" s="192">
        <f>IF(N317="sníž. přenesená",J317,0)</f>
        <v>0</v>
      </c>
      <c r="BI317" s="192">
        <f>IF(N317="nulová",J317,0)</f>
        <v>0</v>
      </c>
      <c r="BJ317" s="19" t="s">
        <v>76</v>
      </c>
      <c r="BK317" s="192">
        <f>ROUND(I317*H317,2)</f>
        <v>0</v>
      </c>
      <c r="BL317" s="19" t="s">
        <v>238</v>
      </c>
      <c r="BM317" s="191" t="s">
        <v>1435</v>
      </c>
    </row>
    <row r="318" spans="1:65" s="2" customFormat="1" ht="409.5">
      <c r="A318" s="36"/>
      <c r="B318" s="37"/>
      <c r="C318" s="38"/>
      <c r="D318" s="193" t="s">
        <v>246</v>
      </c>
      <c r="E318" s="38"/>
      <c r="F318" s="265" t="s">
        <v>1426</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246</v>
      </c>
      <c r="AU318" s="19" t="s">
        <v>78</v>
      </c>
    </row>
    <row r="319" spans="1:65" s="13" customFormat="1" ht="11.25">
      <c r="B319" s="198"/>
      <c r="C319" s="199"/>
      <c r="D319" s="193" t="s">
        <v>248</v>
      </c>
      <c r="E319" s="200" t="s">
        <v>19</v>
      </c>
      <c r="F319" s="201" t="s">
        <v>1436</v>
      </c>
      <c r="G319" s="199"/>
      <c r="H319" s="200" t="s">
        <v>19</v>
      </c>
      <c r="I319" s="202"/>
      <c r="J319" s="199"/>
      <c r="K319" s="199"/>
      <c r="L319" s="203"/>
      <c r="M319" s="204"/>
      <c r="N319" s="205"/>
      <c r="O319" s="205"/>
      <c r="P319" s="205"/>
      <c r="Q319" s="205"/>
      <c r="R319" s="205"/>
      <c r="S319" s="205"/>
      <c r="T319" s="206"/>
      <c r="AT319" s="207" t="s">
        <v>248</v>
      </c>
      <c r="AU319" s="207" t="s">
        <v>78</v>
      </c>
      <c r="AV319" s="13" t="s">
        <v>76</v>
      </c>
      <c r="AW319" s="13" t="s">
        <v>31</v>
      </c>
      <c r="AX319" s="13" t="s">
        <v>69</v>
      </c>
      <c r="AY319" s="207" t="s">
        <v>231</v>
      </c>
    </row>
    <row r="320" spans="1:65" s="14" customFormat="1" ht="11.25">
      <c r="B320" s="208"/>
      <c r="C320" s="209"/>
      <c r="D320" s="193" t="s">
        <v>248</v>
      </c>
      <c r="E320" s="210" t="s">
        <v>19</v>
      </c>
      <c r="F320" s="211" t="s">
        <v>76</v>
      </c>
      <c r="G320" s="209"/>
      <c r="H320" s="212">
        <v>1</v>
      </c>
      <c r="I320" s="213"/>
      <c r="J320" s="209"/>
      <c r="K320" s="209"/>
      <c r="L320" s="214"/>
      <c r="M320" s="215"/>
      <c r="N320" s="216"/>
      <c r="O320" s="216"/>
      <c r="P320" s="216"/>
      <c r="Q320" s="216"/>
      <c r="R320" s="216"/>
      <c r="S320" s="216"/>
      <c r="T320" s="217"/>
      <c r="AT320" s="218" t="s">
        <v>248</v>
      </c>
      <c r="AU320" s="218" t="s">
        <v>78</v>
      </c>
      <c r="AV320" s="14" t="s">
        <v>78</v>
      </c>
      <c r="AW320" s="14" t="s">
        <v>31</v>
      </c>
      <c r="AX320" s="14" t="s">
        <v>76</v>
      </c>
      <c r="AY320" s="218" t="s">
        <v>231</v>
      </c>
    </row>
    <row r="321" spans="1:65" s="2" customFormat="1" ht="37.9" customHeight="1">
      <c r="A321" s="36"/>
      <c r="B321" s="37"/>
      <c r="C321" s="180" t="s">
        <v>844</v>
      </c>
      <c r="D321" s="180" t="s">
        <v>234</v>
      </c>
      <c r="E321" s="181" t="s">
        <v>1437</v>
      </c>
      <c r="F321" s="182" t="s">
        <v>1438</v>
      </c>
      <c r="G321" s="183" t="s">
        <v>237</v>
      </c>
      <c r="H321" s="184">
        <v>10</v>
      </c>
      <c r="I321" s="185"/>
      <c r="J321" s="186">
        <f>ROUND(I321*H321,2)</f>
        <v>0</v>
      </c>
      <c r="K321" s="182" t="s">
        <v>244</v>
      </c>
      <c r="L321" s="41"/>
      <c r="M321" s="187" t="s">
        <v>19</v>
      </c>
      <c r="N321" s="188" t="s">
        <v>40</v>
      </c>
      <c r="O321" s="66"/>
      <c r="P321" s="189">
        <f>O321*H321</f>
        <v>0</v>
      </c>
      <c r="Q321" s="189">
        <v>4.555E-2</v>
      </c>
      <c r="R321" s="189">
        <f>Q321*H321</f>
        <v>0.45550000000000002</v>
      </c>
      <c r="S321" s="189">
        <v>0</v>
      </c>
      <c r="T321" s="190">
        <f>S321*H321</f>
        <v>0</v>
      </c>
      <c r="U321" s="36"/>
      <c r="V321" s="36"/>
      <c r="W321" s="36"/>
      <c r="X321" s="36"/>
      <c r="Y321" s="36"/>
      <c r="Z321" s="36"/>
      <c r="AA321" s="36"/>
      <c r="AB321" s="36"/>
      <c r="AC321" s="36"/>
      <c r="AD321" s="36"/>
      <c r="AE321" s="36"/>
      <c r="AR321" s="191" t="s">
        <v>238</v>
      </c>
      <c r="AT321" s="191" t="s">
        <v>234</v>
      </c>
      <c r="AU321" s="191" t="s">
        <v>78</v>
      </c>
      <c r="AY321" s="19" t="s">
        <v>231</v>
      </c>
      <c r="BE321" s="192">
        <f>IF(N321="základní",J321,0)</f>
        <v>0</v>
      </c>
      <c r="BF321" s="192">
        <f>IF(N321="snížená",J321,0)</f>
        <v>0</v>
      </c>
      <c r="BG321" s="192">
        <f>IF(N321="zákl. přenesená",J321,0)</f>
        <v>0</v>
      </c>
      <c r="BH321" s="192">
        <f>IF(N321="sníž. přenesená",J321,0)</f>
        <v>0</v>
      </c>
      <c r="BI321" s="192">
        <f>IF(N321="nulová",J321,0)</f>
        <v>0</v>
      </c>
      <c r="BJ321" s="19" t="s">
        <v>76</v>
      </c>
      <c r="BK321" s="192">
        <f>ROUND(I321*H321,2)</f>
        <v>0</v>
      </c>
      <c r="BL321" s="19" t="s">
        <v>238</v>
      </c>
      <c r="BM321" s="191" t="s">
        <v>1439</v>
      </c>
    </row>
    <row r="322" spans="1:65" s="2" customFormat="1" ht="409.5">
      <c r="A322" s="36"/>
      <c r="B322" s="37"/>
      <c r="C322" s="38"/>
      <c r="D322" s="193" t="s">
        <v>246</v>
      </c>
      <c r="E322" s="38"/>
      <c r="F322" s="265" t="s">
        <v>1426</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246</v>
      </c>
      <c r="AU322" s="19" t="s">
        <v>78</v>
      </c>
    </row>
    <row r="323" spans="1:65" s="13" customFormat="1" ht="11.25">
      <c r="B323" s="198"/>
      <c r="C323" s="199"/>
      <c r="D323" s="193" t="s">
        <v>248</v>
      </c>
      <c r="E323" s="200" t="s">
        <v>19</v>
      </c>
      <c r="F323" s="201" t="s">
        <v>1440</v>
      </c>
      <c r="G323" s="199"/>
      <c r="H323" s="200" t="s">
        <v>19</v>
      </c>
      <c r="I323" s="202"/>
      <c r="J323" s="199"/>
      <c r="K323" s="199"/>
      <c r="L323" s="203"/>
      <c r="M323" s="204"/>
      <c r="N323" s="205"/>
      <c r="O323" s="205"/>
      <c r="P323" s="205"/>
      <c r="Q323" s="205"/>
      <c r="R323" s="205"/>
      <c r="S323" s="205"/>
      <c r="T323" s="206"/>
      <c r="AT323" s="207" t="s">
        <v>248</v>
      </c>
      <c r="AU323" s="207" t="s">
        <v>78</v>
      </c>
      <c r="AV323" s="13" t="s">
        <v>76</v>
      </c>
      <c r="AW323" s="13" t="s">
        <v>31</v>
      </c>
      <c r="AX323" s="13" t="s">
        <v>69</v>
      </c>
      <c r="AY323" s="207" t="s">
        <v>231</v>
      </c>
    </row>
    <row r="324" spans="1:65" s="14" customFormat="1" ht="11.25">
      <c r="B324" s="208"/>
      <c r="C324" s="209"/>
      <c r="D324" s="193" t="s">
        <v>248</v>
      </c>
      <c r="E324" s="210" t="s">
        <v>19</v>
      </c>
      <c r="F324" s="211" t="s">
        <v>1441</v>
      </c>
      <c r="G324" s="209"/>
      <c r="H324" s="212">
        <v>8</v>
      </c>
      <c r="I324" s="213"/>
      <c r="J324" s="209"/>
      <c r="K324" s="209"/>
      <c r="L324" s="214"/>
      <c r="M324" s="215"/>
      <c r="N324" s="216"/>
      <c r="O324" s="216"/>
      <c r="P324" s="216"/>
      <c r="Q324" s="216"/>
      <c r="R324" s="216"/>
      <c r="S324" s="216"/>
      <c r="T324" s="217"/>
      <c r="AT324" s="218" t="s">
        <v>248</v>
      </c>
      <c r="AU324" s="218" t="s">
        <v>78</v>
      </c>
      <c r="AV324" s="14" t="s">
        <v>78</v>
      </c>
      <c r="AW324" s="14" t="s">
        <v>31</v>
      </c>
      <c r="AX324" s="14" t="s">
        <v>69</v>
      </c>
      <c r="AY324" s="218" t="s">
        <v>231</v>
      </c>
    </row>
    <row r="325" spans="1:65" s="13" customFormat="1" ht="11.25">
      <c r="B325" s="198"/>
      <c r="C325" s="199"/>
      <c r="D325" s="193" t="s">
        <v>248</v>
      </c>
      <c r="E325" s="200" t="s">
        <v>19</v>
      </c>
      <c r="F325" s="201" t="s">
        <v>1442</v>
      </c>
      <c r="G325" s="199"/>
      <c r="H325" s="200" t="s">
        <v>19</v>
      </c>
      <c r="I325" s="202"/>
      <c r="J325" s="199"/>
      <c r="K325" s="199"/>
      <c r="L325" s="203"/>
      <c r="M325" s="204"/>
      <c r="N325" s="205"/>
      <c r="O325" s="205"/>
      <c r="P325" s="205"/>
      <c r="Q325" s="205"/>
      <c r="R325" s="205"/>
      <c r="S325" s="205"/>
      <c r="T325" s="206"/>
      <c r="AT325" s="207" t="s">
        <v>248</v>
      </c>
      <c r="AU325" s="207" t="s">
        <v>78</v>
      </c>
      <c r="AV325" s="13" t="s">
        <v>76</v>
      </c>
      <c r="AW325" s="13" t="s">
        <v>31</v>
      </c>
      <c r="AX325" s="13" t="s">
        <v>69</v>
      </c>
      <c r="AY325" s="207" t="s">
        <v>231</v>
      </c>
    </row>
    <row r="326" spans="1:65" s="14" customFormat="1" ht="11.25">
      <c r="B326" s="208"/>
      <c r="C326" s="209"/>
      <c r="D326" s="193" t="s">
        <v>248</v>
      </c>
      <c r="E326" s="210" t="s">
        <v>19</v>
      </c>
      <c r="F326" s="211" t="s">
        <v>78</v>
      </c>
      <c r="G326" s="209"/>
      <c r="H326" s="212">
        <v>2</v>
      </c>
      <c r="I326" s="213"/>
      <c r="J326" s="209"/>
      <c r="K326" s="209"/>
      <c r="L326" s="214"/>
      <c r="M326" s="215"/>
      <c r="N326" s="216"/>
      <c r="O326" s="216"/>
      <c r="P326" s="216"/>
      <c r="Q326" s="216"/>
      <c r="R326" s="216"/>
      <c r="S326" s="216"/>
      <c r="T326" s="217"/>
      <c r="AT326" s="218" t="s">
        <v>248</v>
      </c>
      <c r="AU326" s="218" t="s">
        <v>78</v>
      </c>
      <c r="AV326" s="14" t="s">
        <v>78</v>
      </c>
      <c r="AW326" s="14" t="s">
        <v>31</v>
      </c>
      <c r="AX326" s="14" t="s">
        <v>69</v>
      </c>
      <c r="AY326" s="218" t="s">
        <v>231</v>
      </c>
    </row>
    <row r="327" spans="1:65" s="15" customFormat="1" ht="11.25">
      <c r="B327" s="219"/>
      <c r="C327" s="220"/>
      <c r="D327" s="193" t="s">
        <v>248</v>
      </c>
      <c r="E327" s="221" t="s">
        <v>19</v>
      </c>
      <c r="F327" s="222" t="s">
        <v>260</v>
      </c>
      <c r="G327" s="220"/>
      <c r="H327" s="223">
        <v>10</v>
      </c>
      <c r="I327" s="224"/>
      <c r="J327" s="220"/>
      <c r="K327" s="220"/>
      <c r="L327" s="225"/>
      <c r="M327" s="226"/>
      <c r="N327" s="227"/>
      <c r="O327" s="227"/>
      <c r="P327" s="227"/>
      <c r="Q327" s="227"/>
      <c r="R327" s="227"/>
      <c r="S327" s="227"/>
      <c r="T327" s="228"/>
      <c r="AT327" s="229" t="s">
        <v>248</v>
      </c>
      <c r="AU327" s="229" t="s">
        <v>78</v>
      </c>
      <c r="AV327" s="15" t="s">
        <v>238</v>
      </c>
      <c r="AW327" s="15" t="s">
        <v>31</v>
      </c>
      <c r="AX327" s="15" t="s">
        <v>76</v>
      </c>
      <c r="AY327" s="229" t="s">
        <v>231</v>
      </c>
    </row>
    <row r="328" spans="1:65" s="2" customFormat="1" ht="37.9" customHeight="1">
      <c r="A328" s="36"/>
      <c r="B328" s="37"/>
      <c r="C328" s="180" t="s">
        <v>849</v>
      </c>
      <c r="D328" s="180" t="s">
        <v>234</v>
      </c>
      <c r="E328" s="181" t="s">
        <v>1443</v>
      </c>
      <c r="F328" s="182" t="s">
        <v>1444</v>
      </c>
      <c r="G328" s="183" t="s">
        <v>237</v>
      </c>
      <c r="H328" s="184">
        <v>4</v>
      </c>
      <c r="I328" s="185"/>
      <c r="J328" s="186">
        <f>ROUND(I328*H328,2)</f>
        <v>0</v>
      </c>
      <c r="K328" s="182" t="s">
        <v>244</v>
      </c>
      <c r="L328" s="41"/>
      <c r="M328" s="187" t="s">
        <v>19</v>
      </c>
      <c r="N328" s="188" t="s">
        <v>40</v>
      </c>
      <c r="O328" s="66"/>
      <c r="P328" s="189">
        <f>O328*H328</f>
        <v>0</v>
      </c>
      <c r="Q328" s="189">
        <v>9.1050000000000006E-2</v>
      </c>
      <c r="R328" s="189">
        <f>Q328*H328</f>
        <v>0.36420000000000002</v>
      </c>
      <c r="S328" s="189">
        <v>0</v>
      </c>
      <c r="T328" s="190">
        <f>S328*H328</f>
        <v>0</v>
      </c>
      <c r="U328" s="36"/>
      <c r="V328" s="36"/>
      <c r="W328" s="36"/>
      <c r="X328" s="36"/>
      <c r="Y328" s="36"/>
      <c r="Z328" s="36"/>
      <c r="AA328" s="36"/>
      <c r="AB328" s="36"/>
      <c r="AC328" s="36"/>
      <c r="AD328" s="36"/>
      <c r="AE328" s="36"/>
      <c r="AR328" s="191" t="s">
        <v>238</v>
      </c>
      <c r="AT328" s="191" t="s">
        <v>234</v>
      </c>
      <c r="AU328" s="191" t="s">
        <v>78</v>
      </c>
      <c r="AY328" s="19" t="s">
        <v>231</v>
      </c>
      <c r="BE328" s="192">
        <f>IF(N328="základní",J328,0)</f>
        <v>0</v>
      </c>
      <c r="BF328" s="192">
        <f>IF(N328="snížená",J328,0)</f>
        <v>0</v>
      </c>
      <c r="BG328" s="192">
        <f>IF(N328="zákl. přenesená",J328,0)</f>
        <v>0</v>
      </c>
      <c r="BH328" s="192">
        <f>IF(N328="sníž. přenesená",J328,0)</f>
        <v>0</v>
      </c>
      <c r="BI328" s="192">
        <f>IF(N328="nulová",J328,0)</f>
        <v>0</v>
      </c>
      <c r="BJ328" s="19" t="s">
        <v>76</v>
      </c>
      <c r="BK328" s="192">
        <f>ROUND(I328*H328,2)</f>
        <v>0</v>
      </c>
      <c r="BL328" s="19" t="s">
        <v>238</v>
      </c>
      <c r="BM328" s="191" t="s">
        <v>1445</v>
      </c>
    </row>
    <row r="329" spans="1:65" s="2" customFormat="1" ht="409.5">
      <c r="A329" s="36"/>
      <c r="B329" s="37"/>
      <c r="C329" s="38"/>
      <c r="D329" s="193" t="s">
        <v>246</v>
      </c>
      <c r="E329" s="38"/>
      <c r="F329" s="265" t="s">
        <v>1426</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246</v>
      </c>
      <c r="AU329" s="19" t="s">
        <v>78</v>
      </c>
    </row>
    <row r="330" spans="1:65" s="13" customFormat="1" ht="11.25">
      <c r="B330" s="198"/>
      <c r="C330" s="199"/>
      <c r="D330" s="193" t="s">
        <v>248</v>
      </c>
      <c r="E330" s="200" t="s">
        <v>19</v>
      </c>
      <c r="F330" s="201" t="s">
        <v>1446</v>
      </c>
      <c r="G330" s="199"/>
      <c r="H330" s="200" t="s">
        <v>19</v>
      </c>
      <c r="I330" s="202"/>
      <c r="J330" s="199"/>
      <c r="K330" s="199"/>
      <c r="L330" s="203"/>
      <c r="M330" s="204"/>
      <c r="N330" s="205"/>
      <c r="O330" s="205"/>
      <c r="P330" s="205"/>
      <c r="Q330" s="205"/>
      <c r="R330" s="205"/>
      <c r="S330" s="205"/>
      <c r="T330" s="206"/>
      <c r="AT330" s="207" t="s">
        <v>248</v>
      </c>
      <c r="AU330" s="207" t="s">
        <v>78</v>
      </c>
      <c r="AV330" s="13" t="s">
        <v>76</v>
      </c>
      <c r="AW330" s="13" t="s">
        <v>31</v>
      </c>
      <c r="AX330" s="13" t="s">
        <v>69</v>
      </c>
      <c r="AY330" s="207" t="s">
        <v>231</v>
      </c>
    </row>
    <row r="331" spans="1:65" s="14" customFormat="1" ht="11.25">
      <c r="B331" s="208"/>
      <c r="C331" s="209"/>
      <c r="D331" s="193" t="s">
        <v>248</v>
      </c>
      <c r="E331" s="210" t="s">
        <v>19</v>
      </c>
      <c r="F331" s="211" t="s">
        <v>238</v>
      </c>
      <c r="G331" s="209"/>
      <c r="H331" s="212">
        <v>4</v>
      </c>
      <c r="I331" s="213"/>
      <c r="J331" s="209"/>
      <c r="K331" s="209"/>
      <c r="L331" s="214"/>
      <c r="M331" s="215"/>
      <c r="N331" s="216"/>
      <c r="O331" s="216"/>
      <c r="P331" s="216"/>
      <c r="Q331" s="216"/>
      <c r="R331" s="216"/>
      <c r="S331" s="216"/>
      <c r="T331" s="217"/>
      <c r="AT331" s="218" t="s">
        <v>248</v>
      </c>
      <c r="AU331" s="218" t="s">
        <v>78</v>
      </c>
      <c r="AV331" s="14" t="s">
        <v>78</v>
      </c>
      <c r="AW331" s="14" t="s">
        <v>31</v>
      </c>
      <c r="AX331" s="14" t="s">
        <v>76</v>
      </c>
      <c r="AY331" s="218" t="s">
        <v>231</v>
      </c>
    </row>
    <row r="332" spans="1:65" s="2" customFormat="1" ht="37.9" customHeight="1">
      <c r="A332" s="36"/>
      <c r="B332" s="37"/>
      <c r="C332" s="180" t="s">
        <v>855</v>
      </c>
      <c r="D332" s="180" t="s">
        <v>234</v>
      </c>
      <c r="E332" s="181" t="s">
        <v>1447</v>
      </c>
      <c r="F332" s="182" t="s">
        <v>1448</v>
      </c>
      <c r="G332" s="183" t="s">
        <v>237</v>
      </c>
      <c r="H332" s="184">
        <v>5</v>
      </c>
      <c r="I332" s="185"/>
      <c r="J332" s="186">
        <f>ROUND(I332*H332,2)</f>
        <v>0</v>
      </c>
      <c r="K332" s="182" t="s">
        <v>244</v>
      </c>
      <c r="L332" s="41"/>
      <c r="M332" s="187" t="s">
        <v>19</v>
      </c>
      <c r="N332" s="188" t="s">
        <v>40</v>
      </c>
      <c r="O332" s="66"/>
      <c r="P332" s="189">
        <f>O332*H332</f>
        <v>0</v>
      </c>
      <c r="Q332" s="189">
        <v>0.12705</v>
      </c>
      <c r="R332" s="189">
        <f>Q332*H332</f>
        <v>0.63524999999999998</v>
      </c>
      <c r="S332" s="189">
        <v>0</v>
      </c>
      <c r="T332" s="190">
        <f>S332*H332</f>
        <v>0</v>
      </c>
      <c r="U332" s="36"/>
      <c r="V332" s="36"/>
      <c r="W332" s="36"/>
      <c r="X332" s="36"/>
      <c r="Y332" s="36"/>
      <c r="Z332" s="36"/>
      <c r="AA332" s="36"/>
      <c r="AB332" s="36"/>
      <c r="AC332" s="36"/>
      <c r="AD332" s="36"/>
      <c r="AE332" s="36"/>
      <c r="AR332" s="191" t="s">
        <v>238</v>
      </c>
      <c r="AT332" s="191" t="s">
        <v>234</v>
      </c>
      <c r="AU332" s="191" t="s">
        <v>78</v>
      </c>
      <c r="AY332" s="19" t="s">
        <v>231</v>
      </c>
      <c r="BE332" s="192">
        <f>IF(N332="základní",J332,0)</f>
        <v>0</v>
      </c>
      <c r="BF332" s="192">
        <f>IF(N332="snížená",J332,0)</f>
        <v>0</v>
      </c>
      <c r="BG332" s="192">
        <f>IF(N332="zákl. přenesená",J332,0)</f>
        <v>0</v>
      </c>
      <c r="BH332" s="192">
        <f>IF(N332="sníž. přenesená",J332,0)</f>
        <v>0</v>
      </c>
      <c r="BI332" s="192">
        <f>IF(N332="nulová",J332,0)</f>
        <v>0</v>
      </c>
      <c r="BJ332" s="19" t="s">
        <v>76</v>
      </c>
      <c r="BK332" s="192">
        <f>ROUND(I332*H332,2)</f>
        <v>0</v>
      </c>
      <c r="BL332" s="19" t="s">
        <v>238</v>
      </c>
      <c r="BM332" s="191" t="s">
        <v>1449</v>
      </c>
    </row>
    <row r="333" spans="1:65" s="2" customFormat="1" ht="409.5">
      <c r="A333" s="36"/>
      <c r="B333" s="37"/>
      <c r="C333" s="38"/>
      <c r="D333" s="193" t="s">
        <v>246</v>
      </c>
      <c r="E333" s="38"/>
      <c r="F333" s="265" t="s">
        <v>1426</v>
      </c>
      <c r="G333" s="38"/>
      <c r="H333" s="38"/>
      <c r="I333" s="195"/>
      <c r="J333" s="38"/>
      <c r="K333" s="38"/>
      <c r="L333" s="41"/>
      <c r="M333" s="196"/>
      <c r="N333" s="197"/>
      <c r="O333" s="66"/>
      <c r="P333" s="66"/>
      <c r="Q333" s="66"/>
      <c r="R333" s="66"/>
      <c r="S333" s="66"/>
      <c r="T333" s="67"/>
      <c r="U333" s="36"/>
      <c r="V333" s="36"/>
      <c r="W333" s="36"/>
      <c r="X333" s="36"/>
      <c r="Y333" s="36"/>
      <c r="Z333" s="36"/>
      <c r="AA333" s="36"/>
      <c r="AB333" s="36"/>
      <c r="AC333" s="36"/>
      <c r="AD333" s="36"/>
      <c r="AE333" s="36"/>
      <c r="AT333" s="19" t="s">
        <v>246</v>
      </c>
      <c r="AU333" s="19" t="s">
        <v>78</v>
      </c>
    </row>
    <row r="334" spans="1:65" s="13" customFormat="1" ht="11.25">
      <c r="B334" s="198"/>
      <c r="C334" s="199"/>
      <c r="D334" s="193" t="s">
        <v>248</v>
      </c>
      <c r="E334" s="200" t="s">
        <v>19</v>
      </c>
      <c r="F334" s="201" t="s">
        <v>1450</v>
      </c>
      <c r="G334" s="199"/>
      <c r="H334" s="200" t="s">
        <v>19</v>
      </c>
      <c r="I334" s="202"/>
      <c r="J334" s="199"/>
      <c r="K334" s="199"/>
      <c r="L334" s="203"/>
      <c r="M334" s="204"/>
      <c r="N334" s="205"/>
      <c r="O334" s="205"/>
      <c r="P334" s="205"/>
      <c r="Q334" s="205"/>
      <c r="R334" s="205"/>
      <c r="S334" s="205"/>
      <c r="T334" s="206"/>
      <c r="AT334" s="207" t="s">
        <v>248</v>
      </c>
      <c r="AU334" s="207" t="s">
        <v>78</v>
      </c>
      <c r="AV334" s="13" t="s">
        <v>76</v>
      </c>
      <c r="AW334" s="13" t="s">
        <v>31</v>
      </c>
      <c r="AX334" s="13" t="s">
        <v>69</v>
      </c>
      <c r="AY334" s="207" t="s">
        <v>231</v>
      </c>
    </row>
    <row r="335" spans="1:65" s="14" customFormat="1" ht="11.25">
      <c r="B335" s="208"/>
      <c r="C335" s="209"/>
      <c r="D335" s="193" t="s">
        <v>248</v>
      </c>
      <c r="E335" s="210" t="s">
        <v>19</v>
      </c>
      <c r="F335" s="211" t="s">
        <v>269</v>
      </c>
      <c r="G335" s="209"/>
      <c r="H335" s="212">
        <v>5</v>
      </c>
      <c r="I335" s="213"/>
      <c r="J335" s="209"/>
      <c r="K335" s="209"/>
      <c r="L335" s="214"/>
      <c r="M335" s="215"/>
      <c r="N335" s="216"/>
      <c r="O335" s="216"/>
      <c r="P335" s="216"/>
      <c r="Q335" s="216"/>
      <c r="R335" s="216"/>
      <c r="S335" s="216"/>
      <c r="T335" s="217"/>
      <c r="AT335" s="218" t="s">
        <v>248</v>
      </c>
      <c r="AU335" s="218" t="s">
        <v>78</v>
      </c>
      <c r="AV335" s="14" t="s">
        <v>78</v>
      </c>
      <c r="AW335" s="14" t="s">
        <v>31</v>
      </c>
      <c r="AX335" s="14" t="s">
        <v>76</v>
      </c>
      <c r="AY335" s="218" t="s">
        <v>231</v>
      </c>
    </row>
    <row r="336" spans="1:65" s="2" customFormat="1" ht="49.15" customHeight="1">
      <c r="A336" s="36"/>
      <c r="B336" s="37"/>
      <c r="C336" s="180" t="s">
        <v>862</v>
      </c>
      <c r="D336" s="180" t="s">
        <v>234</v>
      </c>
      <c r="E336" s="181" t="s">
        <v>1451</v>
      </c>
      <c r="F336" s="182" t="s">
        <v>1452</v>
      </c>
      <c r="G336" s="183" t="s">
        <v>237</v>
      </c>
      <c r="H336" s="184">
        <v>1</v>
      </c>
      <c r="I336" s="185"/>
      <c r="J336" s="186">
        <f>ROUND(I336*H336,2)</f>
        <v>0</v>
      </c>
      <c r="K336" s="182" t="s">
        <v>244</v>
      </c>
      <c r="L336" s="41"/>
      <c r="M336" s="187" t="s">
        <v>19</v>
      </c>
      <c r="N336" s="188" t="s">
        <v>40</v>
      </c>
      <c r="O336" s="66"/>
      <c r="P336" s="189">
        <f>O336*H336</f>
        <v>0</v>
      </c>
      <c r="Q336" s="189">
        <v>0.40933999999999998</v>
      </c>
      <c r="R336" s="189">
        <f>Q336*H336</f>
        <v>0.40933999999999998</v>
      </c>
      <c r="S336" s="189">
        <v>0</v>
      </c>
      <c r="T336" s="190">
        <f>S336*H336</f>
        <v>0</v>
      </c>
      <c r="U336" s="36"/>
      <c r="V336" s="36"/>
      <c r="W336" s="36"/>
      <c r="X336" s="36"/>
      <c r="Y336" s="36"/>
      <c r="Z336" s="36"/>
      <c r="AA336" s="36"/>
      <c r="AB336" s="36"/>
      <c r="AC336" s="36"/>
      <c r="AD336" s="36"/>
      <c r="AE336" s="36"/>
      <c r="AR336" s="191" t="s">
        <v>238</v>
      </c>
      <c r="AT336" s="191" t="s">
        <v>234</v>
      </c>
      <c r="AU336" s="191" t="s">
        <v>78</v>
      </c>
      <c r="AY336" s="19" t="s">
        <v>231</v>
      </c>
      <c r="BE336" s="192">
        <f>IF(N336="základní",J336,0)</f>
        <v>0</v>
      </c>
      <c r="BF336" s="192">
        <f>IF(N336="snížená",J336,0)</f>
        <v>0</v>
      </c>
      <c r="BG336" s="192">
        <f>IF(N336="zákl. přenesená",J336,0)</f>
        <v>0</v>
      </c>
      <c r="BH336" s="192">
        <f>IF(N336="sníž. přenesená",J336,0)</f>
        <v>0</v>
      </c>
      <c r="BI336" s="192">
        <f>IF(N336="nulová",J336,0)</f>
        <v>0</v>
      </c>
      <c r="BJ336" s="19" t="s">
        <v>76</v>
      </c>
      <c r="BK336" s="192">
        <f>ROUND(I336*H336,2)</f>
        <v>0</v>
      </c>
      <c r="BL336" s="19" t="s">
        <v>238</v>
      </c>
      <c r="BM336" s="191" t="s">
        <v>1453</v>
      </c>
    </row>
    <row r="337" spans="1:65" s="2" customFormat="1" ht="409.5">
      <c r="A337" s="36"/>
      <c r="B337" s="37"/>
      <c r="C337" s="38"/>
      <c r="D337" s="193" t="s">
        <v>246</v>
      </c>
      <c r="E337" s="38"/>
      <c r="F337" s="265" t="s">
        <v>1426</v>
      </c>
      <c r="G337" s="38"/>
      <c r="H337" s="38"/>
      <c r="I337" s="195"/>
      <c r="J337" s="38"/>
      <c r="K337" s="38"/>
      <c r="L337" s="41"/>
      <c r="M337" s="196"/>
      <c r="N337" s="197"/>
      <c r="O337" s="66"/>
      <c r="P337" s="66"/>
      <c r="Q337" s="66"/>
      <c r="R337" s="66"/>
      <c r="S337" s="66"/>
      <c r="T337" s="67"/>
      <c r="U337" s="36"/>
      <c r="V337" s="36"/>
      <c r="W337" s="36"/>
      <c r="X337" s="36"/>
      <c r="Y337" s="36"/>
      <c r="Z337" s="36"/>
      <c r="AA337" s="36"/>
      <c r="AB337" s="36"/>
      <c r="AC337" s="36"/>
      <c r="AD337" s="36"/>
      <c r="AE337" s="36"/>
      <c r="AT337" s="19" t="s">
        <v>246</v>
      </c>
      <c r="AU337" s="19" t="s">
        <v>78</v>
      </c>
    </row>
    <row r="338" spans="1:65" s="13" customFormat="1" ht="11.25">
      <c r="B338" s="198"/>
      <c r="C338" s="199"/>
      <c r="D338" s="193" t="s">
        <v>248</v>
      </c>
      <c r="E338" s="200" t="s">
        <v>19</v>
      </c>
      <c r="F338" s="201" t="s">
        <v>1450</v>
      </c>
      <c r="G338" s="199"/>
      <c r="H338" s="200" t="s">
        <v>19</v>
      </c>
      <c r="I338" s="202"/>
      <c r="J338" s="199"/>
      <c r="K338" s="199"/>
      <c r="L338" s="203"/>
      <c r="M338" s="204"/>
      <c r="N338" s="205"/>
      <c r="O338" s="205"/>
      <c r="P338" s="205"/>
      <c r="Q338" s="205"/>
      <c r="R338" s="205"/>
      <c r="S338" s="205"/>
      <c r="T338" s="206"/>
      <c r="AT338" s="207" t="s">
        <v>248</v>
      </c>
      <c r="AU338" s="207" t="s">
        <v>78</v>
      </c>
      <c r="AV338" s="13" t="s">
        <v>76</v>
      </c>
      <c r="AW338" s="13" t="s">
        <v>31</v>
      </c>
      <c r="AX338" s="13" t="s">
        <v>69</v>
      </c>
      <c r="AY338" s="207" t="s">
        <v>231</v>
      </c>
    </row>
    <row r="339" spans="1:65" s="14" customFormat="1" ht="11.25">
      <c r="B339" s="208"/>
      <c r="C339" s="209"/>
      <c r="D339" s="193" t="s">
        <v>248</v>
      </c>
      <c r="E339" s="210" t="s">
        <v>19</v>
      </c>
      <c r="F339" s="211" t="s">
        <v>76</v>
      </c>
      <c r="G339" s="209"/>
      <c r="H339" s="212">
        <v>1</v>
      </c>
      <c r="I339" s="213"/>
      <c r="J339" s="209"/>
      <c r="K339" s="209"/>
      <c r="L339" s="214"/>
      <c r="M339" s="215"/>
      <c r="N339" s="216"/>
      <c r="O339" s="216"/>
      <c r="P339" s="216"/>
      <c r="Q339" s="216"/>
      <c r="R339" s="216"/>
      <c r="S339" s="216"/>
      <c r="T339" s="217"/>
      <c r="AT339" s="218" t="s">
        <v>248</v>
      </c>
      <c r="AU339" s="218" t="s">
        <v>78</v>
      </c>
      <c r="AV339" s="14" t="s">
        <v>78</v>
      </c>
      <c r="AW339" s="14" t="s">
        <v>31</v>
      </c>
      <c r="AX339" s="14" t="s">
        <v>76</v>
      </c>
      <c r="AY339" s="218" t="s">
        <v>231</v>
      </c>
    </row>
    <row r="340" spans="1:65" s="2" customFormat="1" ht="37.9" customHeight="1">
      <c r="A340" s="36"/>
      <c r="B340" s="37"/>
      <c r="C340" s="180" t="s">
        <v>867</v>
      </c>
      <c r="D340" s="180" t="s">
        <v>234</v>
      </c>
      <c r="E340" s="181" t="s">
        <v>1454</v>
      </c>
      <c r="F340" s="182" t="s">
        <v>1455</v>
      </c>
      <c r="G340" s="183" t="s">
        <v>356</v>
      </c>
      <c r="H340" s="184">
        <v>3.516</v>
      </c>
      <c r="I340" s="185"/>
      <c r="J340" s="186">
        <f>ROUND(I340*H340,2)</f>
        <v>0</v>
      </c>
      <c r="K340" s="182" t="s">
        <v>244</v>
      </c>
      <c r="L340" s="41"/>
      <c r="M340" s="187" t="s">
        <v>19</v>
      </c>
      <c r="N340" s="188" t="s">
        <v>40</v>
      </c>
      <c r="O340" s="66"/>
      <c r="P340" s="189">
        <f>O340*H340</f>
        <v>0</v>
      </c>
      <c r="Q340" s="189">
        <v>2.45329</v>
      </c>
      <c r="R340" s="189">
        <f>Q340*H340</f>
        <v>8.6257676399999994</v>
      </c>
      <c r="S340" s="189">
        <v>0</v>
      </c>
      <c r="T340" s="190">
        <f>S340*H340</f>
        <v>0</v>
      </c>
      <c r="U340" s="36"/>
      <c r="V340" s="36"/>
      <c r="W340" s="36"/>
      <c r="X340" s="36"/>
      <c r="Y340" s="36"/>
      <c r="Z340" s="36"/>
      <c r="AA340" s="36"/>
      <c r="AB340" s="36"/>
      <c r="AC340" s="36"/>
      <c r="AD340" s="36"/>
      <c r="AE340" s="36"/>
      <c r="AR340" s="191" t="s">
        <v>238</v>
      </c>
      <c r="AT340" s="191" t="s">
        <v>234</v>
      </c>
      <c r="AU340" s="191" t="s">
        <v>78</v>
      </c>
      <c r="AY340" s="19" t="s">
        <v>231</v>
      </c>
      <c r="BE340" s="192">
        <f>IF(N340="základní",J340,0)</f>
        <v>0</v>
      </c>
      <c r="BF340" s="192">
        <f>IF(N340="snížená",J340,0)</f>
        <v>0</v>
      </c>
      <c r="BG340" s="192">
        <f>IF(N340="zákl. přenesená",J340,0)</f>
        <v>0</v>
      </c>
      <c r="BH340" s="192">
        <f>IF(N340="sníž. přenesená",J340,0)</f>
        <v>0</v>
      </c>
      <c r="BI340" s="192">
        <f>IF(N340="nulová",J340,0)</f>
        <v>0</v>
      </c>
      <c r="BJ340" s="19" t="s">
        <v>76</v>
      </c>
      <c r="BK340" s="192">
        <f>ROUND(I340*H340,2)</f>
        <v>0</v>
      </c>
      <c r="BL340" s="19" t="s">
        <v>238</v>
      </c>
      <c r="BM340" s="191" t="s">
        <v>1456</v>
      </c>
    </row>
    <row r="341" spans="1:65" s="2" customFormat="1" ht="48.75">
      <c r="A341" s="36"/>
      <c r="B341" s="37"/>
      <c r="C341" s="38"/>
      <c r="D341" s="193" t="s">
        <v>246</v>
      </c>
      <c r="E341" s="38"/>
      <c r="F341" s="194" t="s">
        <v>1457</v>
      </c>
      <c r="G341" s="38"/>
      <c r="H341" s="38"/>
      <c r="I341" s="195"/>
      <c r="J341" s="38"/>
      <c r="K341" s="38"/>
      <c r="L341" s="41"/>
      <c r="M341" s="196"/>
      <c r="N341" s="197"/>
      <c r="O341" s="66"/>
      <c r="P341" s="66"/>
      <c r="Q341" s="66"/>
      <c r="R341" s="66"/>
      <c r="S341" s="66"/>
      <c r="T341" s="67"/>
      <c r="U341" s="36"/>
      <c r="V341" s="36"/>
      <c r="W341" s="36"/>
      <c r="X341" s="36"/>
      <c r="Y341" s="36"/>
      <c r="Z341" s="36"/>
      <c r="AA341" s="36"/>
      <c r="AB341" s="36"/>
      <c r="AC341" s="36"/>
      <c r="AD341" s="36"/>
      <c r="AE341" s="36"/>
      <c r="AT341" s="19" t="s">
        <v>246</v>
      </c>
      <c r="AU341" s="19" t="s">
        <v>78</v>
      </c>
    </row>
    <row r="342" spans="1:65" s="13" customFormat="1" ht="11.25">
      <c r="B342" s="198"/>
      <c r="C342" s="199"/>
      <c r="D342" s="193" t="s">
        <v>248</v>
      </c>
      <c r="E342" s="200" t="s">
        <v>19</v>
      </c>
      <c r="F342" s="201" t="s">
        <v>1458</v>
      </c>
      <c r="G342" s="199"/>
      <c r="H342" s="200" t="s">
        <v>19</v>
      </c>
      <c r="I342" s="202"/>
      <c r="J342" s="199"/>
      <c r="K342" s="199"/>
      <c r="L342" s="203"/>
      <c r="M342" s="204"/>
      <c r="N342" s="205"/>
      <c r="O342" s="205"/>
      <c r="P342" s="205"/>
      <c r="Q342" s="205"/>
      <c r="R342" s="205"/>
      <c r="S342" s="205"/>
      <c r="T342" s="206"/>
      <c r="AT342" s="207" t="s">
        <v>248</v>
      </c>
      <c r="AU342" s="207" t="s">
        <v>78</v>
      </c>
      <c r="AV342" s="13" t="s">
        <v>76</v>
      </c>
      <c r="AW342" s="13" t="s">
        <v>31</v>
      </c>
      <c r="AX342" s="13" t="s">
        <v>69</v>
      </c>
      <c r="AY342" s="207" t="s">
        <v>231</v>
      </c>
    </row>
    <row r="343" spans="1:65" s="14" customFormat="1" ht="11.25">
      <c r="B343" s="208"/>
      <c r="C343" s="209"/>
      <c r="D343" s="193" t="s">
        <v>248</v>
      </c>
      <c r="E343" s="210" t="s">
        <v>19</v>
      </c>
      <c r="F343" s="211" t="s">
        <v>1459</v>
      </c>
      <c r="G343" s="209"/>
      <c r="H343" s="212">
        <v>0.63100000000000001</v>
      </c>
      <c r="I343" s="213"/>
      <c r="J343" s="209"/>
      <c r="K343" s="209"/>
      <c r="L343" s="214"/>
      <c r="M343" s="215"/>
      <c r="N343" s="216"/>
      <c r="O343" s="216"/>
      <c r="P343" s="216"/>
      <c r="Q343" s="216"/>
      <c r="R343" s="216"/>
      <c r="S343" s="216"/>
      <c r="T343" s="217"/>
      <c r="AT343" s="218" t="s">
        <v>248</v>
      </c>
      <c r="AU343" s="218" t="s">
        <v>78</v>
      </c>
      <c r="AV343" s="14" t="s">
        <v>78</v>
      </c>
      <c r="AW343" s="14" t="s">
        <v>31</v>
      </c>
      <c r="AX343" s="14" t="s">
        <v>69</v>
      </c>
      <c r="AY343" s="218" t="s">
        <v>231</v>
      </c>
    </row>
    <row r="344" spans="1:65" s="14" customFormat="1" ht="11.25">
      <c r="B344" s="208"/>
      <c r="C344" s="209"/>
      <c r="D344" s="193" t="s">
        <v>248</v>
      </c>
      <c r="E344" s="210" t="s">
        <v>19</v>
      </c>
      <c r="F344" s="211" t="s">
        <v>1460</v>
      </c>
      <c r="G344" s="209"/>
      <c r="H344" s="212">
        <v>0.67600000000000005</v>
      </c>
      <c r="I344" s="213"/>
      <c r="J344" s="209"/>
      <c r="K344" s="209"/>
      <c r="L344" s="214"/>
      <c r="M344" s="215"/>
      <c r="N344" s="216"/>
      <c r="O344" s="216"/>
      <c r="P344" s="216"/>
      <c r="Q344" s="216"/>
      <c r="R344" s="216"/>
      <c r="S344" s="216"/>
      <c r="T344" s="217"/>
      <c r="AT344" s="218" t="s">
        <v>248</v>
      </c>
      <c r="AU344" s="218" t="s">
        <v>78</v>
      </c>
      <c r="AV344" s="14" t="s">
        <v>78</v>
      </c>
      <c r="AW344" s="14" t="s">
        <v>31</v>
      </c>
      <c r="AX344" s="14" t="s">
        <v>69</v>
      </c>
      <c r="AY344" s="218" t="s">
        <v>231</v>
      </c>
    </row>
    <row r="345" spans="1:65" s="14" customFormat="1" ht="11.25">
      <c r="B345" s="208"/>
      <c r="C345" s="209"/>
      <c r="D345" s="193" t="s">
        <v>248</v>
      </c>
      <c r="E345" s="210" t="s">
        <v>19</v>
      </c>
      <c r="F345" s="211" t="s">
        <v>1461</v>
      </c>
      <c r="G345" s="209"/>
      <c r="H345" s="212">
        <v>0.52600000000000002</v>
      </c>
      <c r="I345" s="213"/>
      <c r="J345" s="209"/>
      <c r="K345" s="209"/>
      <c r="L345" s="214"/>
      <c r="M345" s="215"/>
      <c r="N345" s="216"/>
      <c r="O345" s="216"/>
      <c r="P345" s="216"/>
      <c r="Q345" s="216"/>
      <c r="R345" s="216"/>
      <c r="S345" s="216"/>
      <c r="T345" s="217"/>
      <c r="AT345" s="218" t="s">
        <v>248</v>
      </c>
      <c r="AU345" s="218" t="s">
        <v>78</v>
      </c>
      <c r="AV345" s="14" t="s">
        <v>78</v>
      </c>
      <c r="AW345" s="14" t="s">
        <v>31</v>
      </c>
      <c r="AX345" s="14" t="s">
        <v>69</v>
      </c>
      <c r="AY345" s="218" t="s">
        <v>231</v>
      </c>
    </row>
    <row r="346" spans="1:65" s="14" customFormat="1" ht="11.25">
      <c r="B346" s="208"/>
      <c r="C346" s="209"/>
      <c r="D346" s="193" t="s">
        <v>248</v>
      </c>
      <c r="E346" s="210" t="s">
        <v>19</v>
      </c>
      <c r="F346" s="211" t="s">
        <v>1462</v>
      </c>
      <c r="G346" s="209"/>
      <c r="H346" s="212">
        <v>0.63200000000000001</v>
      </c>
      <c r="I346" s="213"/>
      <c r="J346" s="209"/>
      <c r="K346" s="209"/>
      <c r="L346" s="214"/>
      <c r="M346" s="215"/>
      <c r="N346" s="216"/>
      <c r="O346" s="216"/>
      <c r="P346" s="216"/>
      <c r="Q346" s="216"/>
      <c r="R346" s="216"/>
      <c r="S346" s="216"/>
      <c r="T346" s="217"/>
      <c r="AT346" s="218" t="s">
        <v>248</v>
      </c>
      <c r="AU346" s="218" t="s">
        <v>78</v>
      </c>
      <c r="AV346" s="14" t="s">
        <v>78</v>
      </c>
      <c r="AW346" s="14" t="s">
        <v>31</v>
      </c>
      <c r="AX346" s="14" t="s">
        <v>69</v>
      </c>
      <c r="AY346" s="218" t="s">
        <v>231</v>
      </c>
    </row>
    <row r="347" spans="1:65" s="14" customFormat="1" ht="11.25">
      <c r="B347" s="208"/>
      <c r="C347" s="209"/>
      <c r="D347" s="193" t="s">
        <v>248</v>
      </c>
      <c r="E347" s="210" t="s">
        <v>19</v>
      </c>
      <c r="F347" s="211" t="s">
        <v>1463</v>
      </c>
      <c r="G347" s="209"/>
      <c r="H347" s="212">
        <v>1.0509999999999999</v>
      </c>
      <c r="I347" s="213"/>
      <c r="J347" s="209"/>
      <c r="K347" s="209"/>
      <c r="L347" s="214"/>
      <c r="M347" s="215"/>
      <c r="N347" s="216"/>
      <c r="O347" s="216"/>
      <c r="P347" s="216"/>
      <c r="Q347" s="216"/>
      <c r="R347" s="216"/>
      <c r="S347" s="216"/>
      <c r="T347" s="217"/>
      <c r="AT347" s="218" t="s">
        <v>248</v>
      </c>
      <c r="AU347" s="218" t="s">
        <v>78</v>
      </c>
      <c r="AV347" s="14" t="s">
        <v>78</v>
      </c>
      <c r="AW347" s="14" t="s">
        <v>31</v>
      </c>
      <c r="AX347" s="14" t="s">
        <v>69</v>
      </c>
      <c r="AY347" s="218" t="s">
        <v>231</v>
      </c>
    </row>
    <row r="348" spans="1:65" s="15" customFormat="1" ht="11.25">
      <c r="B348" s="219"/>
      <c r="C348" s="220"/>
      <c r="D348" s="193" t="s">
        <v>248</v>
      </c>
      <c r="E348" s="221" t="s">
        <v>19</v>
      </c>
      <c r="F348" s="222" t="s">
        <v>260</v>
      </c>
      <c r="G348" s="220"/>
      <c r="H348" s="223">
        <v>3.516</v>
      </c>
      <c r="I348" s="224"/>
      <c r="J348" s="220"/>
      <c r="K348" s="220"/>
      <c r="L348" s="225"/>
      <c r="M348" s="226"/>
      <c r="N348" s="227"/>
      <c r="O348" s="227"/>
      <c r="P348" s="227"/>
      <c r="Q348" s="227"/>
      <c r="R348" s="227"/>
      <c r="S348" s="227"/>
      <c r="T348" s="228"/>
      <c r="AT348" s="229" t="s">
        <v>248</v>
      </c>
      <c r="AU348" s="229" t="s">
        <v>78</v>
      </c>
      <c r="AV348" s="15" t="s">
        <v>238</v>
      </c>
      <c r="AW348" s="15" t="s">
        <v>31</v>
      </c>
      <c r="AX348" s="15" t="s">
        <v>76</v>
      </c>
      <c r="AY348" s="229" t="s">
        <v>231</v>
      </c>
    </row>
    <row r="349" spans="1:65" s="2" customFormat="1" ht="37.9" customHeight="1">
      <c r="A349" s="36"/>
      <c r="B349" s="37"/>
      <c r="C349" s="180" t="s">
        <v>881</v>
      </c>
      <c r="D349" s="180" t="s">
        <v>234</v>
      </c>
      <c r="E349" s="181" t="s">
        <v>1464</v>
      </c>
      <c r="F349" s="182" t="s">
        <v>1465</v>
      </c>
      <c r="G349" s="183" t="s">
        <v>243</v>
      </c>
      <c r="H349" s="184">
        <v>32.93</v>
      </c>
      <c r="I349" s="185"/>
      <c r="J349" s="186">
        <f>ROUND(I349*H349,2)</f>
        <v>0</v>
      </c>
      <c r="K349" s="182" t="s">
        <v>244</v>
      </c>
      <c r="L349" s="41"/>
      <c r="M349" s="187" t="s">
        <v>19</v>
      </c>
      <c r="N349" s="188" t="s">
        <v>40</v>
      </c>
      <c r="O349" s="66"/>
      <c r="P349" s="189">
        <f>O349*H349</f>
        <v>0</v>
      </c>
      <c r="Q349" s="189">
        <v>2.4399999999999999E-3</v>
      </c>
      <c r="R349" s="189">
        <f>Q349*H349</f>
        <v>8.0349199999999996E-2</v>
      </c>
      <c r="S349" s="189">
        <v>0</v>
      </c>
      <c r="T349" s="190">
        <f>S349*H349</f>
        <v>0</v>
      </c>
      <c r="U349" s="36"/>
      <c r="V349" s="36"/>
      <c r="W349" s="36"/>
      <c r="X349" s="36"/>
      <c r="Y349" s="36"/>
      <c r="Z349" s="36"/>
      <c r="AA349" s="36"/>
      <c r="AB349" s="36"/>
      <c r="AC349" s="36"/>
      <c r="AD349" s="36"/>
      <c r="AE349" s="36"/>
      <c r="AR349" s="191" t="s">
        <v>238</v>
      </c>
      <c r="AT349" s="191" t="s">
        <v>234</v>
      </c>
      <c r="AU349" s="191" t="s">
        <v>78</v>
      </c>
      <c r="AY349" s="19" t="s">
        <v>231</v>
      </c>
      <c r="BE349" s="192">
        <f>IF(N349="základní",J349,0)</f>
        <v>0</v>
      </c>
      <c r="BF349" s="192">
        <f>IF(N349="snížená",J349,0)</f>
        <v>0</v>
      </c>
      <c r="BG349" s="192">
        <f>IF(N349="zákl. přenesená",J349,0)</f>
        <v>0</v>
      </c>
      <c r="BH349" s="192">
        <f>IF(N349="sníž. přenesená",J349,0)</f>
        <v>0</v>
      </c>
      <c r="BI349" s="192">
        <f>IF(N349="nulová",J349,0)</f>
        <v>0</v>
      </c>
      <c r="BJ349" s="19" t="s">
        <v>76</v>
      </c>
      <c r="BK349" s="192">
        <f>ROUND(I349*H349,2)</f>
        <v>0</v>
      </c>
      <c r="BL349" s="19" t="s">
        <v>238</v>
      </c>
      <c r="BM349" s="191" t="s">
        <v>1466</v>
      </c>
    </row>
    <row r="350" spans="1:65" s="2" customFormat="1" ht="87.75">
      <c r="A350" s="36"/>
      <c r="B350" s="37"/>
      <c r="C350" s="38"/>
      <c r="D350" s="193" t="s">
        <v>246</v>
      </c>
      <c r="E350" s="38"/>
      <c r="F350" s="194" t="s">
        <v>1467</v>
      </c>
      <c r="G350" s="38"/>
      <c r="H350" s="38"/>
      <c r="I350" s="195"/>
      <c r="J350" s="38"/>
      <c r="K350" s="38"/>
      <c r="L350" s="41"/>
      <c r="M350" s="196"/>
      <c r="N350" s="197"/>
      <c r="O350" s="66"/>
      <c r="P350" s="66"/>
      <c r="Q350" s="66"/>
      <c r="R350" s="66"/>
      <c r="S350" s="66"/>
      <c r="T350" s="67"/>
      <c r="U350" s="36"/>
      <c r="V350" s="36"/>
      <c r="W350" s="36"/>
      <c r="X350" s="36"/>
      <c r="Y350" s="36"/>
      <c r="Z350" s="36"/>
      <c r="AA350" s="36"/>
      <c r="AB350" s="36"/>
      <c r="AC350" s="36"/>
      <c r="AD350" s="36"/>
      <c r="AE350" s="36"/>
      <c r="AT350" s="19" t="s">
        <v>246</v>
      </c>
      <c r="AU350" s="19" t="s">
        <v>78</v>
      </c>
    </row>
    <row r="351" spans="1:65" s="14" customFormat="1" ht="11.25">
      <c r="B351" s="208"/>
      <c r="C351" s="209"/>
      <c r="D351" s="193" t="s">
        <v>248</v>
      </c>
      <c r="E351" s="210" t="s">
        <v>19</v>
      </c>
      <c r="F351" s="211" t="s">
        <v>1468</v>
      </c>
      <c r="G351" s="209"/>
      <c r="H351" s="212">
        <v>6.3090000000000002</v>
      </c>
      <c r="I351" s="213"/>
      <c r="J351" s="209"/>
      <c r="K351" s="209"/>
      <c r="L351" s="214"/>
      <c r="M351" s="215"/>
      <c r="N351" s="216"/>
      <c r="O351" s="216"/>
      <c r="P351" s="216"/>
      <c r="Q351" s="216"/>
      <c r="R351" s="216"/>
      <c r="S351" s="216"/>
      <c r="T351" s="217"/>
      <c r="AT351" s="218" t="s">
        <v>248</v>
      </c>
      <c r="AU351" s="218" t="s">
        <v>78</v>
      </c>
      <c r="AV351" s="14" t="s">
        <v>78</v>
      </c>
      <c r="AW351" s="14" t="s">
        <v>31</v>
      </c>
      <c r="AX351" s="14" t="s">
        <v>69</v>
      </c>
      <c r="AY351" s="218" t="s">
        <v>231</v>
      </c>
    </row>
    <row r="352" spans="1:65" s="14" customFormat="1" ht="11.25">
      <c r="B352" s="208"/>
      <c r="C352" s="209"/>
      <c r="D352" s="193" t="s">
        <v>248</v>
      </c>
      <c r="E352" s="210" t="s">
        <v>19</v>
      </c>
      <c r="F352" s="211" t="s">
        <v>1469</v>
      </c>
      <c r="G352" s="209"/>
      <c r="H352" s="212">
        <v>6.7590000000000003</v>
      </c>
      <c r="I352" s="213"/>
      <c r="J352" s="209"/>
      <c r="K352" s="209"/>
      <c r="L352" s="214"/>
      <c r="M352" s="215"/>
      <c r="N352" s="216"/>
      <c r="O352" s="216"/>
      <c r="P352" s="216"/>
      <c r="Q352" s="216"/>
      <c r="R352" s="216"/>
      <c r="S352" s="216"/>
      <c r="T352" s="217"/>
      <c r="AT352" s="218" t="s">
        <v>248</v>
      </c>
      <c r="AU352" s="218" t="s">
        <v>78</v>
      </c>
      <c r="AV352" s="14" t="s">
        <v>78</v>
      </c>
      <c r="AW352" s="14" t="s">
        <v>31</v>
      </c>
      <c r="AX352" s="14" t="s">
        <v>69</v>
      </c>
      <c r="AY352" s="218" t="s">
        <v>231</v>
      </c>
    </row>
    <row r="353" spans="1:65" s="14" customFormat="1" ht="11.25">
      <c r="B353" s="208"/>
      <c r="C353" s="209"/>
      <c r="D353" s="193" t="s">
        <v>248</v>
      </c>
      <c r="E353" s="210" t="s">
        <v>19</v>
      </c>
      <c r="F353" s="211" t="s">
        <v>1470</v>
      </c>
      <c r="G353" s="209"/>
      <c r="H353" s="212">
        <v>5.6079999999999997</v>
      </c>
      <c r="I353" s="213"/>
      <c r="J353" s="209"/>
      <c r="K353" s="209"/>
      <c r="L353" s="214"/>
      <c r="M353" s="215"/>
      <c r="N353" s="216"/>
      <c r="O353" s="216"/>
      <c r="P353" s="216"/>
      <c r="Q353" s="216"/>
      <c r="R353" s="216"/>
      <c r="S353" s="216"/>
      <c r="T353" s="217"/>
      <c r="AT353" s="218" t="s">
        <v>248</v>
      </c>
      <c r="AU353" s="218" t="s">
        <v>78</v>
      </c>
      <c r="AV353" s="14" t="s">
        <v>78</v>
      </c>
      <c r="AW353" s="14" t="s">
        <v>31</v>
      </c>
      <c r="AX353" s="14" t="s">
        <v>69</v>
      </c>
      <c r="AY353" s="218" t="s">
        <v>231</v>
      </c>
    </row>
    <row r="354" spans="1:65" s="14" customFormat="1" ht="11.25">
      <c r="B354" s="208"/>
      <c r="C354" s="209"/>
      <c r="D354" s="193" t="s">
        <v>248</v>
      </c>
      <c r="E354" s="210" t="s">
        <v>19</v>
      </c>
      <c r="F354" s="211" t="s">
        <v>1471</v>
      </c>
      <c r="G354" s="209"/>
      <c r="H354" s="212">
        <v>6.7439999999999998</v>
      </c>
      <c r="I354" s="213"/>
      <c r="J354" s="209"/>
      <c r="K354" s="209"/>
      <c r="L354" s="214"/>
      <c r="M354" s="215"/>
      <c r="N354" s="216"/>
      <c r="O354" s="216"/>
      <c r="P354" s="216"/>
      <c r="Q354" s="216"/>
      <c r="R354" s="216"/>
      <c r="S354" s="216"/>
      <c r="T354" s="217"/>
      <c r="AT354" s="218" t="s">
        <v>248</v>
      </c>
      <c r="AU354" s="218" t="s">
        <v>78</v>
      </c>
      <c r="AV354" s="14" t="s">
        <v>78</v>
      </c>
      <c r="AW354" s="14" t="s">
        <v>31</v>
      </c>
      <c r="AX354" s="14" t="s">
        <v>69</v>
      </c>
      <c r="AY354" s="218" t="s">
        <v>231</v>
      </c>
    </row>
    <row r="355" spans="1:65" s="14" customFormat="1" ht="11.25">
      <c r="B355" s="208"/>
      <c r="C355" s="209"/>
      <c r="D355" s="193" t="s">
        <v>248</v>
      </c>
      <c r="E355" s="210" t="s">
        <v>19</v>
      </c>
      <c r="F355" s="211" t="s">
        <v>1472</v>
      </c>
      <c r="G355" s="209"/>
      <c r="H355" s="212">
        <v>7.51</v>
      </c>
      <c r="I355" s="213"/>
      <c r="J355" s="209"/>
      <c r="K355" s="209"/>
      <c r="L355" s="214"/>
      <c r="M355" s="215"/>
      <c r="N355" s="216"/>
      <c r="O355" s="216"/>
      <c r="P355" s="216"/>
      <c r="Q355" s="216"/>
      <c r="R355" s="216"/>
      <c r="S355" s="216"/>
      <c r="T355" s="217"/>
      <c r="AT355" s="218" t="s">
        <v>248</v>
      </c>
      <c r="AU355" s="218" t="s">
        <v>78</v>
      </c>
      <c r="AV355" s="14" t="s">
        <v>78</v>
      </c>
      <c r="AW355" s="14" t="s">
        <v>31</v>
      </c>
      <c r="AX355" s="14" t="s">
        <v>69</v>
      </c>
      <c r="AY355" s="218" t="s">
        <v>231</v>
      </c>
    </row>
    <row r="356" spans="1:65" s="15" customFormat="1" ht="11.25">
      <c r="B356" s="219"/>
      <c r="C356" s="220"/>
      <c r="D356" s="193" t="s">
        <v>248</v>
      </c>
      <c r="E356" s="221" t="s">
        <v>19</v>
      </c>
      <c r="F356" s="222" t="s">
        <v>260</v>
      </c>
      <c r="G356" s="220"/>
      <c r="H356" s="223">
        <v>32.93</v>
      </c>
      <c r="I356" s="224"/>
      <c r="J356" s="220"/>
      <c r="K356" s="220"/>
      <c r="L356" s="225"/>
      <c r="M356" s="226"/>
      <c r="N356" s="227"/>
      <c r="O356" s="227"/>
      <c r="P356" s="227"/>
      <c r="Q356" s="227"/>
      <c r="R356" s="227"/>
      <c r="S356" s="227"/>
      <c r="T356" s="228"/>
      <c r="AT356" s="229" t="s">
        <v>248</v>
      </c>
      <c r="AU356" s="229" t="s">
        <v>78</v>
      </c>
      <c r="AV356" s="15" t="s">
        <v>238</v>
      </c>
      <c r="AW356" s="15" t="s">
        <v>31</v>
      </c>
      <c r="AX356" s="15" t="s">
        <v>76</v>
      </c>
      <c r="AY356" s="229" t="s">
        <v>231</v>
      </c>
    </row>
    <row r="357" spans="1:65" s="2" customFormat="1" ht="44.25" customHeight="1">
      <c r="A357" s="36"/>
      <c r="B357" s="37"/>
      <c r="C357" s="180" t="s">
        <v>886</v>
      </c>
      <c r="D357" s="180" t="s">
        <v>234</v>
      </c>
      <c r="E357" s="181" t="s">
        <v>1473</v>
      </c>
      <c r="F357" s="182" t="s">
        <v>1474</v>
      </c>
      <c r="G357" s="183" t="s">
        <v>243</v>
      </c>
      <c r="H357" s="184">
        <v>32.93</v>
      </c>
      <c r="I357" s="185"/>
      <c r="J357" s="186">
        <f>ROUND(I357*H357,2)</f>
        <v>0</v>
      </c>
      <c r="K357" s="182" t="s">
        <v>244</v>
      </c>
      <c r="L357" s="41"/>
      <c r="M357" s="187" t="s">
        <v>19</v>
      </c>
      <c r="N357" s="188" t="s">
        <v>40</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238</v>
      </c>
      <c r="AT357" s="191" t="s">
        <v>234</v>
      </c>
      <c r="AU357" s="191" t="s">
        <v>78</v>
      </c>
      <c r="AY357" s="19" t="s">
        <v>231</v>
      </c>
      <c r="BE357" s="192">
        <f>IF(N357="základní",J357,0)</f>
        <v>0</v>
      </c>
      <c r="BF357" s="192">
        <f>IF(N357="snížená",J357,0)</f>
        <v>0</v>
      </c>
      <c r="BG357" s="192">
        <f>IF(N357="zákl. přenesená",J357,0)</f>
        <v>0</v>
      </c>
      <c r="BH357" s="192">
        <f>IF(N357="sníž. přenesená",J357,0)</f>
        <v>0</v>
      </c>
      <c r="BI357" s="192">
        <f>IF(N357="nulová",J357,0)</f>
        <v>0</v>
      </c>
      <c r="BJ357" s="19" t="s">
        <v>76</v>
      </c>
      <c r="BK357" s="192">
        <f>ROUND(I357*H357,2)</f>
        <v>0</v>
      </c>
      <c r="BL357" s="19" t="s">
        <v>238</v>
      </c>
      <c r="BM357" s="191" t="s">
        <v>1475</v>
      </c>
    </row>
    <row r="358" spans="1:65" s="2" customFormat="1" ht="87.75">
      <c r="A358" s="36"/>
      <c r="B358" s="37"/>
      <c r="C358" s="38"/>
      <c r="D358" s="193" t="s">
        <v>246</v>
      </c>
      <c r="E358" s="38"/>
      <c r="F358" s="194" t="s">
        <v>1467</v>
      </c>
      <c r="G358" s="38"/>
      <c r="H358" s="38"/>
      <c r="I358" s="195"/>
      <c r="J358" s="38"/>
      <c r="K358" s="38"/>
      <c r="L358" s="41"/>
      <c r="M358" s="196"/>
      <c r="N358" s="197"/>
      <c r="O358" s="66"/>
      <c r="P358" s="66"/>
      <c r="Q358" s="66"/>
      <c r="R358" s="66"/>
      <c r="S358" s="66"/>
      <c r="T358" s="67"/>
      <c r="U358" s="36"/>
      <c r="V358" s="36"/>
      <c r="W358" s="36"/>
      <c r="X358" s="36"/>
      <c r="Y358" s="36"/>
      <c r="Z358" s="36"/>
      <c r="AA358" s="36"/>
      <c r="AB358" s="36"/>
      <c r="AC358" s="36"/>
      <c r="AD358" s="36"/>
      <c r="AE358" s="36"/>
      <c r="AT358" s="19" t="s">
        <v>246</v>
      </c>
      <c r="AU358" s="19" t="s">
        <v>78</v>
      </c>
    </row>
    <row r="359" spans="1:65" s="2" customFormat="1" ht="44.25" customHeight="1">
      <c r="A359" s="36"/>
      <c r="B359" s="37"/>
      <c r="C359" s="180" t="s">
        <v>892</v>
      </c>
      <c r="D359" s="180" t="s">
        <v>234</v>
      </c>
      <c r="E359" s="181" t="s">
        <v>1476</v>
      </c>
      <c r="F359" s="182" t="s">
        <v>1477</v>
      </c>
      <c r="G359" s="183" t="s">
        <v>404</v>
      </c>
      <c r="H359" s="184">
        <v>0.99</v>
      </c>
      <c r="I359" s="185"/>
      <c r="J359" s="186">
        <f>ROUND(I359*H359,2)</f>
        <v>0</v>
      </c>
      <c r="K359" s="182" t="s">
        <v>244</v>
      </c>
      <c r="L359" s="41"/>
      <c r="M359" s="187" t="s">
        <v>19</v>
      </c>
      <c r="N359" s="188" t="s">
        <v>40</v>
      </c>
      <c r="O359" s="66"/>
      <c r="P359" s="189">
        <f>O359*H359</f>
        <v>0</v>
      </c>
      <c r="Q359" s="189">
        <v>1.05237</v>
      </c>
      <c r="R359" s="189">
        <f>Q359*H359</f>
        <v>1.0418463</v>
      </c>
      <c r="S359" s="189">
        <v>0</v>
      </c>
      <c r="T359" s="190">
        <f>S359*H359</f>
        <v>0</v>
      </c>
      <c r="U359" s="36"/>
      <c r="V359" s="36"/>
      <c r="W359" s="36"/>
      <c r="X359" s="36"/>
      <c r="Y359" s="36"/>
      <c r="Z359" s="36"/>
      <c r="AA359" s="36"/>
      <c r="AB359" s="36"/>
      <c r="AC359" s="36"/>
      <c r="AD359" s="36"/>
      <c r="AE359" s="36"/>
      <c r="AR359" s="191" t="s">
        <v>238</v>
      </c>
      <c r="AT359" s="191" t="s">
        <v>234</v>
      </c>
      <c r="AU359" s="191" t="s">
        <v>78</v>
      </c>
      <c r="AY359" s="19" t="s">
        <v>231</v>
      </c>
      <c r="BE359" s="192">
        <f>IF(N359="základní",J359,0)</f>
        <v>0</v>
      </c>
      <c r="BF359" s="192">
        <f>IF(N359="snížená",J359,0)</f>
        <v>0</v>
      </c>
      <c r="BG359" s="192">
        <f>IF(N359="zákl. přenesená",J359,0)</f>
        <v>0</v>
      </c>
      <c r="BH359" s="192">
        <f>IF(N359="sníž. přenesená",J359,0)</f>
        <v>0</v>
      </c>
      <c r="BI359" s="192">
        <f>IF(N359="nulová",J359,0)</f>
        <v>0</v>
      </c>
      <c r="BJ359" s="19" t="s">
        <v>76</v>
      </c>
      <c r="BK359" s="192">
        <f>ROUND(I359*H359,2)</f>
        <v>0</v>
      </c>
      <c r="BL359" s="19" t="s">
        <v>238</v>
      </c>
      <c r="BM359" s="191" t="s">
        <v>1478</v>
      </c>
    </row>
    <row r="360" spans="1:65" s="14" customFormat="1" ht="11.25">
      <c r="B360" s="208"/>
      <c r="C360" s="209"/>
      <c r="D360" s="193" t="s">
        <v>248</v>
      </c>
      <c r="E360" s="210" t="s">
        <v>19</v>
      </c>
      <c r="F360" s="211" t="s">
        <v>1479</v>
      </c>
      <c r="G360" s="209"/>
      <c r="H360" s="212">
        <v>0.99</v>
      </c>
      <c r="I360" s="213"/>
      <c r="J360" s="209"/>
      <c r="K360" s="209"/>
      <c r="L360" s="214"/>
      <c r="M360" s="215"/>
      <c r="N360" s="216"/>
      <c r="O360" s="216"/>
      <c r="P360" s="216"/>
      <c r="Q360" s="216"/>
      <c r="R360" s="216"/>
      <c r="S360" s="216"/>
      <c r="T360" s="217"/>
      <c r="AT360" s="218" t="s">
        <v>248</v>
      </c>
      <c r="AU360" s="218" t="s">
        <v>78</v>
      </c>
      <c r="AV360" s="14" t="s">
        <v>78</v>
      </c>
      <c r="AW360" s="14" t="s">
        <v>31</v>
      </c>
      <c r="AX360" s="14" t="s">
        <v>76</v>
      </c>
      <c r="AY360" s="218" t="s">
        <v>231</v>
      </c>
    </row>
    <row r="361" spans="1:65" s="2" customFormat="1" ht="37.9" customHeight="1">
      <c r="A361" s="36"/>
      <c r="B361" s="37"/>
      <c r="C361" s="180" t="s">
        <v>897</v>
      </c>
      <c r="D361" s="180" t="s">
        <v>234</v>
      </c>
      <c r="E361" s="181" t="s">
        <v>1480</v>
      </c>
      <c r="F361" s="182" t="s">
        <v>1481</v>
      </c>
      <c r="G361" s="183" t="s">
        <v>243</v>
      </c>
      <c r="H361" s="184">
        <v>2.5880000000000001</v>
      </c>
      <c r="I361" s="185"/>
      <c r="J361" s="186">
        <f>ROUND(I361*H361,2)</f>
        <v>0</v>
      </c>
      <c r="K361" s="182" t="s">
        <v>244</v>
      </c>
      <c r="L361" s="41"/>
      <c r="M361" s="187" t="s">
        <v>19</v>
      </c>
      <c r="N361" s="188" t="s">
        <v>40</v>
      </c>
      <c r="O361" s="66"/>
      <c r="P361" s="189">
        <f>O361*H361</f>
        <v>0</v>
      </c>
      <c r="Q361" s="189">
        <v>6.8430000000000005E-2</v>
      </c>
      <c r="R361" s="189">
        <f>Q361*H361</f>
        <v>0.17709684000000001</v>
      </c>
      <c r="S361" s="189">
        <v>0</v>
      </c>
      <c r="T361" s="190">
        <f>S361*H361</f>
        <v>0</v>
      </c>
      <c r="U361" s="36"/>
      <c r="V361" s="36"/>
      <c r="W361" s="36"/>
      <c r="X361" s="36"/>
      <c r="Y361" s="36"/>
      <c r="Z361" s="36"/>
      <c r="AA361" s="36"/>
      <c r="AB361" s="36"/>
      <c r="AC361" s="36"/>
      <c r="AD361" s="36"/>
      <c r="AE361" s="36"/>
      <c r="AR361" s="191" t="s">
        <v>238</v>
      </c>
      <c r="AT361" s="191" t="s">
        <v>234</v>
      </c>
      <c r="AU361" s="191" t="s">
        <v>78</v>
      </c>
      <c r="AY361" s="19" t="s">
        <v>231</v>
      </c>
      <c r="BE361" s="192">
        <f>IF(N361="základní",J361,0)</f>
        <v>0</v>
      </c>
      <c r="BF361" s="192">
        <f>IF(N361="snížená",J361,0)</f>
        <v>0</v>
      </c>
      <c r="BG361" s="192">
        <f>IF(N361="zákl. přenesená",J361,0)</f>
        <v>0</v>
      </c>
      <c r="BH361" s="192">
        <f>IF(N361="sníž. přenesená",J361,0)</f>
        <v>0</v>
      </c>
      <c r="BI361" s="192">
        <f>IF(N361="nulová",J361,0)</f>
        <v>0</v>
      </c>
      <c r="BJ361" s="19" t="s">
        <v>76</v>
      </c>
      <c r="BK361" s="192">
        <f>ROUND(I361*H361,2)</f>
        <v>0</v>
      </c>
      <c r="BL361" s="19" t="s">
        <v>238</v>
      </c>
      <c r="BM361" s="191" t="s">
        <v>1482</v>
      </c>
    </row>
    <row r="362" spans="1:65" s="2" customFormat="1" ht="29.25">
      <c r="A362" s="36"/>
      <c r="B362" s="37"/>
      <c r="C362" s="38"/>
      <c r="D362" s="193" t="s">
        <v>246</v>
      </c>
      <c r="E362" s="38"/>
      <c r="F362" s="194" t="s">
        <v>1483</v>
      </c>
      <c r="G362" s="38"/>
      <c r="H362" s="38"/>
      <c r="I362" s="195"/>
      <c r="J362" s="38"/>
      <c r="K362" s="38"/>
      <c r="L362" s="41"/>
      <c r="M362" s="196"/>
      <c r="N362" s="197"/>
      <c r="O362" s="66"/>
      <c r="P362" s="66"/>
      <c r="Q362" s="66"/>
      <c r="R362" s="66"/>
      <c r="S362" s="66"/>
      <c r="T362" s="67"/>
      <c r="U362" s="36"/>
      <c r="V362" s="36"/>
      <c r="W362" s="36"/>
      <c r="X362" s="36"/>
      <c r="Y362" s="36"/>
      <c r="Z362" s="36"/>
      <c r="AA362" s="36"/>
      <c r="AB362" s="36"/>
      <c r="AC362" s="36"/>
      <c r="AD362" s="36"/>
      <c r="AE362" s="36"/>
      <c r="AT362" s="19" t="s">
        <v>246</v>
      </c>
      <c r="AU362" s="19" t="s">
        <v>78</v>
      </c>
    </row>
    <row r="363" spans="1:65" s="14" customFormat="1" ht="11.25">
      <c r="B363" s="208"/>
      <c r="C363" s="209"/>
      <c r="D363" s="193" t="s">
        <v>248</v>
      </c>
      <c r="E363" s="210" t="s">
        <v>19</v>
      </c>
      <c r="F363" s="211" t="s">
        <v>1484</v>
      </c>
      <c r="G363" s="209"/>
      <c r="H363" s="212">
        <v>1.288</v>
      </c>
      <c r="I363" s="213"/>
      <c r="J363" s="209"/>
      <c r="K363" s="209"/>
      <c r="L363" s="214"/>
      <c r="M363" s="215"/>
      <c r="N363" s="216"/>
      <c r="O363" s="216"/>
      <c r="P363" s="216"/>
      <c r="Q363" s="216"/>
      <c r="R363" s="216"/>
      <c r="S363" s="216"/>
      <c r="T363" s="217"/>
      <c r="AT363" s="218" t="s">
        <v>248</v>
      </c>
      <c r="AU363" s="218" t="s">
        <v>78</v>
      </c>
      <c r="AV363" s="14" t="s">
        <v>78</v>
      </c>
      <c r="AW363" s="14" t="s">
        <v>31</v>
      </c>
      <c r="AX363" s="14" t="s">
        <v>69</v>
      </c>
      <c r="AY363" s="218" t="s">
        <v>231</v>
      </c>
    </row>
    <row r="364" spans="1:65" s="13" customFormat="1" ht="11.25">
      <c r="B364" s="198"/>
      <c r="C364" s="199"/>
      <c r="D364" s="193" t="s">
        <v>248</v>
      </c>
      <c r="E364" s="200" t="s">
        <v>19</v>
      </c>
      <c r="F364" s="201" t="s">
        <v>1485</v>
      </c>
      <c r="G364" s="199"/>
      <c r="H364" s="200" t="s">
        <v>19</v>
      </c>
      <c r="I364" s="202"/>
      <c r="J364" s="199"/>
      <c r="K364" s="199"/>
      <c r="L364" s="203"/>
      <c r="M364" s="204"/>
      <c r="N364" s="205"/>
      <c r="O364" s="205"/>
      <c r="P364" s="205"/>
      <c r="Q364" s="205"/>
      <c r="R364" s="205"/>
      <c r="S364" s="205"/>
      <c r="T364" s="206"/>
      <c r="AT364" s="207" t="s">
        <v>248</v>
      </c>
      <c r="AU364" s="207" t="s">
        <v>78</v>
      </c>
      <c r="AV364" s="13" t="s">
        <v>76</v>
      </c>
      <c r="AW364" s="13" t="s">
        <v>31</v>
      </c>
      <c r="AX364" s="13" t="s">
        <v>69</v>
      </c>
      <c r="AY364" s="207" t="s">
        <v>231</v>
      </c>
    </row>
    <row r="365" spans="1:65" s="14" customFormat="1" ht="11.25">
      <c r="B365" s="208"/>
      <c r="C365" s="209"/>
      <c r="D365" s="193" t="s">
        <v>248</v>
      </c>
      <c r="E365" s="210" t="s">
        <v>19</v>
      </c>
      <c r="F365" s="211" t="s">
        <v>1486</v>
      </c>
      <c r="G365" s="209"/>
      <c r="H365" s="212">
        <v>0.1</v>
      </c>
      <c r="I365" s="213"/>
      <c r="J365" s="209"/>
      <c r="K365" s="209"/>
      <c r="L365" s="214"/>
      <c r="M365" s="215"/>
      <c r="N365" s="216"/>
      <c r="O365" s="216"/>
      <c r="P365" s="216"/>
      <c r="Q365" s="216"/>
      <c r="R365" s="216"/>
      <c r="S365" s="216"/>
      <c r="T365" s="217"/>
      <c r="AT365" s="218" t="s">
        <v>248</v>
      </c>
      <c r="AU365" s="218" t="s">
        <v>78</v>
      </c>
      <c r="AV365" s="14" t="s">
        <v>78</v>
      </c>
      <c r="AW365" s="14" t="s">
        <v>31</v>
      </c>
      <c r="AX365" s="14" t="s">
        <v>69</v>
      </c>
      <c r="AY365" s="218" t="s">
        <v>231</v>
      </c>
    </row>
    <row r="366" spans="1:65" s="13" customFormat="1" ht="11.25">
      <c r="B366" s="198"/>
      <c r="C366" s="199"/>
      <c r="D366" s="193" t="s">
        <v>248</v>
      </c>
      <c r="E366" s="200" t="s">
        <v>19</v>
      </c>
      <c r="F366" s="201" t="s">
        <v>1487</v>
      </c>
      <c r="G366" s="199"/>
      <c r="H366" s="200" t="s">
        <v>19</v>
      </c>
      <c r="I366" s="202"/>
      <c r="J366" s="199"/>
      <c r="K366" s="199"/>
      <c r="L366" s="203"/>
      <c r="M366" s="204"/>
      <c r="N366" s="205"/>
      <c r="O366" s="205"/>
      <c r="P366" s="205"/>
      <c r="Q366" s="205"/>
      <c r="R366" s="205"/>
      <c r="S366" s="205"/>
      <c r="T366" s="206"/>
      <c r="AT366" s="207" t="s">
        <v>248</v>
      </c>
      <c r="AU366" s="207" t="s">
        <v>78</v>
      </c>
      <c r="AV366" s="13" t="s">
        <v>76</v>
      </c>
      <c r="AW366" s="13" t="s">
        <v>31</v>
      </c>
      <c r="AX366" s="13" t="s">
        <v>69</v>
      </c>
      <c r="AY366" s="207" t="s">
        <v>231</v>
      </c>
    </row>
    <row r="367" spans="1:65" s="14" customFormat="1" ht="11.25">
      <c r="B367" s="208"/>
      <c r="C367" s="209"/>
      <c r="D367" s="193" t="s">
        <v>248</v>
      </c>
      <c r="E367" s="210" t="s">
        <v>19</v>
      </c>
      <c r="F367" s="211" t="s">
        <v>1488</v>
      </c>
      <c r="G367" s="209"/>
      <c r="H367" s="212">
        <v>1.2</v>
      </c>
      <c r="I367" s="213"/>
      <c r="J367" s="209"/>
      <c r="K367" s="209"/>
      <c r="L367" s="214"/>
      <c r="M367" s="215"/>
      <c r="N367" s="216"/>
      <c r="O367" s="216"/>
      <c r="P367" s="216"/>
      <c r="Q367" s="216"/>
      <c r="R367" s="216"/>
      <c r="S367" s="216"/>
      <c r="T367" s="217"/>
      <c r="AT367" s="218" t="s">
        <v>248</v>
      </c>
      <c r="AU367" s="218" t="s">
        <v>78</v>
      </c>
      <c r="AV367" s="14" t="s">
        <v>78</v>
      </c>
      <c r="AW367" s="14" t="s">
        <v>31</v>
      </c>
      <c r="AX367" s="14" t="s">
        <v>69</v>
      </c>
      <c r="AY367" s="218" t="s">
        <v>231</v>
      </c>
    </row>
    <row r="368" spans="1:65" s="15" customFormat="1" ht="11.25">
      <c r="B368" s="219"/>
      <c r="C368" s="220"/>
      <c r="D368" s="193" t="s">
        <v>248</v>
      </c>
      <c r="E368" s="221" t="s">
        <v>19</v>
      </c>
      <c r="F368" s="222" t="s">
        <v>260</v>
      </c>
      <c r="G368" s="220"/>
      <c r="H368" s="223">
        <v>2.5880000000000001</v>
      </c>
      <c r="I368" s="224"/>
      <c r="J368" s="220"/>
      <c r="K368" s="220"/>
      <c r="L368" s="225"/>
      <c r="M368" s="226"/>
      <c r="N368" s="227"/>
      <c r="O368" s="227"/>
      <c r="P368" s="227"/>
      <c r="Q368" s="227"/>
      <c r="R368" s="227"/>
      <c r="S368" s="227"/>
      <c r="T368" s="228"/>
      <c r="AT368" s="229" t="s">
        <v>248</v>
      </c>
      <c r="AU368" s="229" t="s">
        <v>78</v>
      </c>
      <c r="AV368" s="15" t="s">
        <v>238</v>
      </c>
      <c r="AW368" s="15" t="s">
        <v>31</v>
      </c>
      <c r="AX368" s="15" t="s">
        <v>76</v>
      </c>
      <c r="AY368" s="229" t="s">
        <v>231</v>
      </c>
    </row>
    <row r="369" spans="1:65" s="2" customFormat="1" ht="37.9" customHeight="1">
      <c r="A369" s="36"/>
      <c r="B369" s="37"/>
      <c r="C369" s="180" t="s">
        <v>903</v>
      </c>
      <c r="D369" s="180" t="s">
        <v>234</v>
      </c>
      <c r="E369" s="181" t="s">
        <v>1489</v>
      </c>
      <c r="F369" s="182" t="s">
        <v>1490</v>
      </c>
      <c r="G369" s="183" t="s">
        <v>243</v>
      </c>
      <c r="H369" s="184">
        <v>58.08</v>
      </c>
      <c r="I369" s="185"/>
      <c r="J369" s="186">
        <f>ROUND(I369*H369,2)</f>
        <v>0</v>
      </c>
      <c r="K369" s="182" t="s">
        <v>244</v>
      </c>
      <c r="L369" s="41"/>
      <c r="M369" s="187" t="s">
        <v>19</v>
      </c>
      <c r="N369" s="188" t="s">
        <v>40</v>
      </c>
      <c r="O369" s="66"/>
      <c r="P369" s="189">
        <f>O369*H369</f>
        <v>0</v>
      </c>
      <c r="Q369" s="189">
        <v>8.7309999999999999E-2</v>
      </c>
      <c r="R369" s="189">
        <f>Q369*H369</f>
        <v>5.0709647999999996</v>
      </c>
      <c r="S369" s="189">
        <v>0</v>
      </c>
      <c r="T369" s="190">
        <f>S369*H369</f>
        <v>0</v>
      </c>
      <c r="U369" s="36"/>
      <c r="V369" s="36"/>
      <c r="W369" s="36"/>
      <c r="X369" s="36"/>
      <c r="Y369" s="36"/>
      <c r="Z369" s="36"/>
      <c r="AA369" s="36"/>
      <c r="AB369" s="36"/>
      <c r="AC369" s="36"/>
      <c r="AD369" s="36"/>
      <c r="AE369" s="36"/>
      <c r="AR369" s="191" t="s">
        <v>238</v>
      </c>
      <c r="AT369" s="191" t="s">
        <v>234</v>
      </c>
      <c r="AU369" s="191" t="s">
        <v>78</v>
      </c>
      <c r="AY369" s="19" t="s">
        <v>231</v>
      </c>
      <c r="BE369" s="192">
        <f>IF(N369="základní",J369,0)</f>
        <v>0</v>
      </c>
      <c r="BF369" s="192">
        <f>IF(N369="snížená",J369,0)</f>
        <v>0</v>
      </c>
      <c r="BG369" s="192">
        <f>IF(N369="zákl. přenesená",J369,0)</f>
        <v>0</v>
      </c>
      <c r="BH369" s="192">
        <f>IF(N369="sníž. přenesená",J369,0)</f>
        <v>0</v>
      </c>
      <c r="BI369" s="192">
        <f>IF(N369="nulová",J369,0)</f>
        <v>0</v>
      </c>
      <c r="BJ369" s="19" t="s">
        <v>76</v>
      </c>
      <c r="BK369" s="192">
        <f>ROUND(I369*H369,2)</f>
        <v>0</v>
      </c>
      <c r="BL369" s="19" t="s">
        <v>238</v>
      </c>
      <c r="BM369" s="191" t="s">
        <v>1491</v>
      </c>
    </row>
    <row r="370" spans="1:65" s="2" customFormat="1" ht="29.25">
      <c r="A370" s="36"/>
      <c r="B370" s="37"/>
      <c r="C370" s="38"/>
      <c r="D370" s="193" t="s">
        <v>246</v>
      </c>
      <c r="E370" s="38"/>
      <c r="F370" s="194" t="s">
        <v>1483</v>
      </c>
      <c r="G370" s="38"/>
      <c r="H370" s="38"/>
      <c r="I370" s="195"/>
      <c r="J370" s="38"/>
      <c r="K370" s="38"/>
      <c r="L370" s="41"/>
      <c r="M370" s="196"/>
      <c r="N370" s="197"/>
      <c r="O370" s="66"/>
      <c r="P370" s="66"/>
      <c r="Q370" s="66"/>
      <c r="R370" s="66"/>
      <c r="S370" s="66"/>
      <c r="T370" s="67"/>
      <c r="U370" s="36"/>
      <c r="V370" s="36"/>
      <c r="W370" s="36"/>
      <c r="X370" s="36"/>
      <c r="Y370" s="36"/>
      <c r="Z370" s="36"/>
      <c r="AA370" s="36"/>
      <c r="AB370" s="36"/>
      <c r="AC370" s="36"/>
      <c r="AD370" s="36"/>
      <c r="AE370" s="36"/>
      <c r="AT370" s="19" t="s">
        <v>246</v>
      </c>
      <c r="AU370" s="19" t="s">
        <v>78</v>
      </c>
    </row>
    <row r="371" spans="1:65" s="14" customFormat="1" ht="22.5">
      <c r="B371" s="208"/>
      <c r="C371" s="209"/>
      <c r="D371" s="193" t="s">
        <v>248</v>
      </c>
      <c r="E371" s="210" t="s">
        <v>19</v>
      </c>
      <c r="F371" s="211" t="s">
        <v>1492</v>
      </c>
      <c r="G371" s="209"/>
      <c r="H371" s="212">
        <v>57.715000000000003</v>
      </c>
      <c r="I371" s="213"/>
      <c r="J371" s="209"/>
      <c r="K371" s="209"/>
      <c r="L371" s="214"/>
      <c r="M371" s="215"/>
      <c r="N371" s="216"/>
      <c r="O371" s="216"/>
      <c r="P371" s="216"/>
      <c r="Q371" s="216"/>
      <c r="R371" s="216"/>
      <c r="S371" s="216"/>
      <c r="T371" s="217"/>
      <c r="AT371" s="218" t="s">
        <v>248</v>
      </c>
      <c r="AU371" s="218" t="s">
        <v>78</v>
      </c>
      <c r="AV371" s="14" t="s">
        <v>78</v>
      </c>
      <c r="AW371" s="14" t="s">
        <v>31</v>
      </c>
      <c r="AX371" s="14" t="s">
        <v>69</v>
      </c>
      <c r="AY371" s="218" t="s">
        <v>231</v>
      </c>
    </row>
    <row r="372" spans="1:65" s="14" customFormat="1" ht="11.25">
      <c r="B372" s="208"/>
      <c r="C372" s="209"/>
      <c r="D372" s="193" t="s">
        <v>248</v>
      </c>
      <c r="E372" s="210" t="s">
        <v>19</v>
      </c>
      <c r="F372" s="211" t="s">
        <v>1493</v>
      </c>
      <c r="G372" s="209"/>
      <c r="H372" s="212">
        <v>-16.21</v>
      </c>
      <c r="I372" s="213"/>
      <c r="J372" s="209"/>
      <c r="K372" s="209"/>
      <c r="L372" s="214"/>
      <c r="M372" s="215"/>
      <c r="N372" s="216"/>
      <c r="O372" s="216"/>
      <c r="P372" s="216"/>
      <c r="Q372" s="216"/>
      <c r="R372" s="216"/>
      <c r="S372" s="216"/>
      <c r="T372" s="217"/>
      <c r="AT372" s="218" t="s">
        <v>248</v>
      </c>
      <c r="AU372" s="218" t="s">
        <v>78</v>
      </c>
      <c r="AV372" s="14" t="s">
        <v>78</v>
      </c>
      <c r="AW372" s="14" t="s">
        <v>31</v>
      </c>
      <c r="AX372" s="14" t="s">
        <v>69</v>
      </c>
      <c r="AY372" s="218" t="s">
        <v>231</v>
      </c>
    </row>
    <row r="373" spans="1:65" s="14" customFormat="1" ht="11.25">
      <c r="B373" s="208"/>
      <c r="C373" s="209"/>
      <c r="D373" s="193" t="s">
        <v>248</v>
      </c>
      <c r="E373" s="210" t="s">
        <v>19</v>
      </c>
      <c r="F373" s="211" t="s">
        <v>1494</v>
      </c>
      <c r="G373" s="209"/>
      <c r="H373" s="212">
        <v>16.574999999999999</v>
      </c>
      <c r="I373" s="213"/>
      <c r="J373" s="209"/>
      <c r="K373" s="209"/>
      <c r="L373" s="214"/>
      <c r="M373" s="215"/>
      <c r="N373" s="216"/>
      <c r="O373" s="216"/>
      <c r="P373" s="216"/>
      <c r="Q373" s="216"/>
      <c r="R373" s="216"/>
      <c r="S373" s="216"/>
      <c r="T373" s="217"/>
      <c r="AT373" s="218" t="s">
        <v>248</v>
      </c>
      <c r="AU373" s="218" t="s">
        <v>78</v>
      </c>
      <c r="AV373" s="14" t="s">
        <v>78</v>
      </c>
      <c r="AW373" s="14" t="s">
        <v>31</v>
      </c>
      <c r="AX373" s="14" t="s">
        <v>69</v>
      </c>
      <c r="AY373" s="218" t="s">
        <v>231</v>
      </c>
    </row>
    <row r="374" spans="1:65" s="15" customFormat="1" ht="11.25">
      <c r="B374" s="219"/>
      <c r="C374" s="220"/>
      <c r="D374" s="193" t="s">
        <v>248</v>
      </c>
      <c r="E374" s="221" t="s">
        <v>19</v>
      </c>
      <c r="F374" s="222" t="s">
        <v>260</v>
      </c>
      <c r="G374" s="220"/>
      <c r="H374" s="223">
        <v>58.08</v>
      </c>
      <c r="I374" s="224"/>
      <c r="J374" s="220"/>
      <c r="K374" s="220"/>
      <c r="L374" s="225"/>
      <c r="M374" s="226"/>
      <c r="N374" s="227"/>
      <c r="O374" s="227"/>
      <c r="P374" s="227"/>
      <c r="Q374" s="227"/>
      <c r="R374" s="227"/>
      <c r="S374" s="227"/>
      <c r="T374" s="228"/>
      <c r="AT374" s="229" t="s">
        <v>248</v>
      </c>
      <c r="AU374" s="229" t="s">
        <v>78</v>
      </c>
      <c r="AV374" s="15" t="s">
        <v>238</v>
      </c>
      <c r="AW374" s="15" t="s">
        <v>31</v>
      </c>
      <c r="AX374" s="15" t="s">
        <v>76</v>
      </c>
      <c r="AY374" s="229" t="s">
        <v>231</v>
      </c>
    </row>
    <row r="375" spans="1:65" s="2" customFormat="1" ht="37.9" customHeight="1">
      <c r="A375" s="36"/>
      <c r="B375" s="37"/>
      <c r="C375" s="180" t="s">
        <v>909</v>
      </c>
      <c r="D375" s="180" t="s">
        <v>234</v>
      </c>
      <c r="E375" s="181" t="s">
        <v>1495</v>
      </c>
      <c r="F375" s="182" t="s">
        <v>1496</v>
      </c>
      <c r="G375" s="183" t="s">
        <v>243</v>
      </c>
      <c r="H375" s="184">
        <v>27.248000000000001</v>
      </c>
      <c r="I375" s="185"/>
      <c r="J375" s="186">
        <f>ROUND(I375*H375,2)</f>
        <v>0</v>
      </c>
      <c r="K375" s="182" t="s">
        <v>244</v>
      </c>
      <c r="L375" s="41"/>
      <c r="M375" s="187" t="s">
        <v>19</v>
      </c>
      <c r="N375" s="188" t="s">
        <v>40</v>
      </c>
      <c r="O375" s="66"/>
      <c r="P375" s="189">
        <f>O375*H375</f>
        <v>0</v>
      </c>
      <c r="Q375" s="189">
        <v>0.10445</v>
      </c>
      <c r="R375" s="189">
        <f>Q375*H375</f>
        <v>2.8460536000000003</v>
      </c>
      <c r="S375" s="189">
        <v>0</v>
      </c>
      <c r="T375" s="190">
        <f>S375*H375</f>
        <v>0</v>
      </c>
      <c r="U375" s="36"/>
      <c r="V375" s="36"/>
      <c r="W375" s="36"/>
      <c r="X375" s="36"/>
      <c r="Y375" s="36"/>
      <c r="Z375" s="36"/>
      <c r="AA375" s="36"/>
      <c r="AB375" s="36"/>
      <c r="AC375" s="36"/>
      <c r="AD375" s="36"/>
      <c r="AE375" s="36"/>
      <c r="AR375" s="191" t="s">
        <v>238</v>
      </c>
      <c r="AT375" s="191" t="s">
        <v>234</v>
      </c>
      <c r="AU375" s="191" t="s">
        <v>78</v>
      </c>
      <c r="AY375" s="19" t="s">
        <v>231</v>
      </c>
      <c r="BE375" s="192">
        <f>IF(N375="základní",J375,0)</f>
        <v>0</v>
      </c>
      <c r="BF375" s="192">
        <f>IF(N375="snížená",J375,0)</f>
        <v>0</v>
      </c>
      <c r="BG375" s="192">
        <f>IF(N375="zákl. přenesená",J375,0)</f>
        <v>0</v>
      </c>
      <c r="BH375" s="192">
        <f>IF(N375="sníž. přenesená",J375,0)</f>
        <v>0</v>
      </c>
      <c r="BI375" s="192">
        <f>IF(N375="nulová",J375,0)</f>
        <v>0</v>
      </c>
      <c r="BJ375" s="19" t="s">
        <v>76</v>
      </c>
      <c r="BK375" s="192">
        <f>ROUND(I375*H375,2)</f>
        <v>0</v>
      </c>
      <c r="BL375" s="19" t="s">
        <v>238</v>
      </c>
      <c r="BM375" s="191" t="s">
        <v>1497</v>
      </c>
    </row>
    <row r="376" spans="1:65" s="2" customFormat="1" ht="29.25">
      <c r="A376" s="36"/>
      <c r="B376" s="37"/>
      <c r="C376" s="38"/>
      <c r="D376" s="193" t="s">
        <v>246</v>
      </c>
      <c r="E376" s="38"/>
      <c r="F376" s="194" t="s">
        <v>1483</v>
      </c>
      <c r="G376" s="38"/>
      <c r="H376" s="38"/>
      <c r="I376" s="195"/>
      <c r="J376" s="38"/>
      <c r="K376" s="38"/>
      <c r="L376" s="41"/>
      <c r="M376" s="196"/>
      <c r="N376" s="197"/>
      <c r="O376" s="66"/>
      <c r="P376" s="66"/>
      <c r="Q376" s="66"/>
      <c r="R376" s="66"/>
      <c r="S376" s="66"/>
      <c r="T376" s="67"/>
      <c r="U376" s="36"/>
      <c r="V376" s="36"/>
      <c r="W376" s="36"/>
      <c r="X376" s="36"/>
      <c r="Y376" s="36"/>
      <c r="Z376" s="36"/>
      <c r="AA376" s="36"/>
      <c r="AB376" s="36"/>
      <c r="AC376" s="36"/>
      <c r="AD376" s="36"/>
      <c r="AE376" s="36"/>
      <c r="AT376" s="19" t="s">
        <v>246</v>
      </c>
      <c r="AU376" s="19" t="s">
        <v>78</v>
      </c>
    </row>
    <row r="377" spans="1:65" s="14" customFormat="1" ht="11.25">
      <c r="B377" s="208"/>
      <c r="C377" s="209"/>
      <c r="D377" s="193" t="s">
        <v>248</v>
      </c>
      <c r="E377" s="210" t="s">
        <v>19</v>
      </c>
      <c r="F377" s="211" t="s">
        <v>1498</v>
      </c>
      <c r="G377" s="209"/>
      <c r="H377" s="212">
        <v>27.248000000000001</v>
      </c>
      <c r="I377" s="213"/>
      <c r="J377" s="209"/>
      <c r="K377" s="209"/>
      <c r="L377" s="214"/>
      <c r="M377" s="215"/>
      <c r="N377" s="216"/>
      <c r="O377" s="216"/>
      <c r="P377" s="216"/>
      <c r="Q377" s="216"/>
      <c r="R377" s="216"/>
      <c r="S377" s="216"/>
      <c r="T377" s="217"/>
      <c r="AT377" s="218" t="s">
        <v>248</v>
      </c>
      <c r="AU377" s="218" t="s">
        <v>78</v>
      </c>
      <c r="AV377" s="14" t="s">
        <v>78</v>
      </c>
      <c r="AW377" s="14" t="s">
        <v>31</v>
      </c>
      <c r="AX377" s="14" t="s">
        <v>69</v>
      </c>
      <c r="AY377" s="218" t="s">
        <v>231</v>
      </c>
    </row>
    <row r="378" spans="1:65" s="15" customFormat="1" ht="11.25">
      <c r="B378" s="219"/>
      <c r="C378" s="220"/>
      <c r="D378" s="193" t="s">
        <v>248</v>
      </c>
      <c r="E378" s="221" t="s">
        <v>19</v>
      </c>
      <c r="F378" s="222" t="s">
        <v>260</v>
      </c>
      <c r="G378" s="220"/>
      <c r="H378" s="223">
        <v>27.248000000000001</v>
      </c>
      <c r="I378" s="224"/>
      <c r="J378" s="220"/>
      <c r="K378" s="220"/>
      <c r="L378" s="225"/>
      <c r="M378" s="226"/>
      <c r="N378" s="227"/>
      <c r="O378" s="227"/>
      <c r="P378" s="227"/>
      <c r="Q378" s="227"/>
      <c r="R378" s="227"/>
      <c r="S378" s="227"/>
      <c r="T378" s="228"/>
      <c r="AT378" s="229" t="s">
        <v>248</v>
      </c>
      <c r="AU378" s="229" t="s">
        <v>78</v>
      </c>
      <c r="AV378" s="15" t="s">
        <v>238</v>
      </c>
      <c r="AW378" s="15" t="s">
        <v>31</v>
      </c>
      <c r="AX378" s="15" t="s">
        <v>76</v>
      </c>
      <c r="AY378" s="229" t="s">
        <v>231</v>
      </c>
    </row>
    <row r="379" spans="1:65" s="2" customFormat="1" ht="37.9" customHeight="1">
      <c r="A379" s="36"/>
      <c r="B379" s="37"/>
      <c r="C379" s="180" t="s">
        <v>915</v>
      </c>
      <c r="D379" s="180" t="s">
        <v>234</v>
      </c>
      <c r="E379" s="181" t="s">
        <v>1499</v>
      </c>
      <c r="F379" s="182" t="s">
        <v>1500</v>
      </c>
      <c r="G379" s="183" t="s">
        <v>243</v>
      </c>
      <c r="H379" s="184">
        <v>3.36</v>
      </c>
      <c r="I379" s="185"/>
      <c r="J379" s="186">
        <f>ROUND(I379*H379,2)</f>
        <v>0</v>
      </c>
      <c r="K379" s="182" t="s">
        <v>244</v>
      </c>
      <c r="L379" s="41"/>
      <c r="M379" s="187" t="s">
        <v>19</v>
      </c>
      <c r="N379" s="188" t="s">
        <v>40</v>
      </c>
      <c r="O379" s="66"/>
      <c r="P379" s="189">
        <f>O379*H379</f>
        <v>0</v>
      </c>
      <c r="Q379" s="189">
        <v>4.367E-2</v>
      </c>
      <c r="R379" s="189">
        <f>Q379*H379</f>
        <v>0.14673120000000001</v>
      </c>
      <c r="S379" s="189">
        <v>0</v>
      </c>
      <c r="T379" s="190">
        <f>S379*H379</f>
        <v>0</v>
      </c>
      <c r="U379" s="36"/>
      <c r="V379" s="36"/>
      <c r="W379" s="36"/>
      <c r="X379" s="36"/>
      <c r="Y379" s="36"/>
      <c r="Z379" s="36"/>
      <c r="AA379" s="36"/>
      <c r="AB379" s="36"/>
      <c r="AC379" s="36"/>
      <c r="AD379" s="36"/>
      <c r="AE379" s="36"/>
      <c r="AR379" s="191" t="s">
        <v>238</v>
      </c>
      <c r="AT379" s="191" t="s">
        <v>234</v>
      </c>
      <c r="AU379" s="191" t="s">
        <v>78</v>
      </c>
      <c r="AY379" s="19" t="s">
        <v>231</v>
      </c>
      <c r="BE379" s="192">
        <f>IF(N379="základní",J379,0)</f>
        <v>0</v>
      </c>
      <c r="BF379" s="192">
        <f>IF(N379="snížená",J379,0)</f>
        <v>0</v>
      </c>
      <c r="BG379" s="192">
        <f>IF(N379="zákl. přenesená",J379,0)</f>
        <v>0</v>
      </c>
      <c r="BH379" s="192">
        <f>IF(N379="sníž. přenesená",J379,0)</f>
        <v>0</v>
      </c>
      <c r="BI379" s="192">
        <f>IF(N379="nulová",J379,0)</f>
        <v>0</v>
      </c>
      <c r="BJ379" s="19" t="s">
        <v>76</v>
      </c>
      <c r="BK379" s="192">
        <f>ROUND(I379*H379,2)</f>
        <v>0</v>
      </c>
      <c r="BL379" s="19" t="s">
        <v>238</v>
      </c>
      <c r="BM379" s="191" t="s">
        <v>1501</v>
      </c>
    </row>
    <row r="380" spans="1:65" s="13" customFormat="1" ht="11.25">
      <c r="B380" s="198"/>
      <c r="C380" s="199"/>
      <c r="D380" s="193" t="s">
        <v>248</v>
      </c>
      <c r="E380" s="200" t="s">
        <v>19</v>
      </c>
      <c r="F380" s="201" t="s">
        <v>1502</v>
      </c>
      <c r="G380" s="199"/>
      <c r="H380" s="200" t="s">
        <v>19</v>
      </c>
      <c r="I380" s="202"/>
      <c r="J380" s="199"/>
      <c r="K380" s="199"/>
      <c r="L380" s="203"/>
      <c r="M380" s="204"/>
      <c r="N380" s="205"/>
      <c r="O380" s="205"/>
      <c r="P380" s="205"/>
      <c r="Q380" s="205"/>
      <c r="R380" s="205"/>
      <c r="S380" s="205"/>
      <c r="T380" s="206"/>
      <c r="AT380" s="207" t="s">
        <v>248</v>
      </c>
      <c r="AU380" s="207" t="s">
        <v>78</v>
      </c>
      <c r="AV380" s="13" t="s">
        <v>76</v>
      </c>
      <c r="AW380" s="13" t="s">
        <v>31</v>
      </c>
      <c r="AX380" s="13" t="s">
        <v>69</v>
      </c>
      <c r="AY380" s="207" t="s">
        <v>231</v>
      </c>
    </row>
    <row r="381" spans="1:65" s="14" customFormat="1" ht="11.25">
      <c r="B381" s="208"/>
      <c r="C381" s="209"/>
      <c r="D381" s="193" t="s">
        <v>248</v>
      </c>
      <c r="E381" s="210" t="s">
        <v>19</v>
      </c>
      <c r="F381" s="211" t="s">
        <v>1503</v>
      </c>
      <c r="G381" s="209"/>
      <c r="H381" s="212">
        <v>3.36</v>
      </c>
      <c r="I381" s="213"/>
      <c r="J381" s="209"/>
      <c r="K381" s="209"/>
      <c r="L381" s="214"/>
      <c r="M381" s="215"/>
      <c r="N381" s="216"/>
      <c r="O381" s="216"/>
      <c r="P381" s="216"/>
      <c r="Q381" s="216"/>
      <c r="R381" s="216"/>
      <c r="S381" s="216"/>
      <c r="T381" s="217"/>
      <c r="AT381" s="218" t="s">
        <v>248</v>
      </c>
      <c r="AU381" s="218" t="s">
        <v>78</v>
      </c>
      <c r="AV381" s="14" t="s">
        <v>78</v>
      </c>
      <c r="AW381" s="14" t="s">
        <v>31</v>
      </c>
      <c r="AX381" s="14" t="s">
        <v>76</v>
      </c>
      <c r="AY381" s="218" t="s">
        <v>231</v>
      </c>
    </row>
    <row r="382" spans="1:65" s="2" customFormat="1" ht="37.9" customHeight="1">
      <c r="A382" s="36"/>
      <c r="B382" s="37"/>
      <c r="C382" s="180" t="s">
        <v>924</v>
      </c>
      <c r="D382" s="180" t="s">
        <v>234</v>
      </c>
      <c r="E382" s="181" t="s">
        <v>1504</v>
      </c>
      <c r="F382" s="182" t="s">
        <v>1505</v>
      </c>
      <c r="G382" s="183" t="s">
        <v>243</v>
      </c>
      <c r="H382" s="184">
        <v>21.42</v>
      </c>
      <c r="I382" s="185"/>
      <c r="J382" s="186">
        <f>ROUND(I382*H382,2)</f>
        <v>0</v>
      </c>
      <c r="K382" s="182" t="s">
        <v>244</v>
      </c>
      <c r="L382" s="41"/>
      <c r="M382" s="187" t="s">
        <v>19</v>
      </c>
      <c r="N382" s="188" t="s">
        <v>40</v>
      </c>
      <c r="O382" s="66"/>
      <c r="P382" s="189">
        <f>O382*H382</f>
        <v>0</v>
      </c>
      <c r="Q382" s="189">
        <v>7.9909999999999995E-2</v>
      </c>
      <c r="R382" s="189">
        <f>Q382*H382</f>
        <v>1.7116722</v>
      </c>
      <c r="S382" s="189">
        <v>0</v>
      </c>
      <c r="T382" s="190">
        <f>S382*H382</f>
        <v>0</v>
      </c>
      <c r="U382" s="36"/>
      <c r="V382" s="36"/>
      <c r="W382" s="36"/>
      <c r="X382" s="36"/>
      <c r="Y382" s="36"/>
      <c r="Z382" s="36"/>
      <c r="AA382" s="36"/>
      <c r="AB382" s="36"/>
      <c r="AC382" s="36"/>
      <c r="AD382" s="36"/>
      <c r="AE382" s="36"/>
      <c r="AR382" s="191" t="s">
        <v>238</v>
      </c>
      <c r="AT382" s="191" t="s">
        <v>234</v>
      </c>
      <c r="AU382" s="191" t="s">
        <v>78</v>
      </c>
      <c r="AY382" s="19" t="s">
        <v>231</v>
      </c>
      <c r="BE382" s="192">
        <f>IF(N382="základní",J382,0)</f>
        <v>0</v>
      </c>
      <c r="BF382" s="192">
        <f>IF(N382="snížená",J382,0)</f>
        <v>0</v>
      </c>
      <c r="BG382" s="192">
        <f>IF(N382="zákl. přenesená",J382,0)</f>
        <v>0</v>
      </c>
      <c r="BH382" s="192">
        <f>IF(N382="sníž. přenesená",J382,0)</f>
        <v>0</v>
      </c>
      <c r="BI382" s="192">
        <f>IF(N382="nulová",J382,0)</f>
        <v>0</v>
      </c>
      <c r="BJ382" s="19" t="s">
        <v>76</v>
      </c>
      <c r="BK382" s="192">
        <f>ROUND(I382*H382,2)</f>
        <v>0</v>
      </c>
      <c r="BL382" s="19" t="s">
        <v>238</v>
      </c>
      <c r="BM382" s="191" t="s">
        <v>1506</v>
      </c>
    </row>
    <row r="383" spans="1:65" s="13" customFormat="1" ht="11.25">
      <c r="B383" s="198"/>
      <c r="C383" s="199"/>
      <c r="D383" s="193" t="s">
        <v>248</v>
      </c>
      <c r="E383" s="200" t="s">
        <v>19</v>
      </c>
      <c r="F383" s="201" t="s">
        <v>1507</v>
      </c>
      <c r="G383" s="199"/>
      <c r="H383" s="200" t="s">
        <v>19</v>
      </c>
      <c r="I383" s="202"/>
      <c r="J383" s="199"/>
      <c r="K383" s="199"/>
      <c r="L383" s="203"/>
      <c r="M383" s="204"/>
      <c r="N383" s="205"/>
      <c r="O383" s="205"/>
      <c r="P383" s="205"/>
      <c r="Q383" s="205"/>
      <c r="R383" s="205"/>
      <c r="S383" s="205"/>
      <c r="T383" s="206"/>
      <c r="AT383" s="207" t="s">
        <v>248</v>
      </c>
      <c r="AU383" s="207" t="s">
        <v>78</v>
      </c>
      <c r="AV383" s="13" t="s">
        <v>76</v>
      </c>
      <c r="AW383" s="13" t="s">
        <v>31</v>
      </c>
      <c r="AX383" s="13" t="s">
        <v>69</v>
      </c>
      <c r="AY383" s="207" t="s">
        <v>231</v>
      </c>
    </row>
    <row r="384" spans="1:65" s="14" customFormat="1" ht="11.25">
      <c r="B384" s="208"/>
      <c r="C384" s="209"/>
      <c r="D384" s="193" t="s">
        <v>248</v>
      </c>
      <c r="E384" s="210" t="s">
        <v>19</v>
      </c>
      <c r="F384" s="211" t="s">
        <v>1508</v>
      </c>
      <c r="G384" s="209"/>
      <c r="H384" s="212">
        <v>3.5</v>
      </c>
      <c r="I384" s="213"/>
      <c r="J384" s="209"/>
      <c r="K384" s="209"/>
      <c r="L384" s="214"/>
      <c r="M384" s="215"/>
      <c r="N384" s="216"/>
      <c r="O384" s="216"/>
      <c r="P384" s="216"/>
      <c r="Q384" s="216"/>
      <c r="R384" s="216"/>
      <c r="S384" s="216"/>
      <c r="T384" s="217"/>
      <c r="AT384" s="218" t="s">
        <v>248</v>
      </c>
      <c r="AU384" s="218" t="s">
        <v>78</v>
      </c>
      <c r="AV384" s="14" t="s">
        <v>78</v>
      </c>
      <c r="AW384" s="14" t="s">
        <v>31</v>
      </c>
      <c r="AX384" s="14" t="s">
        <v>69</v>
      </c>
      <c r="AY384" s="218" t="s">
        <v>231</v>
      </c>
    </row>
    <row r="385" spans="1:65" s="13" customFormat="1" ht="11.25">
      <c r="B385" s="198"/>
      <c r="C385" s="199"/>
      <c r="D385" s="193" t="s">
        <v>248</v>
      </c>
      <c r="E385" s="200" t="s">
        <v>19</v>
      </c>
      <c r="F385" s="201" t="s">
        <v>1509</v>
      </c>
      <c r="G385" s="199"/>
      <c r="H385" s="200" t="s">
        <v>19</v>
      </c>
      <c r="I385" s="202"/>
      <c r="J385" s="199"/>
      <c r="K385" s="199"/>
      <c r="L385" s="203"/>
      <c r="M385" s="204"/>
      <c r="N385" s="205"/>
      <c r="O385" s="205"/>
      <c r="P385" s="205"/>
      <c r="Q385" s="205"/>
      <c r="R385" s="205"/>
      <c r="S385" s="205"/>
      <c r="T385" s="206"/>
      <c r="AT385" s="207" t="s">
        <v>248</v>
      </c>
      <c r="AU385" s="207" t="s">
        <v>78</v>
      </c>
      <c r="AV385" s="13" t="s">
        <v>76</v>
      </c>
      <c r="AW385" s="13" t="s">
        <v>31</v>
      </c>
      <c r="AX385" s="13" t="s">
        <v>69</v>
      </c>
      <c r="AY385" s="207" t="s">
        <v>231</v>
      </c>
    </row>
    <row r="386" spans="1:65" s="14" customFormat="1" ht="11.25">
      <c r="B386" s="208"/>
      <c r="C386" s="209"/>
      <c r="D386" s="193" t="s">
        <v>248</v>
      </c>
      <c r="E386" s="210" t="s">
        <v>19</v>
      </c>
      <c r="F386" s="211" t="s">
        <v>1510</v>
      </c>
      <c r="G386" s="209"/>
      <c r="H386" s="212">
        <v>7.14</v>
      </c>
      <c r="I386" s="213"/>
      <c r="J386" s="209"/>
      <c r="K386" s="209"/>
      <c r="L386" s="214"/>
      <c r="M386" s="215"/>
      <c r="N386" s="216"/>
      <c r="O386" s="216"/>
      <c r="P386" s="216"/>
      <c r="Q386" s="216"/>
      <c r="R386" s="216"/>
      <c r="S386" s="216"/>
      <c r="T386" s="217"/>
      <c r="AT386" s="218" t="s">
        <v>248</v>
      </c>
      <c r="AU386" s="218" t="s">
        <v>78</v>
      </c>
      <c r="AV386" s="14" t="s">
        <v>78</v>
      </c>
      <c r="AW386" s="14" t="s">
        <v>31</v>
      </c>
      <c r="AX386" s="14" t="s">
        <v>69</v>
      </c>
      <c r="AY386" s="218" t="s">
        <v>231</v>
      </c>
    </row>
    <row r="387" spans="1:65" s="13" customFormat="1" ht="11.25">
      <c r="B387" s="198"/>
      <c r="C387" s="199"/>
      <c r="D387" s="193" t="s">
        <v>248</v>
      </c>
      <c r="E387" s="200" t="s">
        <v>19</v>
      </c>
      <c r="F387" s="201" t="s">
        <v>1511</v>
      </c>
      <c r="G387" s="199"/>
      <c r="H387" s="200" t="s">
        <v>19</v>
      </c>
      <c r="I387" s="202"/>
      <c r="J387" s="199"/>
      <c r="K387" s="199"/>
      <c r="L387" s="203"/>
      <c r="M387" s="204"/>
      <c r="N387" s="205"/>
      <c r="O387" s="205"/>
      <c r="P387" s="205"/>
      <c r="Q387" s="205"/>
      <c r="R387" s="205"/>
      <c r="S387" s="205"/>
      <c r="T387" s="206"/>
      <c r="AT387" s="207" t="s">
        <v>248</v>
      </c>
      <c r="AU387" s="207" t="s">
        <v>78</v>
      </c>
      <c r="AV387" s="13" t="s">
        <v>76</v>
      </c>
      <c r="AW387" s="13" t="s">
        <v>31</v>
      </c>
      <c r="AX387" s="13" t="s">
        <v>69</v>
      </c>
      <c r="AY387" s="207" t="s">
        <v>231</v>
      </c>
    </row>
    <row r="388" spans="1:65" s="14" customFormat="1" ht="11.25">
      <c r="B388" s="208"/>
      <c r="C388" s="209"/>
      <c r="D388" s="193" t="s">
        <v>248</v>
      </c>
      <c r="E388" s="210" t="s">
        <v>19</v>
      </c>
      <c r="F388" s="211" t="s">
        <v>1512</v>
      </c>
      <c r="G388" s="209"/>
      <c r="H388" s="212">
        <v>5.39</v>
      </c>
      <c r="I388" s="213"/>
      <c r="J388" s="209"/>
      <c r="K388" s="209"/>
      <c r="L388" s="214"/>
      <c r="M388" s="215"/>
      <c r="N388" s="216"/>
      <c r="O388" s="216"/>
      <c r="P388" s="216"/>
      <c r="Q388" s="216"/>
      <c r="R388" s="216"/>
      <c r="S388" s="216"/>
      <c r="T388" s="217"/>
      <c r="AT388" s="218" t="s">
        <v>248</v>
      </c>
      <c r="AU388" s="218" t="s">
        <v>78</v>
      </c>
      <c r="AV388" s="14" t="s">
        <v>78</v>
      </c>
      <c r="AW388" s="14" t="s">
        <v>31</v>
      </c>
      <c r="AX388" s="14" t="s">
        <v>69</v>
      </c>
      <c r="AY388" s="218" t="s">
        <v>231</v>
      </c>
    </row>
    <row r="389" spans="1:65" s="13" customFormat="1" ht="11.25">
      <c r="B389" s="198"/>
      <c r="C389" s="199"/>
      <c r="D389" s="193" t="s">
        <v>248</v>
      </c>
      <c r="E389" s="200" t="s">
        <v>19</v>
      </c>
      <c r="F389" s="201" t="s">
        <v>1513</v>
      </c>
      <c r="G389" s="199"/>
      <c r="H389" s="200" t="s">
        <v>19</v>
      </c>
      <c r="I389" s="202"/>
      <c r="J389" s="199"/>
      <c r="K389" s="199"/>
      <c r="L389" s="203"/>
      <c r="M389" s="204"/>
      <c r="N389" s="205"/>
      <c r="O389" s="205"/>
      <c r="P389" s="205"/>
      <c r="Q389" s="205"/>
      <c r="R389" s="205"/>
      <c r="S389" s="205"/>
      <c r="T389" s="206"/>
      <c r="AT389" s="207" t="s">
        <v>248</v>
      </c>
      <c r="AU389" s="207" t="s">
        <v>78</v>
      </c>
      <c r="AV389" s="13" t="s">
        <v>76</v>
      </c>
      <c r="AW389" s="13" t="s">
        <v>31</v>
      </c>
      <c r="AX389" s="13" t="s">
        <v>69</v>
      </c>
      <c r="AY389" s="207" t="s">
        <v>231</v>
      </c>
    </row>
    <row r="390" spans="1:65" s="14" customFormat="1" ht="11.25">
      <c r="B390" s="208"/>
      <c r="C390" s="209"/>
      <c r="D390" s="193" t="s">
        <v>248</v>
      </c>
      <c r="E390" s="210" t="s">
        <v>19</v>
      </c>
      <c r="F390" s="211" t="s">
        <v>1512</v>
      </c>
      <c r="G390" s="209"/>
      <c r="H390" s="212">
        <v>5.39</v>
      </c>
      <c r="I390" s="213"/>
      <c r="J390" s="209"/>
      <c r="K390" s="209"/>
      <c r="L390" s="214"/>
      <c r="M390" s="215"/>
      <c r="N390" s="216"/>
      <c r="O390" s="216"/>
      <c r="P390" s="216"/>
      <c r="Q390" s="216"/>
      <c r="R390" s="216"/>
      <c r="S390" s="216"/>
      <c r="T390" s="217"/>
      <c r="AT390" s="218" t="s">
        <v>248</v>
      </c>
      <c r="AU390" s="218" t="s">
        <v>78</v>
      </c>
      <c r="AV390" s="14" t="s">
        <v>78</v>
      </c>
      <c r="AW390" s="14" t="s">
        <v>31</v>
      </c>
      <c r="AX390" s="14" t="s">
        <v>69</v>
      </c>
      <c r="AY390" s="218" t="s">
        <v>231</v>
      </c>
    </row>
    <row r="391" spans="1:65" s="15" customFormat="1" ht="11.25">
      <c r="B391" s="219"/>
      <c r="C391" s="220"/>
      <c r="D391" s="193" t="s">
        <v>248</v>
      </c>
      <c r="E391" s="221" t="s">
        <v>19</v>
      </c>
      <c r="F391" s="222" t="s">
        <v>260</v>
      </c>
      <c r="G391" s="220"/>
      <c r="H391" s="223">
        <v>21.42</v>
      </c>
      <c r="I391" s="224"/>
      <c r="J391" s="220"/>
      <c r="K391" s="220"/>
      <c r="L391" s="225"/>
      <c r="M391" s="226"/>
      <c r="N391" s="227"/>
      <c r="O391" s="227"/>
      <c r="P391" s="227"/>
      <c r="Q391" s="227"/>
      <c r="R391" s="227"/>
      <c r="S391" s="227"/>
      <c r="T391" s="228"/>
      <c r="AT391" s="229" t="s">
        <v>248</v>
      </c>
      <c r="AU391" s="229" t="s">
        <v>78</v>
      </c>
      <c r="AV391" s="15" t="s">
        <v>238</v>
      </c>
      <c r="AW391" s="15" t="s">
        <v>31</v>
      </c>
      <c r="AX391" s="15" t="s">
        <v>76</v>
      </c>
      <c r="AY391" s="229" t="s">
        <v>231</v>
      </c>
    </row>
    <row r="392" spans="1:65" s="12" customFormat="1" ht="22.9" customHeight="1">
      <c r="B392" s="164"/>
      <c r="C392" s="165"/>
      <c r="D392" s="166" t="s">
        <v>68</v>
      </c>
      <c r="E392" s="178" t="s">
        <v>238</v>
      </c>
      <c r="F392" s="178" t="s">
        <v>1514</v>
      </c>
      <c r="G392" s="165"/>
      <c r="H392" s="165"/>
      <c r="I392" s="168"/>
      <c r="J392" s="179">
        <f>BK392</f>
        <v>0</v>
      </c>
      <c r="K392" s="165"/>
      <c r="L392" s="170"/>
      <c r="M392" s="171"/>
      <c r="N392" s="172"/>
      <c r="O392" s="172"/>
      <c r="P392" s="173">
        <f>SUM(P393:P442)</f>
        <v>0</v>
      </c>
      <c r="Q392" s="172"/>
      <c r="R392" s="173">
        <f>SUM(R393:R442)</f>
        <v>18.262836269999998</v>
      </c>
      <c r="S392" s="172"/>
      <c r="T392" s="174">
        <f>SUM(T393:T442)</f>
        <v>0</v>
      </c>
      <c r="AR392" s="175" t="s">
        <v>76</v>
      </c>
      <c r="AT392" s="176" t="s">
        <v>68</v>
      </c>
      <c r="AU392" s="176" t="s">
        <v>76</v>
      </c>
      <c r="AY392" s="175" t="s">
        <v>231</v>
      </c>
      <c r="BK392" s="177">
        <f>SUM(BK393:BK442)</f>
        <v>0</v>
      </c>
    </row>
    <row r="393" spans="1:65" s="2" customFormat="1" ht="24.2" customHeight="1">
      <c r="A393" s="36"/>
      <c r="B393" s="37"/>
      <c r="C393" s="180" t="s">
        <v>372</v>
      </c>
      <c r="D393" s="180" t="s">
        <v>234</v>
      </c>
      <c r="E393" s="181" t="s">
        <v>1515</v>
      </c>
      <c r="F393" s="182" t="s">
        <v>1516</v>
      </c>
      <c r="G393" s="183" t="s">
        <v>356</v>
      </c>
      <c r="H393" s="184">
        <v>5.4649999999999999</v>
      </c>
      <c r="I393" s="185"/>
      <c r="J393" s="186">
        <f>ROUND(I393*H393,2)</f>
        <v>0</v>
      </c>
      <c r="K393" s="182" t="s">
        <v>244</v>
      </c>
      <c r="L393" s="41"/>
      <c r="M393" s="187" t="s">
        <v>19</v>
      </c>
      <c r="N393" s="188" t="s">
        <v>40</v>
      </c>
      <c r="O393" s="66"/>
      <c r="P393" s="189">
        <f>O393*H393</f>
        <v>0</v>
      </c>
      <c r="Q393" s="189">
        <v>2.4533999999999998</v>
      </c>
      <c r="R393" s="189">
        <f>Q393*H393</f>
        <v>13.407830999999998</v>
      </c>
      <c r="S393" s="189">
        <v>0</v>
      </c>
      <c r="T393" s="190">
        <f>S393*H393</f>
        <v>0</v>
      </c>
      <c r="U393" s="36"/>
      <c r="V393" s="36"/>
      <c r="W393" s="36"/>
      <c r="X393" s="36"/>
      <c r="Y393" s="36"/>
      <c r="Z393" s="36"/>
      <c r="AA393" s="36"/>
      <c r="AB393" s="36"/>
      <c r="AC393" s="36"/>
      <c r="AD393" s="36"/>
      <c r="AE393" s="36"/>
      <c r="AR393" s="191" t="s">
        <v>238</v>
      </c>
      <c r="AT393" s="191" t="s">
        <v>234</v>
      </c>
      <c r="AU393" s="191" t="s">
        <v>78</v>
      </c>
      <c r="AY393" s="19" t="s">
        <v>231</v>
      </c>
      <c r="BE393" s="192">
        <f>IF(N393="základní",J393,0)</f>
        <v>0</v>
      </c>
      <c r="BF393" s="192">
        <f>IF(N393="snížená",J393,0)</f>
        <v>0</v>
      </c>
      <c r="BG393" s="192">
        <f>IF(N393="zákl. přenesená",J393,0)</f>
        <v>0</v>
      </c>
      <c r="BH393" s="192">
        <f>IF(N393="sníž. přenesená",J393,0)</f>
        <v>0</v>
      </c>
      <c r="BI393" s="192">
        <f>IF(N393="nulová",J393,0)</f>
        <v>0</v>
      </c>
      <c r="BJ393" s="19" t="s">
        <v>76</v>
      </c>
      <c r="BK393" s="192">
        <f>ROUND(I393*H393,2)</f>
        <v>0</v>
      </c>
      <c r="BL393" s="19" t="s">
        <v>238</v>
      </c>
      <c r="BM393" s="191" t="s">
        <v>1517</v>
      </c>
    </row>
    <row r="394" spans="1:65" s="13" customFormat="1" ht="11.25">
      <c r="B394" s="198"/>
      <c r="C394" s="199"/>
      <c r="D394" s="193" t="s">
        <v>248</v>
      </c>
      <c r="E394" s="200" t="s">
        <v>19</v>
      </c>
      <c r="F394" s="201" t="s">
        <v>1333</v>
      </c>
      <c r="G394" s="199"/>
      <c r="H394" s="200" t="s">
        <v>19</v>
      </c>
      <c r="I394" s="202"/>
      <c r="J394" s="199"/>
      <c r="K394" s="199"/>
      <c r="L394" s="203"/>
      <c r="M394" s="204"/>
      <c r="N394" s="205"/>
      <c r="O394" s="205"/>
      <c r="P394" s="205"/>
      <c r="Q394" s="205"/>
      <c r="R394" s="205"/>
      <c r="S394" s="205"/>
      <c r="T394" s="206"/>
      <c r="AT394" s="207" t="s">
        <v>248</v>
      </c>
      <c r="AU394" s="207" t="s">
        <v>78</v>
      </c>
      <c r="AV394" s="13" t="s">
        <v>76</v>
      </c>
      <c r="AW394" s="13" t="s">
        <v>31</v>
      </c>
      <c r="AX394" s="13" t="s">
        <v>69</v>
      </c>
      <c r="AY394" s="207" t="s">
        <v>231</v>
      </c>
    </row>
    <row r="395" spans="1:65" s="13" customFormat="1" ht="11.25">
      <c r="B395" s="198"/>
      <c r="C395" s="199"/>
      <c r="D395" s="193" t="s">
        <v>248</v>
      </c>
      <c r="E395" s="200" t="s">
        <v>19</v>
      </c>
      <c r="F395" s="201" t="s">
        <v>1518</v>
      </c>
      <c r="G395" s="199"/>
      <c r="H395" s="200" t="s">
        <v>19</v>
      </c>
      <c r="I395" s="202"/>
      <c r="J395" s="199"/>
      <c r="K395" s="199"/>
      <c r="L395" s="203"/>
      <c r="M395" s="204"/>
      <c r="N395" s="205"/>
      <c r="O395" s="205"/>
      <c r="P395" s="205"/>
      <c r="Q395" s="205"/>
      <c r="R395" s="205"/>
      <c r="S395" s="205"/>
      <c r="T395" s="206"/>
      <c r="AT395" s="207" t="s">
        <v>248</v>
      </c>
      <c r="AU395" s="207" t="s">
        <v>78</v>
      </c>
      <c r="AV395" s="13" t="s">
        <v>76</v>
      </c>
      <c r="AW395" s="13" t="s">
        <v>31</v>
      </c>
      <c r="AX395" s="13" t="s">
        <v>69</v>
      </c>
      <c r="AY395" s="207" t="s">
        <v>231</v>
      </c>
    </row>
    <row r="396" spans="1:65" s="14" customFormat="1" ht="22.5">
      <c r="B396" s="208"/>
      <c r="C396" s="209"/>
      <c r="D396" s="193" t="s">
        <v>248</v>
      </c>
      <c r="E396" s="210" t="s">
        <v>19</v>
      </c>
      <c r="F396" s="211" t="s">
        <v>1519</v>
      </c>
      <c r="G396" s="209"/>
      <c r="H396" s="212">
        <v>0.27700000000000002</v>
      </c>
      <c r="I396" s="213"/>
      <c r="J396" s="209"/>
      <c r="K396" s="209"/>
      <c r="L396" s="214"/>
      <c r="M396" s="215"/>
      <c r="N396" s="216"/>
      <c r="O396" s="216"/>
      <c r="P396" s="216"/>
      <c r="Q396" s="216"/>
      <c r="R396" s="216"/>
      <c r="S396" s="216"/>
      <c r="T396" s="217"/>
      <c r="AT396" s="218" t="s">
        <v>248</v>
      </c>
      <c r="AU396" s="218" t="s">
        <v>78</v>
      </c>
      <c r="AV396" s="14" t="s">
        <v>78</v>
      </c>
      <c r="AW396" s="14" t="s">
        <v>31</v>
      </c>
      <c r="AX396" s="14" t="s">
        <v>69</v>
      </c>
      <c r="AY396" s="218" t="s">
        <v>231</v>
      </c>
    </row>
    <row r="397" spans="1:65" s="13" customFormat="1" ht="11.25">
      <c r="B397" s="198"/>
      <c r="C397" s="199"/>
      <c r="D397" s="193" t="s">
        <v>248</v>
      </c>
      <c r="E397" s="200" t="s">
        <v>19</v>
      </c>
      <c r="F397" s="201" t="s">
        <v>1520</v>
      </c>
      <c r="G397" s="199"/>
      <c r="H397" s="200" t="s">
        <v>19</v>
      </c>
      <c r="I397" s="202"/>
      <c r="J397" s="199"/>
      <c r="K397" s="199"/>
      <c r="L397" s="203"/>
      <c r="M397" s="204"/>
      <c r="N397" s="205"/>
      <c r="O397" s="205"/>
      <c r="P397" s="205"/>
      <c r="Q397" s="205"/>
      <c r="R397" s="205"/>
      <c r="S397" s="205"/>
      <c r="T397" s="206"/>
      <c r="AT397" s="207" t="s">
        <v>248</v>
      </c>
      <c r="AU397" s="207" t="s">
        <v>78</v>
      </c>
      <c r="AV397" s="13" t="s">
        <v>76</v>
      </c>
      <c r="AW397" s="13" t="s">
        <v>31</v>
      </c>
      <c r="AX397" s="13" t="s">
        <v>69</v>
      </c>
      <c r="AY397" s="207" t="s">
        <v>231</v>
      </c>
    </row>
    <row r="398" spans="1:65" s="14" customFormat="1" ht="11.25">
      <c r="B398" s="208"/>
      <c r="C398" s="209"/>
      <c r="D398" s="193" t="s">
        <v>248</v>
      </c>
      <c r="E398" s="210" t="s">
        <v>19</v>
      </c>
      <c r="F398" s="211" t="s">
        <v>1521</v>
      </c>
      <c r="G398" s="209"/>
      <c r="H398" s="212">
        <v>0.31900000000000001</v>
      </c>
      <c r="I398" s="213"/>
      <c r="J398" s="209"/>
      <c r="K398" s="209"/>
      <c r="L398" s="214"/>
      <c r="M398" s="215"/>
      <c r="N398" s="216"/>
      <c r="O398" s="216"/>
      <c r="P398" s="216"/>
      <c r="Q398" s="216"/>
      <c r="R398" s="216"/>
      <c r="S398" s="216"/>
      <c r="T398" s="217"/>
      <c r="AT398" s="218" t="s">
        <v>248</v>
      </c>
      <c r="AU398" s="218" t="s">
        <v>78</v>
      </c>
      <c r="AV398" s="14" t="s">
        <v>78</v>
      </c>
      <c r="AW398" s="14" t="s">
        <v>31</v>
      </c>
      <c r="AX398" s="14" t="s">
        <v>69</v>
      </c>
      <c r="AY398" s="218" t="s">
        <v>231</v>
      </c>
    </row>
    <row r="399" spans="1:65" s="13" customFormat="1" ht="11.25">
      <c r="B399" s="198"/>
      <c r="C399" s="199"/>
      <c r="D399" s="193" t="s">
        <v>248</v>
      </c>
      <c r="E399" s="200" t="s">
        <v>19</v>
      </c>
      <c r="F399" s="201" t="s">
        <v>1522</v>
      </c>
      <c r="G399" s="199"/>
      <c r="H399" s="200" t="s">
        <v>19</v>
      </c>
      <c r="I399" s="202"/>
      <c r="J399" s="199"/>
      <c r="K399" s="199"/>
      <c r="L399" s="203"/>
      <c r="M399" s="204"/>
      <c r="N399" s="205"/>
      <c r="O399" s="205"/>
      <c r="P399" s="205"/>
      <c r="Q399" s="205"/>
      <c r="R399" s="205"/>
      <c r="S399" s="205"/>
      <c r="T399" s="206"/>
      <c r="AT399" s="207" t="s">
        <v>248</v>
      </c>
      <c r="AU399" s="207" t="s">
        <v>78</v>
      </c>
      <c r="AV399" s="13" t="s">
        <v>76</v>
      </c>
      <c r="AW399" s="13" t="s">
        <v>31</v>
      </c>
      <c r="AX399" s="13" t="s">
        <v>69</v>
      </c>
      <c r="AY399" s="207" t="s">
        <v>231</v>
      </c>
    </row>
    <row r="400" spans="1:65" s="13" customFormat="1" ht="11.25">
      <c r="B400" s="198"/>
      <c r="C400" s="199"/>
      <c r="D400" s="193" t="s">
        <v>248</v>
      </c>
      <c r="E400" s="200" t="s">
        <v>19</v>
      </c>
      <c r="F400" s="201" t="s">
        <v>1523</v>
      </c>
      <c r="G400" s="199"/>
      <c r="H400" s="200" t="s">
        <v>19</v>
      </c>
      <c r="I400" s="202"/>
      <c r="J400" s="199"/>
      <c r="K400" s="199"/>
      <c r="L400" s="203"/>
      <c r="M400" s="204"/>
      <c r="N400" s="205"/>
      <c r="O400" s="205"/>
      <c r="P400" s="205"/>
      <c r="Q400" s="205"/>
      <c r="R400" s="205"/>
      <c r="S400" s="205"/>
      <c r="T400" s="206"/>
      <c r="AT400" s="207" t="s">
        <v>248</v>
      </c>
      <c r="AU400" s="207" t="s">
        <v>78</v>
      </c>
      <c r="AV400" s="13" t="s">
        <v>76</v>
      </c>
      <c r="AW400" s="13" t="s">
        <v>31</v>
      </c>
      <c r="AX400" s="13" t="s">
        <v>69</v>
      </c>
      <c r="AY400" s="207" t="s">
        <v>231</v>
      </c>
    </row>
    <row r="401" spans="1:65" s="14" customFormat="1" ht="11.25">
      <c r="B401" s="208"/>
      <c r="C401" s="209"/>
      <c r="D401" s="193" t="s">
        <v>248</v>
      </c>
      <c r="E401" s="210" t="s">
        <v>19</v>
      </c>
      <c r="F401" s="211" t="s">
        <v>1524</v>
      </c>
      <c r="G401" s="209"/>
      <c r="H401" s="212">
        <v>1.256</v>
      </c>
      <c r="I401" s="213"/>
      <c r="J401" s="209"/>
      <c r="K401" s="209"/>
      <c r="L401" s="214"/>
      <c r="M401" s="215"/>
      <c r="N401" s="216"/>
      <c r="O401" s="216"/>
      <c r="P401" s="216"/>
      <c r="Q401" s="216"/>
      <c r="R401" s="216"/>
      <c r="S401" s="216"/>
      <c r="T401" s="217"/>
      <c r="AT401" s="218" t="s">
        <v>248</v>
      </c>
      <c r="AU401" s="218" t="s">
        <v>78</v>
      </c>
      <c r="AV401" s="14" t="s">
        <v>78</v>
      </c>
      <c r="AW401" s="14" t="s">
        <v>31</v>
      </c>
      <c r="AX401" s="14" t="s">
        <v>69</v>
      </c>
      <c r="AY401" s="218" t="s">
        <v>231</v>
      </c>
    </row>
    <row r="402" spans="1:65" s="13" customFormat="1" ht="11.25">
      <c r="B402" s="198"/>
      <c r="C402" s="199"/>
      <c r="D402" s="193" t="s">
        <v>248</v>
      </c>
      <c r="E402" s="200" t="s">
        <v>19</v>
      </c>
      <c r="F402" s="201" t="s">
        <v>1525</v>
      </c>
      <c r="G402" s="199"/>
      <c r="H402" s="200" t="s">
        <v>19</v>
      </c>
      <c r="I402" s="202"/>
      <c r="J402" s="199"/>
      <c r="K402" s="199"/>
      <c r="L402" s="203"/>
      <c r="M402" s="204"/>
      <c r="N402" s="205"/>
      <c r="O402" s="205"/>
      <c r="P402" s="205"/>
      <c r="Q402" s="205"/>
      <c r="R402" s="205"/>
      <c r="S402" s="205"/>
      <c r="T402" s="206"/>
      <c r="AT402" s="207" t="s">
        <v>248</v>
      </c>
      <c r="AU402" s="207" t="s">
        <v>78</v>
      </c>
      <c r="AV402" s="13" t="s">
        <v>76</v>
      </c>
      <c r="AW402" s="13" t="s">
        <v>31</v>
      </c>
      <c r="AX402" s="13" t="s">
        <v>69</v>
      </c>
      <c r="AY402" s="207" t="s">
        <v>231</v>
      </c>
    </row>
    <row r="403" spans="1:65" s="14" customFormat="1" ht="11.25">
      <c r="B403" s="208"/>
      <c r="C403" s="209"/>
      <c r="D403" s="193" t="s">
        <v>248</v>
      </c>
      <c r="E403" s="210" t="s">
        <v>19</v>
      </c>
      <c r="F403" s="211" t="s">
        <v>1526</v>
      </c>
      <c r="G403" s="209"/>
      <c r="H403" s="212">
        <v>0.96199999999999997</v>
      </c>
      <c r="I403" s="213"/>
      <c r="J403" s="209"/>
      <c r="K403" s="209"/>
      <c r="L403" s="214"/>
      <c r="M403" s="215"/>
      <c r="N403" s="216"/>
      <c r="O403" s="216"/>
      <c r="P403" s="216"/>
      <c r="Q403" s="216"/>
      <c r="R403" s="216"/>
      <c r="S403" s="216"/>
      <c r="T403" s="217"/>
      <c r="AT403" s="218" t="s">
        <v>248</v>
      </c>
      <c r="AU403" s="218" t="s">
        <v>78</v>
      </c>
      <c r="AV403" s="14" t="s">
        <v>78</v>
      </c>
      <c r="AW403" s="14" t="s">
        <v>31</v>
      </c>
      <c r="AX403" s="14" t="s">
        <v>69</v>
      </c>
      <c r="AY403" s="218" t="s">
        <v>231</v>
      </c>
    </row>
    <row r="404" spans="1:65" s="13" customFormat="1" ht="11.25">
      <c r="B404" s="198"/>
      <c r="C404" s="199"/>
      <c r="D404" s="193" t="s">
        <v>248</v>
      </c>
      <c r="E404" s="200" t="s">
        <v>19</v>
      </c>
      <c r="F404" s="201" t="s">
        <v>1527</v>
      </c>
      <c r="G404" s="199"/>
      <c r="H404" s="200" t="s">
        <v>19</v>
      </c>
      <c r="I404" s="202"/>
      <c r="J404" s="199"/>
      <c r="K404" s="199"/>
      <c r="L404" s="203"/>
      <c r="M404" s="204"/>
      <c r="N404" s="205"/>
      <c r="O404" s="205"/>
      <c r="P404" s="205"/>
      <c r="Q404" s="205"/>
      <c r="R404" s="205"/>
      <c r="S404" s="205"/>
      <c r="T404" s="206"/>
      <c r="AT404" s="207" t="s">
        <v>248</v>
      </c>
      <c r="AU404" s="207" t="s">
        <v>78</v>
      </c>
      <c r="AV404" s="13" t="s">
        <v>76</v>
      </c>
      <c r="AW404" s="13" t="s">
        <v>31</v>
      </c>
      <c r="AX404" s="13" t="s">
        <v>69</v>
      </c>
      <c r="AY404" s="207" t="s">
        <v>231</v>
      </c>
    </row>
    <row r="405" spans="1:65" s="14" customFormat="1" ht="11.25">
      <c r="B405" s="208"/>
      <c r="C405" s="209"/>
      <c r="D405" s="193" t="s">
        <v>248</v>
      </c>
      <c r="E405" s="210" t="s">
        <v>19</v>
      </c>
      <c r="F405" s="211" t="s">
        <v>1528</v>
      </c>
      <c r="G405" s="209"/>
      <c r="H405" s="212">
        <v>1.6080000000000001</v>
      </c>
      <c r="I405" s="213"/>
      <c r="J405" s="209"/>
      <c r="K405" s="209"/>
      <c r="L405" s="214"/>
      <c r="M405" s="215"/>
      <c r="N405" s="216"/>
      <c r="O405" s="216"/>
      <c r="P405" s="216"/>
      <c r="Q405" s="216"/>
      <c r="R405" s="216"/>
      <c r="S405" s="216"/>
      <c r="T405" s="217"/>
      <c r="AT405" s="218" t="s">
        <v>248</v>
      </c>
      <c r="AU405" s="218" t="s">
        <v>78</v>
      </c>
      <c r="AV405" s="14" t="s">
        <v>78</v>
      </c>
      <c r="AW405" s="14" t="s">
        <v>31</v>
      </c>
      <c r="AX405" s="14" t="s">
        <v>69</v>
      </c>
      <c r="AY405" s="218" t="s">
        <v>231</v>
      </c>
    </row>
    <row r="406" spans="1:65" s="13" customFormat="1" ht="11.25">
      <c r="B406" s="198"/>
      <c r="C406" s="199"/>
      <c r="D406" s="193" t="s">
        <v>248</v>
      </c>
      <c r="E406" s="200" t="s">
        <v>19</v>
      </c>
      <c r="F406" s="201" t="s">
        <v>1529</v>
      </c>
      <c r="G406" s="199"/>
      <c r="H406" s="200" t="s">
        <v>19</v>
      </c>
      <c r="I406" s="202"/>
      <c r="J406" s="199"/>
      <c r="K406" s="199"/>
      <c r="L406" s="203"/>
      <c r="M406" s="204"/>
      <c r="N406" s="205"/>
      <c r="O406" s="205"/>
      <c r="P406" s="205"/>
      <c r="Q406" s="205"/>
      <c r="R406" s="205"/>
      <c r="S406" s="205"/>
      <c r="T406" s="206"/>
      <c r="AT406" s="207" t="s">
        <v>248</v>
      </c>
      <c r="AU406" s="207" t="s">
        <v>78</v>
      </c>
      <c r="AV406" s="13" t="s">
        <v>76</v>
      </c>
      <c r="AW406" s="13" t="s">
        <v>31</v>
      </c>
      <c r="AX406" s="13" t="s">
        <v>69</v>
      </c>
      <c r="AY406" s="207" t="s">
        <v>231</v>
      </c>
    </row>
    <row r="407" spans="1:65" s="14" customFormat="1" ht="11.25">
      <c r="B407" s="208"/>
      <c r="C407" s="209"/>
      <c r="D407" s="193" t="s">
        <v>248</v>
      </c>
      <c r="E407" s="210" t="s">
        <v>19</v>
      </c>
      <c r="F407" s="211" t="s">
        <v>1530</v>
      </c>
      <c r="G407" s="209"/>
      <c r="H407" s="212">
        <v>1.0429999999999999</v>
      </c>
      <c r="I407" s="213"/>
      <c r="J407" s="209"/>
      <c r="K407" s="209"/>
      <c r="L407" s="214"/>
      <c r="M407" s="215"/>
      <c r="N407" s="216"/>
      <c r="O407" s="216"/>
      <c r="P407" s="216"/>
      <c r="Q407" s="216"/>
      <c r="R407" s="216"/>
      <c r="S407" s="216"/>
      <c r="T407" s="217"/>
      <c r="AT407" s="218" t="s">
        <v>248</v>
      </c>
      <c r="AU407" s="218" t="s">
        <v>78</v>
      </c>
      <c r="AV407" s="14" t="s">
        <v>78</v>
      </c>
      <c r="AW407" s="14" t="s">
        <v>31</v>
      </c>
      <c r="AX407" s="14" t="s">
        <v>69</v>
      </c>
      <c r="AY407" s="218" t="s">
        <v>231</v>
      </c>
    </row>
    <row r="408" spans="1:65" s="15" customFormat="1" ht="11.25">
      <c r="B408" s="219"/>
      <c r="C408" s="220"/>
      <c r="D408" s="193" t="s">
        <v>248</v>
      </c>
      <c r="E408" s="221" t="s">
        <v>19</v>
      </c>
      <c r="F408" s="222" t="s">
        <v>260</v>
      </c>
      <c r="G408" s="220"/>
      <c r="H408" s="223">
        <v>5.4650000000000007</v>
      </c>
      <c r="I408" s="224"/>
      <c r="J408" s="220"/>
      <c r="K408" s="220"/>
      <c r="L408" s="225"/>
      <c r="M408" s="226"/>
      <c r="N408" s="227"/>
      <c r="O408" s="227"/>
      <c r="P408" s="227"/>
      <c r="Q408" s="227"/>
      <c r="R408" s="227"/>
      <c r="S408" s="227"/>
      <c r="T408" s="228"/>
      <c r="AT408" s="229" t="s">
        <v>248</v>
      </c>
      <c r="AU408" s="229" t="s">
        <v>78</v>
      </c>
      <c r="AV408" s="15" t="s">
        <v>238</v>
      </c>
      <c r="AW408" s="15" t="s">
        <v>31</v>
      </c>
      <c r="AX408" s="15" t="s">
        <v>76</v>
      </c>
      <c r="AY408" s="229" t="s">
        <v>231</v>
      </c>
    </row>
    <row r="409" spans="1:65" s="2" customFormat="1" ht="24.2" customHeight="1">
      <c r="A409" s="36"/>
      <c r="B409" s="37"/>
      <c r="C409" s="180" t="s">
        <v>936</v>
      </c>
      <c r="D409" s="180" t="s">
        <v>234</v>
      </c>
      <c r="E409" s="181" t="s">
        <v>1531</v>
      </c>
      <c r="F409" s="182" t="s">
        <v>1532</v>
      </c>
      <c r="G409" s="183" t="s">
        <v>243</v>
      </c>
      <c r="H409" s="184">
        <v>44.304000000000002</v>
      </c>
      <c r="I409" s="185"/>
      <c r="J409" s="186">
        <f>ROUND(I409*H409,2)</f>
        <v>0</v>
      </c>
      <c r="K409" s="182" t="s">
        <v>244</v>
      </c>
      <c r="L409" s="41"/>
      <c r="M409" s="187" t="s">
        <v>19</v>
      </c>
      <c r="N409" s="188" t="s">
        <v>40</v>
      </c>
      <c r="O409" s="66"/>
      <c r="P409" s="189">
        <f>O409*H409</f>
        <v>0</v>
      </c>
      <c r="Q409" s="189">
        <v>5.7600000000000004E-3</v>
      </c>
      <c r="R409" s="189">
        <f>Q409*H409</f>
        <v>0.25519104000000004</v>
      </c>
      <c r="S409" s="189">
        <v>0</v>
      </c>
      <c r="T409" s="190">
        <f>S409*H409</f>
        <v>0</v>
      </c>
      <c r="U409" s="36"/>
      <c r="V409" s="36"/>
      <c r="W409" s="36"/>
      <c r="X409" s="36"/>
      <c r="Y409" s="36"/>
      <c r="Z409" s="36"/>
      <c r="AA409" s="36"/>
      <c r="AB409" s="36"/>
      <c r="AC409" s="36"/>
      <c r="AD409" s="36"/>
      <c r="AE409" s="36"/>
      <c r="AR409" s="191" t="s">
        <v>238</v>
      </c>
      <c r="AT409" s="191" t="s">
        <v>234</v>
      </c>
      <c r="AU409" s="191" t="s">
        <v>78</v>
      </c>
      <c r="AY409" s="19" t="s">
        <v>231</v>
      </c>
      <c r="BE409" s="192">
        <f>IF(N409="základní",J409,0)</f>
        <v>0</v>
      </c>
      <c r="BF409" s="192">
        <f>IF(N409="snížená",J409,0)</f>
        <v>0</v>
      </c>
      <c r="BG409" s="192">
        <f>IF(N409="zákl. přenesená",J409,0)</f>
        <v>0</v>
      </c>
      <c r="BH409" s="192">
        <f>IF(N409="sníž. přenesená",J409,0)</f>
        <v>0</v>
      </c>
      <c r="BI409" s="192">
        <f>IF(N409="nulová",J409,0)</f>
        <v>0</v>
      </c>
      <c r="BJ409" s="19" t="s">
        <v>76</v>
      </c>
      <c r="BK409" s="192">
        <f>ROUND(I409*H409,2)</f>
        <v>0</v>
      </c>
      <c r="BL409" s="19" t="s">
        <v>238</v>
      </c>
      <c r="BM409" s="191" t="s">
        <v>1533</v>
      </c>
    </row>
    <row r="410" spans="1:65" s="13" customFormat="1" ht="11.25">
      <c r="B410" s="198"/>
      <c r="C410" s="199"/>
      <c r="D410" s="193" t="s">
        <v>248</v>
      </c>
      <c r="E410" s="200" t="s">
        <v>19</v>
      </c>
      <c r="F410" s="201" t="s">
        <v>1333</v>
      </c>
      <c r="G410" s="199"/>
      <c r="H410" s="200" t="s">
        <v>19</v>
      </c>
      <c r="I410" s="202"/>
      <c r="J410" s="199"/>
      <c r="K410" s="199"/>
      <c r="L410" s="203"/>
      <c r="M410" s="204"/>
      <c r="N410" s="205"/>
      <c r="O410" s="205"/>
      <c r="P410" s="205"/>
      <c r="Q410" s="205"/>
      <c r="R410" s="205"/>
      <c r="S410" s="205"/>
      <c r="T410" s="206"/>
      <c r="AT410" s="207" t="s">
        <v>248</v>
      </c>
      <c r="AU410" s="207" t="s">
        <v>78</v>
      </c>
      <c r="AV410" s="13" t="s">
        <v>76</v>
      </c>
      <c r="AW410" s="13" t="s">
        <v>31</v>
      </c>
      <c r="AX410" s="13" t="s">
        <v>69</v>
      </c>
      <c r="AY410" s="207" t="s">
        <v>231</v>
      </c>
    </row>
    <row r="411" spans="1:65" s="13" customFormat="1" ht="11.25">
      <c r="B411" s="198"/>
      <c r="C411" s="199"/>
      <c r="D411" s="193" t="s">
        <v>248</v>
      </c>
      <c r="E411" s="200" t="s">
        <v>19</v>
      </c>
      <c r="F411" s="201" t="s">
        <v>1518</v>
      </c>
      <c r="G411" s="199"/>
      <c r="H411" s="200" t="s">
        <v>19</v>
      </c>
      <c r="I411" s="202"/>
      <c r="J411" s="199"/>
      <c r="K411" s="199"/>
      <c r="L411" s="203"/>
      <c r="M411" s="204"/>
      <c r="N411" s="205"/>
      <c r="O411" s="205"/>
      <c r="P411" s="205"/>
      <c r="Q411" s="205"/>
      <c r="R411" s="205"/>
      <c r="S411" s="205"/>
      <c r="T411" s="206"/>
      <c r="AT411" s="207" t="s">
        <v>248</v>
      </c>
      <c r="AU411" s="207" t="s">
        <v>78</v>
      </c>
      <c r="AV411" s="13" t="s">
        <v>76</v>
      </c>
      <c r="AW411" s="13" t="s">
        <v>31</v>
      </c>
      <c r="AX411" s="13" t="s">
        <v>69</v>
      </c>
      <c r="AY411" s="207" t="s">
        <v>231</v>
      </c>
    </row>
    <row r="412" spans="1:65" s="14" customFormat="1" ht="22.5">
      <c r="B412" s="208"/>
      <c r="C412" s="209"/>
      <c r="D412" s="193" t="s">
        <v>248</v>
      </c>
      <c r="E412" s="210" t="s">
        <v>19</v>
      </c>
      <c r="F412" s="211" t="s">
        <v>1534</v>
      </c>
      <c r="G412" s="209"/>
      <c r="H412" s="212">
        <v>4.8099999999999996</v>
      </c>
      <c r="I412" s="213"/>
      <c r="J412" s="209"/>
      <c r="K412" s="209"/>
      <c r="L412" s="214"/>
      <c r="M412" s="215"/>
      <c r="N412" s="216"/>
      <c r="O412" s="216"/>
      <c r="P412" s="216"/>
      <c r="Q412" s="216"/>
      <c r="R412" s="216"/>
      <c r="S412" s="216"/>
      <c r="T412" s="217"/>
      <c r="AT412" s="218" t="s">
        <v>248</v>
      </c>
      <c r="AU412" s="218" t="s">
        <v>78</v>
      </c>
      <c r="AV412" s="14" t="s">
        <v>78</v>
      </c>
      <c r="AW412" s="14" t="s">
        <v>31</v>
      </c>
      <c r="AX412" s="14" t="s">
        <v>69</v>
      </c>
      <c r="AY412" s="218" t="s">
        <v>231</v>
      </c>
    </row>
    <row r="413" spans="1:65" s="13" customFormat="1" ht="11.25">
      <c r="B413" s="198"/>
      <c r="C413" s="199"/>
      <c r="D413" s="193" t="s">
        <v>248</v>
      </c>
      <c r="E413" s="200" t="s">
        <v>19</v>
      </c>
      <c r="F413" s="201" t="s">
        <v>1520</v>
      </c>
      <c r="G413" s="199"/>
      <c r="H413" s="200" t="s">
        <v>19</v>
      </c>
      <c r="I413" s="202"/>
      <c r="J413" s="199"/>
      <c r="K413" s="199"/>
      <c r="L413" s="203"/>
      <c r="M413" s="204"/>
      <c r="N413" s="205"/>
      <c r="O413" s="205"/>
      <c r="P413" s="205"/>
      <c r="Q413" s="205"/>
      <c r="R413" s="205"/>
      <c r="S413" s="205"/>
      <c r="T413" s="206"/>
      <c r="AT413" s="207" t="s">
        <v>248</v>
      </c>
      <c r="AU413" s="207" t="s">
        <v>78</v>
      </c>
      <c r="AV413" s="13" t="s">
        <v>76</v>
      </c>
      <c r="AW413" s="13" t="s">
        <v>31</v>
      </c>
      <c r="AX413" s="13" t="s">
        <v>69</v>
      </c>
      <c r="AY413" s="207" t="s">
        <v>231</v>
      </c>
    </row>
    <row r="414" spans="1:65" s="14" customFormat="1" ht="11.25">
      <c r="B414" s="208"/>
      <c r="C414" s="209"/>
      <c r="D414" s="193" t="s">
        <v>248</v>
      </c>
      <c r="E414" s="210" t="s">
        <v>19</v>
      </c>
      <c r="F414" s="211" t="s">
        <v>1535</v>
      </c>
      <c r="G414" s="209"/>
      <c r="H414" s="212">
        <v>4.5599999999999996</v>
      </c>
      <c r="I414" s="213"/>
      <c r="J414" s="209"/>
      <c r="K414" s="209"/>
      <c r="L414" s="214"/>
      <c r="M414" s="215"/>
      <c r="N414" s="216"/>
      <c r="O414" s="216"/>
      <c r="P414" s="216"/>
      <c r="Q414" s="216"/>
      <c r="R414" s="216"/>
      <c r="S414" s="216"/>
      <c r="T414" s="217"/>
      <c r="AT414" s="218" t="s">
        <v>248</v>
      </c>
      <c r="AU414" s="218" t="s">
        <v>78</v>
      </c>
      <c r="AV414" s="14" t="s">
        <v>78</v>
      </c>
      <c r="AW414" s="14" t="s">
        <v>31</v>
      </c>
      <c r="AX414" s="14" t="s">
        <v>69</v>
      </c>
      <c r="AY414" s="218" t="s">
        <v>231</v>
      </c>
    </row>
    <row r="415" spans="1:65" s="13" customFormat="1" ht="11.25">
      <c r="B415" s="198"/>
      <c r="C415" s="199"/>
      <c r="D415" s="193" t="s">
        <v>248</v>
      </c>
      <c r="E415" s="200" t="s">
        <v>19</v>
      </c>
      <c r="F415" s="201" t="s">
        <v>1522</v>
      </c>
      <c r="G415" s="199"/>
      <c r="H415" s="200" t="s">
        <v>19</v>
      </c>
      <c r="I415" s="202"/>
      <c r="J415" s="199"/>
      <c r="K415" s="199"/>
      <c r="L415" s="203"/>
      <c r="M415" s="204"/>
      <c r="N415" s="205"/>
      <c r="O415" s="205"/>
      <c r="P415" s="205"/>
      <c r="Q415" s="205"/>
      <c r="R415" s="205"/>
      <c r="S415" s="205"/>
      <c r="T415" s="206"/>
      <c r="AT415" s="207" t="s">
        <v>248</v>
      </c>
      <c r="AU415" s="207" t="s">
        <v>78</v>
      </c>
      <c r="AV415" s="13" t="s">
        <v>76</v>
      </c>
      <c r="AW415" s="13" t="s">
        <v>31</v>
      </c>
      <c r="AX415" s="13" t="s">
        <v>69</v>
      </c>
      <c r="AY415" s="207" t="s">
        <v>231</v>
      </c>
    </row>
    <row r="416" spans="1:65" s="13" customFormat="1" ht="11.25">
      <c r="B416" s="198"/>
      <c r="C416" s="199"/>
      <c r="D416" s="193" t="s">
        <v>248</v>
      </c>
      <c r="E416" s="200" t="s">
        <v>19</v>
      </c>
      <c r="F416" s="201" t="s">
        <v>1523</v>
      </c>
      <c r="G416" s="199"/>
      <c r="H416" s="200" t="s">
        <v>19</v>
      </c>
      <c r="I416" s="202"/>
      <c r="J416" s="199"/>
      <c r="K416" s="199"/>
      <c r="L416" s="203"/>
      <c r="M416" s="204"/>
      <c r="N416" s="205"/>
      <c r="O416" s="205"/>
      <c r="P416" s="205"/>
      <c r="Q416" s="205"/>
      <c r="R416" s="205"/>
      <c r="S416" s="205"/>
      <c r="T416" s="206"/>
      <c r="AT416" s="207" t="s">
        <v>248</v>
      </c>
      <c r="AU416" s="207" t="s">
        <v>78</v>
      </c>
      <c r="AV416" s="13" t="s">
        <v>76</v>
      </c>
      <c r="AW416" s="13" t="s">
        <v>31</v>
      </c>
      <c r="AX416" s="13" t="s">
        <v>69</v>
      </c>
      <c r="AY416" s="207" t="s">
        <v>231</v>
      </c>
    </row>
    <row r="417" spans="1:65" s="14" customFormat="1" ht="11.25">
      <c r="B417" s="208"/>
      <c r="C417" s="209"/>
      <c r="D417" s="193" t="s">
        <v>248</v>
      </c>
      <c r="E417" s="210" t="s">
        <v>19</v>
      </c>
      <c r="F417" s="211" t="s">
        <v>1536</v>
      </c>
      <c r="G417" s="209"/>
      <c r="H417" s="212">
        <v>8.3729999999999993</v>
      </c>
      <c r="I417" s="213"/>
      <c r="J417" s="209"/>
      <c r="K417" s="209"/>
      <c r="L417" s="214"/>
      <c r="M417" s="215"/>
      <c r="N417" s="216"/>
      <c r="O417" s="216"/>
      <c r="P417" s="216"/>
      <c r="Q417" s="216"/>
      <c r="R417" s="216"/>
      <c r="S417" s="216"/>
      <c r="T417" s="217"/>
      <c r="AT417" s="218" t="s">
        <v>248</v>
      </c>
      <c r="AU417" s="218" t="s">
        <v>78</v>
      </c>
      <c r="AV417" s="14" t="s">
        <v>78</v>
      </c>
      <c r="AW417" s="14" t="s">
        <v>31</v>
      </c>
      <c r="AX417" s="14" t="s">
        <v>69</v>
      </c>
      <c r="AY417" s="218" t="s">
        <v>231</v>
      </c>
    </row>
    <row r="418" spans="1:65" s="13" customFormat="1" ht="11.25">
      <c r="B418" s="198"/>
      <c r="C418" s="199"/>
      <c r="D418" s="193" t="s">
        <v>248</v>
      </c>
      <c r="E418" s="200" t="s">
        <v>19</v>
      </c>
      <c r="F418" s="201" t="s">
        <v>1525</v>
      </c>
      <c r="G418" s="199"/>
      <c r="H418" s="200" t="s">
        <v>19</v>
      </c>
      <c r="I418" s="202"/>
      <c r="J418" s="199"/>
      <c r="K418" s="199"/>
      <c r="L418" s="203"/>
      <c r="M418" s="204"/>
      <c r="N418" s="205"/>
      <c r="O418" s="205"/>
      <c r="P418" s="205"/>
      <c r="Q418" s="205"/>
      <c r="R418" s="205"/>
      <c r="S418" s="205"/>
      <c r="T418" s="206"/>
      <c r="AT418" s="207" t="s">
        <v>248</v>
      </c>
      <c r="AU418" s="207" t="s">
        <v>78</v>
      </c>
      <c r="AV418" s="13" t="s">
        <v>76</v>
      </c>
      <c r="AW418" s="13" t="s">
        <v>31</v>
      </c>
      <c r="AX418" s="13" t="s">
        <v>69</v>
      </c>
      <c r="AY418" s="207" t="s">
        <v>231</v>
      </c>
    </row>
    <row r="419" spans="1:65" s="14" customFormat="1" ht="11.25">
      <c r="B419" s="208"/>
      <c r="C419" s="209"/>
      <c r="D419" s="193" t="s">
        <v>248</v>
      </c>
      <c r="E419" s="210" t="s">
        <v>19</v>
      </c>
      <c r="F419" s="211" t="s">
        <v>1537</v>
      </c>
      <c r="G419" s="209"/>
      <c r="H419" s="212">
        <v>7.3209999999999997</v>
      </c>
      <c r="I419" s="213"/>
      <c r="J419" s="209"/>
      <c r="K419" s="209"/>
      <c r="L419" s="214"/>
      <c r="M419" s="215"/>
      <c r="N419" s="216"/>
      <c r="O419" s="216"/>
      <c r="P419" s="216"/>
      <c r="Q419" s="216"/>
      <c r="R419" s="216"/>
      <c r="S419" s="216"/>
      <c r="T419" s="217"/>
      <c r="AT419" s="218" t="s">
        <v>248</v>
      </c>
      <c r="AU419" s="218" t="s">
        <v>78</v>
      </c>
      <c r="AV419" s="14" t="s">
        <v>78</v>
      </c>
      <c r="AW419" s="14" t="s">
        <v>31</v>
      </c>
      <c r="AX419" s="14" t="s">
        <v>69</v>
      </c>
      <c r="AY419" s="218" t="s">
        <v>231</v>
      </c>
    </row>
    <row r="420" spans="1:65" s="13" customFormat="1" ht="11.25">
      <c r="B420" s="198"/>
      <c r="C420" s="199"/>
      <c r="D420" s="193" t="s">
        <v>248</v>
      </c>
      <c r="E420" s="200" t="s">
        <v>19</v>
      </c>
      <c r="F420" s="201" t="s">
        <v>1527</v>
      </c>
      <c r="G420" s="199"/>
      <c r="H420" s="200" t="s">
        <v>19</v>
      </c>
      <c r="I420" s="202"/>
      <c r="J420" s="199"/>
      <c r="K420" s="199"/>
      <c r="L420" s="203"/>
      <c r="M420" s="204"/>
      <c r="N420" s="205"/>
      <c r="O420" s="205"/>
      <c r="P420" s="205"/>
      <c r="Q420" s="205"/>
      <c r="R420" s="205"/>
      <c r="S420" s="205"/>
      <c r="T420" s="206"/>
      <c r="AT420" s="207" t="s">
        <v>248</v>
      </c>
      <c r="AU420" s="207" t="s">
        <v>78</v>
      </c>
      <c r="AV420" s="13" t="s">
        <v>76</v>
      </c>
      <c r="AW420" s="13" t="s">
        <v>31</v>
      </c>
      <c r="AX420" s="13" t="s">
        <v>69</v>
      </c>
      <c r="AY420" s="207" t="s">
        <v>231</v>
      </c>
    </row>
    <row r="421" spans="1:65" s="14" customFormat="1" ht="11.25">
      <c r="B421" s="208"/>
      <c r="C421" s="209"/>
      <c r="D421" s="193" t="s">
        <v>248</v>
      </c>
      <c r="E421" s="210" t="s">
        <v>19</v>
      </c>
      <c r="F421" s="211" t="s">
        <v>1538</v>
      </c>
      <c r="G421" s="209"/>
      <c r="H421" s="212">
        <v>11.321999999999999</v>
      </c>
      <c r="I421" s="213"/>
      <c r="J421" s="209"/>
      <c r="K421" s="209"/>
      <c r="L421" s="214"/>
      <c r="M421" s="215"/>
      <c r="N421" s="216"/>
      <c r="O421" s="216"/>
      <c r="P421" s="216"/>
      <c r="Q421" s="216"/>
      <c r="R421" s="216"/>
      <c r="S421" s="216"/>
      <c r="T421" s="217"/>
      <c r="AT421" s="218" t="s">
        <v>248</v>
      </c>
      <c r="AU421" s="218" t="s">
        <v>78</v>
      </c>
      <c r="AV421" s="14" t="s">
        <v>78</v>
      </c>
      <c r="AW421" s="14" t="s">
        <v>31</v>
      </c>
      <c r="AX421" s="14" t="s">
        <v>69</v>
      </c>
      <c r="AY421" s="218" t="s">
        <v>231</v>
      </c>
    </row>
    <row r="422" spans="1:65" s="13" customFormat="1" ht="11.25">
      <c r="B422" s="198"/>
      <c r="C422" s="199"/>
      <c r="D422" s="193" t="s">
        <v>248</v>
      </c>
      <c r="E422" s="200" t="s">
        <v>19</v>
      </c>
      <c r="F422" s="201" t="s">
        <v>1529</v>
      </c>
      <c r="G422" s="199"/>
      <c r="H422" s="200" t="s">
        <v>19</v>
      </c>
      <c r="I422" s="202"/>
      <c r="J422" s="199"/>
      <c r="K422" s="199"/>
      <c r="L422" s="203"/>
      <c r="M422" s="204"/>
      <c r="N422" s="205"/>
      <c r="O422" s="205"/>
      <c r="P422" s="205"/>
      <c r="Q422" s="205"/>
      <c r="R422" s="205"/>
      <c r="S422" s="205"/>
      <c r="T422" s="206"/>
      <c r="AT422" s="207" t="s">
        <v>248</v>
      </c>
      <c r="AU422" s="207" t="s">
        <v>78</v>
      </c>
      <c r="AV422" s="13" t="s">
        <v>76</v>
      </c>
      <c r="AW422" s="13" t="s">
        <v>31</v>
      </c>
      <c r="AX422" s="13" t="s">
        <v>69</v>
      </c>
      <c r="AY422" s="207" t="s">
        <v>231</v>
      </c>
    </row>
    <row r="423" spans="1:65" s="14" customFormat="1" ht="11.25">
      <c r="B423" s="208"/>
      <c r="C423" s="209"/>
      <c r="D423" s="193" t="s">
        <v>248</v>
      </c>
      <c r="E423" s="210" t="s">
        <v>19</v>
      </c>
      <c r="F423" s="211" t="s">
        <v>1539</v>
      </c>
      <c r="G423" s="209"/>
      <c r="H423" s="212">
        <v>7.9180000000000001</v>
      </c>
      <c r="I423" s="213"/>
      <c r="J423" s="209"/>
      <c r="K423" s="209"/>
      <c r="L423" s="214"/>
      <c r="M423" s="215"/>
      <c r="N423" s="216"/>
      <c r="O423" s="216"/>
      <c r="P423" s="216"/>
      <c r="Q423" s="216"/>
      <c r="R423" s="216"/>
      <c r="S423" s="216"/>
      <c r="T423" s="217"/>
      <c r="AT423" s="218" t="s">
        <v>248</v>
      </c>
      <c r="AU423" s="218" t="s">
        <v>78</v>
      </c>
      <c r="AV423" s="14" t="s">
        <v>78</v>
      </c>
      <c r="AW423" s="14" t="s">
        <v>31</v>
      </c>
      <c r="AX423" s="14" t="s">
        <v>69</v>
      </c>
      <c r="AY423" s="218" t="s">
        <v>231</v>
      </c>
    </row>
    <row r="424" spans="1:65" s="15" customFormat="1" ht="11.25">
      <c r="B424" s="219"/>
      <c r="C424" s="220"/>
      <c r="D424" s="193" t="s">
        <v>248</v>
      </c>
      <c r="E424" s="221" t="s">
        <v>19</v>
      </c>
      <c r="F424" s="222" t="s">
        <v>260</v>
      </c>
      <c r="G424" s="220"/>
      <c r="H424" s="223">
        <v>44.303999999999995</v>
      </c>
      <c r="I424" s="224"/>
      <c r="J424" s="220"/>
      <c r="K424" s="220"/>
      <c r="L424" s="225"/>
      <c r="M424" s="226"/>
      <c r="N424" s="227"/>
      <c r="O424" s="227"/>
      <c r="P424" s="227"/>
      <c r="Q424" s="227"/>
      <c r="R424" s="227"/>
      <c r="S424" s="227"/>
      <c r="T424" s="228"/>
      <c r="AT424" s="229" t="s">
        <v>248</v>
      </c>
      <c r="AU424" s="229" t="s">
        <v>78</v>
      </c>
      <c r="AV424" s="15" t="s">
        <v>238</v>
      </c>
      <c r="AW424" s="15" t="s">
        <v>31</v>
      </c>
      <c r="AX424" s="15" t="s">
        <v>76</v>
      </c>
      <c r="AY424" s="229" t="s">
        <v>231</v>
      </c>
    </row>
    <row r="425" spans="1:65" s="2" customFormat="1" ht="24.2" customHeight="1">
      <c r="A425" s="36"/>
      <c r="B425" s="37"/>
      <c r="C425" s="180" t="s">
        <v>941</v>
      </c>
      <c r="D425" s="180" t="s">
        <v>234</v>
      </c>
      <c r="E425" s="181" t="s">
        <v>1540</v>
      </c>
      <c r="F425" s="182" t="s">
        <v>1541</v>
      </c>
      <c r="G425" s="183" t="s">
        <v>243</v>
      </c>
      <c r="H425" s="184">
        <v>44.304000000000002</v>
      </c>
      <c r="I425" s="185"/>
      <c r="J425" s="186">
        <f>ROUND(I425*H425,2)</f>
        <v>0</v>
      </c>
      <c r="K425" s="182" t="s">
        <v>244</v>
      </c>
      <c r="L425" s="41"/>
      <c r="M425" s="187" t="s">
        <v>19</v>
      </c>
      <c r="N425" s="188" t="s">
        <v>40</v>
      </c>
      <c r="O425" s="66"/>
      <c r="P425" s="189">
        <f>O425*H425</f>
        <v>0</v>
      </c>
      <c r="Q425" s="189">
        <v>0</v>
      </c>
      <c r="R425" s="189">
        <f>Q425*H425</f>
        <v>0</v>
      </c>
      <c r="S425" s="189">
        <v>0</v>
      </c>
      <c r="T425" s="190">
        <f>S425*H425</f>
        <v>0</v>
      </c>
      <c r="U425" s="36"/>
      <c r="V425" s="36"/>
      <c r="W425" s="36"/>
      <c r="X425" s="36"/>
      <c r="Y425" s="36"/>
      <c r="Z425" s="36"/>
      <c r="AA425" s="36"/>
      <c r="AB425" s="36"/>
      <c r="AC425" s="36"/>
      <c r="AD425" s="36"/>
      <c r="AE425" s="36"/>
      <c r="AR425" s="191" t="s">
        <v>238</v>
      </c>
      <c r="AT425" s="191" t="s">
        <v>234</v>
      </c>
      <c r="AU425" s="191" t="s">
        <v>78</v>
      </c>
      <c r="AY425" s="19" t="s">
        <v>231</v>
      </c>
      <c r="BE425" s="192">
        <f>IF(N425="základní",J425,0)</f>
        <v>0</v>
      </c>
      <c r="BF425" s="192">
        <f>IF(N425="snížená",J425,0)</f>
        <v>0</v>
      </c>
      <c r="BG425" s="192">
        <f>IF(N425="zákl. přenesená",J425,0)</f>
        <v>0</v>
      </c>
      <c r="BH425" s="192">
        <f>IF(N425="sníž. přenesená",J425,0)</f>
        <v>0</v>
      </c>
      <c r="BI425" s="192">
        <f>IF(N425="nulová",J425,0)</f>
        <v>0</v>
      </c>
      <c r="BJ425" s="19" t="s">
        <v>76</v>
      </c>
      <c r="BK425" s="192">
        <f>ROUND(I425*H425,2)</f>
        <v>0</v>
      </c>
      <c r="BL425" s="19" t="s">
        <v>238</v>
      </c>
      <c r="BM425" s="191" t="s">
        <v>1542</v>
      </c>
    </row>
    <row r="426" spans="1:65" s="2" customFormat="1" ht="24.2" customHeight="1">
      <c r="A426" s="36"/>
      <c r="B426" s="37"/>
      <c r="C426" s="180" t="s">
        <v>952</v>
      </c>
      <c r="D426" s="180" t="s">
        <v>234</v>
      </c>
      <c r="E426" s="181" t="s">
        <v>1543</v>
      </c>
      <c r="F426" s="182" t="s">
        <v>1544</v>
      </c>
      <c r="G426" s="183" t="s">
        <v>404</v>
      </c>
      <c r="H426" s="184">
        <v>1.7529999999999999</v>
      </c>
      <c r="I426" s="185"/>
      <c r="J426" s="186">
        <f>ROUND(I426*H426,2)</f>
        <v>0</v>
      </c>
      <c r="K426" s="182" t="s">
        <v>244</v>
      </c>
      <c r="L426" s="41"/>
      <c r="M426" s="187" t="s">
        <v>19</v>
      </c>
      <c r="N426" s="188" t="s">
        <v>40</v>
      </c>
      <c r="O426" s="66"/>
      <c r="P426" s="189">
        <f>O426*H426</f>
        <v>0</v>
      </c>
      <c r="Q426" s="189">
        <v>1.05291</v>
      </c>
      <c r="R426" s="189">
        <f>Q426*H426</f>
        <v>1.8457512299999999</v>
      </c>
      <c r="S426" s="189">
        <v>0</v>
      </c>
      <c r="T426" s="190">
        <f>S426*H426</f>
        <v>0</v>
      </c>
      <c r="U426" s="36"/>
      <c r="V426" s="36"/>
      <c r="W426" s="36"/>
      <c r="X426" s="36"/>
      <c r="Y426" s="36"/>
      <c r="Z426" s="36"/>
      <c r="AA426" s="36"/>
      <c r="AB426" s="36"/>
      <c r="AC426" s="36"/>
      <c r="AD426" s="36"/>
      <c r="AE426" s="36"/>
      <c r="AR426" s="191" t="s">
        <v>238</v>
      </c>
      <c r="AT426" s="191" t="s">
        <v>234</v>
      </c>
      <c r="AU426" s="191" t="s">
        <v>78</v>
      </c>
      <c r="AY426" s="19" t="s">
        <v>231</v>
      </c>
      <c r="BE426" s="192">
        <f>IF(N426="základní",J426,0)</f>
        <v>0</v>
      </c>
      <c r="BF426" s="192">
        <f>IF(N426="snížená",J426,0)</f>
        <v>0</v>
      </c>
      <c r="BG426" s="192">
        <f>IF(N426="zákl. přenesená",J426,0)</f>
        <v>0</v>
      </c>
      <c r="BH426" s="192">
        <f>IF(N426="sníž. přenesená",J426,0)</f>
        <v>0</v>
      </c>
      <c r="BI426" s="192">
        <f>IF(N426="nulová",J426,0)</f>
        <v>0</v>
      </c>
      <c r="BJ426" s="19" t="s">
        <v>76</v>
      </c>
      <c r="BK426" s="192">
        <f>ROUND(I426*H426,2)</f>
        <v>0</v>
      </c>
      <c r="BL426" s="19" t="s">
        <v>238</v>
      </c>
      <c r="BM426" s="191" t="s">
        <v>1545</v>
      </c>
    </row>
    <row r="427" spans="1:65" s="13" customFormat="1" ht="11.25">
      <c r="B427" s="198"/>
      <c r="C427" s="199"/>
      <c r="D427" s="193" t="s">
        <v>248</v>
      </c>
      <c r="E427" s="200" t="s">
        <v>19</v>
      </c>
      <c r="F427" s="201" t="s">
        <v>1333</v>
      </c>
      <c r="G427" s="199"/>
      <c r="H427" s="200" t="s">
        <v>19</v>
      </c>
      <c r="I427" s="202"/>
      <c r="J427" s="199"/>
      <c r="K427" s="199"/>
      <c r="L427" s="203"/>
      <c r="M427" s="204"/>
      <c r="N427" s="205"/>
      <c r="O427" s="205"/>
      <c r="P427" s="205"/>
      <c r="Q427" s="205"/>
      <c r="R427" s="205"/>
      <c r="S427" s="205"/>
      <c r="T427" s="206"/>
      <c r="AT427" s="207" t="s">
        <v>248</v>
      </c>
      <c r="AU427" s="207" t="s">
        <v>78</v>
      </c>
      <c r="AV427" s="13" t="s">
        <v>76</v>
      </c>
      <c r="AW427" s="13" t="s">
        <v>31</v>
      </c>
      <c r="AX427" s="13" t="s">
        <v>69</v>
      </c>
      <c r="AY427" s="207" t="s">
        <v>231</v>
      </c>
    </row>
    <row r="428" spans="1:65" s="13" customFormat="1" ht="11.25">
      <c r="B428" s="198"/>
      <c r="C428" s="199"/>
      <c r="D428" s="193" t="s">
        <v>248</v>
      </c>
      <c r="E428" s="200" t="s">
        <v>19</v>
      </c>
      <c r="F428" s="201" t="s">
        <v>1518</v>
      </c>
      <c r="G428" s="199"/>
      <c r="H428" s="200" t="s">
        <v>19</v>
      </c>
      <c r="I428" s="202"/>
      <c r="J428" s="199"/>
      <c r="K428" s="199"/>
      <c r="L428" s="203"/>
      <c r="M428" s="204"/>
      <c r="N428" s="205"/>
      <c r="O428" s="205"/>
      <c r="P428" s="205"/>
      <c r="Q428" s="205"/>
      <c r="R428" s="205"/>
      <c r="S428" s="205"/>
      <c r="T428" s="206"/>
      <c r="AT428" s="207" t="s">
        <v>248</v>
      </c>
      <c r="AU428" s="207" t="s">
        <v>78</v>
      </c>
      <c r="AV428" s="13" t="s">
        <v>76</v>
      </c>
      <c r="AW428" s="13" t="s">
        <v>31</v>
      </c>
      <c r="AX428" s="13" t="s">
        <v>69</v>
      </c>
      <c r="AY428" s="207" t="s">
        <v>231</v>
      </c>
    </row>
    <row r="429" spans="1:65" s="14" customFormat="1" ht="22.5">
      <c r="B429" s="208"/>
      <c r="C429" s="209"/>
      <c r="D429" s="193" t="s">
        <v>248</v>
      </c>
      <c r="E429" s="210" t="s">
        <v>19</v>
      </c>
      <c r="F429" s="211" t="s">
        <v>1519</v>
      </c>
      <c r="G429" s="209"/>
      <c r="H429" s="212">
        <v>0.27700000000000002</v>
      </c>
      <c r="I429" s="213"/>
      <c r="J429" s="209"/>
      <c r="K429" s="209"/>
      <c r="L429" s="214"/>
      <c r="M429" s="215"/>
      <c r="N429" s="216"/>
      <c r="O429" s="216"/>
      <c r="P429" s="216"/>
      <c r="Q429" s="216"/>
      <c r="R429" s="216"/>
      <c r="S429" s="216"/>
      <c r="T429" s="217"/>
      <c r="AT429" s="218" t="s">
        <v>248</v>
      </c>
      <c r="AU429" s="218" t="s">
        <v>78</v>
      </c>
      <c r="AV429" s="14" t="s">
        <v>78</v>
      </c>
      <c r="AW429" s="14" t="s">
        <v>31</v>
      </c>
      <c r="AX429" s="14" t="s">
        <v>69</v>
      </c>
      <c r="AY429" s="218" t="s">
        <v>231</v>
      </c>
    </row>
    <row r="430" spans="1:65" s="13" customFormat="1" ht="11.25">
      <c r="B430" s="198"/>
      <c r="C430" s="199"/>
      <c r="D430" s="193" t="s">
        <v>248</v>
      </c>
      <c r="E430" s="200" t="s">
        <v>19</v>
      </c>
      <c r="F430" s="201" t="s">
        <v>1520</v>
      </c>
      <c r="G430" s="199"/>
      <c r="H430" s="200" t="s">
        <v>19</v>
      </c>
      <c r="I430" s="202"/>
      <c r="J430" s="199"/>
      <c r="K430" s="199"/>
      <c r="L430" s="203"/>
      <c r="M430" s="204"/>
      <c r="N430" s="205"/>
      <c r="O430" s="205"/>
      <c r="P430" s="205"/>
      <c r="Q430" s="205"/>
      <c r="R430" s="205"/>
      <c r="S430" s="205"/>
      <c r="T430" s="206"/>
      <c r="AT430" s="207" t="s">
        <v>248</v>
      </c>
      <c r="AU430" s="207" t="s">
        <v>78</v>
      </c>
      <c r="AV430" s="13" t="s">
        <v>76</v>
      </c>
      <c r="AW430" s="13" t="s">
        <v>31</v>
      </c>
      <c r="AX430" s="13" t="s">
        <v>69</v>
      </c>
      <c r="AY430" s="207" t="s">
        <v>231</v>
      </c>
    </row>
    <row r="431" spans="1:65" s="14" customFormat="1" ht="11.25">
      <c r="B431" s="208"/>
      <c r="C431" s="209"/>
      <c r="D431" s="193" t="s">
        <v>248</v>
      </c>
      <c r="E431" s="210" t="s">
        <v>19</v>
      </c>
      <c r="F431" s="211" t="s">
        <v>1521</v>
      </c>
      <c r="G431" s="209"/>
      <c r="H431" s="212">
        <v>0.31900000000000001</v>
      </c>
      <c r="I431" s="213"/>
      <c r="J431" s="209"/>
      <c r="K431" s="209"/>
      <c r="L431" s="214"/>
      <c r="M431" s="215"/>
      <c r="N431" s="216"/>
      <c r="O431" s="216"/>
      <c r="P431" s="216"/>
      <c r="Q431" s="216"/>
      <c r="R431" s="216"/>
      <c r="S431" s="216"/>
      <c r="T431" s="217"/>
      <c r="AT431" s="218" t="s">
        <v>248</v>
      </c>
      <c r="AU431" s="218" t="s">
        <v>78</v>
      </c>
      <c r="AV431" s="14" t="s">
        <v>78</v>
      </c>
      <c r="AW431" s="14" t="s">
        <v>31</v>
      </c>
      <c r="AX431" s="14" t="s">
        <v>69</v>
      </c>
      <c r="AY431" s="218" t="s">
        <v>231</v>
      </c>
    </row>
    <row r="432" spans="1:65" s="13" customFormat="1" ht="11.25">
      <c r="B432" s="198"/>
      <c r="C432" s="199"/>
      <c r="D432" s="193" t="s">
        <v>248</v>
      </c>
      <c r="E432" s="200" t="s">
        <v>19</v>
      </c>
      <c r="F432" s="201" t="s">
        <v>1522</v>
      </c>
      <c r="G432" s="199"/>
      <c r="H432" s="200" t="s">
        <v>19</v>
      </c>
      <c r="I432" s="202"/>
      <c r="J432" s="199"/>
      <c r="K432" s="199"/>
      <c r="L432" s="203"/>
      <c r="M432" s="204"/>
      <c r="N432" s="205"/>
      <c r="O432" s="205"/>
      <c r="P432" s="205"/>
      <c r="Q432" s="205"/>
      <c r="R432" s="205"/>
      <c r="S432" s="205"/>
      <c r="T432" s="206"/>
      <c r="AT432" s="207" t="s">
        <v>248</v>
      </c>
      <c r="AU432" s="207" t="s">
        <v>78</v>
      </c>
      <c r="AV432" s="13" t="s">
        <v>76</v>
      </c>
      <c r="AW432" s="13" t="s">
        <v>31</v>
      </c>
      <c r="AX432" s="13" t="s">
        <v>69</v>
      </c>
      <c r="AY432" s="207" t="s">
        <v>231</v>
      </c>
    </row>
    <row r="433" spans="1:65" s="14" customFormat="1" ht="11.25">
      <c r="B433" s="208"/>
      <c r="C433" s="209"/>
      <c r="D433" s="193" t="s">
        <v>248</v>
      </c>
      <c r="E433" s="210" t="s">
        <v>19</v>
      </c>
      <c r="F433" s="211" t="s">
        <v>1546</v>
      </c>
      <c r="G433" s="209"/>
      <c r="H433" s="212">
        <v>1.157</v>
      </c>
      <c r="I433" s="213"/>
      <c r="J433" s="209"/>
      <c r="K433" s="209"/>
      <c r="L433" s="214"/>
      <c r="M433" s="215"/>
      <c r="N433" s="216"/>
      <c r="O433" s="216"/>
      <c r="P433" s="216"/>
      <c r="Q433" s="216"/>
      <c r="R433" s="216"/>
      <c r="S433" s="216"/>
      <c r="T433" s="217"/>
      <c r="AT433" s="218" t="s">
        <v>248</v>
      </c>
      <c r="AU433" s="218" t="s">
        <v>78</v>
      </c>
      <c r="AV433" s="14" t="s">
        <v>78</v>
      </c>
      <c r="AW433" s="14" t="s">
        <v>31</v>
      </c>
      <c r="AX433" s="14" t="s">
        <v>69</v>
      </c>
      <c r="AY433" s="218" t="s">
        <v>231</v>
      </c>
    </row>
    <row r="434" spans="1:65" s="15" customFormat="1" ht="11.25">
      <c r="B434" s="219"/>
      <c r="C434" s="220"/>
      <c r="D434" s="193" t="s">
        <v>248</v>
      </c>
      <c r="E434" s="221" t="s">
        <v>19</v>
      </c>
      <c r="F434" s="222" t="s">
        <v>260</v>
      </c>
      <c r="G434" s="220"/>
      <c r="H434" s="223">
        <v>1.7530000000000001</v>
      </c>
      <c r="I434" s="224"/>
      <c r="J434" s="220"/>
      <c r="K434" s="220"/>
      <c r="L434" s="225"/>
      <c r="M434" s="226"/>
      <c r="N434" s="227"/>
      <c r="O434" s="227"/>
      <c r="P434" s="227"/>
      <c r="Q434" s="227"/>
      <c r="R434" s="227"/>
      <c r="S434" s="227"/>
      <c r="T434" s="228"/>
      <c r="AT434" s="229" t="s">
        <v>248</v>
      </c>
      <c r="AU434" s="229" t="s">
        <v>78</v>
      </c>
      <c r="AV434" s="15" t="s">
        <v>238</v>
      </c>
      <c r="AW434" s="15" t="s">
        <v>31</v>
      </c>
      <c r="AX434" s="15" t="s">
        <v>76</v>
      </c>
      <c r="AY434" s="229" t="s">
        <v>231</v>
      </c>
    </row>
    <row r="435" spans="1:65" s="2" customFormat="1" ht="37.9" customHeight="1">
      <c r="A435" s="36"/>
      <c r="B435" s="37"/>
      <c r="C435" s="180" t="s">
        <v>959</v>
      </c>
      <c r="D435" s="180" t="s">
        <v>234</v>
      </c>
      <c r="E435" s="181" t="s">
        <v>1547</v>
      </c>
      <c r="F435" s="182" t="s">
        <v>1548</v>
      </c>
      <c r="G435" s="183" t="s">
        <v>243</v>
      </c>
      <c r="H435" s="184">
        <v>278.18799999999999</v>
      </c>
      <c r="I435" s="185"/>
      <c r="J435" s="186">
        <f>ROUND(I435*H435,2)</f>
        <v>0</v>
      </c>
      <c r="K435" s="182" t="s">
        <v>244</v>
      </c>
      <c r="L435" s="41"/>
      <c r="M435" s="187" t="s">
        <v>19</v>
      </c>
      <c r="N435" s="188" t="s">
        <v>40</v>
      </c>
      <c r="O435" s="66"/>
      <c r="P435" s="189">
        <f>O435*H435</f>
        <v>0</v>
      </c>
      <c r="Q435" s="189">
        <v>0</v>
      </c>
      <c r="R435" s="189">
        <f>Q435*H435</f>
        <v>0</v>
      </c>
      <c r="S435" s="189">
        <v>0</v>
      </c>
      <c r="T435" s="190">
        <f>S435*H435</f>
        <v>0</v>
      </c>
      <c r="U435" s="36"/>
      <c r="V435" s="36"/>
      <c r="W435" s="36"/>
      <c r="X435" s="36"/>
      <c r="Y435" s="36"/>
      <c r="Z435" s="36"/>
      <c r="AA435" s="36"/>
      <c r="AB435" s="36"/>
      <c r="AC435" s="36"/>
      <c r="AD435" s="36"/>
      <c r="AE435" s="36"/>
      <c r="AR435" s="191" t="s">
        <v>238</v>
      </c>
      <c r="AT435" s="191" t="s">
        <v>234</v>
      </c>
      <c r="AU435" s="191" t="s">
        <v>78</v>
      </c>
      <c r="AY435" s="19" t="s">
        <v>231</v>
      </c>
      <c r="BE435" s="192">
        <f>IF(N435="základní",J435,0)</f>
        <v>0</v>
      </c>
      <c r="BF435" s="192">
        <f>IF(N435="snížená",J435,0)</f>
        <v>0</v>
      </c>
      <c r="BG435" s="192">
        <f>IF(N435="zákl. přenesená",J435,0)</f>
        <v>0</v>
      </c>
      <c r="BH435" s="192">
        <f>IF(N435="sníž. přenesená",J435,0)</f>
        <v>0</v>
      </c>
      <c r="BI435" s="192">
        <f>IF(N435="nulová",J435,0)</f>
        <v>0</v>
      </c>
      <c r="BJ435" s="19" t="s">
        <v>76</v>
      </c>
      <c r="BK435" s="192">
        <f>ROUND(I435*H435,2)</f>
        <v>0</v>
      </c>
      <c r="BL435" s="19" t="s">
        <v>238</v>
      </c>
      <c r="BM435" s="191" t="s">
        <v>1549</v>
      </c>
    </row>
    <row r="436" spans="1:65" s="2" customFormat="1" ht="58.5">
      <c r="A436" s="36"/>
      <c r="B436" s="37"/>
      <c r="C436" s="38"/>
      <c r="D436" s="193" t="s">
        <v>246</v>
      </c>
      <c r="E436" s="38"/>
      <c r="F436" s="194" t="s">
        <v>1550</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246</v>
      </c>
      <c r="AU436" s="19" t="s">
        <v>78</v>
      </c>
    </row>
    <row r="437" spans="1:65" s="13" customFormat="1" ht="22.5">
      <c r="B437" s="198"/>
      <c r="C437" s="199"/>
      <c r="D437" s="193" t="s">
        <v>248</v>
      </c>
      <c r="E437" s="200" t="s">
        <v>19</v>
      </c>
      <c r="F437" s="201" t="s">
        <v>1551</v>
      </c>
      <c r="G437" s="199"/>
      <c r="H437" s="200" t="s">
        <v>19</v>
      </c>
      <c r="I437" s="202"/>
      <c r="J437" s="199"/>
      <c r="K437" s="199"/>
      <c r="L437" s="203"/>
      <c r="M437" s="204"/>
      <c r="N437" s="205"/>
      <c r="O437" s="205"/>
      <c r="P437" s="205"/>
      <c r="Q437" s="205"/>
      <c r="R437" s="205"/>
      <c r="S437" s="205"/>
      <c r="T437" s="206"/>
      <c r="AT437" s="207" t="s">
        <v>248</v>
      </c>
      <c r="AU437" s="207" t="s">
        <v>78</v>
      </c>
      <c r="AV437" s="13" t="s">
        <v>76</v>
      </c>
      <c r="AW437" s="13" t="s">
        <v>31</v>
      </c>
      <c r="AX437" s="13" t="s">
        <v>69</v>
      </c>
      <c r="AY437" s="207" t="s">
        <v>231</v>
      </c>
    </row>
    <row r="438" spans="1:65" s="13" customFormat="1" ht="11.25">
      <c r="B438" s="198"/>
      <c r="C438" s="199"/>
      <c r="D438" s="193" t="s">
        <v>248</v>
      </c>
      <c r="E438" s="200" t="s">
        <v>19</v>
      </c>
      <c r="F438" s="201" t="s">
        <v>1552</v>
      </c>
      <c r="G438" s="199"/>
      <c r="H438" s="200" t="s">
        <v>19</v>
      </c>
      <c r="I438" s="202"/>
      <c r="J438" s="199"/>
      <c r="K438" s="199"/>
      <c r="L438" s="203"/>
      <c r="M438" s="204"/>
      <c r="N438" s="205"/>
      <c r="O438" s="205"/>
      <c r="P438" s="205"/>
      <c r="Q438" s="205"/>
      <c r="R438" s="205"/>
      <c r="S438" s="205"/>
      <c r="T438" s="206"/>
      <c r="AT438" s="207" t="s">
        <v>248</v>
      </c>
      <c r="AU438" s="207" t="s">
        <v>78</v>
      </c>
      <c r="AV438" s="13" t="s">
        <v>76</v>
      </c>
      <c r="AW438" s="13" t="s">
        <v>31</v>
      </c>
      <c r="AX438" s="13" t="s">
        <v>69</v>
      </c>
      <c r="AY438" s="207" t="s">
        <v>231</v>
      </c>
    </row>
    <row r="439" spans="1:65" s="14" customFormat="1" ht="11.25">
      <c r="B439" s="208"/>
      <c r="C439" s="209"/>
      <c r="D439" s="193" t="s">
        <v>248</v>
      </c>
      <c r="E439" s="210" t="s">
        <v>19</v>
      </c>
      <c r="F439" s="211" t="s">
        <v>1553</v>
      </c>
      <c r="G439" s="209"/>
      <c r="H439" s="212">
        <v>278.18799999999999</v>
      </c>
      <c r="I439" s="213"/>
      <c r="J439" s="209"/>
      <c r="K439" s="209"/>
      <c r="L439" s="214"/>
      <c r="M439" s="215"/>
      <c r="N439" s="216"/>
      <c r="O439" s="216"/>
      <c r="P439" s="216"/>
      <c r="Q439" s="216"/>
      <c r="R439" s="216"/>
      <c r="S439" s="216"/>
      <c r="T439" s="217"/>
      <c r="AT439" s="218" t="s">
        <v>248</v>
      </c>
      <c r="AU439" s="218" t="s">
        <v>78</v>
      </c>
      <c r="AV439" s="14" t="s">
        <v>78</v>
      </c>
      <c r="AW439" s="14" t="s">
        <v>31</v>
      </c>
      <c r="AX439" s="14" t="s">
        <v>76</v>
      </c>
      <c r="AY439" s="218" t="s">
        <v>231</v>
      </c>
    </row>
    <row r="440" spans="1:65" s="2" customFormat="1" ht="78" customHeight="1">
      <c r="A440" s="36"/>
      <c r="B440" s="37"/>
      <c r="C440" s="247" t="s">
        <v>967</v>
      </c>
      <c r="D440" s="247" t="s">
        <v>638</v>
      </c>
      <c r="E440" s="248" t="s">
        <v>1554</v>
      </c>
      <c r="F440" s="249" t="s">
        <v>1555</v>
      </c>
      <c r="G440" s="250" t="s">
        <v>243</v>
      </c>
      <c r="H440" s="251">
        <v>306.00700000000001</v>
      </c>
      <c r="I440" s="252"/>
      <c r="J440" s="253">
        <f>ROUND(I440*H440,2)</f>
        <v>0</v>
      </c>
      <c r="K440" s="249" t="s">
        <v>19</v>
      </c>
      <c r="L440" s="254"/>
      <c r="M440" s="255" t="s">
        <v>19</v>
      </c>
      <c r="N440" s="256" t="s">
        <v>40</v>
      </c>
      <c r="O440" s="66"/>
      <c r="P440" s="189">
        <f>O440*H440</f>
        <v>0</v>
      </c>
      <c r="Q440" s="189">
        <v>8.9999999999999993E-3</v>
      </c>
      <c r="R440" s="189">
        <f>Q440*H440</f>
        <v>2.7540629999999999</v>
      </c>
      <c r="S440" s="189">
        <v>0</v>
      </c>
      <c r="T440" s="190">
        <f>S440*H440</f>
        <v>0</v>
      </c>
      <c r="U440" s="36"/>
      <c r="V440" s="36"/>
      <c r="W440" s="36"/>
      <c r="X440" s="36"/>
      <c r="Y440" s="36"/>
      <c r="Z440" s="36"/>
      <c r="AA440" s="36"/>
      <c r="AB440" s="36"/>
      <c r="AC440" s="36"/>
      <c r="AD440" s="36"/>
      <c r="AE440" s="36"/>
      <c r="AR440" s="191" t="s">
        <v>287</v>
      </c>
      <c r="AT440" s="191" t="s">
        <v>638</v>
      </c>
      <c r="AU440" s="191" t="s">
        <v>78</v>
      </c>
      <c r="AY440" s="19" t="s">
        <v>231</v>
      </c>
      <c r="BE440" s="192">
        <f>IF(N440="základní",J440,0)</f>
        <v>0</v>
      </c>
      <c r="BF440" s="192">
        <f>IF(N440="snížená",J440,0)</f>
        <v>0</v>
      </c>
      <c r="BG440" s="192">
        <f>IF(N440="zákl. přenesená",J440,0)</f>
        <v>0</v>
      </c>
      <c r="BH440" s="192">
        <f>IF(N440="sníž. přenesená",J440,0)</f>
        <v>0</v>
      </c>
      <c r="BI440" s="192">
        <f>IF(N440="nulová",J440,0)</f>
        <v>0</v>
      </c>
      <c r="BJ440" s="19" t="s">
        <v>76</v>
      </c>
      <c r="BK440" s="192">
        <f>ROUND(I440*H440,2)</f>
        <v>0</v>
      </c>
      <c r="BL440" s="19" t="s">
        <v>238</v>
      </c>
      <c r="BM440" s="191" t="s">
        <v>1556</v>
      </c>
    </row>
    <row r="441" spans="1:65" s="13" customFormat="1" ht="11.25">
      <c r="B441" s="198"/>
      <c r="C441" s="199"/>
      <c r="D441" s="193" t="s">
        <v>248</v>
      </c>
      <c r="E441" s="200" t="s">
        <v>19</v>
      </c>
      <c r="F441" s="201" t="s">
        <v>1557</v>
      </c>
      <c r="G441" s="199"/>
      <c r="H441" s="200" t="s">
        <v>19</v>
      </c>
      <c r="I441" s="202"/>
      <c r="J441" s="199"/>
      <c r="K441" s="199"/>
      <c r="L441" s="203"/>
      <c r="M441" s="204"/>
      <c r="N441" s="205"/>
      <c r="O441" s="205"/>
      <c r="P441" s="205"/>
      <c r="Q441" s="205"/>
      <c r="R441" s="205"/>
      <c r="S441" s="205"/>
      <c r="T441" s="206"/>
      <c r="AT441" s="207" t="s">
        <v>248</v>
      </c>
      <c r="AU441" s="207" t="s">
        <v>78</v>
      </c>
      <c r="AV441" s="13" t="s">
        <v>76</v>
      </c>
      <c r="AW441" s="13" t="s">
        <v>31</v>
      </c>
      <c r="AX441" s="13" t="s">
        <v>69</v>
      </c>
      <c r="AY441" s="207" t="s">
        <v>231</v>
      </c>
    </row>
    <row r="442" spans="1:65" s="14" customFormat="1" ht="11.25">
      <c r="B442" s="208"/>
      <c r="C442" s="209"/>
      <c r="D442" s="193" t="s">
        <v>248</v>
      </c>
      <c r="E442" s="210" t="s">
        <v>19</v>
      </c>
      <c r="F442" s="211" t="s">
        <v>1558</v>
      </c>
      <c r="G442" s="209"/>
      <c r="H442" s="212">
        <v>306.00700000000001</v>
      </c>
      <c r="I442" s="213"/>
      <c r="J442" s="209"/>
      <c r="K442" s="209"/>
      <c r="L442" s="214"/>
      <c r="M442" s="215"/>
      <c r="N442" s="216"/>
      <c r="O442" s="216"/>
      <c r="P442" s="216"/>
      <c r="Q442" s="216"/>
      <c r="R442" s="216"/>
      <c r="S442" s="216"/>
      <c r="T442" s="217"/>
      <c r="AT442" s="218" t="s">
        <v>248</v>
      </c>
      <c r="AU442" s="218" t="s">
        <v>78</v>
      </c>
      <c r="AV442" s="14" t="s">
        <v>78</v>
      </c>
      <c r="AW442" s="14" t="s">
        <v>31</v>
      </c>
      <c r="AX442" s="14" t="s">
        <v>76</v>
      </c>
      <c r="AY442" s="218" t="s">
        <v>231</v>
      </c>
    </row>
    <row r="443" spans="1:65" s="12" customFormat="1" ht="22.9" customHeight="1">
      <c r="B443" s="164"/>
      <c r="C443" s="165"/>
      <c r="D443" s="166" t="s">
        <v>68</v>
      </c>
      <c r="E443" s="178" t="s">
        <v>269</v>
      </c>
      <c r="F443" s="178" t="s">
        <v>783</v>
      </c>
      <c r="G443" s="165"/>
      <c r="H443" s="165"/>
      <c r="I443" s="168"/>
      <c r="J443" s="179">
        <f>BK443</f>
        <v>0</v>
      </c>
      <c r="K443" s="165"/>
      <c r="L443" s="170"/>
      <c r="M443" s="171"/>
      <c r="N443" s="172"/>
      <c r="O443" s="172"/>
      <c r="P443" s="173">
        <f>SUM(P444:P447)</f>
        <v>0</v>
      </c>
      <c r="Q443" s="172"/>
      <c r="R443" s="173">
        <f>SUM(R444:R447)</f>
        <v>0</v>
      </c>
      <c r="S443" s="172"/>
      <c r="T443" s="174">
        <f>SUM(T444:T447)</f>
        <v>0</v>
      </c>
      <c r="AR443" s="175" t="s">
        <v>76</v>
      </c>
      <c r="AT443" s="176" t="s">
        <v>68</v>
      </c>
      <c r="AU443" s="176" t="s">
        <v>76</v>
      </c>
      <c r="AY443" s="175" t="s">
        <v>231</v>
      </c>
      <c r="BK443" s="177">
        <f>SUM(BK444:BK447)</f>
        <v>0</v>
      </c>
    </row>
    <row r="444" spans="1:65" s="2" customFormat="1" ht="24.2" customHeight="1">
      <c r="A444" s="36"/>
      <c r="B444" s="37"/>
      <c r="C444" s="180" t="s">
        <v>973</v>
      </c>
      <c r="D444" s="180" t="s">
        <v>234</v>
      </c>
      <c r="E444" s="181" t="s">
        <v>789</v>
      </c>
      <c r="F444" s="182" t="s">
        <v>790</v>
      </c>
      <c r="G444" s="183" t="s">
        <v>243</v>
      </c>
      <c r="H444" s="184">
        <v>227.35</v>
      </c>
      <c r="I444" s="185"/>
      <c r="J444" s="186">
        <f>ROUND(I444*H444,2)</f>
        <v>0</v>
      </c>
      <c r="K444" s="182" t="s">
        <v>244</v>
      </c>
      <c r="L444" s="41"/>
      <c r="M444" s="187" t="s">
        <v>19</v>
      </c>
      <c r="N444" s="188" t="s">
        <v>40</v>
      </c>
      <c r="O444" s="66"/>
      <c r="P444" s="189">
        <f>O444*H444</f>
        <v>0</v>
      </c>
      <c r="Q444" s="189">
        <v>0</v>
      </c>
      <c r="R444" s="189">
        <f>Q444*H444</f>
        <v>0</v>
      </c>
      <c r="S444" s="189">
        <v>0</v>
      </c>
      <c r="T444" s="190">
        <f>S444*H444</f>
        <v>0</v>
      </c>
      <c r="U444" s="36"/>
      <c r="V444" s="36"/>
      <c r="W444" s="36"/>
      <c r="X444" s="36"/>
      <c r="Y444" s="36"/>
      <c r="Z444" s="36"/>
      <c r="AA444" s="36"/>
      <c r="AB444" s="36"/>
      <c r="AC444" s="36"/>
      <c r="AD444" s="36"/>
      <c r="AE444" s="36"/>
      <c r="AR444" s="191" t="s">
        <v>238</v>
      </c>
      <c r="AT444" s="191" t="s">
        <v>234</v>
      </c>
      <c r="AU444" s="191" t="s">
        <v>78</v>
      </c>
      <c r="AY444" s="19" t="s">
        <v>231</v>
      </c>
      <c r="BE444" s="192">
        <f>IF(N444="základní",J444,0)</f>
        <v>0</v>
      </c>
      <c r="BF444" s="192">
        <f>IF(N444="snížená",J444,0)</f>
        <v>0</v>
      </c>
      <c r="BG444" s="192">
        <f>IF(N444="zákl. přenesená",J444,0)</f>
        <v>0</v>
      </c>
      <c r="BH444" s="192">
        <f>IF(N444="sníž. přenesená",J444,0)</f>
        <v>0</v>
      </c>
      <c r="BI444" s="192">
        <f>IF(N444="nulová",J444,0)</f>
        <v>0</v>
      </c>
      <c r="BJ444" s="19" t="s">
        <v>76</v>
      </c>
      <c r="BK444" s="192">
        <f>ROUND(I444*H444,2)</f>
        <v>0</v>
      </c>
      <c r="BL444" s="19" t="s">
        <v>238</v>
      </c>
      <c r="BM444" s="191" t="s">
        <v>1559</v>
      </c>
    </row>
    <row r="445" spans="1:65" s="13" customFormat="1" ht="11.25">
      <c r="B445" s="198"/>
      <c r="C445" s="199"/>
      <c r="D445" s="193" t="s">
        <v>248</v>
      </c>
      <c r="E445" s="200" t="s">
        <v>19</v>
      </c>
      <c r="F445" s="201" t="s">
        <v>1560</v>
      </c>
      <c r="G445" s="199"/>
      <c r="H445" s="200" t="s">
        <v>19</v>
      </c>
      <c r="I445" s="202"/>
      <c r="J445" s="199"/>
      <c r="K445" s="199"/>
      <c r="L445" s="203"/>
      <c r="M445" s="204"/>
      <c r="N445" s="205"/>
      <c r="O445" s="205"/>
      <c r="P445" s="205"/>
      <c r="Q445" s="205"/>
      <c r="R445" s="205"/>
      <c r="S445" s="205"/>
      <c r="T445" s="206"/>
      <c r="AT445" s="207" t="s">
        <v>248</v>
      </c>
      <c r="AU445" s="207" t="s">
        <v>78</v>
      </c>
      <c r="AV445" s="13" t="s">
        <v>76</v>
      </c>
      <c r="AW445" s="13" t="s">
        <v>31</v>
      </c>
      <c r="AX445" s="13" t="s">
        <v>69</v>
      </c>
      <c r="AY445" s="207" t="s">
        <v>231</v>
      </c>
    </row>
    <row r="446" spans="1:65" s="13" customFormat="1" ht="11.25">
      <c r="B446" s="198"/>
      <c r="C446" s="199"/>
      <c r="D446" s="193" t="s">
        <v>248</v>
      </c>
      <c r="E446" s="200" t="s">
        <v>19</v>
      </c>
      <c r="F446" s="201" t="s">
        <v>1561</v>
      </c>
      <c r="G446" s="199"/>
      <c r="H446" s="200" t="s">
        <v>19</v>
      </c>
      <c r="I446" s="202"/>
      <c r="J446" s="199"/>
      <c r="K446" s="199"/>
      <c r="L446" s="203"/>
      <c r="M446" s="204"/>
      <c r="N446" s="205"/>
      <c r="O446" s="205"/>
      <c r="P446" s="205"/>
      <c r="Q446" s="205"/>
      <c r="R446" s="205"/>
      <c r="S446" s="205"/>
      <c r="T446" s="206"/>
      <c r="AT446" s="207" t="s">
        <v>248</v>
      </c>
      <c r="AU446" s="207" t="s">
        <v>78</v>
      </c>
      <c r="AV446" s="13" t="s">
        <v>76</v>
      </c>
      <c r="AW446" s="13" t="s">
        <v>31</v>
      </c>
      <c r="AX446" s="13" t="s">
        <v>69</v>
      </c>
      <c r="AY446" s="207" t="s">
        <v>231</v>
      </c>
    </row>
    <row r="447" spans="1:65" s="14" customFormat="1" ht="11.25">
      <c r="B447" s="208"/>
      <c r="C447" s="209"/>
      <c r="D447" s="193" t="s">
        <v>248</v>
      </c>
      <c r="E447" s="210" t="s">
        <v>19</v>
      </c>
      <c r="F447" s="211" t="s">
        <v>1562</v>
      </c>
      <c r="G447" s="209"/>
      <c r="H447" s="212">
        <v>227.35</v>
      </c>
      <c r="I447" s="213"/>
      <c r="J447" s="209"/>
      <c r="K447" s="209"/>
      <c r="L447" s="214"/>
      <c r="M447" s="215"/>
      <c r="N447" s="216"/>
      <c r="O447" s="216"/>
      <c r="P447" s="216"/>
      <c r="Q447" s="216"/>
      <c r="R447" s="216"/>
      <c r="S447" s="216"/>
      <c r="T447" s="217"/>
      <c r="AT447" s="218" t="s">
        <v>248</v>
      </c>
      <c r="AU447" s="218" t="s">
        <v>78</v>
      </c>
      <c r="AV447" s="14" t="s">
        <v>78</v>
      </c>
      <c r="AW447" s="14" t="s">
        <v>31</v>
      </c>
      <c r="AX447" s="14" t="s">
        <v>76</v>
      </c>
      <c r="AY447" s="218" t="s">
        <v>231</v>
      </c>
    </row>
    <row r="448" spans="1:65" s="12" customFormat="1" ht="22.9" customHeight="1">
      <c r="B448" s="164"/>
      <c r="C448" s="165"/>
      <c r="D448" s="166" t="s">
        <v>68</v>
      </c>
      <c r="E448" s="178" t="s">
        <v>1563</v>
      </c>
      <c r="F448" s="178" t="s">
        <v>1564</v>
      </c>
      <c r="G448" s="165"/>
      <c r="H448" s="165"/>
      <c r="I448" s="168"/>
      <c r="J448" s="179">
        <f>BK448</f>
        <v>0</v>
      </c>
      <c r="K448" s="165"/>
      <c r="L448" s="170"/>
      <c r="M448" s="171"/>
      <c r="N448" s="172"/>
      <c r="O448" s="172"/>
      <c r="P448" s="173">
        <f>SUM(P449:P519)</f>
        <v>0</v>
      </c>
      <c r="Q448" s="172"/>
      <c r="R448" s="173">
        <f>SUM(R449:R519)</f>
        <v>6.7992051800000013</v>
      </c>
      <c r="S448" s="172"/>
      <c r="T448" s="174">
        <f>SUM(T449:T519)</f>
        <v>0</v>
      </c>
      <c r="AR448" s="175" t="s">
        <v>76</v>
      </c>
      <c r="AT448" s="176" t="s">
        <v>68</v>
      </c>
      <c r="AU448" s="176" t="s">
        <v>76</v>
      </c>
      <c r="AY448" s="175" t="s">
        <v>231</v>
      </c>
      <c r="BK448" s="177">
        <f>SUM(BK449:BK519)</f>
        <v>0</v>
      </c>
    </row>
    <row r="449" spans="1:65" s="2" customFormat="1" ht="33" customHeight="1">
      <c r="A449" s="36"/>
      <c r="B449" s="37"/>
      <c r="C449" s="180" t="s">
        <v>979</v>
      </c>
      <c r="D449" s="180" t="s">
        <v>234</v>
      </c>
      <c r="E449" s="181" t="s">
        <v>1565</v>
      </c>
      <c r="F449" s="182" t="s">
        <v>1566</v>
      </c>
      <c r="G449" s="183" t="s">
        <v>243</v>
      </c>
      <c r="H449" s="184">
        <v>259.46600000000001</v>
      </c>
      <c r="I449" s="185"/>
      <c r="J449" s="186">
        <f>ROUND(I449*H449,2)</f>
        <v>0</v>
      </c>
      <c r="K449" s="182" t="s">
        <v>244</v>
      </c>
      <c r="L449" s="41"/>
      <c r="M449" s="187" t="s">
        <v>19</v>
      </c>
      <c r="N449" s="188" t="s">
        <v>40</v>
      </c>
      <c r="O449" s="66"/>
      <c r="P449" s="189">
        <f>O449*H449</f>
        <v>0</v>
      </c>
      <c r="Q449" s="189">
        <v>7.3499999999999998E-3</v>
      </c>
      <c r="R449" s="189">
        <f>Q449*H449</f>
        <v>1.9070750999999999</v>
      </c>
      <c r="S449" s="189">
        <v>0</v>
      </c>
      <c r="T449" s="190">
        <f>S449*H449</f>
        <v>0</v>
      </c>
      <c r="U449" s="36"/>
      <c r="V449" s="36"/>
      <c r="W449" s="36"/>
      <c r="X449" s="36"/>
      <c r="Y449" s="36"/>
      <c r="Z449" s="36"/>
      <c r="AA449" s="36"/>
      <c r="AB449" s="36"/>
      <c r="AC449" s="36"/>
      <c r="AD449" s="36"/>
      <c r="AE449" s="36"/>
      <c r="AR449" s="191" t="s">
        <v>238</v>
      </c>
      <c r="AT449" s="191" t="s">
        <v>234</v>
      </c>
      <c r="AU449" s="191" t="s">
        <v>78</v>
      </c>
      <c r="AY449" s="19" t="s">
        <v>231</v>
      </c>
      <c r="BE449" s="192">
        <f>IF(N449="základní",J449,0)</f>
        <v>0</v>
      </c>
      <c r="BF449" s="192">
        <f>IF(N449="snížená",J449,0)</f>
        <v>0</v>
      </c>
      <c r="BG449" s="192">
        <f>IF(N449="zákl. přenesená",J449,0)</f>
        <v>0</v>
      </c>
      <c r="BH449" s="192">
        <f>IF(N449="sníž. přenesená",J449,0)</f>
        <v>0</v>
      </c>
      <c r="BI449" s="192">
        <f>IF(N449="nulová",J449,0)</f>
        <v>0</v>
      </c>
      <c r="BJ449" s="19" t="s">
        <v>76</v>
      </c>
      <c r="BK449" s="192">
        <f>ROUND(I449*H449,2)</f>
        <v>0</v>
      </c>
      <c r="BL449" s="19" t="s">
        <v>238</v>
      </c>
      <c r="BM449" s="191" t="s">
        <v>1567</v>
      </c>
    </row>
    <row r="450" spans="1:65" s="13" customFormat="1" ht="11.25">
      <c r="B450" s="198"/>
      <c r="C450" s="199"/>
      <c r="D450" s="193" t="s">
        <v>248</v>
      </c>
      <c r="E450" s="200" t="s">
        <v>19</v>
      </c>
      <c r="F450" s="201" t="s">
        <v>1568</v>
      </c>
      <c r="G450" s="199"/>
      <c r="H450" s="200" t="s">
        <v>19</v>
      </c>
      <c r="I450" s="202"/>
      <c r="J450" s="199"/>
      <c r="K450" s="199"/>
      <c r="L450" s="203"/>
      <c r="M450" s="204"/>
      <c r="N450" s="205"/>
      <c r="O450" s="205"/>
      <c r="P450" s="205"/>
      <c r="Q450" s="205"/>
      <c r="R450" s="205"/>
      <c r="S450" s="205"/>
      <c r="T450" s="206"/>
      <c r="AT450" s="207" t="s">
        <v>248</v>
      </c>
      <c r="AU450" s="207" t="s">
        <v>78</v>
      </c>
      <c r="AV450" s="13" t="s">
        <v>76</v>
      </c>
      <c r="AW450" s="13" t="s">
        <v>31</v>
      </c>
      <c r="AX450" s="13" t="s">
        <v>69</v>
      </c>
      <c r="AY450" s="207" t="s">
        <v>231</v>
      </c>
    </row>
    <row r="451" spans="1:65" s="14" customFormat="1" ht="11.25">
      <c r="B451" s="208"/>
      <c r="C451" s="209"/>
      <c r="D451" s="193" t="s">
        <v>248</v>
      </c>
      <c r="E451" s="210" t="s">
        <v>19</v>
      </c>
      <c r="F451" s="211" t="s">
        <v>1569</v>
      </c>
      <c r="G451" s="209"/>
      <c r="H451" s="212">
        <v>158.654</v>
      </c>
      <c r="I451" s="213"/>
      <c r="J451" s="209"/>
      <c r="K451" s="209"/>
      <c r="L451" s="214"/>
      <c r="M451" s="215"/>
      <c r="N451" s="216"/>
      <c r="O451" s="216"/>
      <c r="P451" s="216"/>
      <c r="Q451" s="216"/>
      <c r="R451" s="216"/>
      <c r="S451" s="216"/>
      <c r="T451" s="217"/>
      <c r="AT451" s="218" t="s">
        <v>248</v>
      </c>
      <c r="AU451" s="218" t="s">
        <v>78</v>
      </c>
      <c r="AV451" s="14" t="s">
        <v>78</v>
      </c>
      <c r="AW451" s="14" t="s">
        <v>31</v>
      </c>
      <c r="AX451" s="14" t="s">
        <v>69</v>
      </c>
      <c r="AY451" s="218" t="s">
        <v>231</v>
      </c>
    </row>
    <row r="452" spans="1:65" s="13" customFormat="1" ht="11.25">
      <c r="B452" s="198"/>
      <c r="C452" s="199"/>
      <c r="D452" s="193" t="s">
        <v>248</v>
      </c>
      <c r="E452" s="200" t="s">
        <v>19</v>
      </c>
      <c r="F452" s="201" t="s">
        <v>1570</v>
      </c>
      <c r="G452" s="199"/>
      <c r="H452" s="200" t="s">
        <v>19</v>
      </c>
      <c r="I452" s="202"/>
      <c r="J452" s="199"/>
      <c r="K452" s="199"/>
      <c r="L452" s="203"/>
      <c r="M452" s="204"/>
      <c r="N452" s="205"/>
      <c r="O452" s="205"/>
      <c r="P452" s="205"/>
      <c r="Q452" s="205"/>
      <c r="R452" s="205"/>
      <c r="S452" s="205"/>
      <c r="T452" s="206"/>
      <c r="AT452" s="207" t="s">
        <v>248</v>
      </c>
      <c r="AU452" s="207" t="s">
        <v>78</v>
      </c>
      <c r="AV452" s="13" t="s">
        <v>76</v>
      </c>
      <c r="AW452" s="13" t="s">
        <v>31</v>
      </c>
      <c r="AX452" s="13" t="s">
        <v>69</v>
      </c>
      <c r="AY452" s="207" t="s">
        <v>231</v>
      </c>
    </row>
    <row r="453" spans="1:65" s="14" customFormat="1" ht="11.25">
      <c r="B453" s="208"/>
      <c r="C453" s="209"/>
      <c r="D453" s="193" t="s">
        <v>248</v>
      </c>
      <c r="E453" s="210" t="s">
        <v>19</v>
      </c>
      <c r="F453" s="211" t="s">
        <v>1571</v>
      </c>
      <c r="G453" s="209"/>
      <c r="H453" s="212">
        <v>9.3699999999999992</v>
      </c>
      <c r="I453" s="213"/>
      <c r="J453" s="209"/>
      <c r="K453" s="209"/>
      <c r="L453" s="214"/>
      <c r="M453" s="215"/>
      <c r="N453" s="216"/>
      <c r="O453" s="216"/>
      <c r="P453" s="216"/>
      <c r="Q453" s="216"/>
      <c r="R453" s="216"/>
      <c r="S453" s="216"/>
      <c r="T453" s="217"/>
      <c r="AT453" s="218" t="s">
        <v>248</v>
      </c>
      <c r="AU453" s="218" t="s">
        <v>78</v>
      </c>
      <c r="AV453" s="14" t="s">
        <v>78</v>
      </c>
      <c r="AW453" s="14" t="s">
        <v>31</v>
      </c>
      <c r="AX453" s="14" t="s">
        <v>69</v>
      </c>
      <c r="AY453" s="218" t="s">
        <v>231</v>
      </c>
    </row>
    <row r="454" spans="1:65" s="14" customFormat="1" ht="22.5">
      <c r="B454" s="208"/>
      <c r="C454" s="209"/>
      <c r="D454" s="193" t="s">
        <v>248</v>
      </c>
      <c r="E454" s="210" t="s">
        <v>19</v>
      </c>
      <c r="F454" s="211" t="s">
        <v>1572</v>
      </c>
      <c r="G454" s="209"/>
      <c r="H454" s="212">
        <v>14.976000000000001</v>
      </c>
      <c r="I454" s="213"/>
      <c r="J454" s="209"/>
      <c r="K454" s="209"/>
      <c r="L454" s="214"/>
      <c r="M454" s="215"/>
      <c r="N454" s="216"/>
      <c r="O454" s="216"/>
      <c r="P454" s="216"/>
      <c r="Q454" s="216"/>
      <c r="R454" s="216"/>
      <c r="S454" s="216"/>
      <c r="T454" s="217"/>
      <c r="AT454" s="218" t="s">
        <v>248</v>
      </c>
      <c r="AU454" s="218" t="s">
        <v>78</v>
      </c>
      <c r="AV454" s="14" t="s">
        <v>78</v>
      </c>
      <c r="AW454" s="14" t="s">
        <v>31</v>
      </c>
      <c r="AX454" s="14" t="s">
        <v>69</v>
      </c>
      <c r="AY454" s="218" t="s">
        <v>231</v>
      </c>
    </row>
    <row r="455" spans="1:65" s="13" customFormat="1" ht="11.25">
      <c r="B455" s="198"/>
      <c r="C455" s="199"/>
      <c r="D455" s="193" t="s">
        <v>248</v>
      </c>
      <c r="E455" s="200" t="s">
        <v>19</v>
      </c>
      <c r="F455" s="201" t="s">
        <v>1573</v>
      </c>
      <c r="G455" s="199"/>
      <c r="H455" s="200" t="s">
        <v>19</v>
      </c>
      <c r="I455" s="202"/>
      <c r="J455" s="199"/>
      <c r="K455" s="199"/>
      <c r="L455" s="203"/>
      <c r="M455" s="204"/>
      <c r="N455" s="205"/>
      <c r="O455" s="205"/>
      <c r="P455" s="205"/>
      <c r="Q455" s="205"/>
      <c r="R455" s="205"/>
      <c r="S455" s="205"/>
      <c r="T455" s="206"/>
      <c r="AT455" s="207" t="s">
        <v>248</v>
      </c>
      <c r="AU455" s="207" t="s">
        <v>78</v>
      </c>
      <c r="AV455" s="13" t="s">
        <v>76</v>
      </c>
      <c r="AW455" s="13" t="s">
        <v>31</v>
      </c>
      <c r="AX455" s="13" t="s">
        <v>69</v>
      </c>
      <c r="AY455" s="207" t="s">
        <v>231</v>
      </c>
    </row>
    <row r="456" spans="1:65" s="14" customFormat="1" ht="11.25">
      <c r="B456" s="208"/>
      <c r="C456" s="209"/>
      <c r="D456" s="193" t="s">
        <v>248</v>
      </c>
      <c r="E456" s="210" t="s">
        <v>19</v>
      </c>
      <c r="F456" s="211" t="s">
        <v>1574</v>
      </c>
      <c r="G456" s="209"/>
      <c r="H456" s="212">
        <v>10.177</v>
      </c>
      <c r="I456" s="213"/>
      <c r="J456" s="209"/>
      <c r="K456" s="209"/>
      <c r="L456" s="214"/>
      <c r="M456" s="215"/>
      <c r="N456" s="216"/>
      <c r="O456" s="216"/>
      <c r="P456" s="216"/>
      <c r="Q456" s="216"/>
      <c r="R456" s="216"/>
      <c r="S456" s="216"/>
      <c r="T456" s="217"/>
      <c r="AT456" s="218" t="s">
        <v>248</v>
      </c>
      <c r="AU456" s="218" t="s">
        <v>78</v>
      </c>
      <c r="AV456" s="14" t="s">
        <v>78</v>
      </c>
      <c r="AW456" s="14" t="s">
        <v>31</v>
      </c>
      <c r="AX456" s="14" t="s">
        <v>69</v>
      </c>
      <c r="AY456" s="218" t="s">
        <v>231</v>
      </c>
    </row>
    <row r="457" spans="1:65" s="13" customFormat="1" ht="11.25">
      <c r="B457" s="198"/>
      <c r="C457" s="199"/>
      <c r="D457" s="193" t="s">
        <v>248</v>
      </c>
      <c r="E457" s="200" t="s">
        <v>19</v>
      </c>
      <c r="F457" s="201" t="s">
        <v>1575</v>
      </c>
      <c r="G457" s="199"/>
      <c r="H457" s="200" t="s">
        <v>19</v>
      </c>
      <c r="I457" s="202"/>
      <c r="J457" s="199"/>
      <c r="K457" s="199"/>
      <c r="L457" s="203"/>
      <c r="M457" s="204"/>
      <c r="N457" s="205"/>
      <c r="O457" s="205"/>
      <c r="P457" s="205"/>
      <c r="Q457" s="205"/>
      <c r="R457" s="205"/>
      <c r="S457" s="205"/>
      <c r="T457" s="206"/>
      <c r="AT457" s="207" t="s">
        <v>248</v>
      </c>
      <c r="AU457" s="207" t="s">
        <v>78</v>
      </c>
      <c r="AV457" s="13" t="s">
        <v>76</v>
      </c>
      <c r="AW457" s="13" t="s">
        <v>31</v>
      </c>
      <c r="AX457" s="13" t="s">
        <v>69</v>
      </c>
      <c r="AY457" s="207" t="s">
        <v>231</v>
      </c>
    </row>
    <row r="458" spans="1:65" s="14" customFormat="1" ht="11.25">
      <c r="B458" s="208"/>
      <c r="C458" s="209"/>
      <c r="D458" s="193" t="s">
        <v>248</v>
      </c>
      <c r="E458" s="210" t="s">
        <v>19</v>
      </c>
      <c r="F458" s="211" t="s">
        <v>1576</v>
      </c>
      <c r="G458" s="209"/>
      <c r="H458" s="212">
        <v>57.927999999999997</v>
      </c>
      <c r="I458" s="213"/>
      <c r="J458" s="209"/>
      <c r="K458" s="209"/>
      <c r="L458" s="214"/>
      <c r="M458" s="215"/>
      <c r="N458" s="216"/>
      <c r="O458" s="216"/>
      <c r="P458" s="216"/>
      <c r="Q458" s="216"/>
      <c r="R458" s="216"/>
      <c r="S458" s="216"/>
      <c r="T458" s="217"/>
      <c r="AT458" s="218" t="s">
        <v>248</v>
      </c>
      <c r="AU458" s="218" t="s">
        <v>78</v>
      </c>
      <c r="AV458" s="14" t="s">
        <v>78</v>
      </c>
      <c r="AW458" s="14" t="s">
        <v>31</v>
      </c>
      <c r="AX458" s="14" t="s">
        <v>69</v>
      </c>
      <c r="AY458" s="218" t="s">
        <v>231</v>
      </c>
    </row>
    <row r="459" spans="1:65" s="13" customFormat="1" ht="11.25">
      <c r="B459" s="198"/>
      <c r="C459" s="199"/>
      <c r="D459" s="193" t="s">
        <v>248</v>
      </c>
      <c r="E459" s="200" t="s">
        <v>19</v>
      </c>
      <c r="F459" s="201" t="s">
        <v>1577</v>
      </c>
      <c r="G459" s="199"/>
      <c r="H459" s="200" t="s">
        <v>19</v>
      </c>
      <c r="I459" s="202"/>
      <c r="J459" s="199"/>
      <c r="K459" s="199"/>
      <c r="L459" s="203"/>
      <c r="M459" s="204"/>
      <c r="N459" s="205"/>
      <c r="O459" s="205"/>
      <c r="P459" s="205"/>
      <c r="Q459" s="205"/>
      <c r="R459" s="205"/>
      <c r="S459" s="205"/>
      <c r="T459" s="206"/>
      <c r="AT459" s="207" t="s">
        <v>248</v>
      </c>
      <c r="AU459" s="207" t="s">
        <v>78</v>
      </c>
      <c r="AV459" s="13" t="s">
        <v>76</v>
      </c>
      <c r="AW459" s="13" t="s">
        <v>31</v>
      </c>
      <c r="AX459" s="13" t="s">
        <v>69</v>
      </c>
      <c r="AY459" s="207" t="s">
        <v>231</v>
      </c>
    </row>
    <row r="460" spans="1:65" s="14" customFormat="1" ht="11.25">
      <c r="B460" s="208"/>
      <c r="C460" s="209"/>
      <c r="D460" s="193" t="s">
        <v>248</v>
      </c>
      <c r="E460" s="210" t="s">
        <v>19</v>
      </c>
      <c r="F460" s="211" t="s">
        <v>1578</v>
      </c>
      <c r="G460" s="209"/>
      <c r="H460" s="212">
        <v>8.2609999999999992</v>
      </c>
      <c r="I460" s="213"/>
      <c r="J460" s="209"/>
      <c r="K460" s="209"/>
      <c r="L460" s="214"/>
      <c r="M460" s="215"/>
      <c r="N460" s="216"/>
      <c r="O460" s="216"/>
      <c r="P460" s="216"/>
      <c r="Q460" s="216"/>
      <c r="R460" s="216"/>
      <c r="S460" s="216"/>
      <c r="T460" s="217"/>
      <c r="AT460" s="218" t="s">
        <v>248</v>
      </c>
      <c r="AU460" s="218" t="s">
        <v>78</v>
      </c>
      <c r="AV460" s="14" t="s">
        <v>78</v>
      </c>
      <c r="AW460" s="14" t="s">
        <v>31</v>
      </c>
      <c r="AX460" s="14" t="s">
        <v>69</v>
      </c>
      <c r="AY460" s="218" t="s">
        <v>231</v>
      </c>
    </row>
    <row r="461" spans="1:65" s="13" customFormat="1" ht="11.25">
      <c r="B461" s="198"/>
      <c r="C461" s="199"/>
      <c r="D461" s="193" t="s">
        <v>248</v>
      </c>
      <c r="E461" s="200" t="s">
        <v>19</v>
      </c>
      <c r="F461" s="201" t="s">
        <v>1485</v>
      </c>
      <c r="G461" s="199"/>
      <c r="H461" s="200" t="s">
        <v>19</v>
      </c>
      <c r="I461" s="202"/>
      <c r="J461" s="199"/>
      <c r="K461" s="199"/>
      <c r="L461" s="203"/>
      <c r="M461" s="204"/>
      <c r="N461" s="205"/>
      <c r="O461" s="205"/>
      <c r="P461" s="205"/>
      <c r="Q461" s="205"/>
      <c r="R461" s="205"/>
      <c r="S461" s="205"/>
      <c r="T461" s="206"/>
      <c r="AT461" s="207" t="s">
        <v>248</v>
      </c>
      <c r="AU461" s="207" t="s">
        <v>78</v>
      </c>
      <c r="AV461" s="13" t="s">
        <v>76</v>
      </c>
      <c r="AW461" s="13" t="s">
        <v>31</v>
      </c>
      <c r="AX461" s="13" t="s">
        <v>69</v>
      </c>
      <c r="AY461" s="207" t="s">
        <v>231</v>
      </c>
    </row>
    <row r="462" spans="1:65" s="14" customFormat="1" ht="11.25">
      <c r="B462" s="208"/>
      <c r="C462" s="209"/>
      <c r="D462" s="193" t="s">
        <v>248</v>
      </c>
      <c r="E462" s="210" t="s">
        <v>19</v>
      </c>
      <c r="F462" s="211" t="s">
        <v>1486</v>
      </c>
      <c r="G462" s="209"/>
      <c r="H462" s="212">
        <v>0.1</v>
      </c>
      <c r="I462" s="213"/>
      <c r="J462" s="209"/>
      <c r="K462" s="209"/>
      <c r="L462" s="214"/>
      <c r="M462" s="215"/>
      <c r="N462" s="216"/>
      <c r="O462" s="216"/>
      <c r="P462" s="216"/>
      <c r="Q462" s="216"/>
      <c r="R462" s="216"/>
      <c r="S462" s="216"/>
      <c r="T462" s="217"/>
      <c r="AT462" s="218" t="s">
        <v>248</v>
      </c>
      <c r="AU462" s="218" t="s">
        <v>78</v>
      </c>
      <c r="AV462" s="14" t="s">
        <v>78</v>
      </c>
      <c r="AW462" s="14" t="s">
        <v>31</v>
      </c>
      <c r="AX462" s="14" t="s">
        <v>69</v>
      </c>
      <c r="AY462" s="218" t="s">
        <v>231</v>
      </c>
    </row>
    <row r="463" spans="1:65" s="15" customFormat="1" ht="11.25">
      <c r="B463" s="219"/>
      <c r="C463" s="220"/>
      <c r="D463" s="193" t="s">
        <v>248</v>
      </c>
      <c r="E463" s="221" t="s">
        <v>19</v>
      </c>
      <c r="F463" s="222" t="s">
        <v>260</v>
      </c>
      <c r="G463" s="220"/>
      <c r="H463" s="223">
        <v>259.46600000000001</v>
      </c>
      <c r="I463" s="224"/>
      <c r="J463" s="220"/>
      <c r="K463" s="220"/>
      <c r="L463" s="225"/>
      <c r="M463" s="226"/>
      <c r="N463" s="227"/>
      <c r="O463" s="227"/>
      <c r="P463" s="227"/>
      <c r="Q463" s="227"/>
      <c r="R463" s="227"/>
      <c r="S463" s="227"/>
      <c r="T463" s="228"/>
      <c r="AT463" s="229" t="s">
        <v>248</v>
      </c>
      <c r="AU463" s="229" t="s">
        <v>78</v>
      </c>
      <c r="AV463" s="15" t="s">
        <v>238</v>
      </c>
      <c r="AW463" s="15" t="s">
        <v>31</v>
      </c>
      <c r="AX463" s="15" t="s">
        <v>76</v>
      </c>
      <c r="AY463" s="229" t="s">
        <v>231</v>
      </c>
    </row>
    <row r="464" spans="1:65" s="2" customFormat="1" ht="37.9" customHeight="1">
      <c r="A464" s="36"/>
      <c r="B464" s="37"/>
      <c r="C464" s="180" t="s">
        <v>983</v>
      </c>
      <c r="D464" s="180" t="s">
        <v>234</v>
      </c>
      <c r="E464" s="181" t="s">
        <v>1579</v>
      </c>
      <c r="F464" s="182" t="s">
        <v>1580</v>
      </c>
      <c r="G464" s="183" t="s">
        <v>243</v>
      </c>
      <c r="H464" s="184">
        <v>74.674000000000007</v>
      </c>
      <c r="I464" s="185"/>
      <c r="J464" s="186">
        <f>ROUND(I464*H464,2)</f>
        <v>0</v>
      </c>
      <c r="K464" s="182" t="s">
        <v>244</v>
      </c>
      <c r="L464" s="41"/>
      <c r="M464" s="187" t="s">
        <v>19</v>
      </c>
      <c r="N464" s="188" t="s">
        <v>40</v>
      </c>
      <c r="O464" s="66"/>
      <c r="P464" s="189">
        <f>O464*H464</f>
        <v>0</v>
      </c>
      <c r="Q464" s="189">
        <v>4.3800000000000002E-3</v>
      </c>
      <c r="R464" s="189">
        <f>Q464*H464</f>
        <v>0.32707212000000002</v>
      </c>
      <c r="S464" s="189">
        <v>0</v>
      </c>
      <c r="T464" s="190">
        <f>S464*H464</f>
        <v>0</v>
      </c>
      <c r="U464" s="36"/>
      <c r="V464" s="36"/>
      <c r="W464" s="36"/>
      <c r="X464" s="36"/>
      <c r="Y464" s="36"/>
      <c r="Z464" s="36"/>
      <c r="AA464" s="36"/>
      <c r="AB464" s="36"/>
      <c r="AC464" s="36"/>
      <c r="AD464" s="36"/>
      <c r="AE464" s="36"/>
      <c r="AR464" s="191" t="s">
        <v>238</v>
      </c>
      <c r="AT464" s="191" t="s">
        <v>234</v>
      </c>
      <c r="AU464" s="191" t="s">
        <v>78</v>
      </c>
      <c r="AY464" s="19" t="s">
        <v>231</v>
      </c>
      <c r="BE464" s="192">
        <f>IF(N464="základní",J464,0)</f>
        <v>0</v>
      </c>
      <c r="BF464" s="192">
        <f>IF(N464="snížená",J464,0)</f>
        <v>0</v>
      </c>
      <c r="BG464" s="192">
        <f>IF(N464="zákl. přenesená",J464,0)</f>
        <v>0</v>
      </c>
      <c r="BH464" s="192">
        <f>IF(N464="sníž. přenesená",J464,0)</f>
        <v>0</v>
      </c>
      <c r="BI464" s="192">
        <f>IF(N464="nulová",J464,0)</f>
        <v>0</v>
      </c>
      <c r="BJ464" s="19" t="s">
        <v>76</v>
      </c>
      <c r="BK464" s="192">
        <f>ROUND(I464*H464,2)</f>
        <v>0</v>
      </c>
      <c r="BL464" s="19" t="s">
        <v>238</v>
      </c>
      <c r="BM464" s="191" t="s">
        <v>1581</v>
      </c>
    </row>
    <row r="465" spans="1:65" s="2" customFormat="1" ht="29.25">
      <c r="A465" s="36"/>
      <c r="B465" s="37"/>
      <c r="C465" s="38"/>
      <c r="D465" s="193" t="s">
        <v>246</v>
      </c>
      <c r="E465" s="38"/>
      <c r="F465" s="194" t="s">
        <v>1582</v>
      </c>
      <c r="G465" s="38"/>
      <c r="H465" s="38"/>
      <c r="I465" s="195"/>
      <c r="J465" s="38"/>
      <c r="K465" s="38"/>
      <c r="L465" s="41"/>
      <c r="M465" s="196"/>
      <c r="N465" s="197"/>
      <c r="O465" s="66"/>
      <c r="P465" s="66"/>
      <c r="Q465" s="66"/>
      <c r="R465" s="66"/>
      <c r="S465" s="66"/>
      <c r="T465" s="67"/>
      <c r="U465" s="36"/>
      <c r="V465" s="36"/>
      <c r="W465" s="36"/>
      <c r="X465" s="36"/>
      <c r="Y465" s="36"/>
      <c r="Z465" s="36"/>
      <c r="AA465" s="36"/>
      <c r="AB465" s="36"/>
      <c r="AC465" s="36"/>
      <c r="AD465" s="36"/>
      <c r="AE465" s="36"/>
      <c r="AT465" s="19" t="s">
        <v>246</v>
      </c>
      <c r="AU465" s="19" t="s">
        <v>78</v>
      </c>
    </row>
    <row r="466" spans="1:65" s="13" customFormat="1" ht="11.25">
      <c r="B466" s="198"/>
      <c r="C466" s="199"/>
      <c r="D466" s="193" t="s">
        <v>248</v>
      </c>
      <c r="E466" s="200" t="s">
        <v>19</v>
      </c>
      <c r="F466" s="201" t="s">
        <v>1570</v>
      </c>
      <c r="G466" s="199"/>
      <c r="H466" s="200" t="s">
        <v>19</v>
      </c>
      <c r="I466" s="202"/>
      <c r="J466" s="199"/>
      <c r="K466" s="199"/>
      <c r="L466" s="203"/>
      <c r="M466" s="204"/>
      <c r="N466" s="205"/>
      <c r="O466" s="205"/>
      <c r="P466" s="205"/>
      <c r="Q466" s="205"/>
      <c r="R466" s="205"/>
      <c r="S466" s="205"/>
      <c r="T466" s="206"/>
      <c r="AT466" s="207" t="s">
        <v>248</v>
      </c>
      <c r="AU466" s="207" t="s">
        <v>78</v>
      </c>
      <c r="AV466" s="13" t="s">
        <v>76</v>
      </c>
      <c r="AW466" s="13" t="s">
        <v>31</v>
      </c>
      <c r="AX466" s="13" t="s">
        <v>69</v>
      </c>
      <c r="AY466" s="207" t="s">
        <v>231</v>
      </c>
    </row>
    <row r="467" spans="1:65" s="14" customFormat="1" ht="11.25">
      <c r="B467" s="208"/>
      <c r="C467" s="209"/>
      <c r="D467" s="193" t="s">
        <v>248</v>
      </c>
      <c r="E467" s="210" t="s">
        <v>19</v>
      </c>
      <c r="F467" s="211" t="s">
        <v>1583</v>
      </c>
      <c r="G467" s="209"/>
      <c r="H467" s="212">
        <v>18.739000000000001</v>
      </c>
      <c r="I467" s="213"/>
      <c r="J467" s="209"/>
      <c r="K467" s="209"/>
      <c r="L467" s="214"/>
      <c r="M467" s="215"/>
      <c r="N467" s="216"/>
      <c r="O467" s="216"/>
      <c r="P467" s="216"/>
      <c r="Q467" s="216"/>
      <c r="R467" s="216"/>
      <c r="S467" s="216"/>
      <c r="T467" s="217"/>
      <c r="AT467" s="218" t="s">
        <v>248</v>
      </c>
      <c r="AU467" s="218" t="s">
        <v>78</v>
      </c>
      <c r="AV467" s="14" t="s">
        <v>78</v>
      </c>
      <c r="AW467" s="14" t="s">
        <v>31</v>
      </c>
      <c r="AX467" s="14" t="s">
        <v>69</v>
      </c>
      <c r="AY467" s="218" t="s">
        <v>231</v>
      </c>
    </row>
    <row r="468" spans="1:65" s="14" customFormat="1" ht="11.25">
      <c r="B468" s="208"/>
      <c r="C468" s="209"/>
      <c r="D468" s="193" t="s">
        <v>248</v>
      </c>
      <c r="E468" s="210" t="s">
        <v>19</v>
      </c>
      <c r="F468" s="211" t="s">
        <v>1584</v>
      </c>
      <c r="G468" s="209"/>
      <c r="H468" s="212">
        <v>13.157999999999999</v>
      </c>
      <c r="I468" s="213"/>
      <c r="J468" s="209"/>
      <c r="K468" s="209"/>
      <c r="L468" s="214"/>
      <c r="M468" s="215"/>
      <c r="N468" s="216"/>
      <c r="O468" s="216"/>
      <c r="P468" s="216"/>
      <c r="Q468" s="216"/>
      <c r="R468" s="216"/>
      <c r="S468" s="216"/>
      <c r="T468" s="217"/>
      <c r="AT468" s="218" t="s">
        <v>248</v>
      </c>
      <c r="AU468" s="218" t="s">
        <v>78</v>
      </c>
      <c r="AV468" s="14" t="s">
        <v>78</v>
      </c>
      <c r="AW468" s="14" t="s">
        <v>31</v>
      </c>
      <c r="AX468" s="14" t="s">
        <v>69</v>
      </c>
      <c r="AY468" s="218" t="s">
        <v>231</v>
      </c>
    </row>
    <row r="469" spans="1:65" s="14" customFormat="1" ht="11.25">
      <c r="B469" s="208"/>
      <c r="C469" s="209"/>
      <c r="D469" s="193" t="s">
        <v>248</v>
      </c>
      <c r="E469" s="210" t="s">
        <v>19</v>
      </c>
      <c r="F469" s="211" t="s">
        <v>1585</v>
      </c>
      <c r="G469" s="209"/>
      <c r="H469" s="212">
        <v>6.9489999999999998</v>
      </c>
      <c r="I469" s="213"/>
      <c r="J469" s="209"/>
      <c r="K469" s="209"/>
      <c r="L469" s="214"/>
      <c r="M469" s="215"/>
      <c r="N469" s="216"/>
      <c r="O469" s="216"/>
      <c r="P469" s="216"/>
      <c r="Q469" s="216"/>
      <c r="R469" s="216"/>
      <c r="S469" s="216"/>
      <c r="T469" s="217"/>
      <c r="AT469" s="218" t="s">
        <v>248</v>
      </c>
      <c r="AU469" s="218" t="s">
        <v>78</v>
      </c>
      <c r="AV469" s="14" t="s">
        <v>78</v>
      </c>
      <c r="AW469" s="14" t="s">
        <v>31</v>
      </c>
      <c r="AX469" s="14" t="s">
        <v>69</v>
      </c>
      <c r="AY469" s="218" t="s">
        <v>231</v>
      </c>
    </row>
    <row r="470" spans="1:65" s="13" customFormat="1" ht="11.25">
      <c r="B470" s="198"/>
      <c r="C470" s="199"/>
      <c r="D470" s="193" t="s">
        <v>248</v>
      </c>
      <c r="E470" s="200" t="s">
        <v>19</v>
      </c>
      <c r="F470" s="201" t="s">
        <v>1573</v>
      </c>
      <c r="G470" s="199"/>
      <c r="H470" s="200" t="s">
        <v>19</v>
      </c>
      <c r="I470" s="202"/>
      <c r="J470" s="199"/>
      <c r="K470" s="199"/>
      <c r="L470" s="203"/>
      <c r="M470" s="204"/>
      <c r="N470" s="205"/>
      <c r="O470" s="205"/>
      <c r="P470" s="205"/>
      <c r="Q470" s="205"/>
      <c r="R470" s="205"/>
      <c r="S470" s="205"/>
      <c r="T470" s="206"/>
      <c r="AT470" s="207" t="s">
        <v>248</v>
      </c>
      <c r="AU470" s="207" t="s">
        <v>78</v>
      </c>
      <c r="AV470" s="13" t="s">
        <v>76</v>
      </c>
      <c r="AW470" s="13" t="s">
        <v>31</v>
      </c>
      <c r="AX470" s="13" t="s">
        <v>69</v>
      </c>
      <c r="AY470" s="207" t="s">
        <v>231</v>
      </c>
    </row>
    <row r="471" spans="1:65" s="14" customFormat="1" ht="11.25">
      <c r="B471" s="208"/>
      <c r="C471" s="209"/>
      <c r="D471" s="193" t="s">
        <v>248</v>
      </c>
      <c r="E471" s="210" t="s">
        <v>19</v>
      </c>
      <c r="F471" s="211" t="s">
        <v>1586</v>
      </c>
      <c r="G471" s="209"/>
      <c r="H471" s="212">
        <v>7.1180000000000003</v>
      </c>
      <c r="I471" s="213"/>
      <c r="J471" s="209"/>
      <c r="K471" s="209"/>
      <c r="L471" s="214"/>
      <c r="M471" s="215"/>
      <c r="N471" s="216"/>
      <c r="O471" s="216"/>
      <c r="P471" s="216"/>
      <c r="Q471" s="216"/>
      <c r="R471" s="216"/>
      <c r="S471" s="216"/>
      <c r="T471" s="217"/>
      <c r="AT471" s="218" t="s">
        <v>248</v>
      </c>
      <c r="AU471" s="218" t="s">
        <v>78</v>
      </c>
      <c r="AV471" s="14" t="s">
        <v>78</v>
      </c>
      <c r="AW471" s="14" t="s">
        <v>31</v>
      </c>
      <c r="AX471" s="14" t="s">
        <v>69</v>
      </c>
      <c r="AY471" s="218" t="s">
        <v>231</v>
      </c>
    </row>
    <row r="472" spans="1:65" s="14" customFormat="1" ht="11.25">
      <c r="B472" s="208"/>
      <c r="C472" s="209"/>
      <c r="D472" s="193" t="s">
        <v>248</v>
      </c>
      <c r="E472" s="210" t="s">
        <v>19</v>
      </c>
      <c r="F472" s="211" t="s">
        <v>1587</v>
      </c>
      <c r="G472" s="209"/>
      <c r="H472" s="212">
        <v>3.93</v>
      </c>
      <c r="I472" s="213"/>
      <c r="J472" s="209"/>
      <c r="K472" s="209"/>
      <c r="L472" s="214"/>
      <c r="M472" s="215"/>
      <c r="N472" s="216"/>
      <c r="O472" s="216"/>
      <c r="P472" s="216"/>
      <c r="Q472" s="216"/>
      <c r="R472" s="216"/>
      <c r="S472" s="216"/>
      <c r="T472" s="217"/>
      <c r="AT472" s="218" t="s">
        <v>248</v>
      </c>
      <c r="AU472" s="218" t="s">
        <v>78</v>
      </c>
      <c r="AV472" s="14" t="s">
        <v>78</v>
      </c>
      <c r="AW472" s="14" t="s">
        <v>31</v>
      </c>
      <c r="AX472" s="14" t="s">
        <v>69</v>
      </c>
      <c r="AY472" s="218" t="s">
        <v>231</v>
      </c>
    </row>
    <row r="473" spans="1:65" s="13" customFormat="1" ht="11.25">
      <c r="B473" s="198"/>
      <c r="C473" s="199"/>
      <c r="D473" s="193" t="s">
        <v>248</v>
      </c>
      <c r="E473" s="200" t="s">
        <v>19</v>
      </c>
      <c r="F473" s="201" t="s">
        <v>1588</v>
      </c>
      <c r="G473" s="199"/>
      <c r="H473" s="200" t="s">
        <v>19</v>
      </c>
      <c r="I473" s="202"/>
      <c r="J473" s="199"/>
      <c r="K473" s="199"/>
      <c r="L473" s="203"/>
      <c r="M473" s="204"/>
      <c r="N473" s="205"/>
      <c r="O473" s="205"/>
      <c r="P473" s="205"/>
      <c r="Q473" s="205"/>
      <c r="R473" s="205"/>
      <c r="S473" s="205"/>
      <c r="T473" s="206"/>
      <c r="AT473" s="207" t="s">
        <v>248</v>
      </c>
      <c r="AU473" s="207" t="s">
        <v>78</v>
      </c>
      <c r="AV473" s="13" t="s">
        <v>76</v>
      </c>
      <c r="AW473" s="13" t="s">
        <v>31</v>
      </c>
      <c r="AX473" s="13" t="s">
        <v>69</v>
      </c>
      <c r="AY473" s="207" t="s">
        <v>231</v>
      </c>
    </row>
    <row r="474" spans="1:65" s="14" customFormat="1" ht="11.25">
      <c r="B474" s="208"/>
      <c r="C474" s="209"/>
      <c r="D474" s="193" t="s">
        <v>248</v>
      </c>
      <c r="E474" s="210" t="s">
        <v>19</v>
      </c>
      <c r="F474" s="211" t="s">
        <v>1589</v>
      </c>
      <c r="G474" s="209"/>
      <c r="H474" s="212">
        <v>24.78</v>
      </c>
      <c r="I474" s="213"/>
      <c r="J474" s="209"/>
      <c r="K474" s="209"/>
      <c r="L474" s="214"/>
      <c r="M474" s="215"/>
      <c r="N474" s="216"/>
      <c r="O474" s="216"/>
      <c r="P474" s="216"/>
      <c r="Q474" s="216"/>
      <c r="R474" s="216"/>
      <c r="S474" s="216"/>
      <c r="T474" s="217"/>
      <c r="AT474" s="218" t="s">
        <v>248</v>
      </c>
      <c r="AU474" s="218" t="s">
        <v>78</v>
      </c>
      <c r="AV474" s="14" t="s">
        <v>78</v>
      </c>
      <c r="AW474" s="14" t="s">
        <v>31</v>
      </c>
      <c r="AX474" s="14" t="s">
        <v>69</v>
      </c>
      <c r="AY474" s="218" t="s">
        <v>231</v>
      </c>
    </row>
    <row r="475" spans="1:65" s="15" customFormat="1" ht="11.25">
      <c r="B475" s="219"/>
      <c r="C475" s="220"/>
      <c r="D475" s="193" t="s">
        <v>248</v>
      </c>
      <c r="E475" s="221" t="s">
        <v>19</v>
      </c>
      <c r="F475" s="222" t="s">
        <v>260</v>
      </c>
      <c r="G475" s="220"/>
      <c r="H475" s="223">
        <v>74.674000000000007</v>
      </c>
      <c r="I475" s="224"/>
      <c r="J475" s="220"/>
      <c r="K475" s="220"/>
      <c r="L475" s="225"/>
      <c r="M475" s="226"/>
      <c r="N475" s="227"/>
      <c r="O475" s="227"/>
      <c r="P475" s="227"/>
      <c r="Q475" s="227"/>
      <c r="R475" s="227"/>
      <c r="S475" s="227"/>
      <c r="T475" s="228"/>
      <c r="AT475" s="229" t="s">
        <v>248</v>
      </c>
      <c r="AU475" s="229" t="s">
        <v>78</v>
      </c>
      <c r="AV475" s="15" t="s">
        <v>238</v>
      </c>
      <c r="AW475" s="15" t="s">
        <v>31</v>
      </c>
      <c r="AX475" s="15" t="s">
        <v>76</v>
      </c>
      <c r="AY475" s="229" t="s">
        <v>231</v>
      </c>
    </row>
    <row r="476" spans="1:65" s="2" customFormat="1" ht="24.2" customHeight="1">
      <c r="A476" s="36"/>
      <c r="B476" s="37"/>
      <c r="C476" s="180" t="s">
        <v>1563</v>
      </c>
      <c r="D476" s="180" t="s">
        <v>234</v>
      </c>
      <c r="E476" s="181" t="s">
        <v>1590</v>
      </c>
      <c r="F476" s="182" t="s">
        <v>1591</v>
      </c>
      <c r="G476" s="183" t="s">
        <v>243</v>
      </c>
      <c r="H476" s="184">
        <v>157.28399999999999</v>
      </c>
      <c r="I476" s="185"/>
      <c r="J476" s="186">
        <f>ROUND(I476*H476,2)</f>
        <v>0</v>
      </c>
      <c r="K476" s="182" t="s">
        <v>244</v>
      </c>
      <c r="L476" s="41"/>
      <c r="M476" s="187" t="s">
        <v>19</v>
      </c>
      <c r="N476" s="188" t="s">
        <v>40</v>
      </c>
      <c r="O476" s="66"/>
      <c r="P476" s="189">
        <f>O476*H476</f>
        <v>0</v>
      </c>
      <c r="Q476" s="189">
        <v>3.0000000000000001E-3</v>
      </c>
      <c r="R476" s="189">
        <f>Q476*H476</f>
        <v>0.47185199999999999</v>
      </c>
      <c r="S476" s="189">
        <v>0</v>
      </c>
      <c r="T476" s="190">
        <f>S476*H476</f>
        <v>0</v>
      </c>
      <c r="U476" s="36"/>
      <c r="V476" s="36"/>
      <c r="W476" s="36"/>
      <c r="X476" s="36"/>
      <c r="Y476" s="36"/>
      <c r="Z476" s="36"/>
      <c r="AA476" s="36"/>
      <c r="AB476" s="36"/>
      <c r="AC476" s="36"/>
      <c r="AD476" s="36"/>
      <c r="AE476" s="36"/>
      <c r="AR476" s="191" t="s">
        <v>238</v>
      </c>
      <c r="AT476" s="191" t="s">
        <v>234</v>
      </c>
      <c r="AU476" s="191" t="s">
        <v>78</v>
      </c>
      <c r="AY476" s="19" t="s">
        <v>231</v>
      </c>
      <c r="BE476" s="192">
        <f>IF(N476="základní",J476,0)</f>
        <v>0</v>
      </c>
      <c r="BF476" s="192">
        <f>IF(N476="snížená",J476,0)</f>
        <v>0</v>
      </c>
      <c r="BG476" s="192">
        <f>IF(N476="zákl. přenesená",J476,0)</f>
        <v>0</v>
      </c>
      <c r="BH476" s="192">
        <f>IF(N476="sníž. přenesená",J476,0)</f>
        <v>0</v>
      </c>
      <c r="BI476" s="192">
        <f>IF(N476="nulová",J476,0)</f>
        <v>0</v>
      </c>
      <c r="BJ476" s="19" t="s">
        <v>76</v>
      </c>
      <c r="BK476" s="192">
        <f>ROUND(I476*H476,2)</f>
        <v>0</v>
      </c>
      <c r="BL476" s="19" t="s">
        <v>238</v>
      </c>
      <c r="BM476" s="191" t="s">
        <v>1592</v>
      </c>
    </row>
    <row r="477" spans="1:65" s="13" customFormat="1" ht="11.25">
      <c r="B477" s="198"/>
      <c r="C477" s="199"/>
      <c r="D477" s="193" t="s">
        <v>248</v>
      </c>
      <c r="E477" s="200" t="s">
        <v>19</v>
      </c>
      <c r="F477" s="201" t="s">
        <v>1593</v>
      </c>
      <c r="G477" s="199"/>
      <c r="H477" s="200" t="s">
        <v>19</v>
      </c>
      <c r="I477" s="202"/>
      <c r="J477" s="199"/>
      <c r="K477" s="199"/>
      <c r="L477" s="203"/>
      <c r="M477" s="204"/>
      <c r="N477" s="205"/>
      <c r="O477" s="205"/>
      <c r="P477" s="205"/>
      <c r="Q477" s="205"/>
      <c r="R477" s="205"/>
      <c r="S477" s="205"/>
      <c r="T477" s="206"/>
      <c r="AT477" s="207" t="s">
        <v>248</v>
      </c>
      <c r="AU477" s="207" t="s">
        <v>78</v>
      </c>
      <c r="AV477" s="13" t="s">
        <v>76</v>
      </c>
      <c r="AW477" s="13" t="s">
        <v>31</v>
      </c>
      <c r="AX477" s="13" t="s">
        <v>69</v>
      </c>
      <c r="AY477" s="207" t="s">
        <v>231</v>
      </c>
    </row>
    <row r="478" spans="1:65" s="14" customFormat="1" ht="11.25">
      <c r="B478" s="208"/>
      <c r="C478" s="209"/>
      <c r="D478" s="193" t="s">
        <v>248</v>
      </c>
      <c r="E478" s="210" t="s">
        <v>19</v>
      </c>
      <c r="F478" s="211" t="s">
        <v>1594</v>
      </c>
      <c r="G478" s="209"/>
      <c r="H478" s="212">
        <v>259.36599999999999</v>
      </c>
      <c r="I478" s="213"/>
      <c r="J478" s="209"/>
      <c r="K478" s="209"/>
      <c r="L478" s="214"/>
      <c r="M478" s="215"/>
      <c r="N478" s="216"/>
      <c r="O478" s="216"/>
      <c r="P478" s="216"/>
      <c r="Q478" s="216"/>
      <c r="R478" s="216"/>
      <c r="S478" s="216"/>
      <c r="T478" s="217"/>
      <c r="AT478" s="218" t="s">
        <v>248</v>
      </c>
      <c r="AU478" s="218" t="s">
        <v>78</v>
      </c>
      <c r="AV478" s="14" t="s">
        <v>78</v>
      </c>
      <c r="AW478" s="14" t="s">
        <v>31</v>
      </c>
      <c r="AX478" s="14" t="s">
        <v>69</v>
      </c>
      <c r="AY478" s="218" t="s">
        <v>231</v>
      </c>
    </row>
    <row r="479" spans="1:65" s="13" customFormat="1" ht="11.25">
      <c r="B479" s="198"/>
      <c r="C479" s="199"/>
      <c r="D479" s="193" t="s">
        <v>248</v>
      </c>
      <c r="E479" s="200" t="s">
        <v>19</v>
      </c>
      <c r="F479" s="201" t="s">
        <v>1595</v>
      </c>
      <c r="G479" s="199"/>
      <c r="H479" s="200" t="s">
        <v>19</v>
      </c>
      <c r="I479" s="202"/>
      <c r="J479" s="199"/>
      <c r="K479" s="199"/>
      <c r="L479" s="203"/>
      <c r="M479" s="204"/>
      <c r="N479" s="205"/>
      <c r="O479" s="205"/>
      <c r="P479" s="205"/>
      <c r="Q479" s="205"/>
      <c r="R479" s="205"/>
      <c r="S479" s="205"/>
      <c r="T479" s="206"/>
      <c r="AT479" s="207" t="s">
        <v>248</v>
      </c>
      <c r="AU479" s="207" t="s">
        <v>78</v>
      </c>
      <c r="AV479" s="13" t="s">
        <v>76</v>
      </c>
      <c r="AW479" s="13" t="s">
        <v>31</v>
      </c>
      <c r="AX479" s="13" t="s">
        <v>69</v>
      </c>
      <c r="AY479" s="207" t="s">
        <v>231</v>
      </c>
    </row>
    <row r="480" spans="1:65" s="14" customFormat="1" ht="11.25">
      <c r="B480" s="208"/>
      <c r="C480" s="209"/>
      <c r="D480" s="193" t="s">
        <v>248</v>
      </c>
      <c r="E480" s="210" t="s">
        <v>19</v>
      </c>
      <c r="F480" s="211" t="s">
        <v>1596</v>
      </c>
      <c r="G480" s="209"/>
      <c r="H480" s="212">
        <v>-85.507000000000005</v>
      </c>
      <c r="I480" s="213"/>
      <c r="J480" s="209"/>
      <c r="K480" s="209"/>
      <c r="L480" s="214"/>
      <c r="M480" s="215"/>
      <c r="N480" s="216"/>
      <c r="O480" s="216"/>
      <c r="P480" s="216"/>
      <c r="Q480" s="216"/>
      <c r="R480" s="216"/>
      <c r="S480" s="216"/>
      <c r="T480" s="217"/>
      <c r="AT480" s="218" t="s">
        <v>248</v>
      </c>
      <c r="AU480" s="218" t="s">
        <v>78</v>
      </c>
      <c r="AV480" s="14" t="s">
        <v>78</v>
      </c>
      <c r="AW480" s="14" t="s">
        <v>31</v>
      </c>
      <c r="AX480" s="14" t="s">
        <v>69</v>
      </c>
      <c r="AY480" s="218" t="s">
        <v>231</v>
      </c>
    </row>
    <row r="481" spans="1:65" s="13" customFormat="1" ht="11.25">
      <c r="B481" s="198"/>
      <c r="C481" s="199"/>
      <c r="D481" s="193" t="s">
        <v>248</v>
      </c>
      <c r="E481" s="200" t="s">
        <v>19</v>
      </c>
      <c r="F481" s="201" t="s">
        <v>1597</v>
      </c>
      <c r="G481" s="199"/>
      <c r="H481" s="200" t="s">
        <v>19</v>
      </c>
      <c r="I481" s="202"/>
      <c r="J481" s="199"/>
      <c r="K481" s="199"/>
      <c r="L481" s="203"/>
      <c r="M481" s="204"/>
      <c r="N481" s="205"/>
      <c r="O481" s="205"/>
      <c r="P481" s="205"/>
      <c r="Q481" s="205"/>
      <c r="R481" s="205"/>
      <c r="S481" s="205"/>
      <c r="T481" s="206"/>
      <c r="AT481" s="207" t="s">
        <v>248</v>
      </c>
      <c r="AU481" s="207" t="s">
        <v>78</v>
      </c>
      <c r="AV481" s="13" t="s">
        <v>76</v>
      </c>
      <c r="AW481" s="13" t="s">
        <v>31</v>
      </c>
      <c r="AX481" s="13" t="s">
        <v>69</v>
      </c>
      <c r="AY481" s="207" t="s">
        <v>231</v>
      </c>
    </row>
    <row r="482" spans="1:65" s="14" customFormat="1" ht="11.25">
      <c r="B482" s="208"/>
      <c r="C482" s="209"/>
      <c r="D482" s="193" t="s">
        <v>248</v>
      </c>
      <c r="E482" s="210" t="s">
        <v>19</v>
      </c>
      <c r="F482" s="211" t="s">
        <v>1598</v>
      </c>
      <c r="G482" s="209"/>
      <c r="H482" s="212">
        <v>-16.574999999999999</v>
      </c>
      <c r="I482" s="213"/>
      <c r="J482" s="209"/>
      <c r="K482" s="209"/>
      <c r="L482" s="214"/>
      <c r="M482" s="215"/>
      <c r="N482" s="216"/>
      <c r="O482" s="216"/>
      <c r="P482" s="216"/>
      <c r="Q482" s="216"/>
      <c r="R482" s="216"/>
      <c r="S482" s="216"/>
      <c r="T482" s="217"/>
      <c r="AT482" s="218" t="s">
        <v>248</v>
      </c>
      <c r="AU482" s="218" t="s">
        <v>78</v>
      </c>
      <c r="AV482" s="14" t="s">
        <v>78</v>
      </c>
      <c r="AW482" s="14" t="s">
        <v>31</v>
      </c>
      <c r="AX482" s="14" t="s">
        <v>69</v>
      </c>
      <c r="AY482" s="218" t="s">
        <v>231</v>
      </c>
    </row>
    <row r="483" spans="1:65" s="15" customFormat="1" ht="11.25">
      <c r="B483" s="219"/>
      <c r="C483" s="220"/>
      <c r="D483" s="193" t="s">
        <v>248</v>
      </c>
      <c r="E483" s="221" t="s">
        <v>19</v>
      </c>
      <c r="F483" s="222" t="s">
        <v>260</v>
      </c>
      <c r="G483" s="220"/>
      <c r="H483" s="223">
        <v>157.28399999999999</v>
      </c>
      <c r="I483" s="224"/>
      <c r="J483" s="220"/>
      <c r="K483" s="220"/>
      <c r="L483" s="225"/>
      <c r="M483" s="226"/>
      <c r="N483" s="227"/>
      <c r="O483" s="227"/>
      <c r="P483" s="227"/>
      <c r="Q483" s="227"/>
      <c r="R483" s="227"/>
      <c r="S483" s="227"/>
      <c r="T483" s="228"/>
      <c r="AT483" s="229" t="s">
        <v>248</v>
      </c>
      <c r="AU483" s="229" t="s">
        <v>78</v>
      </c>
      <c r="AV483" s="15" t="s">
        <v>238</v>
      </c>
      <c r="AW483" s="15" t="s">
        <v>31</v>
      </c>
      <c r="AX483" s="15" t="s">
        <v>76</v>
      </c>
      <c r="AY483" s="229" t="s">
        <v>231</v>
      </c>
    </row>
    <row r="484" spans="1:65" s="2" customFormat="1" ht="37.9" customHeight="1">
      <c r="A484" s="36"/>
      <c r="B484" s="37"/>
      <c r="C484" s="180" t="s">
        <v>1599</v>
      </c>
      <c r="D484" s="180" t="s">
        <v>234</v>
      </c>
      <c r="E484" s="181" t="s">
        <v>1600</v>
      </c>
      <c r="F484" s="182" t="s">
        <v>1601</v>
      </c>
      <c r="G484" s="183" t="s">
        <v>243</v>
      </c>
      <c r="H484" s="184">
        <v>259.46600000000001</v>
      </c>
      <c r="I484" s="185"/>
      <c r="J484" s="186">
        <f>ROUND(I484*H484,2)</f>
        <v>0</v>
      </c>
      <c r="K484" s="182" t="s">
        <v>244</v>
      </c>
      <c r="L484" s="41"/>
      <c r="M484" s="187" t="s">
        <v>19</v>
      </c>
      <c r="N484" s="188" t="s">
        <v>40</v>
      </c>
      <c r="O484" s="66"/>
      <c r="P484" s="189">
        <f>O484*H484</f>
        <v>0</v>
      </c>
      <c r="Q484" s="189">
        <v>1.575E-2</v>
      </c>
      <c r="R484" s="189">
        <f>Q484*H484</f>
        <v>4.0865895000000005</v>
      </c>
      <c r="S484" s="189">
        <v>0</v>
      </c>
      <c r="T484" s="190">
        <f>S484*H484</f>
        <v>0</v>
      </c>
      <c r="U484" s="36"/>
      <c r="V484" s="36"/>
      <c r="W484" s="36"/>
      <c r="X484" s="36"/>
      <c r="Y484" s="36"/>
      <c r="Z484" s="36"/>
      <c r="AA484" s="36"/>
      <c r="AB484" s="36"/>
      <c r="AC484" s="36"/>
      <c r="AD484" s="36"/>
      <c r="AE484" s="36"/>
      <c r="AR484" s="191" t="s">
        <v>238</v>
      </c>
      <c r="AT484" s="191" t="s">
        <v>234</v>
      </c>
      <c r="AU484" s="191" t="s">
        <v>78</v>
      </c>
      <c r="AY484" s="19" t="s">
        <v>231</v>
      </c>
      <c r="BE484" s="192">
        <f>IF(N484="základní",J484,0)</f>
        <v>0</v>
      </c>
      <c r="BF484" s="192">
        <f>IF(N484="snížená",J484,0)</f>
        <v>0</v>
      </c>
      <c r="BG484" s="192">
        <f>IF(N484="zákl. přenesená",J484,0)</f>
        <v>0</v>
      </c>
      <c r="BH484" s="192">
        <f>IF(N484="sníž. přenesená",J484,0)</f>
        <v>0</v>
      </c>
      <c r="BI484" s="192">
        <f>IF(N484="nulová",J484,0)</f>
        <v>0</v>
      </c>
      <c r="BJ484" s="19" t="s">
        <v>76</v>
      </c>
      <c r="BK484" s="192">
        <f>ROUND(I484*H484,2)</f>
        <v>0</v>
      </c>
      <c r="BL484" s="19" t="s">
        <v>238</v>
      </c>
      <c r="BM484" s="191" t="s">
        <v>1602</v>
      </c>
    </row>
    <row r="485" spans="1:65" s="2" customFormat="1" ht="78">
      <c r="A485" s="36"/>
      <c r="B485" s="37"/>
      <c r="C485" s="38"/>
      <c r="D485" s="193" t="s">
        <v>246</v>
      </c>
      <c r="E485" s="38"/>
      <c r="F485" s="194" t="s">
        <v>1603</v>
      </c>
      <c r="G485" s="38"/>
      <c r="H485" s="38"/>
      <c r="I485" s="195"/>
      <c r="J485" s="38"/>
      <c r="K485" s="38"/>
      <c r="L485" s="41"/>
      <c r="M485" s="196"/>
      <c r="N485" s="197"/>
      <c r="O485" s="66"/>
      <c r="P485" s="66"/>
      <c r="Q485" s="66"/>
      <c r="R485" s="66"/>
      <c r="S485" s="66"/>
      <c r="T485" s="67"/>
      <c r="U485" s="36"/>
      <c r="V485" s="36"/>
      <c r="W485" s="36"/>
      <c r="X485" s="36"/>
      <c r="Y485" s="36"/>
      <c r="Z485" s="36"/>
      <c r="AA485" s="36"/>
      <c r="AB485" s="36"/>
      <c r="AC485" s="36"/>
      <c r="AD485" s="36"/>
      <c r="AE485" s="36"/>
      <c r="AT485" s="19" t="s">
        <v>246</v>
      </c>
      <c r="AU485" s="19" t="s">
        <v>78</v>
      </c>
    </row>
    <row r="486" spans="1:65" s="13" customFormat="1" ht="11.25">
      <c r="B486" s="198"/>
      <c r="C486" s="199"/>
      <c r="D486" s="193" t="s">
        <v>248</v>
      </c>
      <c r="E486" s="200" t="s">
        <v>19</v>
      </c>
      <c r="F486" s="201" t="s">
        <v>1568</v>
      </c>
      <c r="G486" s="199"/>
      <c r="H486" s="200" t="s">
        <v>19</v>
      </c>
      <c r="I486" s="202"/>
      <c r="J486" s="199"/>
      <c r="K486" s="199"/>
      <c r="L486" s="203"/>
      <c r="M486" s="204"/>
      <c r="N486" s="205"/>
      <c r="O486" s="205"/>
      <c r="P486" s="205"/>
      <c r="Q486" s="205"/>
      <c r="R486" s="205"/>
      <c r="S486" s="205"/>
      <c r="T486" s="206"/>
      <c r="AT486" s="207" t="s">
        <v>248</v>
      </c>
      <c r="AU486" s="207" t="s">
        <v>78</v>
      </c>
      <c r="AV486" s="13" t="s">
        <v>76</v>
      </c>
      <c r="AW486" s="13" t="s">
        <v>31</v>
      </c>
      <c r="AX486" s="13" t="s">
        <v>69</v>
      </c>
      <c r="AY486" s="207" t="s">
        <v>231</v>
      </c>
    </row>
    <row r="487" spans="1:65" s="14" customFormat="1" ht="11.25">
      <c r="B487" s="208"/>
      <c r="C487" s="209"/>
      <c r="D487" s="193" t="s">
        <v>248</v>
      </c>
      <c r="E487" s="210" t="s">
        <v>19</v>
      </c>
      <c r="F487" s="211" t="s">
        <v>1569</v>
      </c>
      <c r="G487" s="209"/>
      <c r="H487" s="212">
        <v>158.654</v>
      </c>
      <c r="I487" s="213"/>
      <c r="J487" s="209"/>
      <c r="K487" s="209"/>
      <c r="L487" s="214"/>
      <c r="M487" s="215"/>
      <c r="N487" s="216"/>
      <c r="O487" s="216"/>
      <c r="P487" s="216"/>
      <c r="Q487" s="216"/>
      <c r="R487" s="216"/>
      <c r="S487" s="216"/>
      <c r="T487" s="217"/>
      <c r="AT487" s="218" t="s">
        <v>248</v>
      </c>
      <c r="AU487" s="218" t="s">
        <v>78</v>
      </c>
      <c r="AV487" s="14" t="s">
        <v>78</v>
      </c>
      <c r="AW487" s="14" t="s">
        <v>31</v>
      </c>
      <c r="AX487" s="14" t="s">
        <v>69</v>
      </c>
      <c r="AY487" s="218" t="s">
        <v>231</v>
      </c>
    </row>
    <row r="488" spans="1:65" s="13" customFormat="1" ht="11.25">
      <c r="B488" s="198"/>
      <c r="C488" s="199"/>
      <c r="D488" s="193" t="s">
        <v>248</v>
      </c>
      <c r="E488" s="200" t="s">
        <v>19</v>
      </c>
      <c r="F488" s="201" t="s">
        <v>1570</v>
      </c>
      <c r="G488" s="199"/>
      <c r="H488" s="200" t="s">
        <v>19</v>
      </c>
      <c r="I488" s="202"/>
      <c r="J488" s="199"/>
      <c r="K488" s="199"/>
      <c r="L488" s="203"/>
      <c r="M488" s="204"/>
      <c r="N488" s="205"/>
      <c r="O488" s="205"/>
      <c r="P488" s="205"/>
      <c r="Q488" s="205"/>
      <c r="R488" s="205"/>
      <c r="S488" s="205"/>
      <c r="T488" s="206"/>
      <c r="AT488" s="207" t="s">
        <v>248</v>
      </c>
      <c r="AU488" s="207" t="s">
        <v>78</v>
      </c>
      <c r="AV488" s="13" t="s">
        <v>76</v>
      </c>
      <c r="AW488" s="13" t="s">
        <v>31</v>
      </c>
      <c r="AX488" s="13" t="s">
        <v>69</v>
      </c>
      <c r="AY488" s="207" t="s">
        <v>231</v>
      </c>
    </row>
    <row r="489" spans="1:65" s="14" customFormat="1" ht="11.25">
      <c r="B489" s="208"/>
      <c r="C489" s="209"/>
      <c r="D489" s="193" t="s">
        <v>248</v>
      </c>
      <c r="E489" s="210" t="s">
        <v>19</v>
      </c>
      <c r="F489" s="211" t="s">
        <v>1571</v>
      </c>
      <c r="G489" s="209"/>
      <c r="H489" s="212">
        <v>9.3699999999999992</v>
      </c>
      <c r="I489" s="213"/>
      <c r="J489" s="209"/>
      <c r="K489" s="209"/>
      <c r="L489" s="214"/>
      <c r="M489" s="215"/>
      <c r="N489" s="216"/>
      <c r="O489" s="216"/>
      <c r="P489" s="216"/>
      <c r="Q489" s="216"/>
      <c r="R489" s="216"/>
      <c r="S489" s="216"/>
      <c r="T489" s="217"/>
      <c r="AT489" s="218" t="s">
        <v>248</v>
      </c>
      <c r="AU489" s="218" t="s">
        <v>78</v>
      </c>
      <c r="AV489" s="14" t="s">
        <v>78</v>
      </c>
      <c r="AW489" s="14" t="s">
        <v>31</v>
      </c>
      <c r="AX489" s="14" t="s">
        <v>69</v>
      </c>
      <c r="AY489" s="218" t="s">
        <v>231</v>
      </c>
    </row>
    <row r="490" spans="1:65" s="14" customFormat="1" ht="22.5">
      <c r="B490" s="208"/>
      <c r="C490" s="209"/>
      <c r="D490" s="193" t="s">
        <v>248</v>
      </c>
      <c r="E490" s="210" t="s">
        <v>19</v>
      </c>
      <c r="F490" s="211" t="s">
        <v>1572</v>
      </c>
      <c r="G490" s="209"/>
      <c r="H490" s="212">
        <v>14.976000000000001</v>
      </c>
      <c r="I490" s="213"/>
      <c r="J490" s="209"/>
      <c r="K490" s="209"/>
      <c r="L490" s="214"/>
      <c r="M490" s="215"/>
      <c r="N490" s="216"/>
      <c r="O490" s="216"/>
      <c r="P490" s="216"/>
      <c r="Q490" s="216"/>
      <c r="R490" s="216"/>
      <c r="S490" s="216"/>
      <c r="T490" s="217"/>
      <c r="AT490" s="218" t="s">
        <v>248</v>
      </c>
      <c r="AU490" s="218" t="s">
        <v>78</v>
      </c>
      <c r="AV490" s="14" t="s">
        <v>78</v>
      </c>
      <c r="AW490" s="14" t="s">
        <v>31</v>
      </c>
      <c r="AX490" s="14" t="s">
        <v>69</v>
      </c>
      <c r="AY490" s="218" t="s">
        <v>231</v>
      </c>
    </row>
    <row r="491" spans="1:65" s="13" customFormat="1" ht="11.25">
      <c r="B491" s="198"/>
      <c r="C491" s="199"/>
      <c r="D491" s="193" t="s">
        <v>248</v>
      </c>
      <c r="E491" s="200" t="s">
        <v>19</v>
      </c>
      <c r="F491" s="201" t="s">
        <v>1573</v>
      </c>
      <c r="G491" s="199"/>
      <c r="H491" s="200" t="s">
        <v>19</v>
      </c>
      <c r="I491" s="202"/>
      <c r="J491" s="199"/>
      <c r="K491" s="199"/>
      <c r="L491" s="203"/>
      <c r="M491" s="204"/>
      <c r="N491" s="205"/>
      <c r="O491" s="205"/>
      <c r="P491" s="205"/>
      <c r="Q491" s="205"/>
      <c r="R491" s="205"/>
      <c r="S491" s="205"/>
      <c r="T491" s="206"/>
      <c r="AT491" s="207" t="s">
        <v>248</v>
      </c>
      <c r="AU491" s="207" t="s">
        <v>78</v>
      </c>
      <c r="AV491" s="13" t="s">
        <v>76</v>
      </c>
      <c r="AW491" s="13" t="s">
        <v>31</v>
      </c>
      <c r="AX491" s="13" t="s">
        <v>69</v>
      </c>
      <c r="AY491" s="207" t="s">
        <v>231</v>
      </c>
    </row>
    <row r="492" spans="1:65" s="14" customFormat="1" ht="11.25">
      <c r="B492" s="208"/>
      <c r="C492" s="209"/>
      <c r="D492" s="193" t="s">
        <v>248</v>
      </c>
      <c r="E492" s="210" t="s">
        <v>19</v>
      </c>
      <c r="F492" s="211" t="s">
        <v>1574</v>
      </c>
      <c r="G492" s="209"/>
      <c r="H492" s="212">
        <v>10.177</v>
      </c>
      <c r="I492" s="213"/>
      <c r="J492" s="209"/>
      <c r="K492" s="209"/>
      <c r="L492" s="214"/>
      <c r="M492" s="215"/>
      <c r="N492" s="216"/>
      <c r="O492" s="216"/>
      <c r="P492" s="216"/>
      <c r="Q492" s="216"/>
      <c r="R492" s="216"/>
      <c r="S492" s="216"/>
      <c r="T492" s="217"/>
      <c r="AT492" s="218" t="s">
        <v>248</v>
      </c>
      <c r="AU492" s="218" t="s">
        <v>78</v>
      </c>
      <c r="AV492" s="14" t="s">
        <v>78</v>
      </c>
      <c r="AW492" s="14" t="s">
        <v>31</v>
      </c>
      <c r="AX492" s="14" t="s">
        <v>69</v>
      </c>
      <c r="AY492" s="218" t="s">
        <v>231</v>
      </c>
    </row>
    <row r="493" spans="1:65" s="13" customFormat="1" ht="11.25">
      <c r="B493" s="198"/>
      <c r="C493" s="199"/>
      <c r="D493" s="193" t="s">
        <v>248</v>
      </c>
      <c r="E493" s="200" t="s">
        <v>19</v>
      </c>
      <c r="F493" s="201" t="s">
        <v>1575</v>
      </c>
      <c r="G493" s="199"/>
      <c r="H493" s="200" t="s">
        <v>19</v>
      </c>
      <c r="I493" s="202"/>
      <c r="J493" s="199"/>
      <c r="K493" s="199"/>
      <c r="L493" s="203"/>
      <c r="M493" s="204"/>
      <c r="N493" s="205"/>
      <c r="O493" s="205"/>
      <c r="P493" s="205"/>
      <c r="Q493" s="205"/>
      <c r="R493" s="205"/>
      <c r="S493" s="205"/>
      <c r="T493" s="206"/>
      <c r="AT493" s="207" t="s">
        <v>248</v>
      </c>
      <c r="AU493" s="207" t="s">
        <v>78</v>
      </c>
      <c r="AV493" s="13" t="s">
        <v>76</v>
      </c>
      <c r="AW493" s="13" t="s">
        <v>31</v>
      </c>
      <c r="AX493" s="13" t="s">
        <v>69</v>
      </c>
      <c r="AY493" s="207" t="s">
        <v>231</v>
      </c>
    </row>
    <row r="494" spans="1:65" s="14" customFormat="1" ht="11.25">
      <c r="B494" s="208"/>
      <c r="C494" s="209"/>
      <c r="D494" s="193" t="s">
        <v>248</v>
      </c>
      <c r="E494" s="210" t="s">
        <v>19</v>
      </c>
      <c r="F494" s="211" t="s">
        <v>1576</v>
      </c>
      <c r="G494" s="209"/>
      <c r="H494" s="212">
        <v>57.927999999999997</v>
      </c>
      <c r="I494" s="213"/>
      <c r="J494" s="209"/>
      <c r="K494" s="209"/>
      <c r="L494" s="214"/>
      <c r="M494" s="215"/>
      <c r="N494" s="216"/>
      <c r="O494" s="216"/>
      <c r="P494" s="216"/>
      <c r="Q494" s="216"/>
      <c r="R494" s="216"/>
      <c r="S494" s="216"/>
      <c r="T494" s="217"/>
      <c r="AT494" s="218" t="s">
        <v>248</v>
      </c>
      <c r="AU494" s="218" t="s">
        <v>78</v>
      </c>
      <c r="AV494" s="14" t="s">
        <v>78</v>
      </c>
      <c r="AW494" s="14" t="s">
        <v>31</v>
      </c>
      <c r="AX494" s="14" t="s">
        <v>69</v>
      </c>
      <c r="AY494" s="218" t="s">
        <v>231</v>
      </c>
    </row>
    <row r="495" spans="1:65" s="13" customFormat="1" ht="11.25">
      <c r="B495" s="198"/>
      <c r="C495" s="199"/>
      <c r="D495" s="193" t="s">
        <v>248</v>
      </c>
      <c r="E495" s="200" t="s">
        <v>19</v>
      </c>
      <c r="F495" s="201" t="s">
        <v>1577</v>
      </c>
      <c r="G495" s="199"/>
      <c r="H495" s="200" t="s">
        <v>19</v>
      </c>
      <c r="I495" s="202"/>
      <c r="J495" s="199"/>
      <c r="K495" s="199"/>
      <c r="L495" s="203"/>
      <c r="M495" s="204"/>
      <c r="N495" s="205"/>
      <c r="O495" s="205"/>
      <c r="P495" s="205"/>
      <c r="Q495" s="205"/>
      <c r="R495" s="205"/>
      <c r="S495" s="205"/>
      <c r="T495" s="206"/>
      <c r="AT495" s="207" t="s">
        <v>248</v>
      </c>
      <c r="AU495" s="207" t="s">
        <v>78</v>
      </c>
      <c r="AV495" s="13" t="s">
        <v>76</v>
      </c>
      <c r="AW495" s="13" t="s">
        <v>31</v>
      </c>
      <c r="AX495" s="13" t="s">
        <v>69</v>
      </c>
      <c r="AY495" s="207" t="s">
        <v>231</v>
      </c>
    </row>
    <row r="496" spans="1:65" s="14" customFormat="1" ht="11.25">
      <c r="B496" s="208"/>
      <c r="C496" s="209"/>
      <c r="D496" s="193" t="s">
        <v>248</v>
      </c>
      <c r="E496" s="210" t="s">
        <v>19</v>
      </c>
      <c r="F496" s="211" t="s">
        <v>1578</v>
      </c>
      <c r="G496" s="209"/>
      <c r="H496" s="212">
        <v>8.2609999999999992</v>
      </c>
      <c r="I496" s="213"/>
      <c r="J496" s="209"/>
      <c r="K496" s="209"/>
      <c r="L496" s="214"/>
      <c r="M496" s="215"/>
      <c r="N496" s="216"/>
      <c r="O496" s="216"/>
      <c r="P496" s="216"/>
      <c r="Q496" s="216"/>
      <c r="R496" s="216"/>
      <c r="S496" s="216"/>
      <c r="T496" s="217"/>
      <c r="AT496" s="218" t="s">
        <v>248</v>
      </c>
      <c r="AU496" s="218" t="s">
        <v>78</v>
      </c>
      <c r="AV496" s="14" t="s">
        <v>78</v>
      </c>
      <c r="AW496" s="14" t="s">
        <v>31</v>
      </c>
      <c r="AX496" s="14" t="s">
        <v>69</v>
      </c>
      <c r="AY496" s="218" t="s">
        <v>231</v>
      </c>
    </row>
    <row r="497" spans="1:65" s="16" customFormat="1" ht="11.25">
      <c r="B497" s="233"/>
      <c r="C497" s="234"/>
      <c r="D497" s="193" t="s">
        <v>248</v>
      </c>
      <c r="E497" s="235" t="s">
        <v>19</v>
      </c>
      <c r="F497" s="236" t="s">
        <v>546</v>
      </c>
      <c r="G497" s="234"/>
      <c r="H497" s="237">
        <v>259.36599999999999</v>
      </c>
      <c r="I497" s="238"/>
      <c r="J497" s="234"/>
      <c r="K497" s="234"/>
      <c r="L497" s="239"/>
      <c r="M497" s="240"/>
      <c r="N497" s="241"/>
      <c r="O497" s="241"/>
      <c r="P497" s="241"/>
      <c r="Q497" s="241"/>
      <c r="R497" s="241"/>
      <c r="S497" s="241"/>
      <c r="T497" s="242"/>
      <c r="AT497" s="243" t="s">
        <v>248</v>
      </c>
      <c r="AU497" s="243" t="s">
        <v>78</v>
      </c>
      <c r="AV497" s="16" t="s">
        <v>119</v>
      </c>
      <c r="AW497" s="16" t="s">
        <v>31</v>
      </c>
      <c r="AX497" s="16" t="s">
        <v>69</v>
      </c>
      <c r="AY497" s="243" t="s">
        <v>231</v>
      </c>
    </row>
    <row r="498" spans="1:65" s="13" customFormat="1" ht="11.25">
      <c r="B498" s="198"/>
      <c r="C498" s="199"/>
      <c r="D498" s="193" t="s">
        <v>248</v>
      </c>
      <c r="E498" s="200" t="s">
        <v>19</v>
      </c>
      <c r="F498" s="201" t="s">
        <v>1485</v>
      </c>
      <c r="G498" s="199"/>
      <c r="H498" s="200" t="s">
        <v>19</v>
      </c>
      <c r="I498" s="202"/>
      <c r="J498" s="199"/>
      <c r="K498" s="199"/>
      <c r="L498" s="203"/>
      <c r="M498" s="204"/>
      <c r="N498" s="205"/>
      <c r="O498" s="205"/>
      <c r="P498" s="205"/>
      <c r="Q498" s="205"/>
      <c r="R498" s="205"/>
      <c r="S498" s="205"/>
      <c r="T498" s="206"/>
      <c r="AT498" s="207" t="s">
        <v>248</v>
      </c>
      <c r="AU498" s="207" t="s">
        <v>78</v>
      </c>
      <c r="AV498" s="13" t="s">
        <v>76</v>
      </c>
      <c r="AW498" s="13" t="s">
        <v>31</v>
      </c>
      <c r="AX498" s="13" t="s">
        <v>69</v>
      </c>
      <c r="AY498" s="207" t="s">
        <v>231</v>
      </c>
    </row>
    <row r="499" spans="1:65" s="14" customFormat="1" ht="11.25">
      <c r="B499" s="208"/>
      <c r="C499" s="209"/>
      <c r="D499" s="193" t="s">
        <v>248</v>
      </c>
      <c r="E499" s="210" t="s">
        <v>19</v>
      </c>
      <c r="F499" s="211" t="s">
        <v>1486</v>
      </c>
      <c r="G499" s="209"/>
      <c r="H499" s="212">
        <v>0.1</v>
      </c>
      <c r="I499" s="213"/>
      <c r="J499" s="209"/>
      <c r="K499" s="209"/>
      <c r="L499" s="214"/>
      <c r="M499" s="215"/>
      <c r="N499" s="216"/>
      <c r="O499" s="216"/>
      <c r="P499" s="216"/>
      <c r="Q499" s="216"/>
      <c r="R499" s="216"/>
      <c r="S499" s="216"/>
      <c r="T499" s="217"/>
      <c r="AT499" s="218" t="s">
        <v>248</v>
      </c>
      <c r="AU499" s="218" t="s">
        <v>78</v>
      </c>
      <c r="AV499" s="14" t="s">
        <v>78</v>
      </c>
      <c r="AW499" s="14" t="s">
        <v>31</v>
      </c>
      <c r="AX499" s="14" t="s">
        <v>69</v>
      </c>
      <c r="AY499" s="218" t="s">
        <v>231</v>
      </c>
    </row>
    <row r="500" spans="1:65" s="16" customFormat="1" ht="11.25">
      <c r="B500" s="233"/>
      <c r="C500" s="234"/>
      <c r="D500" s="193" t="s">
        <v>248</v>
      </c>
      <c r="E500" s="235" t="s">
        <v>19</v>
      </c>
      <c r="F500" s="236" t="s">
        <v>546</v>
      </c>
      <c r="G500" s="234"/>
      <c r="H500" s="237">
        <v>0.1</v>
      </c>
      <c r="I500" s="238"/>
      <c r="J500" s="234"/>
      <c r="K500" s="234"/>
      <c r="L500" s="239"/>
      <c r="M500" s="240"/>
      <c r="N500" s="241"/>
      <c r="O500" s="241"/>
      <c r="P500" s="241"/>
      <c r="Q500" s="241"/>
      <c r="R500" s="241"/>
      <c r="S500" s="241"/>
      <c r="T500" s="242"/>
      <c r="AT500" s="243" t="s">
        <v>248</v>
      </c>
      <c r="AU500" s="243" t="s">
        <v>78</v>
      </c>
      <c r="AV500" s="16" t="s">
        <v>119</v>
      </c>
      <c r="AW500" s="16" t="s">
        <v>31</v>
      </c>
      <c r="AX500" s="16" t="s">
        <v>69</v>
      </c>
      <c r="AY500" s="243" t="s">
        <v>231</v>
      </c>
    </row>
    <row r="501" spans="1:65" s="15" customFormat="1" ht="11.25">
      <c r="B501" s="219"/>
      <c r="C501" s="220"/>
      <c r="D501" s="193" t="s">
        <v>248</v>
      </c>
      <c r="E501" s="221" t="s">
        <v>19</v>
      </c>
      <c r="F501" s="222" t="s">
        <v>260</v>
      </c>
      <c r="G501" s="220"/>
      <c r="H501" s="223">
        <v>259.46600000000001</v>
      </c>
      <c r="I501" s="224"/>
      <c r="J501" s="220"/>
      <c r="K501" s="220"/>
      <c r="L501" s="225"/>
      <c r="M501" s="226"/>
      <c r="N501" s="227"/>
      <c r="O501" s="227"/>
      <c r="P501" s="227"/>
      <c r="Q501" s="227"/>
      <c r="R501" s="227"/>
      <c r="S501" s="227"/>
      <c r="T501" s="228"/>
      <c r="AT501" s="229" t="s">
        <v>248</v>
      </c>
      <c r="AU501" s="229" t="s">
        <v>78</v>
      </c>
      <c r="AV501" s="15" t="s">
        <v>238</v>
      </c>
      <c r="AW501" s="15" t="s">
        <v>31</v>
      </c>
      <c r="AX501" s="15" t="s">
        <v>76</v>
      </c>
      <c r="AY501" s="229" t="s">
        <v>231</v>
      </c>
    </row>
    <row r="502" spans="1:65" s="2" customFormat="1" ht="37.9" customHeight="1">
      <c r="A502" s="36"/>
      <c r="B502" s="37"/>
      <c r="C502" s="180" t="s">
        <v>1604</v>
      </c>
      <c r="D502" s="180" t="s">
        <v>234</v>
      </c>
      <c r="E502" s="181" t="s">
        <v>1605</v>
      </c>
      <c r="F502" s="182" t="s">
        <v>1606</v>
      </c>
      <c r="G502" s="183" t="s">
        <v>243</v>
      </c>
      <c r="H502" s="184">
        <v>19.449000000000002</v>
      </c>
      <c r="I502" s="185"/>
      <c r="J502" s="186">
        <f>ROUND(I502*H502,2)</f>
        <v>0</v>
      </c>
      <c r="K502" s="182" t="s">
        <v>244</v>
      </c>
      <c r="L502" s="41"/>
      <c r="M502" s="187" t="s">
        <v>19</v>
      </c>
      <c r="N502" s="188" t="s">
        <v>40</v>
      </c>
      <c r="O502" s="66"/>
      <c r="P502" s="189">
        <f>O502*H502</f>
        <v>0</v>
      </c>
      <c r="Q502" s="189">
        <v>0</v>
      </c>
      <c r="R502" s="189">
        <f>Q502*H502</f>
        <v>0</v>
      </c>
      <c r="S502" s="189">
        <v>0</v>
      </c>
      <c r="T502" s="190">
        <f>S502*H502</f>
        <v>0</v>
      </c>
      <c r="U502" s="36"/>
      <c r="V502" s="36"/>
      <c r="W502" s="36"/>
      <c r="X502" s="36"/>
      <c r="Y502" s="36"/>
      <c r="Z502" s="36"/>
      <c r="AA502" s="36"/>
      <c r="AB502" s="36"/>
      <c r="AC502" s="36"/>
      <c r="AD502" s="36"/>
      <c r="AE502" s="36"/>
      <c r="AR502" s="191" t="s">
        <v>238</v>
      </c>
      <c r="AT502" s="191" t="s">
        <v>234</v>
      </c>
      <c r="AU502" s="191" t="s">
        <v>78</v>
      </c>
      <c r="AY502" s="19" t="s">
        <v>231</v>
      </c>
      <c r="BE502" s="192">
        <f>IF(N502="základní",J502,0)</f>
        <v>0</v>
      </c>
      <c r="BF502" s="192">
        <f>IF(N502="snížená",J502,0)</f>
        <v>0</v>
      </c>
      <c r="BG502" s="192">
        <f>IF(N502="zákl. přenesená",J502,0)</f>
        <v>0</v>
      </c>
      <c r="BH502" s="192">
        <f>IF(N502="sníž. přenesená",J502,0)</f>
        <v>0</v>
      </c>
      <c r="BI502" s="192">
        <f>IF(N502="nulová",J502,0)</f>
        <v>0</v>
      </c>
      <c r="BJ502" s="19" t="s">
        <v>76</v>
      </c>
      <c r="BK502" s="192">
        <f>ROUND(I502*H502,2)</f>
        <v>0</v>
      </c>
      <c r="BL502" s="19" t="s">
        <v>238</v>
      </c>
      <c r="BM502" s="191" t="s">
        <v>1607</v>
      </c>
    </row>
    <row r="503" spans="1:65" s="2" customFormat="1" ht="58.5">
      <c r="A503" s="36"/>
      <c r="B503" s="37"/>
      <c r="C503" s="38"/>
      <c r="D503" s="193" t="s">
        <v>246</v>
      </c>
      <c r="E503" s="38"/>
      <c r="F503" s="194" t="s">
        <v>1608</v>
      </c>
      <c r="G503" s="38"/>
      <c r="H503" s="38"/>
      <c r="I503" s="195"/>
      <c r="J503" s="38"/>
      <c r="K503" s="38"/>
      <c r="L503" s="41"/>
      <c r="M503" s="196"/>
      <c r="N503" s="197"/>
      <c r="O503" s="66"/>
      <c r="P503" s="66"/>
      <c r="Q503" s="66"/>
      <c r="R503" s="66"/>
      <c r="S503" s="66"/>
      <c r="T503" s="67"/>
      <c r="U503" s="36"/>
      <c r="V503" s="36"/>
      <c r="W503" s="36"/>
      <c r="X503" s="36"/>
      <c r="Y503" s="36"/>
      <c r="Z503" s="36"/>
      <c r="AA503" s="36"/>
      <c r="AB503" s="36"/>
      <c r="AC503" s="36"/>
      <c r="AD503" s="36"/>
      <c r="AE503" s="36"/>
      <c r="AT503" s="19" t="s">
        <v>246</v>
      </c>
      <c r="AU503" s="19" t="s">
        <v>78</v>
      </c>
    </row>
    <row r="504" spans="1:65" s="14" customFormat="1" ht="11.25">
      <c r="B504" s="208"/>
      <c r="C504" s="209"/>
      <c r="D504" s="193" t="s">
        <v>248</v>
      </c>
      <c r="E504" s="210" t="s">
        <v>19</v>
      </c>
      <c r="F504" s="211" t="s">
        <v>1609</v>
      </c>
      <c r="G504" s="209"/>
      <c r="H504" s="212">
        <v>19.449000000000002</v>
      </c>
      <c r="I504" s="213"/>
      <c r="J504" s="209"/>
      <c r="K504" s="209"/>
      <c r="L504" s="214"/>
      <c r="M504" s="215"/>
      <c r="N504" s="216"/>
      <c r="O504" s="216"/>
      <c r="P504" s="216"/>
      <c r="Q504" s="216"/>
      <c r="R504" s="216"/>
      <c r="S504" s="216"/>
      <c r="T504" s="217"/>
      <c r="AT504" s="218" t="s">
        <v>248</v>
      </c>
      <c r="AU504" s="218" t="s">
        <v>78</v>
      </c>
      <c r="AV504" s="14" t="s">
        <v>78</v>
      </c>
      <c r="AW504" s="14" t="s">
        <v>31</v>
      </c>
      <c r="AX504" s="14" t="s">
        <v>76</v>
      </c>
      <c r="AY504" s="218" t="s">
        <v>231</v>
      </c>
    </row>
    <row r="505" spans="1:65" s="2" customFormat="1" ht="44.25" customHeight="1">
      <c r="A505" s="36"/>
      <c r="B505" s="37"/>
      <c r="C505" s="180" t="s">
        <v>1610</v>
      </c>
      <c r="D505" s="180" t="s">
        <v>234</v>
      </c>
      <c r="E505" s="181" t="s">
        <v>1611</v>
      </c>
      <c r="F505" s="182" t="s">
        <v>1612</v>
      </c>
      <c r="G505" s="183" t="s">
        <v>342</v>
      </c>
      <c r="H505" s="184">
        <v>49.134999999999998</v>
      </c>
      <c r="I505" s="185"/>
      <c r="J505" s="186">
        <f>ROUND(I505*H505,2)</f>
        <v>0</v>
      </c>
      <c r="K505" s="182" t="s">
        <v>244</v>
      </c>
      <c r="L505" s="41"/>
      <c r="M505" s="187" t="s">
        <v>19</v>
      </c>
      <c r="N505" s="188" t="s">
        <v>40</v>
      </c>
      <c r="O505" s="66"/>
      <c r="P505" s="189">
        <f>O505*H505</f>
        <v>0</v>
      </c>
      <c r="Q505" s="189">
        <v>0</v>
      </c>
      <c r="R505" s="189">
        <f>Q505*H505</f>
        <v>0</v>
      </c>
      <c r="S505" s="189">
        <v>0</v>
      </c>
      <c r="T505" s="190">
        <f>S505*H505</f>
        <v>0</v>
      </c>
      <c r="U505" s="36"/>
      <c r="V505" s="36"/>
      <c r="W505" s="36"/>
      <c r="X505" s="36"/>
      <c r="Y505" s="36"/>
      <c r="Z505" s="36"/>
      <c r="AA505" s="36"/>
      <c r="AB505" s="36"/>
      <c r="AC505" s="36"/>
      <c r="AD505" s="36"/>
      <c r="AE505" s="36"/>
      <c r="AR505" s="191" t="s">
        <v>238</v>
      </c>
      <c r="AT505" s="191" t="s">
        <v>234</v>
      </c>
      <c r="AU505" s="191" t="s">
        <v>78</v>
      </c>
      <c r="AY505" s="19" t="s">
        <v>231</v>
      </c>
      <c r="BE505" s="192">
        <f>IF(N505="základní",J505,0)</f>
        <v>0</v>
      </c>
      <c r="BF505" s="192">
        <f>IF(N505="snížená",J505,0)</f>
        <v>0</v>
      </c>
      <c r="BG505" s="192">
        <f>IF(N505="zákl. přenesená",J505,0)</f>
        <v>0</v>
      </c>
      <c r="BH505" s="192">
        <f>IF(N505="sníž. přenesená",J505,0)</f>
        <v>0</v>
      </c>
      <c r="BI505" s="192">
        <f>IF(N505="nulová",J505,0)</f>
        <v>0</v>
      </c>
      <c r="BJ505" s="19" t="s">
        <v>76</v>
      </c>
      <c r="BK505" s="192">
        <f>ROUND(I505*H505,2)</f>
        <v>0</v>
      </c>
      <c r="BL505" s="19" t="s">
        <v>238</v>
      </c>
      <c r="BM505" s="191" t="s">
        <v>1613</v>
      </c>
    </row>
    <row r="506" spans="1:65" s="2" customFormat="1" ht="87.75">
      <c r="A506" s="36"/>
      <c r="B506" s="37"/>
      <c r="C506" s="38"/>
      <c r="D506" s="193" t="s">
        <v>246</v>
      </c>
      <c r="E506" s="38"/>
      <c r="F506" s="194" t="s">
        <v>1614</v>
      </c>
      <c r="G506" s="38"/>
      <c r="H506" s="38"/>
      <c r="I506" s="195"/>
      <c r="J506" s="38"/>
      <c r="K506" s="38"/>
      <c r="L506" s="41"/>
      <c r="M506" s="196"/>
      <c r="N506" s="197"/>
      <c r="O506" s="66"/>
      <c r="P506" s="66"/>
      <c r="Q506" s="66"/>
      <c r="R506" s="66"/>
      <c r="S506" s="66"/>
      <c r="T506" s="67"/>
      <c r="U506" s="36"/>
      <c r="V506" s="36"/>
      <c r="W506" s="36"/>
      <c r="X506" s="36"/>
      <c r="Y506" s="36"/>
      <c r="Z506" s="36"/>
      <c r="AA506" s="36"/>
      <c r="AB506" s="36"/>
      <c r="AC506" s="36"/>
      <c r="AD506" s="36"/>
      <c r="AE506" s="36"/>
      <c r="AT506" s="19" t="s">
        <v>246</v>
      </c>
      <c r="AU506" s="19" t="s">
        <v>78</v>
      </c>
    </row>
    <row r="507" spans="1:65" s="13" customFormat="1" ht="11.25">
      <c r="B507" s="198"/>
      <c r="C507" s="199"/>
      <c r="D507" s="193" t="s">
        <v>248</v>
      </c>
      <c r="E507" s="200" t="s">
        <v>19</v>
      </c>
      <c r="F507" s="201" t="s">
        <v>1615</v>
      </c>
      <c r="G507" s="199"/>
      <c r="H507" s="200" t="s">
        <v>19</v>
      </c>
      <c r="I507" s="202"/>
      <c r="J507" s="199"/>
      <c r="K507" s="199"/>
      <c r="L507" s="203"/>
      <c r="M507" s="204"/>
      <c r="N507" s="205"/>
      <c r="O507" s="205"/>
      <c r="P507" s="205"/>
      <c r="Q507" s="205"/>
      <c r="R507" s="205"/>
      <c r="S507" s="205"/>
      <c r="T507" s="206"/>
      <c r="AT507" s="207" t="s">
        <v>248</v>
      </c>
      <c r="AU507" s="207" t="s">
        <v>78</v>
      </c>
      <c r="AV507" s="13" t="s">
        <v>76</v>
      </c>
      <c r="AW507" s="13" t="s">
        <v>31</v>
      </c>
      <c r="AX507" s="13" t="s">
        <v>69</v>
      </c>
      <c r="AY507" s="207" t="s">
        <v>231</v>
      </c>
    </row>
    <row r="508" spans="1:65" s="14" customFormat="1" ht="11.25">
      <c r="B508" s="208"/>
      <c r="C508" s="209"/>
      <c r="D508" s="193" t="s">
        <v>248</v>
      </c>
      <c r="E508" s="210" t="s">
        <v>19</v>
      </c>
      <c r="F508" s="211" t="s">
        <v>1616</v>
      </c>
      <c r="G508" s="209"/>
      <c r="H508" s="212">
        <v>27.535</v>
      </c>
      <c r="I508" s="213"/>
      <c r="J508" s="209"/>
      <c r="K508" s="209"/>
      <c r="L508" s="214"/>
      <c r="M508" s="215"/>
      <c r="N508" s="216"/>
      <c r="O508" s="216"/>
      <c r="P508" s="216"/>
      <c r="Q508" s="216"/>
      <c r="R508" s="216"/>
      <c r="S508" s="216"/>
      <c r="T508" s="217"/>
      <c r="AT508" s="218" t="s">
        <v>248</v>
      </c>
      <c r="AU508" s="218" t="s">
        <v>78</v>
      </c>
      <c r="AV508" s="14" t="s">
        <v>78</v>
      </c>
      <c r="AW508" s="14" t="s">
        <v>31</v>
      </c>
      <c r="AX508" s="14" t="s">
        <v>69</v>
      </c>
      <c r="AY508" s="218" t="s">
        <v>231</v>
      </c>
    </row>
    <row r="509" spans="1:65" s="13" customFormat="1" ht="11.25">
      <c r="B509" s="198"/>
      <c r="C509" s="199"/>
      <c r="D509" s="193" t="s">
        <v>248</v>
      </c>
      <c r="E509" s="200" t="s">
        <v>19</v>
      </c>
      <c r="F509" s="201" t="s">
        <v>1617</v>
      </c>
      <c r="G509" s="199"/>
      <c r="H509" s="200" t="s">
        <v>19</v>
      </c>
      <c r="I509" s="202"/>
      <c r="J509" s="199"/>
      <c r="K509" s="199"/>
      <c r="L509" s="203"/>
      <c r="M509" s="204"/>
      <c r="N509" s="205"/>
      <c r="O509" s="205"/>
      <c r="P509" s="205"/>
      <c r="Q509" s="205"/>
      <c r="R509" s="205"/>
      <c r="S509" s="205"/>
      <c r="T509" s="206"/>
      <c r="AT509" s="207" t="s">
        <v>248</v>
      </c>
      <c r="AU509" s="207" t="s">
        <v>78</v>
      </c>
      <c r="AV509" s="13" t="s">
        <v>76</v>
      </c>
      <c r="AW509" s="13" t="s">
        <v>31</v>
      </c>
      <c r="AX509" s="13" t="s">
        <v>69</v>
      </c>
      <c r="AY509" s="207" t="s">
        <v>231</v>
      </c>
    </row>
    <row r="510" spans="1:65" s="14" customFormat="1" ht="11.25">
      <c r="B510" s="208"/>
      <c r="C510" s="209"/>
      <c r="D510" s="193" t="s">
        <v>248</v>
      </c>
      <c r="E510" s="210" t="s">
        <v>19</v>
      </c>
      <c r="F510" s="211" t="s">
        <v>1618</v>
      </c>
      <c r="G510" s="209"/>
      <c r="H510" s="212">
        <v>21.6</v>
      </c>
      <c r="I510" s="213"/>
      <c r="J510" s="209"/>
      <c r="K510" s="209"/>
      <c r="L510" s="214"/>
      <c r="M510" s="215"/>
      <c r="N510" s="216"/>
      <c r="O510" s="216"/>
      <c r="P510" s="216"/>
      <c r="Q510" s="216"/>
      <c r="R510" s="216"/>
      <c r="S510" s="216"/>
      <c r="T510" s="217"/>
      <c r="AT510" s="218" t="s">
        <v>248</v>
      </c>
      <c r="AU510" s="218" t="s">
        <v>78</v>
      </c>
      <c r="AV510" s="14" t="s">
        <v>78</v>
      </c>
      <c r="AW510" s="14" t="s">
        <v>31</v>
      </c>
      <c r="AX510" s="14" t="s">
        <v>69</v>
      </c>
      <c r="AY510" s="218" t="s">
        <v>231</v>
      </c>
    </row>
    <row r="511" spans="1:65" s="15" customFormat="1" ht="11.25">
      <c r="B511" s="219"/>
      <c r="C511" s="220"/>
      <c r="D511" s="193" t="s">
        <v>248</v>
      </c>
      <c r="E511" s="221" t="s">
        <v>19</v>
      </c>
      <c r="F511" s="222" t="s">
        <v>260</v>
      </c>
      <c r="G511" s="220"/>
      <c r="H511" s="223">
        <v>49.135000000000005</v>
      </c>
      <c r="I511" s="224"/>
      <c r="J511" s="220"/>
      <c r="K511" s="220"/>
      <c r="L511" s="225"/>
      <c r="M511" s="226"/>
      <c r="N511" s="227"/>
      <c r="O511" s="227"/>
      <c r="P511" s="227"/>
      <c r="Q511" s="227"/>
      <c r="R511" s="227"/>
      <c r="S511" s="227"/>
      <c r="T511" s="228"/>
      <c r="AT511" s="229" t="s">
        <v>248</v>
      </c>
      <c r="AU511" s="229" t="s">
        <v>78</v>
      </c>
      <c r="AV511" s="15" t="s">
        <v>238</v>
      </c>
      <c r="AW511" s="15" t="s">
        <v>31</v>
      </c>
      <c r="AX511" s="15" t="s">
        <v>76</v>
      </c>
      <c r="AY511" s="229" t="s">
        <v>231</v>
      </c>
    </row>
    <row r="512" spans="1:65" s="2" customFormat="1" ht="16.5" customHeight="1">
      <c r="A512" s="36"/>
      <c r="B512" s="37"/>
      <c r="C512" s="247" t="s">
        <v>1619</v>
      </c>
      <c r="D512" s="247" t="s">
        <v>638</v>
      </c>
      <c r="E512" s="248" t="s">
        <v>1620</v>
      </c>
      <c r="F512" s="249" t="s">
        <v>1621</v>
      </c>
      <c r="G512" s="250" t="s">
        <v>342</v>
      </c>
      <c r="H512" s="251">
        <v>54.048999999999999</v>
      </c>
      <c r="I512" s="252"/>
      <c r="J512" s="253">
        <f>ROUND(I512*H512,2)</f>
        <v>0</v>
      </c>
      <c r="K512" s="249" t="s">
        <v>244</v>
      </c>
      <c r="L512" s="254"/>
      <c r="M512" s="255" t="s">
        <v>19</v>
      </c>
      <c r="N512" s="256" t="s">
        <v>40</v>
      </c>
      <c r="O512" s="66"/>
      <c r="P512" s="189">
        <f>O512*H512</f>
        <v>0</v>
      </c>
      <c r="Q512" s="189">
        <v>1E-4</v>
      </c>
      <c r="R512" s="189">
        <f>Q512*H512</f>
        <v>5.4048999999999998E-3</v>
      </c>
      <c r="S512" s="189">
        <v>0</v>
      </c>
      <c r="T512" s="190">
        <f>S512*H512</f>
        <v>0</v>
      </c>
      <c r="U512" s="36"/>
      <c r="V512" s="36"/>
      <c r="W512" s="36"/>
      <c r="X512" s="36"/>
      <c r="Y512" s="36"/>
      <c r="Z512" s="36"/>
      <c r="AA512" s="36"/>
      <c r="AB512" s="36"/>
      <c r="AC512" s="36"/>
      <c r="AD512" s="36"/>
      <c r="AE512" s="36"/>
      <c r="AR512" s="191" t="s">
        <v>287</v>
      </c>
      <c r="AT512" s="191" t="s">
        <v>638</v>
      </c>
      <c r="AU512" s="191" t="s">
        <v>78</v>
      </c>
      <c r="AY512" s="19" t="s">
        <v>231</v>
      </c>
      <c r="BE512" s="192">
        <f>IF(N512="základní",J512,0)</f>
        <v>0</v>
      </c>
      <c r="BF512" s="192">
        <f>IF(N512="snížená",J512,0)</f>
        <v>0</v>
      </c>
      <c r="BG512" s="192">
        <f>IF(N512="zákl. přenesená",J512,0)</f>
        <v>0</v>
      </c>
      <c r="BH512" s="192">
        <f>IF(N512="sníž. přenesená",J512,0)</f>
        <v>0</v>
      </c>
      <c r="BI512" s="192">
        <f>IF(N512="nulová",J512,0)</f>
        <v>0</v>
      </c>
      <c r="BJ512" s="19" t="s">
        <v>76</v>
      </c>
      <c r="BK512" s="192">
        <f>ROUND(I512*H512,2)</f>
        <v>0</v>
      </c>
      <c r="BL512" s="19" t="s">
        <v>238</v>
      </c>
      <c r="BM512" s="191" t="s">
        <v>1622</v>
      </c>
    </row>
    <row r="513" spans="1:65" s="14" customFormat="1" ht="11.25">
      <c r="B513" s="208"/>
      <c r="C513" s="209"/>
      <c r="D513" s="193" t="s">
        <v>248</v>
      </c>
      <c r="E513" s="210" t="s">
        <v>19</v>
      </c>
      <c r="F513" s="211" t="s">
        <v>1623</v>
      </c>
      <c r="G513" s="209"/>
      <c r="H513" s="212">
        <v>54.048999999999999</v>
      </c>
      <c r="I513" s="213"/>
      <c r="J513" s="209"/>
      <c r="K513" s="209"/>
      <c r="L513" s="214"/>
      <c r="M513" s="215"/>
      <c r="N513" s="216"/>
      <c r="O513" s="216"/>
      <c r="P513" s="216"/>
      <c r="Q513" s="216"/>
      <c r="R513" s="216"/>
      <c r="S513" s="216"/>
      <c r="T513" s="217"/>
      <c r="AT513" s="218" t="s">
        <v>248</v>
      </c>
      <c r="AU513" s="218" t="s">
        <v>78</v>
      </c>
      <c r="AV513" s="14" t="s">
        <v>78</v>
      </c>
      <c r="AW513" s="14" t="s">
        <v>31</v>
      </c>
      <c r="AX513" s="14" t="s">
        <v>76</v>
      </c>
      <c r="AY513" s="218" t="s">
        <v>231</v>
      </c>
    </row>
    <row r="514" spans="1:65" s="2" customFormat="1" ht="55.5" customHeight="1">
      <c r="A514" s="36"/>
      <c r="B514" s="37"/>
      <c r="C514" s="180" t="s">
        <v>1624</v>
      </c>
      <c r="D514" s="180" t="s">
        <v>234</v>
      </c>
      <c r="E514" s="181" t="s">
        <v>1625</v>
      </c>
      <c r="F514" s="182" t="s">
        <v>1626</v>
      </c>
      <c r="G514" s="183" t="s">
        <v>342</v>
      </c>
      <c r="H514" s="184">
        <v>27.535</v>
      </c>
      <c r="I514" s="185"/>
      <c r="J514" s="186">
        <f>ROUND(I514*H514,2)</f>
        <v>0</v>
      </c>
      <c r="K514" s="182" t="s">
        <v>244</v>
      </c>
      <c r="L514" s="41"/>
      <c r="M514" s="187" t="s">
        <v>19</v>
      </c>
      <c r="N514" s="188" t="s">
        <v>40</v>
      </c>
      <c r="O514" s="66"/>
      <c r="P514" s="189">
        <f>O514*H514</f>
        <v>0</v>
      </c>
      <c r="Q514" s="189">
        <v>0</v>
      </c>
      <c r="R514" s="189">
        <f>Q514*H514</f>
        <v>0</v>
      </c>
      <c r="S514" s="189">
        <v>0</v>
      </c>
      <c r="T514" s="190">
        <f>S514*H514</f>
        <v>0</v>
      </c>
      <c r="U514" s="36"/>
      <c r="V514" s="36"/>
      <c r="W514" s="36"/>
      <c r="X514" s="36"/>
      <c r="Y514" s="36"/>
      <c r="Z514" s="36"/>
      <c r="AA514" s="36"/>
      <c r="AB514" s="36"/>
      <c r="AC514" s="36"/>
      <c r="AD514" s="36"/>
      <c r="AE514" s="36"/>
      <c r="AR514" s="191" t="s">
        <v>238</v>
      </c>
      <c r="AT514" s="191" t="s">
        <v>234</v>
      </c>
      <c r="AU514" s="191" t="s">
        <v>78</v>
      </c>
      <c r="AY514" s="19" t="s">
        <v>231</v>
      </c>
      <c r="BE514" s="192">
        <f>IF(N514="základní",J514,0)</f>
        <v>0</v>
      </c>
      <c r="BF514" s="192">
        <f>IF(N514="snížená",J514,0)</f>
        <v>0</v>
      </c>
      <c r="BG514" s="192">
        <f>IF(N514="zákl. přenesená",J514,0)</f>
        <v>0</v>
      </c>
      <c r="BH514" s="192">
        <f>IF(N514="sníž. přenesená",J514,0)</f>
        <v>0</v>
      </c>
      <c r="BI514" s="192">
        <f>IF(N514="nulová",J514,0)</f>
        <v>0</v>
      </c>
      <c r="BJ514" s="19" t="s">
        <v>76</v>
      </c>
      <c r="BK514" s="192">
        <f>ROUND(I514*H514,2)</f>
        <v>0</v>
      </c>
      <c r="BL514" s="19" t="s">
        <v>238</v>
      </c>
      <c r="BM514" s="191" t="s">
        <v>1627</v>
      </c>
    </row>
    <row r="515" spans="1:65" s="2" customFormat="1" ht="87.75">
      <c r="A515" s="36"/>
      <c r="B515" s="37"/>
      <c r="C515" s="38"/>
      <c r="D515" s="193" t="s">
        <v>246</v>
      </c>
      <c r="E515" s="38"/>
      <c r="F515" s="194" t="s">
        <v>1614</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246</v>
      </c>
      <c r="AU515" s="19" t="s">
        <v>78</v>
      </c>
    </row>
    <row r="516" spans="1:65" s="13" customFormat="1" ht="11.25">
      <c r="B516" s="198"/>
      <c r="C516" s="199"/>
      <c r="D516" s="193" t="s">
        <v>248</v>
      </c>
      <c r="E516" s="200" t="s">
        <v>19</v>
      </c>
      <c r="F516" s="201" t="s">
        <v>1615</v>
      </c>
      <c r="G516" s="199"/>
      <c r="H516" s="200" t="s">
        <v>19</v>
      </c>
      <c r="I516" s="202"/>
      <c r="J516" s="199"/>
      <c r="K516" s="199"/>
      <c r="L516" s="203"/>
      <c r="M516" s="204"/>
      <c r="N516" s="205"/>
      <c r="O516" s="205"/>
      <c r="P516" s="205"/>
      <c r="Q516" s="205"/>
      <c r="R516" s="205"/>
      <c r="S516" s="205"/>
      <c r="T516" s="206"/>
      <c r="AT516" s="207" t="s">
        <v>248</v>
      </c>
      <c r="AU516" s="207" t="s">
        <v>78</v>
      </c>
      <c r="AV516" s="13" t="s">
        <v>76</v>
      </c>
      <c r="AW516" s="13" t="s">
        <v>31</v>
      </c>
      <c r="AX516" s="13" t="s">
        <v>69</v>
      </c>
      <c r="AY516" s="207" t="s">
        <v>231</v>
      </c>
    </row>
    <row r="517" spans="1:65" s="14" customFormat="1" ht="11.25">
      <c r="B517" s="208"/>
      <c r="C517" s="209"/>
      <c r="D517" s="193" t="s">
        <v>248</v>
      </c>
      <c r="E517" s="210" t="s">
        <v>19</v>
      </c>
      <c r="F517" s="211" t="s">
        <v>1616</v>
      </c>
      <c r="G517" s="209"/>
      <c r="H517" s="212">
        <v>27.535</v>
      </c>
      <c r="I517" s="213"/>
      <c r="J517" s="209"/>
      <c r="K517" s="209"/>
      <c r="L517" s="214"/>
      <c r="M517" s="215"/>
      <c r="N517" s="216"/>
      <c r="O517" s="216"/>
      <c r="P517" s="216"/>
      <c r="Q517" s="216"/>
      <c r="R517" s="216"/>
      <c r="S517" s="216"/>
      <c r="T517" s="217"/>
      <c r="AT517" s="218" t="s">
        <v>248</v>
      </c>
      <c r="AU517" s="218" t="s">
        <v>78</v>
      </c>
      <c r="AV517" s="14" t="s">
        <v>78</v>
      </c>
      <c r="AW517" s="14" t="s">
        <v>31</v>
      </c>
      <c r="AX517" s="14" t="s">
        <v>76</v>
      </c>
      <c r="AY517" s="218" t="s">
        <v>231</v>
      </c>
    </row>
    <row r="518" spans="1:65" s="2" customFormat="1" ht="24.2" customHeight="1">
      <c r="A518" s="36"/>
      <c r="B518" s="37"/>
      <c r="C518" s="247" t="s">
        <v>1628</v>
      </c>
      <c r="D518" s="247" t="s">
        <v>638</v>
      </c>
      <c r="E518" s="248" t="s">
        <v>1629</v>
      </c>
      <c r="F518" s="249" t="s">
        <v>1630</v>
      </c>
      <c r="G518" s="250" t="s">
        <v>342</v>
      </c>
      <c r="H518" s="251">
        <v>30.289000000000001</v>
      </c>
      <c r="I518" s="252"/>
      <c r="J518" s="253">
        <f>ROUND(I518*H518,2)</f>
        <v>0</v>
      </c>
      <c r="K518" s="249" t="s">
        <v>244</v>
      </c>
      <c r="L518" s="254"/>
      <c r="M518" s="255" t="s">
        <v>19</v>
      </c>
      <c r="N518" s="256" t="s">
        <v>40</v>
      </c>
      <c r="O518" s="66"/>
      <c r="P518" s="189">
        <f>O518*H518</f>
        <v>0</v>
      </c>
      <c r="Q518" s="189">
        <v>4.0000000000000003E-5</v>
      </c>
      <c r="R518" s="189">
        <f>Q518*H518</f>
        <v>1.2115600000000002E-3</v>
      </c>
      <c r="S518" s="189">
        <v>0</v>
      </c>
      <c r="T518" s="190">
        <f>S518*H518</f>
        <v>0</v>
      </c>
      <c r="U518" s="36"/>
      <c r="V518" s="36"/>
      <c r="W518" s="36"/>
      <c r="X518" s="36"/>
      <c r="Y518" s="36"/>
      <c r="Z518" s="36"/>
      <c r="AA518" s="36"/>
      <c r="AB518" s="36"/>
      <c r="AC518" s="36"/>
      <c r="AD518" s="36"/>
      <c r="AE518" s="36"/>
      <c r="AR518" s="191" t="s">
        <v>287</v>
      </c>
      <c r="AT518" s="191" t="s">
        <v>638</v>
      </c>
      <c r="AU518" s="191" t="s">
        <v>78</v>
      </c>
      <c r="AY518" s="19" t="s">
        <v>231</v>
      </c>
      <c r="BE518" s="192">
        <f>IF(N518="základní",J518,0)</f>
        <v>0</v>
      </c>
      <c r="BF518" s="192">
        <f>IF(N518="snížená",J518,0)</f>
        <v>0</v>
      </c>
      <c r="BG518" s="192">
        <f>IF(N518="zákl. přenesená",J518,0)</f>
        <v>0</v>
      </c>
      <c r="BH518" s="192">
        <f>IF(N518="sníž. přenesená",J518,0)</f>
        <v>0</v>
      </c>
      <c r="BI518" s="192">
        <f>IF(N518="nulová",J518,0)</f>
        <v>0</v>
      </c>
      <c r="BJ518" s="19" t="s">
        <v>76</v>
      </c>
      <c r="BK518" s="192">
        <f>ROUND(I518*H518,2)</f>
        <v>0</v>
      </c>
      <c r="BL518" s="19" t="s">
        <v>238</v>
      </c>
      <c r="BM518" s="191" t="s">
        <v>1631</v>
      </c>
    </row>
    <row r="519" spans="1:65" s="14" customFormat="1" ht="11.25">
      <c r="B519" s="208"/>
      <c r="C519" s="209"/>
      <c r="D519" s="193" t="s">
        <v>248</v>
      </c>
      <c r="E519" s="210" t="s">
        <v>19</v>
      </c>
      <c r="F519" s="211" t="s">
        <v>1632</v>
      </c>
      <c r="G519" s="209"/>
      <c r="H519" s="212">
        <v>30.289000000000001</v>
      </c>
      <c r="I519" s="213"/>
      <c r="J519" s="209"/>
      <c r="K519" s="209"/>
      <c r="L519" s="214"/>
      <c r="M519" s="215"/>
      <c r="N519" s="216"/>
      <c r="O519" s="216"/>
      <c r="P519" s="216"/>
      <c r="Q519" s="216"/>
      <c r="R519" s="216"/>
      <c r="S519" s="216"/>
      <c r="T519" s="217"/>
      <c r="AT519" s="218" t="s">
        <v>248</v>
      </c>
      <c r="AU519" s="218" t="s">
        <v>78</v>
      </c>
      <c r="AV519" s="14" t="s">
        <v>78</v>
      </c>
      <c r="AW519" s="14" t="s">
        <v>31</v>
      </c>
      <c r="AX519" s="14" t="s">
        <v>76</v>
      </c>
      <c r="AY519" s="218" t="s">
        <v>231</v>
      </c>
    </row>
    <row r="520" spans="1:65" s="12" customFormat="1" ht="22.9" customHeight="1">
      <c r="B520" s="164"/>
      <c r="C520" s="165"/>
      <c r="D520" s="166" t="s">
        <v>68</v>
      </c>
      <c r="E520" s="178" t="s">
        <v>1599</v>
      </c>
      <c r="F520" s="178" t="s">
        <v>1633</v>
      </c>
      <c r="G520" s="165"/>
      <c r="H520" s="165"/>
      <c r="I520" s="168"/>
      <c r="J520" s="179">
        <f>BK520</f>
        <v>0</v>
      </c>
      <c r="K520" s="165"/>
      <c r="L520" s="170"/>
      <c r="M520" s="171"/>
      <c r="N520" s="172"/>
      <c r="O520" s="172"/>
      <c r="P520" s="173">
        <f>SUM(P521:P576)</f>
        <v>0</v>
      </c>
      <c r="Q520" s="172"/>
      <c r="R520" s="173">
        <f>SUM(R521:R576)</f>
        <v>8.5157457399999998</v>
      </c>
      <c r="S520" s="172"/>
      <c r="T520" s="174">
        <f>SUM(T521:T576)</f>
        <v>0</v>
      </c>
      <c r="AR520" s="175" t="s">
        <v>76</v>
      </c>
      <c r="AT520" s="176" t="s">
        <v>68</v>
      </c>
      <c r="AU520" s="176" t="s">
        <v>76</v>
      </c>
      <c r="AY520" s="175" t="s">
        <v>231</v>
      </c>
      <c r="BK520" s="177">
        <f>SUM(BK521:BK576)</f>
        <v>0</v>
      </c>
    </row>
    <row r="521" spans="1:65" s="2" customFormat="1" ht="44.25" customHeight="1">
      <c r="A521" s="36"/>
      <c r="B521" s="37"/>
      <c r="C521" s="180" t="s">
        <v>1634</v>
      </c>
      <c r="D521" s="180" t="s">
        <v>234</v>
      </c>
      <c r="E521" s="181" t="s">
        <v>1611</v>
      </c>
      <c r="F521" s="182" t="s">
        <v>1612</v>
      </c>
      <c r="G521" s="183" t="s">
        <v>342</v>
      </c>
      <c r="H521" s="184">
        <v>42.734999999999999</v>
      </c>
      <c r="I521" s="185"/>
      <c r="J521" s="186">
        <f>ROUND(I521*H521,2)</f>
        <v>0</v>
      </c>
      <c r="K521" s="182" t="s">
        <v>244</v>
      </c>
      <c r="L521" s="41"/>
      <c r="M521" s="187" t="s">
        <v>19</v>
      </c>
      <c r="N521" s="188" t="s">
        <v>40</v>
      </c>
      <c r="O521" s="66"/>
      <c r="P521" s="189">
        <f>O521*H521</f>
        <v>0</v>
      </c>
      <c r="Q521" s="189">
        <v>0</v>
      </c>
      <c r="R521" s="189">
        <f>Q521*H521</f>
        <v>0</v>
      </c>
      <c r="S521" s="189">
        <v>0</v>
      </c>
      <c r="T521" s="190">
        <f>S521*H521</f>
        <v>0</v>
      </c>
      <c r="U521" s="36"/>
      <c r="V521" s="36"/>
      <c r="W521" s="36"/>
      <c r="X521" s="36"/>
      <c r="Y521" s="36"/>
      <c r="Z521" s="36"/>
      <c r="AA521" s="36"/>
      <c r="AB521" s="36"/>
      <c r="AC521" s="36"/>
      <c r="AD521" s="36"/>
      <c r="AE521" s="36"/>
      <c r="AR521" s="191" t="s">
        <v>238</v>
      </c>
      <c r="AT521" s="191" t="s">
        <v>234</v>
      </c>
      <c r="AU521" s="191" t="s">
        <v>78</v>
      </c>
      <c r="AY521" s="19" t="s">
        <v>231</v>
      </c>
      <c r="BE521" s="192">
        <f>IF(N521="základní",J521,0)</f>
        <v>0</v>
      </c>
      <c r="BF521" s="192">
        <f>IF(N521="snížená",J521,0)</f>
        <v>0</v>
      </c>
      <c r="BG521" s="192">
        <f>IF(N521="zákl. přenesená",J521,0)</f>
        <v>0</v>
      </c>
      <c r="BH521" s="192">
        <f>IF(N521="sníž. přenesená",J521,0)</f>
        <v>0</v>
      </c>
      <c r="BI521" s="192">
        <f>IF(N521="nulová",J521,0)</f>
        <v>0</v>
      </c>
      <c r="BJ521" s="19" t="s">
        <v>76</v>
      </c>
      <c r="BK521" s="192">
        <f>ROUND(I521*H521,2)</f>
        <v>0</v>
      </c>
      <c r="BL521" s="19" t="s">
        <v>238</v>
      </c>
      <c r="BM521" s="191" t="s">
        <v>1635</v>
      </c>
    </row>
    <row r="522" spans="1:65" s="2" customFormat="1" ht="87.75">
      <c r="A522" s="36"/>
      <c r="B522" s="37"/>
      <c r="C522" s="38"/>
      <c r="D522" s="193" t="s">
        <v>246</v>
      </c>
      <c r="E522" s="38"/>
      <c r="F522" s="194" t="s">
        <v>1614</v>
      </c>
      <c r="G522" s="38"/>
      <c r="H522" s="38"/>
      <c r="I522" s="195"/>
      <c r="J522" s="38"/>
      <c r="K522" s="38"/>
      <c r="L522" s="41"/>
      <c r="M522" s="196"/>
      <c r="N522" s="197"/>
      <c r="O522" s="66"/>
      <c r="P522" s="66"/>
      <c r="Q522" s="66"/>
      <c r="R522" s="66"/>
      <c r="S522" s="66"/>
      <c r="T522" s="67"/>
      <c r="U522" s="36"/>
      <c r="V522" s="36"/>
      <c r="W522" s="36"/>
      <c r="X522" s="36"/>
      <c r="Y522" s="36"/>
      <c r="Z522" s="36"/>
      <c r="AA522" s="36"/>
      <c r="AB522" s="36"/>
      <c r="AC522" s="36"/>
      <c r="AD522" s="36"/>
      <c r="AE522" s="36"/>
      <c r="AT522" s="19" t="s">
        <v>246</v>
      </c>
      <c r="AU522" s="19" t="s">
        <v>78</v>
      </c>
    </row>
    <row r="523" spans="1:65" s="13" customFormat="1" ht="11.25">
      <c r="B523" s="198"/>
      <c r="C523" s="199"/>
      <c r="D523" s="193" t="s">
        <v>248</v>
      </c>
      <c r="E523" s="200" t="s">
        <v>19</v>
      </c>
      <c r="F523" s="201" t="s">
        <v>1615</v>
      </c>
      <c r="G523" s="199"/>
      <c r="H523" s="200" t="s">
        <v>19</v>
      </c>
      <c r="I523" s="202"/>
      <c r="J523" s="199"/>
      <c r="K523" s="199"/>
      <c r="L523" s="203"/>
      <c r="M523" s="204"/>
      <c r="N523" s="205"/>
      <c r="O523" s="205"/>
      <c r="P523" s="205"/>
      <c r="Q523" s="205"/>
      <c r="R523" s="205"/>
      <c r="S523" s="205"/>
      <c r="T523" s="206"/>
      <c r="AT523" s="207" t="s">
        <v>248</v>
      </c>
      <c r="AU523" s="207" t="s">
        <v>78</v>
      </c>
      <c r="AV523" s="13" t="s">
        <v>76</v>
      </c>
      <c r="AW523" s="13" t="s">
        <v>31</v>
      </c>
      <c r="AX523" s="13" t="s">
        <v>69</v>
      </c>
      <c r="AY523" s="207" t="s">
        <v>231</v>
      </c>
    </row>
    <row r="524" spans="1:65" s="14" customFormat="1" ht="11.25">
      <c r="B524" s="208"/>
      <c r="C524" s="209"/>
      <c r="D524" s="193" t="s">
        <v>248</v>
      </c>
      <c r="E524" s="210" t="s">
        <v>19</v>
      </c>
      <c r="F524" s="211" t="s">
        <v>1616</v>
      </c>
      <c r="G524" s="209"/>
      <c r="H524" s="212">
        <v>27.535</v>
      </c>
      <c r="I524" s="213"/>
      <c r="J524" s="209"/>
      <c r="K524" s="209"/>
      <c r="L524" s="214"/>
      <c r="M524" s="215"/>
      <c r="N524" s="216"/>
      <c r="O524" s="216"/>
      <c r="P524" s="216"/>
      <c r="Q524" s="216"/>
      <c r="R524" s="216"/>
      <c r="S524" s="216"/>
      <c r="T524" s="217"/>
      <c r="AT524" s="218" t="s">
        <v>248</v>
      </c>
      <c r="AU524" s="218" t="s">
        <v>78</v>
      </c>
      <c r="AV524" s="14" t="s">
        <v>78</v>
      </c>
      <c r="AW524" s="14" t="s">
        <v>31</v>
      </c>
      <c r="AX524" s="14" t="s">
        <v>69</v>
      </c>
      <c r="AY524" s="218" t="s">
        <v>231</v>
      </c>
    </row>
    <row r="525" spans="1:65" s="13" customFormat="1" ht="11.25">
      <c r="B525" s="198"/>
      <c r="C525" s="199"/>
      <c r="D525" s="193" t="s">
        <v>248</v>
      </c>
      <c r="E525" s="200" t="s">
        <v>19</v>
      </c>
      <c r="F525" s="201" t="s">
        <v>1636</v>
      </c>
      <c r="G525" s="199"/>
      <c r="H525" s="200" t="s">
        <v>19</v>
      </c>
      <c r="I525" s="202"/>
      <c r="J525" s="199"/>
      <c r="K525" s="199"/>
      <c r="L525" s="203"/>
      <c r="M525" s="204"/>
      <c r="N525" s="205"/>
      <c r="O525" s="205"/>
      <c r="P525" s="205"/>
      <c r="Q525" s="205"/>
      <c r="R525" s="205"/>
      <c r="S525" s="205"/>
      <c r="T525" s="206"/>
      <c r="AT525" s="207" t="s">
        <v>248</v>
      </c>
      <c r="AU525" s="207" t="s">
        <v>78</v>
      </c>
      <c r="AV525" s="13" t="s">
        <v>76</v>
      </c>
      <c r="AW525" s="13" t="s">
        <v>31</v>
      </c>
      <c r="AX525" s="13" t="s">
        <v>69</v>
      </c>
      <c r="AY525" s="207" t="s">
        <v>231</v>
      </c>
    </row>
    <row r="526" spans="1:65" s="14" customFormat="1" ht="11.25">
      <c r="B526" s="208"/>
      <c r="C526" s="209"/>
      <c r="D526" s="193" t="s">
        <v>248</v>
      </c>
      <c r="E526" s="210" t="s">
        <v>19</v>
      </c>
      <c r="F526" s="211" t="s">
        <v>1637</v>
      </c>
      <c r="G526" s="209"/>
      <c r="H526" s="212">
        <v>15.2</v>
      </c>
      <c r="I526" s="213"/>
      <c r="J526" s="209"/>
      <c r="K526" s="209"/>
      <c r="L526" s="214"/>
      <c r="M526" s="215"/>
      <c r="N526" s="216"/>
      <c r="O526" s="216"/>
      <c r="P526" s="216"/>
      <c r="Q526" s="216"/>
      <c r="R526" s="216"/>
      <c r="S526" s="216"/>
      <c r="T526" s="217"/>
      <c r="AT526" s="218" t="s">
        <v>248</v>
      </c>
      <c r="AU526" s="218" t="s">
        <v>78</v>
      </c>
      <c r="AV526" s="14" t="s">
        <v>78</v>
      </c>
      <c r="AW526" s="14" t="s">
        <v>31</v>
      </c>
      <c r="AX526" s="14" t="s">
        <v>69</v>
      </c>
      <c r="AY526" s="218" t="s">
        <v>231</v>
      </c>
    </row>
    <row r="527" spans="1:65" s="15" customFormat="1" ht="11.25">
      <c r="B527" s="219"/>
      <c r="C527" s="220"/>
      <c r="D527" s="193" t="s">
        <v>248</v>
      </c>
      <c r="E527" s="221" t="s">
        <v>19</v>
      </c>
      <c r="F527" s="222" t="s">
        <v>260</v>
      </c>
      <c r="G527" s="220"/>
      <c r="H527" s="223">
        <v>42.734999999999999</v>
      </c>
      <c r="I527" s="224"/>
      <c r="J527" s="220"/>
      <c r="K527" s="220"/>
      <c r="L527" s="225"/>
      <c r="M527" s="226"/>
      <c r="N527" s="227"/>
      <c r="O527" s="227"/>
      <c r="P527" s="227"/>
      <c r="Q527" s="227"/>
      <c r="R527" s="227"/>
      <c r="S527" s="227"/>
      <c r="T527" s="228"/>
      <c r="AT527" s="229" t="s">
        <v>248</v>
      </c>
      <c r="AU527" s="229" t="s">
        <v>78</v>
      </c>
      <c r="AV527" s="15" t="s">
        <v>238</v>
      </c>
      <c r="AW527" s="15" t="s">
        <v>31</v>
      </c>
      <c r="AX527" s="15" t="s">
        <v>76</v>
      </c>
      <c r="AY527" s="229" t="s">
        <v>231</v>
      </c>
    </row>
    <row r="528" spans="1:65" s="2" customFormat="1" ht="24.2" customHeight="1">
      <c r="A528" s="36"/>
      <c r="B528" s="37"/>
      <c r="C528" s="247" t="s">
        <v>1638</v>
      </c>
      <c r="D528" s="247" t="s">
        <v>638</v>
      </c>
      <c r="E528" s="248" t="s">
        <v>1639</v>
      </c>
      <c r="F528" s="249" t="s">
        <v>1640</v>
      </c>
      <c r="G528" s="250" t="s">
        <v>342</v>
      </c>
      <c r="H528" s="251">
        <v>47.009</v>
      </c>
      <c r="I528" s="252"/>
      <c r="J528" s="253">
        <f>ROUND(I528*H528,2)</f>
        <v>0</v>
      </c>
      <c r="K528" s="249" t="s">
        <v>244</v>
      </c>
      <c r="L528" s="254"/>
      <c r="M528" s="255" t="s">
        <v>19</v>
      </c>
      <c r="N528" s="256" t="s">
        <v>40</v>
      </c>
      <c r="O528" s="66"/>
      <c r="P528" s="189">
        <f>O528*H528</f>
        <v>0</v>
      </c>
      <c r="Q528" s="189">
        <v>1E-4</v>
      </c>
      <c r="R528" s="189">
        <f>Q528*H528</f>
        <v>4.7009E-3</v>
      </c>
      <c r="S528" s="189">
        <v>0</v>
      </c>
      <c r="T528" s="190">
        <f>S528*H528</f>
        <v>0</v>
      </c>
      <c r="U528" s="36"/>
      <c r="V528" s="36"/>
      <c r="W528" s="36"/>
      <c r="X528" s="36"/>
      <c r="Y528" s="36"/>
      <c r="Z528" s="36"/>
      <c r="AA528" s="36"/>
      <c r="AB528" s="36"/>
      <c r="AC528" s="36"/>
      <c r="AD528" s="36"/>
      <c r="AE528" s="36"/>
      <c r="AR528" s="191" t="s">
        <v>287</v>
      </c>
      <c r="AT528" s="191" t="s">
        <v>638</v>
      </c>
      <c r="AU528" s="191" t="s">
        <v>78</v>
      </c>
      <c r="AY528" s="19" t="s">
        <v>231</v>
      </c>
      <c r="BE528" s="192">
        <f>IF(N528="základní",J528,0)</f>
        <v>0</v>
      </c>
      <c r="BF528" s="192">
        <f>IF(N528="snížená",J528,0)</f>
        <v>0</v>
      </c>
      <c r="BG528" s="192">
        <f>IF(N528="zákl. přenesená",J528,0)</f>
        <v>0</v>
      </c>
      <c r="BH528" s="192">
        <f>IF(N528="sníž. přenesená",J528,0)</f>
        <v>0</v>
      </c>
      <c r="BI528" s="192">
        <f>IF(N528="nulová",J528,0)</f>
        <v>0</v>
      </c>
      <c r="BJ528" s="19" t="s">
        <v>76</v>
      </c>
      <c r="BK528" s="192">
        <f>ROUND(I528*H528,2)</f>
        <v>0</v>
      </c>
      <c r="BL528" s="19" t="s">
        <v>238</v>
      </c>
      <c r="BM528" s="191" t="s">
        <v>1641</v>
      </c>
    </row>
    <row r="529" spans="1:65" s="14" customFormat="1" ht="11.25">
      <c r="B529" s="208"/>
      <c r="C529" s="209"/>
      <c r="D529" s="193" t="s">
        <v>248</v>
      </c>
      <c r="E529" s="210" t="s">
        <v>19</v>
      </c>
      <c r="F529" s="211" t="s">
        <v>1642</v>
      </c>
      <c r="G529" s="209"/>
      <c r="H529" s="212">
        <v>47.009</v>
      </c>
      <c r="I529" s="213"/>
      <c r="J529" s="209"/>
      <c r="K529" s="209"/>
      <c r="L529" s="214"/>
      <c r="M529" s="215"/>
      <c r="N529" s="216"/>
      <c r="O529" s="216"/>
      <c r="P529" s="216"/>
      <c r="Q529" s="216"/>
      <c r="R529" s="216"/>
      <c r="S529" s="216"/>
      <c r="T529" s="217"/>
      <c r="AT529" s="218" t="s">
        <v>248</v>
      </c>
      <c r="AU529" s="218" t="s">
        <v>78</v>
      </c>
      <c r="AV529" s="14" t="s">
        <v>78</v>
      </c>
      <c r="AW529" s="14" t="s">
        <v>31</v>
      </c>
      <c r="AX529" s="14" t="s">
        <v>76</v>
      </c>
      <c r="AY529" s="218" t="s">
        <v>231</v>
      </c>
    </row>
    <row r="530" spans="1:65" s="2" customFormat="1" ht="55.5" customHeight="1">
      <c r="A530" s="36"/>
      <c r="B530" s="37"/>
      <c r="C530" s="180" t="s">
        <v>1643</v>
      </c>
      <c r="D530" s="180" t="s">
        <v>234</v>
      </c>
      <c r="E530" s="181" t="s">
        <v>1625</v>
      </c>
      <c r="F530" s="182" t="s">
        <v>1626</v>
      </c>
      <c r="G530" s="183" t="s">
        <v>342</v>
      </c>
      <c r="H530" s="184">
        <v>27.535</v>
      </c>
      <c r="I530" s="185"/>
      <c r="J530" s="186">
        <f>ROUND(I530*H530,2)</f>
        <v>0</v>
      </c>
      <c r="K530" s="182" t="s">
        <v>244</v>
      </c>
      <c r="L530" s="41"/>
      <c r="M530" s="187" t="s">
        <v>19</v>
      </c>
      <c r="N530" s="188" t="s">
        <v>40</v>
      </c>
      <c r="O530" s="66"/>
      <c r="P530" s="189">
        <f>O530*H530</f>
        <v>0</v>
      </c>
      <c r="Q530" s="189">
        <v>0</v>
      </c>
      <c r="R530" s="189">
        <f>Q530*H530</f>
        <v>0</v>
      </c>
      <c r="S530" s="189">
        <v>0</v>
      </c>
      <c r="T530" s="190">
        <f>S530*H530</f>
        <v>0</v>
      </c>
      <c r="U530" s="36"/>
      <c r="V530" s="36"/>
      <c r="W530" s="36"/>
      <c r="X530" s="36"/>
      <c r="Y530" s="36"/>
      <c r="Z530" s="36"/>
      <c r="AA530" s="36"/>
      <c r="AB530" s="36"/>
      <c r="AC530" s="36"/>
      <c r="AD530" s="36"/>
      <c r="AE530" s="36"/>
      <c r="AR530" s="191" t="s">
        <v>238</v>
      </c>
      <c r="AT530" s="191" t="s">
        <v>234</v>
      </c>
      <c r="AU530" s="191" t="s">
        <v>78</v>
      </c>
      <c r="AY530" s="19" t="s">
        <v>231</v>
      </c>
      <c r="BE530" s="192">
        <f>IF(N530="základní",J530,0)</f>
        <v>0</v>
      </c>
      <c r="BF530" s="192">
        <f>IF(N530="snížená",J530,0)</f>
        <v>0</v>
      </c>
      <c r="BG530" s="192">
        <f>IF(N530="zákl. přenesená",J530,0)</f>
        <v>0</v>
      </c>
      <c r="BH530" s="192">
        <f>IF(N530="sníž. přenesená",J530,0)</f>
        <v>0</v>
      </c>
      <c r="BI530" s="192">
        <f>IF(N530="nulová",J530,0)</f>
        <v>0</v>
      </c>
      <c r="BJ530" s="19" t="s">
        <v>76</v>
      </c>
      <c r="BK530" s="192">
        <f>ROUND(I530*H530,2)</f>
        <v>0</v>
      </c>
      <c r="BL530" s="19" t="s">
        <v>238</v>
      </c>
      <c r="BM530" s="191" t="s">
        <v>1644</v>
      </c>
    </row>
    <row r="531" spans="1:65" s="2" customFormat="1" ht="87.75">
      <c r="A531" s="36"/>
      <c r="B531" s="37"/>
      <c r="C531" s="38"/>
      <c r="D531" s="193" t="s">
        <v>246</v>
      </c>
      <c r="E531" s="38"/>
      <c r="F531" s="194" t="s">
        <v>1614</v>
      </c>
      <c r="G531" s="38"/>
      <c r="H531" s="38"/>
      <c r="I531" s="195"/>
      <c r="J531" s="38"/>
      <c r="K531" s="38"/>
      <c r="L531" s="41"/>
      <c r="M531" s="196"/>
      <c r="N531" s="197"/>
      <c r="O531" s="66"/>
      <c r="P531" s="66"/>
      <c r="Q531" s="66"/>
      <c r="R531" s="66"/>
      <c r="S531" s="66"/>
      <c r="T531" s="67"/>
      <c r="U531" s="36"/>
      <c r="V531" s="36"/>
      <c r="W531" s="36"/>
      <c r="X531" s="36"/>
      <c r="Y531" s="36"/>
      <c r="Z531" s="36"/>
      <c r="AA531" s="36"/>
      <c r="AB531" s="36"/>
      <c r="AC531" s="36"/>
      <c r="AD531" s="36"/>
      <c r="AE531" s="36"/>
      <c r="AT531" s="19" t="s">
        <v>246</v>
      </c>
      <c r="AU531" s="19" t="s">
        <v>78</v>
      </c>
    </row>
    <row r="532" spans="1:65" s="13" customFormat="1" ht="11.25">
      <c r="B532" s="198"/>
      <c r="C532" s="199"/>
      <c r="D532" s="193" t="s">
        <v>248</v>
      </c>
      <c r="E532" s="200" t="s">
        <v>19</v>
      </c>
      <c r="F532" s="201" t="s">
        <v>1615</v>
      </c>
      <c r="G532" s="199"/>
      <c r="H532" s="200" t="s">
        <v>19</v>
      </c>
      <c r="I532" s="202"/>
      <c r="J532" s="199"/>
      <c r="K532" s="199"/>
      <c r="L532" s="203"/>
      <c r="M532" s="204"/>
      <c r="N532" s="205"/>
      <c r="O532" s="205"/>
      <c r="P532" s="205"/>
      <c r="Q532" s="205"/>
      <c r="R532" s="205"/>
      <c r="S532" s="205"/>
      <c r="T532" s="206"/>
      <c r="AT532" s="207" t="s">
        <v>248</v>
      </c>
      <c r="AU532" s="207" t="s">
        <v>78</v>
      </c>
      <c r="AV532" s="13" t="s">
        <v>76</v>
      </c>
      <c r="AW532" s="13" t="s">
        <v>31</v>
      </c>
      <c r="AX532" s="13" t="s">
        <v>69</v>
      </c>
      <c r="AY532" s="207" t="s">
        <v>231</v>
      </c>
    </row>
    <row r="533" spans="1:65" s="14" customFormat="1" ht="11.25">
      <c r="B533" s="208"/>
      <c r="C533" s="209"/>
      <c r="D533" s="193" t="s">
        <v>248</v>
      </c>
      <c r="E533" s="210" t="s">
        <v>19</v>
      </c>
      <c r="F533" s="211" t="s">
        <v>1616</v>
      </c>
      <c r="G533" s="209"/>
      <c r="H533" s="212">
        <v>27.535</v>
      </c>
      <c r="I533" s="213"/>
      <c r="J533" s="209"/>
      <c r="K533" s="209"/>
      <c r="L533" s="214"/>
      <c r="M533" s="215"/>
      <c r="N533" s="216"/>
      <c r="O533" s="216"/>
      <c r="P533" s="216"/>
      <c r="Q533" s="216"/>
      <c r="R533" s="216"/>
      <c r="S533" s="216"/>
      <c r="T533" s="217"/>
      <c r="AT533" s="218" t="s">
        <v>248</v>
      </c>
      <c r="AU533" s="218" t="s">
        <v>78</v>
      </c>
      <c r="AV533" s="14" t="s">
        <v>78</v>
      </c>
      <c r="AW533" s="14" t="s">
        <v>31</v>
      </c>
      <c r="AX533" s="14" t="s">
        <v>76</v>
      </c>
      <c r="AY533" s="218" t="s">
        <v>231</v>
      </c>
    </row>
    <row r="534" spans="1:65" s="2" customFormat="1" ht="24.2" customHeight="1">
      <c r="A534" s="36"/>
      <c r="B534" s="37"/>
      <c r="C534" s="247" t="s">
        <v>1645</v>
      </c>
      <c r="D534" s="247" t="s">
        <v>638</v>
      </c>
      <c r="E534" s="248" t="s">
        <v>1629</v>
      </c>
      <c r="F534" s="249" t="s">
        <v>1630</v>
      </c>
      <c r="G534" s="250" t="s">
        <v>342</v>
      </c>
      <c r="H534" s="251">
        <v>30.289000000000001</v>
      </c>
      <c r="I534" s="252"/>
      <c r="J534" s="253">
        <f>ROUND(I534*H534,2)</f>
        <v>0</v>
      </c>
      <c r="K534" s="249" t="s">
        <v>244</v>
      </c>
      <c r="L534" s="254"/>
      <c r="M534" s="255" t="s">
        <v>19</v>
      </c>
      <c r="N534" s="256" t="s">
        <v>40</v>
      </c>
      <c r="O534" s="66"/>
      <c r="P534" s="189">
        <f>O534*H534</f>
        <v>0</v>
      </c>
      <c r="Q534" s="189">
        <v>4.0000000000000003E-5</v>
      </c>
      <c r="R534" s="189">
        <f>Q534*H534</f>
        <v>1.2115600000000002E-3</v>
      </c>
      <c r="S534" s="189">
        <v>0</v>
      </c>
      <c r="T534" s="190">
        <f>S534*H534</f>
        <v>0</v>
      </c>
      <c r="U534" s="36"/>
      <c r="V534" s="36"/>
      <c r="W534" s="36"/>
      <c r="X534" s="36"/>
      <c r="Y534" s="36"/>
      <c r="Z534" s="36"/>
      <c r="AA534" s="36"/>
      <c r="AB534" s="36"/>
      <c r="AC534" s="36"/>
      <c r="AD534" s="36"/>
      <c r="AE534" s="36"/>
      <c r="AR534" s="191" t="s">
        <v>287</v>
      </c>
      <c r="AT534" s="191" t="s">
        <v>638</v>
      </c>
      <c r="AU534" s="191" t="s">
        <v>78</v>
      </c>
      <c r="AY534" s="19" t="s">
        <v>231</v>
      </c>
      <c r="BE534" s="192">
        <f>IF(N534="základní",J534,0)</f>
        <v>0</v>
      </c>
      <c r="BF534" s="192">
        <f>IF(N534="snížená",J534,0)</f>
        <v>0</v>
      </c>
      <c r="BG534" s="192">
        <f>IF(N534="zákl. přenesená",J534,0)</f>
        <v>0</v>
      </c>
      <c r="BH534" s="192">
        <f>IF(N534="sníž. přenesená",J534,0)</f>
        <v>0</v>
      </c>
      <c r="BI534" s="192">
        <f>IF(N534="nulová",J534,0)</f>
        <v>0</v>
      </c>
      <c r="BJ534" s="19" t="s">
        <v>76</v>
      </c>
      <c r="BK534" s="192">
        <f>ROUND(I534*H534,2)</f>
        <v>0</v>
      </c>
      <c r="BL534" s="19" t="s">
        <v>238</v>
      </c>
      <c r="BM534" s="191" t="s">
        <v>1646</v>
      </c>
    </row>
    <row r="535" spans="1:65" s="14" customFormat="1" ht="11.25">
      <c r="B535" s="208"/>
      <c r="C535" s="209"/>
      <c r="D535" s="193" t="s">
        <v>248</v>
      </c>
      <c r="E535" s="210" t="s">
        <v>19</v>
      </c>
      <c r="F535" s="211" t="s">
        <v>1632</v>
      </c>
      <c r="G535" s="209"/>
      <c r="H535" s="212">
        <v>30.289000000000001</v>
      </c>
      <c r="I535" s="213"/>
      <c r="J535" s="209"/>
      <c r="K535" s="209"/>
      <c r="L535" s="214"/>
      <c r="M535" s="215"/>
      <c r="N535" s="216"/>
      <c r="O535" s="216"/>
      <c r="P535" s="216"/>
      <c r="Q535" s="216"/>
      <c r="R535" s="216"/>
      <c r="S535" s="216"/>
      <c r="T535" s="217"/>
      <c r="AT535" s="218" t="s">
        <v>248</v>
      </c>
      <c r="AU535" s="218" t="s">
        <v>78</v>
      </c>
      <c r="AV535" s="14" t="s">
        <v>78</v>
      </c>
      <c r="AW535" s="14" t="s">
        <v>31</v>
      </c>
      <c r="AX535" s="14" t="s">
        <v>76</v>
      </c>
      <c r="AY535" s="218" t="s">
        <v>231</v>
      </c>
    </row>
    <row r="536" spans="1:65" s="2" customFormat="1" ht="33" customHeight="1">
      <c r="A536" s="36"/>
      <c r="B536" s="37"/>
      <c r="C536" s="180" t="s">
        <v>1647</v>
      </c>
      <c r="D536" s="180" t="s">
        <v>234</v>
      </c>
      <c r="E536" s="181" t="s">
        <v>1648</v>
      </c>
      <c r="F536" s="182" t="s">
        <v>1649</v>
      </c>
      <c r="G536" s="183" t="s">
        <v>243</v>
      </c>
      <c r="H536" s="184">
        <v>201.85499999999999</v>
      </c>
      <c r="I536" s="185"/>
      <c r="J536" s="186">
        <f>ROUND(I536*H536,2)</f>
        <v>0</v>
      </c>
      <c r="K536" s="182" t="s">
        <v>244</v>
      </c>
      <c r="L536" s="41"/>
      <c r="M536" s="187" t="s">
        <v>19</v>
      </c>
      <c r="N536" s="188" t="s">
        <v>40</v>
      </c>
      <c r="O536" s="66"/>
      <c r="P536" s="189">
        <f>O536*H536</f>
        <v>0</v>
      </c>
      <c r="Q536" s="189">
        <v>7.3499999999999998E-3</v>
      </c>
      <c r="R536" s="189">
        <f>Q536*H536</f>
        <v>1.4836342499999999</v>
      </c>
      <c r="S536" s="189">
        <v>0</v>
      </c>
      <c r="T536" s="190">
        <f>S536*H536</f>
        <v>0</v>
      </c>
      <c r="U536" s="36"/>
      <c r="V536" s="36"/>
      <c r="W536" s="36"/>
      <c r="X536" s="36"/>
      <c r="Y536" s="36"/>
      <c r="Z536" s="36"/>
      <c r="AA536" s="36"/>
      <c r="AB536" s="36"/>
      <c r="AC536" s="36"/>
      <c r="AD536" s="36"/>
      <c r="AE536" s="36"/>
      <c r="AR536" s="191" t="s">
        <v>238</v>
      </c>
      <c r="AT536" s="191" t="s">
        <v>234</v>
      </c>
      <c r="AU536" s="191" t="s">
        <v>78</v>
      </c>
      <c r="AY536" s="19" t="s">
        <v>231</v>
      </c>
      <c r="BE536" s="192">
        <f>IF(N536="základní",J536,0)</f>
        <v>0</v>
      </c>
      <c r="BF536" s="192">
        <f>IF(N536="snížená",J536,0)</f>
        <v>0</v>
      </c>
      <c r="BG536" s="192">
        <f>IF(N536="zákl. přenesená",J536,0)</f>
        <v>0</v>
      </c>
      <c r="BH536" s="192">
        <f>IF(N536="sníž. přenesená",J536,0)</f>
        <v>0</v>
      </c>
      <c r="BI536" s="192">
        <f>IF(N536="nulová",J536,0)</f>
        <v>0</v>
      </c>
      <c r="BJ536" s="19" t="s">
        <v>76</v>
      </c>
      <c r="BK536" s="192">
        <f>ROUND(I536*H536,2)</f>
        <v>0</v>
      </c>
      <c r="BL536" s="19" t="s">
        <v>238</v>
      </c>
      <c r="BM536" s="191" t="s">
        <v>1650</v>
      </c>
    </row>
    <row r="537" spans="1:65" s="14" customFormat="1" ht="11.25">
      <c r="B537" s="208"/>
      <c r="C537" s="209"/>
      <c r="D537" s="193" t="s">
        <v>248</v>
      </c>
      <c r="E537" s="210" t="s">
        <v>19</v>
      </c>
      <c r="F537" s="211" t="s">
        <v>1651</v>
      </c>
      <c r="G537" s="209"/>
      <c r="H537" s="212">
        <v>167.95</v>
      </c>
      <c r="I537" s="213"/>
      <c r="J537" s="209"/>
      <c r="K537" s="209"/>
      <c r="L537" s="214"/>
      <c r="M537" s="215"/>
      <c r="N537" s="216"/>
      <c r="O537" s="216"/>
      <c r="P537" s="216"/>
      <c r="Q537" s="216"/>
      <c r="R537" s="216"/>
      <c r="S537" s="216"/>
      <c r="T537" s="217"/>
      <c r="AT537" s="218" t="s">
        <v>248</v>
      </c>
      <c r="AU537" s="218" t="s">
        <v>78</v>
      </c>
      <c r="AV537" s="14" t="s">
        <v>78</v>
      </c>
      <c r="AW537" s="14" t="s">
        <v>31</v>
      </c>
      <c r="AX537" s="14" t="s">
        <v>69</v>
      </c>
      <c r="AY537" s="218" t="s">
        <v>231</v>
      </c>
    </row>
    <row r="538" spans="1:65" s="14" customFormat="1" ht="11.25">
      <c r="B538" s="208"/>
      <c r="C538" s="209"/>
      <c r="D538" s="193" t="s">
        <v>248</v>
      </c>
      <c r="E538" s="210" t="s">
        <v>19</v>
      </c>
      <c r="F538" s="211" t="s">
        <v>1652</v>
      </c>
      <c r="G538" s="209"/>
      <c r="H538" s="212">
        <v>36.225999999999999</v>
      </c>
      <c r="I538" s="213"/>
      <c r="J538" s="209"/>
      <c r="K538" s="209"/>
      <c r="L538" s="214"/>
      <c r="M538" s="215"/>
      <c r="N538" s="216"/>
      <c r="O538" s="216"/>
      <c r="P538" s="216"/>
      <c r="Q538" s="216"/>
      <c r="R538" s="216"/>
      <c r="S538" s="216"/>
      <c r="T538" s="217"/>
      <c r="AT538" s="218" t="s">
        <v>248</v>
      </c>
      <c r="AU538" s="218" t="s">
        <v>78</v>
      </c>
      <c r="AV538" s="14" t="s">
        <v>78</v>
      </c>
      <c r="AW538" s="14" t="s">
        <v>31</v>
      </c>
      <c r="AX538" s="14" t="s">
        <v>69</v>
      </c>
      <c r="AY538" s="218" t="s">
        <v>231</v>
      </c>
    </row>
    <row r="539" spans="1:65" s="14" customFormat="1" ht="11.25">
      <c r="B539" s="208"/>
      <c r="C539" s="209"/>
      <c r="D539" s="193" t="s">
        <v>248</v>
      </c>
      <c r="E539" s="210" t="s">
        <v>19</v>
      </c>
      <c r="F539" s="211" t="s">
        <v>1653</v>
      </c>
      <c r="G539" s="209"/>
      <c r="H539" s="212">
        <v>20.834</v>
      </c>
      <c r="I539" s="213"/>
      <c r="J539" s="209"/>
      <c r="K539" s="209"/>
      <c r="L539" s="214"/>
      <c r="M539" s="215"/>
      <c r="N539" s="216"/>
      <c r="O539" s="216"/>
      <c r="P539" s="216"/>
      <c r="Q539" s="216"/>
      <c r="R539" s="216"/>
      <c r="S539" s="216"/>
      <c r="T539" s="217"/>
      <c r="AT539" s="218" t="s">
        <v>248</v>
      </c>
      <c r="AU539" s="218" t="s">
        <v>78</v>
      </c>
      <c r="AV539" s="14" t="s">
        <v>78</v>
      </c>
      <c r="AW539" s="14" t="s">
        <v>31</v>
      </c>
      <c r="AX539" s="14" t="s">
        <v>69</v>
      </c>
      <c r="AY539" s="218" t="s">
        <v>231</v>
      </c>
    </row>
    <row r="540" spans="1:65" s="13" customFormat="1" ht="11.25">
      <c r="B540" s="198"/>
      <c r="C540" s="199"/>
      <c r="D540" s="193" t="s">
        <v>248</v>
      </c>
      <c r="E540" s="200" t="s">
        <v>19</v>
      </c>
      <c r="F540" s="201" t="s">
        <v>1654</v>
      </c>
      <c r="G540" s="199"/>
      <c r="H540" s="200" t="s">
        <v>19</v>
      </c>
      <c r="I540" s="202"/>
      <c r="J540" s="199"/>
      <c r="K540" s="199"/>
      <c r="L540" s="203"/>
      <c r="M540" s="204"/>
      <c r="N540" s="205"/>
      <c r="O540" s="205"/>
      <c r="P540" s="205"/>
      <c r="Q540" s="205"/>
      <c r="R540" s="205"/>
      <c r="S540" s="205"/>
      <c r="T540" s="206"/>
      <c r="AT540" s="207" t="s">
        <v>248</v>
      </c>
      <c r="AU540" s="207" t="s">
        <v>78</v>
      </c>
      <c r="AV540" s="13" t="s">
        <v>76</v>
      </c>
      <c r="AW540" s="13" t="s">
        <v>31</v>
      </c>
      <c r="AX540" s="13" t="s">
        <v>69</v>
      </c>
      <c r="AY540" s="207" t="s">
        <v>231</v>
      </c>
    </row>
    <row r="541" spans="1:65" s="14" customFormat="1" ht="11.25">
      <c r="B541" s="208"/>
      <c r="C541" s="209"/>
      <c r="D541" s="193" t="s">
        <v>248</v>
      </c>
      <c r="E541" s="210" t="s">
        <v>19</v>
      </c>
      <c r="F541" s="211" t="s">
        <v>1655</v>
      </c>
      <c r="G541" s="209"/>
      <c r="H541" s="212">
        <v>-28.678000000000001</v>
      </c>
      <c r="I541" s="213"/>
      <c r="J541" s="209"/>
      <c r="K541" s="209"/>
      <c r="L541" s="214"/>
      <c r="M541" s="215"/>
      <c r="N541" s="216"/>
      <c r="O541" s="216"/>
      <c r="P541" s="216"/>
      <c r="Q541" s="216"/>
      <c r="R541" s="216"/>
      <c r="S541" s="216"/>
      <c r="T541" s="217"/>
      <c r="AT541" s="218" t="s">
        <v>248</v>
      </c>
      <c r="AU541" s="218" t="s">
        <v>78</v>
      </c>
      <c r="AV541" s="14" t="s">
        <v>78</v>
      </c>
      <c r="AW541" s="14" t="s">
        <v>31</v>
      </c>
      <c r="AX541" s="14" t="s">
        <v>69</v>
      </c>
      <c r="AY541" s="218" t="s">
        <v>231</v>
      </c>
    </row>
    <row r="542" spans="1:65" s="13" customFormat="1" ht="11.25">
      <c r="B542" s="198"/>
      <c r="C542" s="199"/>
      <c r="D542" s="193" t="s">
        <v>248</v>
      </c>
      <c r="E542" s="200" t="s">
        <v>19</v>
      </c>
      <c r="F542" s="201" t="s">
        <v>1577</v>
      </c>
      <c r="G542" s="199"/>
      <c r="H542" s="200" t="s">
        <v>19</v>
      </c>
      <c r="I542" s="202"/>
      <c r="J542" s="199"/>
      <c r="K542" s="199"/>
      <c r="L542" s="203"/>
      <c r="M542" s="204"/>
      <c r="N542" s="205"/>
      <c r="O542" s="205"/>
      <c r="P542" s="205"/>
      <c r="Q542" s="205"/>
      <c r="R542" s="205"/>
      <c r="S542" s="205"/>
      <c r="T542" s="206"/>
      <c r="AT542" s="207" t="s">
        <v>248</v>
      </c>
      <c r="AU542" s="207" t="s">
        <v>78</v>
      </c>
      <c r="AV542" s="13" t="s">
        <v>76</v>
      </c>
      <c r="AW542" s="13" t="s">
        <v>31</v>
      </c>
      <c r="AX542" s="13" t="s">
        <v>69</v>
      </c>
      <c r="AY542" s="207" t="s">
        <v>231</v>
      </c>
    </row>
    <row r="543" spans="1:65" s="14" customFormat="1" ht="11.25">
      <c r="B543" s="208"/>
      <c r="C543" s="209"/>
      <c r="D543" s="193" t="s">
        <v>248</v>
      </c>
      <c r="E543" s="210" t="s">
        <v>19</v>
      </c>
      <c r="F543" s="211" t="s">
        <v>1656</v>
      </c>
      <c r="G543" s="209"/>
      <c r="H543" s="212">
        <v>5.5229999999999997</v>
      </c>
      <c r="I543" s="213"/>
      <c r="J543" s="209"/>
      <c r="K543" s="209"/>
      <c r="L543" s="214"/>
      <c r="M543" s="215"/>
      <c r="N543" s="216"/>
      <c r="O543" s="216"/>
      <c r="P543" s="216"/>
      <c r="Q543" s="216"/>
      <c r="R543" s="216"/>
      <c r="S543" s="216"/>
      <c r="T543" s="217"/>
      <c r="AT543" s="218" t="s">
        <v>248</v>
      </c>
      <c r="AU543" s="218" t="s">
        <v>78</v>
      </c>
      <c r="AV543" s="14" t="s">
        <v>78</v>
      </c>
      <c r="AW543" s="14" t="s">
        <v>31</v>
      </c>
      <c r="AX543" s="14" t="s">
        <v>69</v>
      </c>
      <c r="AY543" s="218" t="s">
        <v>231</v>
      </c>
    </row>
    <row r="544" spans="1:65" s="15" customFormat="1" ht="11.25">
      <c r="B544" s="219"/>
      <c r="C544" s="220"/>
      <c r="D544" s="193" t="s">
        <v>248</v>
      </c>
      <c r="E544" s="221" t="s">
        <v>19</v>
      </c>
      <c r="F544" s="222" t="s">
        <v>260</v>
      </c>
      <c r="G544" s="220"/>
      <c r="H544" s="223">
        <v>201.85499999999999</v>
      </c>
      <c r="I544" s="224"/>
      <c r="J544" s="220"/>
      <c r="K544" s="220"/>
      <c r="L544" s="225"/>
      <c r="M544" s="226"/>
      <c r="N544" s="227"/>
      <c r="O544" s="227"/>
      <c r="P544" s="227"/>
      <c r="Q544" s="227"/>
      <c r="R544" s="227"/>
      <c r="S544" s="227"/>
      <c r="T544" s="228"/>
      <c r="AT544" s="229" t="s">
        <v>248</v>
      </c>
      <c r="AU544" s="229" t="s">
        <v>78</v>
      </c>
      <c r="AV544" s="15" t="s">
        <v>238</v>
      </c>
      <c r="AW544" s="15" t="s">
        <v>31</v>
      </c>
      <c r="AX544" s="15" t="s">
        <v>76</v>
      </c>
      <c r="AY544" s="229" t="s">
        <v>231</v>
      </c>
    </row>
    <row r="545" spans="1:65" s="2" customFormat="1" ht="37.9" customHeight="1">
      <c r="A545" s="36"/>
      <c r="B545" s="37"/>
      <c r="C545" s="180" t="s">
        <v>1657</v>
      </c>
      <c r="D545" s="180" t="s">
        <v>234</v>
      </c>
      <c r="E545" s="181" t="s">
        <v>1658</v>
      </c>
      <c r="F545" s="182" t="s">
        <v>1659</v>
      </c>
      <c r="G545" s="183" t="s">
        <v>243</v>
      </c>
      <c r="H545" s="184">
        <v>34.412999999999997</v>
      </c>
      <c r="I545" s="185"/>
      <c r="J545" s="186">
        <f>ROUND(I545*H545,2)</f>
        <v>0</v>
      </c>
      <c r="K545" s="182" t="s">
        <v>244</v>
      </c>
      <c r="L545" s="41"/>
      <c r="M545" s="187" t="s">
        <v>19</v>
      </c>
      <c r="N545" s="188" t="s">
        <v>40</v>
      </c>
      <c r="O545" s="66"/>
      <c r="P545" s="189">
        <f>O545*H545</f>
        <v>0</v>
      </c>
      <c r="Q545" s="189">
        <v>4.3800000000000002E-3</v>
      </c>
      <c r="R545" s="189">
        <f>Q545*H545</f>
        <v>0.15072894000000001</v>
      </c>
      <c r="S545" s="189">
        <v>0</v>
      </c>
      <c r="T545" s="190">
        <f>S545*H545</f>
        <v>0</v>
      </c>
      <c r="U545" s="36"/>
      <c r="V545" s="36"/>
      <c r="W545" s="36"/>
      <c r="X545" s="36"/>
      <c r="Y545" s="36"/>
      <c r="Z545" s="36"/>
      <c r="AA545" s="36"/>
      <c r="AB545" s="36"/>
      <c r="AC545" s="36"/>
      <c r="AD545" s="36"/>
      <c r="AE545" s="36"/>
      <c r="AR545" s="191" t="s">
        <v>238</v>
      </c>
      <c r="AT545" s="191" t="s">
        <v>234</v>
      </c>
      <c r="AU545" s="191" t="s">
        <v>78</v>
      </c>
      <c r="AY545" s="19" t="s">
        <v>231</v>
      </c>
      <c r="BE545" s="192">
        <f>IF(N545="základní",J545,0)</f>
        <v>0</v>
      </c>
      <c r="BF545" s="192">
        <f>IF(N545="snížená",J545,0)</f>
        <v>0</v>
      </c>
      <c r="BG545" s="192">
        <f>IF(N545="zákl. přenesená",J545,0)</f>
        <v>0</v>
      </c>
      <c r="BH545" s="192">
        <f>IF(N545="sníž. přenesená",J545,0)</f>
        <v>0</v>
      </c>
      <c r="BI545" s="192">
        <f>IF(N545="nulová",J545,0)</f>
        <v>0</v>
      </c>
      <c r="BJ545" s="19" t="s">
        <v>76</v>
      </c>
      <c r="BK545" s="192">
        <f>ROUND(I545*H545,2)</f>
        <v>0</v>
      </c>
      <c r="BL545" s="19" t="s">
        <v>238</v>
      </c>
      <c r="BM545" s="191" t="s">
        <v>1660</v>
      </c>
    </row>
    <row r="546" spans="1:65" s="2" customFormat="1" ht="29.25">
      <c r="A546" s="36"/>
      <c r="B546" s="37"/>
      <c r="C546" s="38"/>
      <c r="D546" s="193" t="s">
        <v>246</v>
      </c>
      <c r="E546" s="38"/>
      <c r="F546" s="194" t="s">
        <v>1582</v>
      </c>
      <c r="G546" s="38"/>
      <c r="H546" s="38"/>
      <c r="I546" s="195"/>
      <c r="J546" s="38"/>
      <c r="K546" s="38"/>
      <c r="L546" s="41"/>
      <c r="M546" s="196"/>
      <c r="N546" s="197"/>
      <c r="O546" s="66"/>
      <c r="P546" s="66"/>
      <c r="Q546" s="66"/>
      <c r="R546" s="66"/>
      <c r="S546" s="66"/>
      <c r="T546" s="67"/>
      <c r="U546" s="36"/>
      <c r="V546" s="36"/>
      <c r="W546" s="36"/>
      <c r="X546" s="36"/>
      <c r="Y546" s="36"/>
      <c r="Z546" s="36"/>
      <c r="AA546" s="36"/>
      <c r="AB546" s="36"/>
      <c r="AC546" s="36"/>
      <c r="AD546" s="36"/>
      <c r="AE546" s="36"/>
      <c r="AT546" s="19" t="s">
        <v>246</v>
      </c>
      <c r="AU546" s="19" t="s">
        <v>78</v>
      </c>
    </row>
    <row r="547" spans="1:65" s="13" customFormat="1" ht="11.25">
      <c r="B547" s="198"/>
      <c r="C547" s="199"/>
      <c r="D547" s="193" t="s">
        <v>248</v>
      </c>
      <c r="E547" s="200" t="s">
        <v>19</v>
      </c>
      <c r="F547" s="201" t="s">
        <v>1661</v>
      </c>
      <c r="G547" s="199"/>
      <c r="H547" s="200" t="s">
        <v>19</v>
      </c>
      <c r="I547" s="202"/>
      <c r="J547" s="199"/>
      <c r="K547" s="199"/>
      <c r="L547" s="203"/>
      <c r="M547" s="204"/>
      <c r="N547" s="205"/>
      <c r="O547" s="205"/>
      <c r="P547" s="205"/>
      <c r="Q547" s="205"/>
      <c r="R547" s="205"/>
      <c r="S547" s="205"/>
      <c r="T547" s="206"/>
      <c r="AT547" s="207" t="s">
        <v>248</v>
      </c>
      <c r="AU547" s="207" t="s">
        <v>78</v>
      </c>
      <c r="AV547" s="13" t="s">
        <v>76</v>
      </c>
      <c r="AW547" s="13" t="s">
        <v>31</v>
      </c>
      <c r="AX547" s="13" t="s">
        <v>69</v>
      </c>
      <c r="AY547" s="207" t="s">
        <v>231</v>
      </c>
    </row>
    <row r="548" spans="1:65" s="14" customFormat="1" ht="22.5">
      <c r="B548" s="208"/>
      <c r="C548" s="209"/>
      <c r="D548" s="193" t="s">
        <v>248</v>
      </c>
      <c r="E548" s="210" t="s">
        <v>19</v>
      </c>
      <c r="F548" s="211" t="s">
        <v>1662</v>
      </c>
      <c r="G548" s="209"/>
      <c r="H548" s="212">
        <v>15.307</v>
      </c>
      <c r="I548" s="213"/>
      <c r="J548" s="209"/>
      <c r="K548" s="209"/>
      <c r="L548" s="214"/>
      <c r="M548" s="215"/>
      <c r="N548" s="216"/>
      <c r="O548" s="216"/>
      <c r="P548" s="216"/>
      <c r="Q548" s="216"/>
      <c r="R548" s="216"/>
      <c r="S548" s="216"/>
      <c r="T548" s="217"/>
      <c r="AT548" s="218" t="s">
        <v>248</v>
      </c>
      <c r="AU548" s="218" t="s">
        <v>78</v>
      </c>
      <c r="AV548" s="14" t="s">
        <v>78</v>
      </c>
      <c r="AW548" s="14" t="s">
        <v>31</v>
      </c>
      <c r="AX548" s="14" t="s">
        <v>69</v>
      </c>
      <c r="AY548" s="218" t="s">
        <v>231</v>
      </c>
    </row>
    <row r="549" spans="1:65" s="13" customFormat="1" ht="11.25">
      <c r="B549" s="198"/>
      <c r="C549" s="199"/>
      <c r="D549" s="193" t="s">
        <v>248</v>
      </c>
      <c r="E549" s="200" t="s">
        <v>19</v>
      </c>
      <c r="F549" s="201" t="s">
        <v>469</v>
      </c>
      <c r="G549" s="199"/>
      <c r="H549" s="200" t="s">
        <v>19</v>
      </c>
      <c r="I549" s="202"/>
      <c r="J549" s="199"/>
      <c r="K549" s="199"/>
      <c r="L549" s="203"/>
      <c r="M549" s="204"/>
      <c r="N549" s="205"/>
      <c r="O549" s="205"/>
      <c r="P549" s="205"/>
      <c r="Q549" s="205"/>
      <c r="R549" s="205"/>
      <c r="S549" s="205"/>
      <c r="T549" s="206"/>
      <c r="AT549" s="207" t="s">
        <v>248</v>
      </c>
      <c r="AU549" s="207" t="s">
        <v>78</v>
      </c>
      <c r="AV549" s="13" t="s">
        <v>76</v>
      </c>
      <c r="AW549" s="13" t="s">
        <v>31</v>
      </c>
      <c r="AX549" s="13" t="s">
        <v>69</v>
      </c>
      <c r="AY549" s="207" t="s">
        <v>231</v>
      </c>
    </row>
    <row r="550" spans="1:65" s="14" customFormat="1" ht="11.25">
      <c r="B550" s="208"/>
      <c r="C550" s="209"/>
      <c r="D550" s="193" t="s">
        <v>248</v>
      </c>
      <c r="E550" s="210" t="s">
        <v>19</v>
      </c>
      <c r="F550" s="211" t="s">
        <v>1663</v>
      </c>
      <c r="G550" s="209"/>
      <c r="H550" s="212">
        <v>19.106000000000002</v>
      </c>
      <c r="I550" s="213"/>
      <c r="J550" s="209"/>
      <c r="K550" s="209"/>
      <c r="L550" s="214"/>
      <c r="M550" s="215"/>
      <c r="N550" s="216"/>
      <c r="O550" s="216"/>
      <c r="P550" s="216"/>
      <c r="Q550" s="216"/>
      <c r="R550" s="216"/>
      <c r="S550" s="216"/>
      <c r="T550" s="217"/>
      <c r="AT550" s="218" t="s">
        <v>248</v>
      </c>
      <c r="AU550" s="218" t="s">
        <v>78</v>
      </c>
      <c r="AV550" s="14" t="s">
        <v>78</v>
      </c>
      <c r="AW550" s="14" t="s">
        <v>31</v>
      </c>
      <c r="AX550" s="14" t="s">
        <v>69</v>
      </c>
      <c r="AY550" s="218" t="s">
        <v>231</v>
      </c>
    </row>
    <row r="551" spans="1:65" s="15" customFormat="1" ht="11.25">
      <c r="B551" s="219"/>
      <c r="C551" s="220"/>
      <c r="D551" s="193" t="s">
        <v>248</v>
      </c>
      <c r="E551" s="221" t="s">
        <v>19</v>
      </c>
      <c r="F551" s="222" t="s">
        <v>260</v>
      </c>
      <c r="G551" s="220"/>
      <c r="H551" s="223">
        <v>34.413000000000004</v>
      </c>
      <c r="I551" s="224"/>
      <c r="J551" s="220"/>
      <c r="K551" s="220"/>
      <c r="L551" s="225"/>
      <c r="M551" s="226"/>
      <c r="N551" s="227"/>
      <c r="O551" s="227"/>
      <c r="P551" s="227"/>
      <c r="Q551" s="227"/>
      <c r="R551" s="227"/>
      <c r="S551" s="227"/>
      <c r="T551" s="228"/>
      <c r="AT551" s="229" t="s">
        <v>248</v>
      </c>
      <c r="AU551" s="229" t="s">
        <v>78</v>
      </c>
      <c r="AV551" s="15" t="s">
        <v>238</v>
      </c>
      <c r="AW551" s="15" t="s">
        <v>31</v>
      </c>
      <c r="AX551" s="15" t="s">
        <v>76</v>
      </c>
      <c r="AY551" s="229" t="s">
        <v>231</v>
      </c>
    </row>
    <row r="552" spans="1:65" s="2" customFormat="1" ht="37.9" customHeight="1">
      <c r="A552" s="36"/>
      <c r="B552" s="37"/>
      <c r="C552" s="180" t="s">
        <v>1664</v>
      </c>
      <c r="D552" s="180" t="s">
        <v>234</v>
      </c>
      <c r="E552" s="181" t="s">
        <v>1665</v>
      </c>
      <c r="F552" s="182" t="s">
        <v>1666</v>
      </c>
      <c r="G552" s="183" t="s">
        <v>243</v>
      </c>
      <c r="H552" s="184">
        <v>201.85499999999999</v>
      </c>
      <c r="I552" s="185"/>
      <c r="J552" s="186">
        <f>ROUND(I552*H552,2)</f>
        <v>0</v>
      </c>
      <c r="K552" s="182" t="s">
        <v>244</v>
      </c>
      <c r="L552" s="41"/>
      <c r="M552" s="187" t="s">
        <v>19</v>
      </c>
      <c r="N552" s="188" t="s">
        <v>40</v>
      </c>
      <c r="O552" s="66"/>
      <c r="P552" s="189">
        <f>O552*H552</f>
        <v>0</v>
      </c>
      <c r="Q552" s="189">
        <v>2.3630000000000002E-2</v>
      </c>
      <c r="R552" s="189">
        <f>Q552*H552</f>
        <v>4.7698336499999998</v>
      </c>
      <c r="S552" s="189">
        <v>0</v>
      </c>
      <c r="T552" s="190">
        <f>S552*H552</f>
        <v>0</v>
      </c>
      <c r="U552" s="36"/>
      <c r="V552" s="36"/>
      <c r="W552" s="36"/>
      <c r="X552" s="36"/>
      <c r="Y552" s="36"/>
      <c r="Z552" s="36"/>
      <c r="AA552" s="36"/>
      <c r="AB552" s="36"/>
      <c r="AC552" s="36"/>
      <c r="AD552" s="36"/>
      <c r="AE552" s="36"/>
      <c r="AR552" s="191" t="s">
        <v>238</v>
      </c>
      <c r="AT552" s="191" t="s">
        <v>234</v>
      </c>
      <c r="AU552" s="191" t="s">
        <v>78</v>
      </c>
      <c r="AY552" s="19" t="s">
        <v>231</v>
      </c>
      <c r="BE552" s="192">
        <f>IF(N552="základní",J552,0)</f>
        <v>0</v>
      </c>
      <c r="BF552" s="192">
        <f>IF(N552="snížená",J552,0)</f>
        <v>0</v>
      </c>
      <c r="BG552" s="192">
        <f>IF(N552="zákl. přenesená",J552,0)</f>
        <v>0</v>
      </c>
      <c r="BH552" s="192">
        <f>IF(N552="sníž. přenesená",J552,0)</f>
        <v>0</v>
      </c>
      <c r="BI552" s="192">
        <f>IF(N552="nulová",J552,0)</f>
        <v>0</v>
      </c>
      <c r="BJ552" s="19" t="s">
        <v>76</v>
      </c>
      <c r="BK552" s="192">
        <f>ROUND(I552*H552,2)</f>
        <v>0</v>
      </c>
      <c r="BL552" s="19" t="s">
        <v>238</v>
      </c>
      <c r="BM552" s="191" t="s">
        <v>1667</v>
      </c>
    </row>
    <row r="553" spans="1:65" s="2" customFormat="1" ht="58.5">
      <c r="A553" s="36"/>
      <c r="B553" s="37"/>
      <c r="C553" s="38"/>
      <c r="D553" s="193" t="s">
        <v>246</v>
      </c>
      <c r="E553" s="38"/>
      <c r="F553" s="194" t="s">
        <v>1668</v>
      </c>
      <c r="G553" s="38"/>
      <c r="H553" s="38"/>
      <c r="I553" s="195"/>
      <c r="J553" s="38"/>
      <c r="K553" s="38"/>
      <c r="L553" s="41"/>
      <c r="M553" s="196"/>
      <c r="N553" s="197"/>
      <c r="O553" s="66"/>
      <c r="P553" s="66"/>
      <c r="Q553" s="66"/>
      <c r="R553" s="66"/>
      <c r="S553" s="66"/>
      <c r="T553" s="67"/>
      <c r="U553" s="36"/>
      <c r="V553" s="36"/>
      <c r="W553" s="36"/>
      <c r="X553" s="36"/>
      <c r="Y553" s="36"/>
      <c r="Z553" s="36"/>
      <c r="AA553" s="36"/>
      <c r="AB553" s="36"/>
      <c r="AC553" s="36"/>
      <c r="AD553" s="36"/>
      <c r="AE553" s="36"/>
      <c r="AT553" s="19" t="s">
        <v>246</v>
      </c>
      <c r="AU553" s="19" t="s">
        <v>78</v>
      </c>
    </row>
    <row r="554" spans="1:65" s="14" customFormat="1" ht="11.25">
      <c r="B554" s="208"/>
      <c r="C554" s="209"/>
      <c r="D554" s="193" t="s">
        <v>248</v>
      </c>
      <c r="E554" s="210" t="s">
        <v>19</v>
      </c>
      <c r="F554" s="211" t="s">
        <v>1651</v>
      </c>
      <c r="G554" s="209"/>
      <c r="H554" s="212">
        <v>167.95</v>
      </c>
      <c r="I554" s="213"/>
      <c r="J554" s="209"/>
      <c r="K554" s="209"/>
      <c r="L554" s="214"/>
      <c r="M554" s="215"/>
      <c r="N554" s="216"/>
      <c r="O554" s="216"/>
      <c r="P554" s="216"/>
      <c r="Q554" s="216"/>
      <c r="R554" s="216"/>
      <c r="S554" s="216"/>
      <c r="T554" s="217"/>
      <c r="AT554" s="218" t="s">
        <v>248</v>
      </c>
      <c r="AU554" s="218" t="s">
        <v>78</v>
      </c>
      <c r="AV554" s="14" t="s">
        <v>78</v>
      </c>
      <c r="AW554" s="14" t="s">
        <v>31</v>
      </c>
      <c r="AX554" s="14" t="s">
        <v>69</v>
      </c>
      <c r="AY554" s="218" t="s">
        <v>231</v>
      </c>
    </row>
    <row r="555" spans="1:65" s="14" customFormat="1" ht="11.25">
      <c r="B555" s="208"/>
      <c r="C555" s="209"/>
      <c r="D555" s="193" t="s">
        <v>248</v>
      </c>
      <c r="E555" s="210" t="s">
        <v>19</v>
      </c>
      <c r="F555" s="211" t="s">
        <v>1652</v>
      </c>
      <c r="G555" s="209"/>
      <c r="H555" s="212">
        <v>36.225999999999999</v>
      </c>
      <c r="I555" s="213"/>
      <c r="J555" s="209"/>
      <c r="K555" s="209"/>
      <c r="L555" s="214"/>
      <c r="M555" s="215"/>
      <c r="N555" s="216"/>
      <c r="O555" s="216"/>
      <c r="P555" s="216"/>
      <c r="Q555" s="216"/>
      <c r="R555" s="216"/>
      <c r="S555" s="216"/>
      <c r="T555" s="217"/>
      <c r="AT555" s="218" t="s">
        <v>248</v>
      </c>
      <c r="AU555" s="218" t="s">
        <v>78</v>
      </c>
      <c r="AV555" s="14" t="s">
        <v>78</v>
      </c>
      <c r="AW555" s="14" t="s">
        <v>31</v>
      </c>
      <c r="AX555" s="14" t="s">
        <v>69</v>
      </c>
      <c r="AY555" s="218" t="s">
        <v>231</v>
      </c>
    </row>
    <row r="556" spans="1:65" s="14" customFormat="1" ht="11.25">
      <c r="B556" s="208"/>
      <c r="C556" s="209"/>
      <c r="D556" s="193" t="s">
        <v>248</v>
      </c>
      <c r="E556" s="210" t="s">
        <v>19</v>
      </c>
      <c r="F556" s="211" t="s">
        <v>1653</v>
      </c>
      <c r="G556" s="209"/>
      <c r="H556" s="212">
        <v>20.834</v>
      </c>
      <c r="I556" s="213"/>
      <c r="J556" s="209"/>
      <c r="K556" s="209"/>
      <c r="L556" s="214"/>
      <c r="M556" s="215"/>
      <c r="N556" s="216"/>
      <c r="O556" s="216"/>
      <c r="P556" s="216"/>
      <c r="Q556" s="216"/>
      <c r="R556" s="216"/>
      <c r="S556" s="216"/>
      <c r="T556" s="217"/>
      <c r="AT556" s="218" t="s">
        <v>248</v>
      </c>
      <c r="AU556" s="218" t="s">
        <v>78</v>
      </c>
      <c r="AV556" s="14" t="s">
        <v>78</v>
      </c>
      <c r="AW556" s="14" t="s">
        <v>31</v>
      </c>
      <c r="AX556" s="14" t="s">
        <v>69</v>
      </c>
      <c r="AY556" s="218" t="s">
        <v>231</v>
      </c>
    </row>
    <row r="557" spans="1:65" s="13" customFormat="1" ht="11.25">
      <c r="B557" s="198"/>
      <c r="C557" s="199"/>
      <c r="D557" s="193" t="s">
        <v>248</v>
      </c>
      <c r="E557" s="200" t="s">
        <v>19</v>
      </c>
      <c r="F557" s="201" t="s">
        <v>1654</v>
      </c>
      <c r="G557" s="199"/>
      <c r="H557" s="200" t="s">
        <v>19</v>
      </c>
      <c r="I557" s="202"/>
      <c r="J557" s="199"/>
      <c r="K557" s="199"/>
      <c r="L557" s="203"/>
      <c r="M557" s="204"/>
      <c r="N557" s="205"/>
      <c r="O557" s="205"/>
      <c r="P557" s="205"/>
      <c r="Q557" s="205"/>
      <c r="R557" s="205"/>
      <c r="S557" s="205"/>
      <c r="T557" s="206"/>
      <c r="AT557" s="207" t="s">
        <v>248</v>
      </c>
      <c r="AU557" s="207" t="s">
        <v>78</v>
      </c>
      <c r="AV557" s="13" t="s">
        <v>76</v>
      </c>
      <c r="AW557" s="13" t="s">
        <v>31</v>
      </c>
      <c r="AX557" s="13" t="s">
        <v>69</v>
      </c>
      <c r="AY557" s="207" t="s">
        <v>231</v>
      </c>
    </row>
    <row r="558" spans="1:65" s="14" customFormat="1" ht="11.25">
      <c r="B558" s="208"/>
      <c r="C558" s="209"/>
      <c r="D558" s="193" t="s">
        <v>248</v>
      </c>
      <c r="E558" s="210" t="s">
        <v>19</v>
      </c>
      <c r="F558" s="211" t="s">
        <v>1655</v>
      </c>
      <c r="G558" s="209"/>
      <c r="H558" s="212">
        <v>-28.678000000000001</v>
      </c>
      <c r="I558" s="213"/>
      <c r="J558" s="209"/>
      <c r="K558" s="209"/>
      <c r="L558" s="214"/>
      <c r="M558" s="215"/>
      <c r="N558" s="216"/>
      <c r="O558" s="216"/>
      <c r="P558" s="216"/>
      <c r="Q558" s="216"/>
      <c r="R558" s="216"/>
      <c r="S558" s="216"/>
      <c r="T558" s="217"/>
      <c r="AT558" s="218" t="s">
        <v>248</v>
      </c>
      <c r="AU558" s="218" t="s">
        <v>78</v>
      </c>
      <c r="AV558" s="14" t="s">
        <v>78</v>
      </c>
      <c r="AW558" s="14" t="s">
        <v>31</v>
      </c>
      <c r="AX558" s="14" t="s">
        <v>69</v>
      </c>
      <c r="AY558" s="218" t="s">
        <v>231</v>
      </c>
    </row>
    <row r="559" spans="1:65" s="13" customFormat="1" ht="11.25">
      <c r="B559" s="198"/>
      <c r="C559" s="199"/>
      <c r="D559" s="193" t="s">
        <v>248</v>
      </c>
      <c r="E559" s="200" t="s">
        <v>19</v>
      </c>
      <c r="F559" s="201" t="s">
        <v>1577</v>
      </c>
      <c r="G559" s="199"/>
      <c r="H559" s="200" t="s">
        <v>19</v>
      </c>
      <c r="I559" s="202"/>
      <c r="J559" s="199"/>
      <c r="K559" s="199"/>
      <c r="L559" s="203"/>
      <c r="M559" s="204"/>
      <c r="N559" s="205"/>
      <c r="O559" s="205"/>
      <c r="P559" s="205"/>
      <c r="Q559" s="205"/>
      <c r="R559" s="205"/>
      <c r="S559" s="205"/>
      <c r="T559" s="206"/>
      <c r="AT559" s="207" t="s">
        <v>248</v>
      </c>
      <c r="AU559" s="207" t="s">
        <v>78</v>
      </c>
      <c r="AV559" s="13" t="s">
        <v>76</v>
      </c>
      <c r="AW559" s="13" t="s">
        <v>31</v>
      </c>
      <c r="AX559" s="13" t="s">
        <v>69</v>
      </c>
      <c r="AY559" s="207" t="s">
        <v>231</v>
      </c>
    </row>
    <row r="560" spans="1:65" s="14" customFormat="1" ht="11.25">
      <c r="B560" s="208"/>
      <c r="C560" s="209"/>
      <c r="D560" s="193" t="s">
        <v>248</v>
      </c>
      <c r="E560" s="210" t="s">
        <v>19</v>
      </c>
      <c r="F560" s="211" t="s">
        <v>1656</v>
      </c>
      <c r="G560" s="209"/>
      <c r="H560" s="212">
        <v>5.5229999999999997</v>
      </c>
      <c r="I560" s="213"/>
      <c r="J560" s="209"/>
      <c r="K560" s="209"/>
      <c r="L560" s="214"/>
      <c r="M560" s="215"/>
      <c r="N560" s="216"/>
      <c r="O560" s="216"/>
      <c r="P560" s="216"/>
      <c r="Q560" s="216"/>
      <c r="R560" s="216"/>
      <c r="S560" s="216"/>
      <c r="T560" s="217"/>
      <c r="AT560" s="218" t="s">
        <v>248</v>
      </c>
      <c r="AU560" s="218" t="s">
        <v>78</v>
      </c>
      <c r="AV560" s="14" t="s">
        <v>78</v>
      </c>
      <c r="AW560" s="14" t="s">
        <v>31</v>
      </c>
      <c r="AX560" s="14" t="s">
        <v>69</v>
      </c>
      <c r="AY560" s="218" t="s">
        <v>231</v>
      </c>
    </row>
    <row r="561" spans="1:65" s="15" customFormat="1" ht="11.25">
      <c r="B561" s="219"/>
      <c r="C561" s="220"/>
      <c r="D561" s="193" t="s">
        <v>248</v>
      </c>
      <c r="E561" s="221" t="s">
        <v>19</v>
      </c>
      <c r="F561" s="222" t="s">
        <v>260</v>
      </c>
      <c r="G561" s="220"/>
      <c r="H561" s="223">
        <v>201.85499999999999</v>
      </c>
      <c r="I561" s="224"/>
      <c r="J561" s="220"/>
      <c r="K561" s="220"/>
      <c r="L561" s="225"/>
      <c r="M561" s="226"/>
      <c r="N561" s="227"/>
      <c r="O561" s="227"/>
      <c r="P561" s="227"/>
      <c r="Q561" s="227"/>
      <c r="R561" s="227"/>
      <c r="S561" s="227"/>
      <c r="T561" s="228"/>
      <c r="AT561" s="229" t="s">
        <v>248</v>
      </c>
      <c r="AU561" s="229" t="s">
        <v>78</v>
      </c>
      <c r="AV561" s="15" t="s">
        <v>238</v>
      </c>
      <c r="AW561" s="15" t="s">
        <v>31</v>
      </c>
      <c r="AX561" s="15" t="s">
        <v>76</v>
      </c>
      <c r="AY561" s="229" t="s">
        <v>231</v>
      </c>
    </row>
    <row r="562" spans="1:65" s="2" customFormat="1" ht="37.9" customHeight="1">
      <c r="A562" s="36"/>
      <c r="B562" s="37"/>
      <c r="C562" s="180" t="s">
        <v>1669</v>
      </c>
      <c r="D562" s="180" t="s">
        <v>234</v>
      </c>
      <c r="E562" s="181" t="s">
        <v>1670</v>
      </c>
      <c r="F562" s="182" t="s">
        <v>1671</v>
      </c>
      <c r="G562" s="183" t="s">
        <v>243</v>
      </c>
      <c r="H562" s="184">
        <v>230.53299999999999</v>
      </c>
      <c r="I562" s="185"/>
      <c r="J562" s="186">
        <f>ROUND(I562*H562,2)</f>
        <v>0</v>
      </c>
      <c r="K562" s="182" t="s">
        <v>244</v>
      </c>
      <c r="L562" s="41"/>
      <c r="M562" s="187" t="s">
        <v>19</v>
      </c>
      <c r="N562" s="188" t="s">
        <v>40</v>
      </c>
      <c r="O562" s="66"/>
      <c r="P562" s="189">
        <f>O562*H562</f>
        <v>0</v>
      </c>
      <c r="Q562" s="189">
        <v>2.6800000000000001E-3</v>
      </c>
      <c r="R562" s="189">
        <f>Q562*H562</f>
        <v>0.61782844000000003</v>
      </c>
      <c r="S562" s="189">
        <v>0</v>
      </c>
      <c r="T562" s="190">
        <f>S562*H562</f>
        <v>0</v>
      </c>
      <c r="U562" s="36"/>
      <c r="V562" s="36"/>
      <c r="W562" s="36"/>
      <c r="X562" s="36"/>
      <c r="Y562" s="36"/>
      <c r="Z562" s="36"/>
      <c r="AA562" s="36"/>
      <c r="AB562" s="36"/>
      <c r="AC562" s="36"/>
      <c r="AD562" s="36"/>
      <c r="AE562" s="36"/>
      <c r="AR562" s="191" t="s">
        <v>238</v>
      </c>
      <c r="AT562" s="191" t="s">
        <v>234</v>
      </c>
      <c r="AU562" s="191" t="s">
        <v>78</v>
      </c>
      <c r="AY562" s="19" t="s">
        <v>231</v>
      </c>
      <c r="BE562" s="192">
        <f>IF(N562="základní",J562,0)</f>
        <v>0</v>
      </c>
      <c r="BF562" s="192">
        <f>IF(N562="snížená",J562,0)</f>
        <v>0</v>
      </c>
      <c r="BG562" s="192">
        <f>IF(N562="zákl. přenesená",J562,0)</f>
        <v>0</v>
      </c>
      <c r="BH562" s="192">
        <f>IF(N562="sníž. přenesená",J562,0)</f>
        <v>0</v>
      </c>
      <c r="BI562" s="192">
        <f>IF(N562="nulová",J562,0)</f>
        <v>0</v>
      </c>
      <c r="BJ562" s="19" t="s">
        <v>76</v>
      </c>
      <c r="BK562" s="192">
        <f>ROUND(I562*H562,2)</f>
        <v>0</v>
      </c>
      <c r="BL562" s="19" t="s">
        <v>238</v>
      </c>
      <c r="BM562" s="191" t="s">
        <v>1672</v>
      </c>
    </row>
    <row r="563" spans="1:65" s="13" customFormat="1" ht="11.25">
      <c r="B563" s="198"/>
      <c r="C563" s="199"/>
      <c r="D563" s="193" t="s">
        <v>248</v>
      </c>
      <c r="E563" s="200" t="s">
        <v>19</v>
      </c>
      <c r="F563" s="201" t="s">
        <v>1661</v>
      </c>
      <c r="G563" s="199"/>
      <c r="H563" s="200" t="s">
        <v>19</v>
      </c>
      <c r="I563" s="202"/>
      <c r="J563" s="199"/>
      <c r="K563" s="199"/>
      <c r="L563" s="203"/>
      <c r="M563" s="204"/>
      <c r="N563" s="205"/>
      <c r="O563" s="205"/>
      <c r="P563" s="205"/>
      <c r="Q563" s="205"/>
      <c r="R563" s="205"/>
      <c r="S563" s="205"/>
      <c r="T563" s="206"/>
      <c r="AT563" s="207" t="s">
        <v>248</v>
      </c>
      <c r="AU563" s="207" t="s">
        <v>78</v>
      </c>
      <c r="AV563" s="13" t="s">
        <v>76</v>
      </c>
      <c r="AW563" s="13" t="s">
        <v>31</v>
      </c>
      <c r="AX563" s="13" t="s">
        <v>69</v>
      </c>
      <c r="AY563" s="207" t="s">
        <v>231</v>
      </c>
    </row>
    <row r="564" spans="1:65" s="14" customFormat="1" ht="22.5">
      <c r="B564" s="208"/>
      <c r="C564" s="209"/>
      <c r="D564" s="193" t="s">
        <v>248</v>
      </c>
      <c r="E564" s="210" t="s">
        <v>19</v>
      </c>
      <c r="F564" s="211" t="s">
        <v>1673</v>
      </c>
      <c r="G564" s="209"/>
      <c r="H564" s="212">
        <v>12.756</v>
      </c>
      <c r="I564" s="213"/>
      <c r="J564" s="209"/>
      <c r="K564" s="209"/>
      <c r="L564" s="214"/>
      <c r="M564" s="215"/>
      <c r="N564" s="216"/>
      <c r="O564" s="216"/>
      <c r="P564" s="216"/>
      <c r="Q564" s="216"/>
      <c r="R564" s="216"/>
      <c r="S564" s="216"/>
      <c r="T564" s="217"/>
      <c r="AT564" s="218" t="s">
        <v>248</v>
      </c>
      <c r="AU564" s="218" t="s">
        <v>78</v>
      </c>
      <c r="AV564" s="14" t="s">
        <v>78</v>
      </c>
      <c r="AW564" s="14" t="s">
        <v>31</v>
      </c>
      <c r="AX564" s="14" t="s">
        <v>69</v>
      </c>
      <c r="AY564" s="218" t="s">
        <v>231</v>
      </c>
    </row>
    <row r="565" spans="1:65" s="13" customFormat="1" ht="11.25">
      <c r="B565" s="198"/>
      <c r="C565" s="199"/>
      <c r="D565" s="193" t="s">
        <v>248</v>
      </c>
      <c r="E565" s="200" t="s">
        <v>19</v>
      </c>
      <c r="F565" s="201" t="s">
        <v>469</v>
      </c>
      <c r="G565" s="199"/>
      <c r="H565" s="200" t="s">
        <v>19</v>
      </c>
      <c r="I565" s="202"/>
      <c r="J565" s="199"/>
      <c r="K565" s="199"/>
      <c r="L565" s="203"/>
      <c r="M565" s="204"/>
      <c r="N565" s="205"/>
      <c r="O565" s="205"/>
      <c r="P565" s="205"/>
      <c r="Q565" s="205"/>
      <c r="R565" s="205"/>
      <c r="S565" s="205"/>
      <c r="T565" s="206"/>
      <c r="AT565" s="207" t="s">
        <v>248</v>
      </c>
      <c r="AU565" s="207" t="s">
        <v>78</v>
      </c>
      <c r="AV565" s="13" t="s">
        <v>76</v>
      </c>
      <c r="AW565" s="13" t="s">
        <v>31</v>
      </c>
      <c r="AX565" s="13" t="s">
        <v>69</v>
      </c>
      <c r="AY565" s="207" t="s">
        <v>231</v>
      </c>
    </row>
    <row r="566" spans="1:65" s="14" customFormat="1" ht="11.25">
      <c r="B566" s="208"/>
      <c r="C566" s="209"/>
      <c r="D566" s="193" t="s">
        <v>248</v>
      </c>
      <c r="E566" s="210" t="s">
        <v>19</v>
      </c>
      <c r="F566" s="211" t="s">
        <v>1674</v>
      </c>
      <c r="G566" s="209"/>
      <c r="H566" s="212">
        <v>15.922000000000001</v>
      </c>
      <c r="I566" s="213"/>
      <c r="J566" s="209"/>
      <c r="K566" s="209"/>
      <c r="L566" s="214"/>
      <c r="M566" s="215"/>
      <c r="N566" s="216"/>
      <c r="O566" s="216"/>
      <c r="P566" s="216"/>
      <c r="Q566" s="216"/>
      <c r="R566" s="216"/>
      <c r="S566" s="216"/>
      <c r="T566" s="217"/>
      <c r="AT566" s="218" t="s">
        <v>248</v>
      </c>
      <c r="AU566" s="218" t="s">
        <v>78</v>
      </c>
      <c r="AV566" s="14" t="s">
        <v>78</v>
      </c>
      <c r="AW566" s="14" t="s">
        <v>31</v>
      </c>
      <c r="AX566" s="14" t="s">
        <v>69</v>
      </c>
      <c r="AY566" s="218" t="s">
        <v>231</v>
      </c>
    </row>
    <row r="567" spans="1:65" s="13" customFormat="1" ht="11.25">
      <c r="B567" s="198"/>
      <c r="C567" s="199"/>
      <c r="D567" s="193" t="s">
        <v>248</v>
      </c>
      <c r="E567" s="200" t="s">
        <v>19</v>
      </c>
      <c r="F567" s="201" t="s">
        <v>1675</v>
      </c>
      <c r="G567" s="199"/>
      <c r="H567" s="200" t="s">
        <v>19</v>
      </c>
      <c r="I567" s="202"/>
      <c r="J567" s="199"/>
      <c r="K567" s="199"/>
      <c r="L567" s="203"/>
      <c r="M567" s="204"/>
      <c r="N567" s="205"/>
      <c r="O567" s="205"/>
      <c r="P567" s="205"/>
      <c r="Q567" s="205"/>
      <c r="R567" s="205"/>
      <c r="S567" s="205"/>
      <c r="T567" s="206"/>
      <c r="AT567" s="207" t="s">
        <v>248</v>
      </c>
      <c r="AU567" s="207" t="s">
        <v>78</v>
      </c>
      <c r="AV567" s="13" t="s">
        <v>76</v>
      </c>
      <c r="AW567" s="13" t="s">
        <v>31</v>
      </c>
      <c r="AX567" s="13" t="s">
        <v>69</v>
      </c>
      <c r="AY567" s="207" t="s">
        <v>231</v>
      </c>
    </row>
    <row r="568" spans="1:65" s="14" customFormat="1" ht="11.25">
      <c r="B568" s="208"/>
      <c r="C568" s="209"/>
      <c r="D568" s="193" t="s">
        <v>248</v>
      </c>
      <c r="E568" s="210" t="s">
        <v>19</v>
      </c>
      <c r="F568" s="211" t="s">
        <v>1676</v>
      </c>
      <c r="G568" s="209"/>
      <c r="H568" s="212">
        <v>201.85499999999999</v>
      </c>
      <c r="I568" s="213"/>
      <c r="J568" s="209"/>
      <c r="K568" s="209"/>
      <c r="L568" s="214"/>
      <c r="M568" s="215"/>
      <c r="N568" s="216"/>
      <c r="O568" s="216"/>
      <c r="P568" s="216"/>
      <c r="Q568" s="216"/>
      <c r="R568" s="216"/>
      <c r="S568" s="216"/>
      <c r="T568" s="217"/>
      <c r="AT568" s="218" t="s">
        <v>248</v>
      </c>
      <c r="AU568" s="218" t="s">
        <v>78</v>
      </c>
      <c r="AV568" s="14" t="s">
        <v>78</v>
      </c>
      <c r="AW568" s="14" t="s">
        <v>31</v>
      </c>
      <c r="AX568" s="14" t="s">
        <v>69</v>
      </c>
      <c r="AY568" s="218" t="s">
        <v>231</v>
      </c>
    </row>
    <row r="569" spans="1:65" s="15" customFormat="1" ht="11.25">
      <c r="B569" s="219"/>
      <c r="C569" s="220"/>
      <c r="D569" s="193" t="s">
        <v>248</v>
      </c>
      <c r="E569" s="221" t="s">
        <v>19</v>
      </c>
      <c r="F569" s="222" t="s">
        <v>260</v>
      </c>
      <c r="G569" s="220"/>
      <c r="H569" s="223">
        <v>230.53299999999999</v>
      </c>
      <c r="I569" s="224"/>
      <c r="J569" s="220"/>
      <c r="K569" s="220"/>
      <c r="L569" s="225"/>
      <c r="M569" s="226"/>
      <c r="N569" s="227"/>
      <c r="O569" s="227"/>
      <c r="P569" s="227"/>
      <c r="Q569" s="227"/>
      <c r="R569" s="227"/>
      <c r="S569" s="227"/>
      <c r="T569" s="228"/>
      <c r="AT569" s="229" t="s">
        <v>248</v>
      </c>
      <c r="AU569" s="229" t="s">
        <v>78</v>
      </c>
      <c r="AV569" s="15" t="s">
        <v>238</v>
      </c>
      <c r="AW569" s="15" t="s">
        <v>31</v>
      </c>
      <c r="AX569" s="15" t="s">
        <v>76</v>
      </c>
      <c r="AY569" s="229" t="s">
        <v>231</v>
      </c>
    </row>
    <row r="570" spans="1:65" s="2" customFormat="1" ht="33" customHeight="1">
      <c r="A570" s="36"/>
      <c r="B570" s="37"/>
      <c r="C570" s="180" t="s">
        <v>1677</v>
      </c>
      <c r="D570" s="180" t="s">
        <v>234</v>
      </c>
      <c r="E570" s="181" t="s">
        <v>1678</v>
      </c>
      <c r="F570" s="182" t="s">
        <v>1679</v>
      </c>
      <c r="G570" s="183" t="s">
        <v>243</v>
      </c>
      <c r="H570" s="184">
        <v>47.231999999999999</v>
      </c>
      <c r="I570" s="185"/>
      <c r="J570" s="186">
        <f>ROUND(I570*H570,2)</f>
        <v>0</v>
      </c>
      <c r="K570" s="182" t="s">
        <v>244</v>
      </c>
      <c r="L570" s="41"/>
      <c r="M570" s="187" t="s">
        <v>19</v>
      </c>
      <c r="N570" s="188" t="s">
        <v>40</v>
      </c>
      <c r="O570" s="66"/>
      <c r="P570" s="189">
        <f>O570*H570</f>
        <v>0</v>
      </c>
      <c r="Q570" s="189">
        <v>3.15E-2</v>
      </c>
      <c r="R570" s="189">
        <f>Q570*H570</f>
        <v>1.487808</v>
      </c>
      <c r="S570" s="189">
        <v>0</v>
      </c>
      <c r="T570" s="190">
        <f>S570*H570</f>
        <v>0</v>
      </c>
      <c r="U570" s="36"/>
      <c r="V570" s="36"/>
      <c r="W570" s="36"/>
      <c r="X570" s="36"/>
      <c r="Y570" s="36"/>
      <c r="Z570" s="36"/>
      <c r="AA570" s="36"/>
      <c r="AB570" s="36"/>
      <c r="AC570" s="36"/>
      <c r="AD570" s="36"/>
      <c r="AE570" s="36"/>
      <c r="AR570" s="191" t="s">
        <v>238</v>
      </c>
      <c r="AT570" s="191" t="s">
        <v>234</v>
      </c>
      <c r="AU570" s="191" t="s">
        <v>78</v>
      </c>
      <c r="AY570" s="19" t="s">
        <v>231</v>
      </c>
      <c r="BE570" s="192">
        <f>IF(N570="základní",J570,0)</f>
        <v>0</v>
      </c>
      <c r="BF570" s="192">
        <f>IF(N570="snížená",J570,0)</f>
        <v>0</v>
      </c>
      <c r="BG570" s="192">
        <f>IF(N570="zákl. přenesená",J570,0)</f>
        <v>0</v>
      </c>
      <c r="BH570" s="192">
        <f>IF(N570="sníž. přenesená",J570,0)</f>
        <v>0</v>
      </c>
      <c r="BI570" s="192">
        <f>IF(N570="nulová",J570,0)</f>
        <v>0</v>
      </c>
      <c r="BJ570" s="19" t="s">
        <v>76</v>
      </c>
      <c r="BK570" s="192">
        <f>ROUND(I570*H570,2)</f>
        <v>0</v>
      </c>
      <c r="BL570" s="19" t="s">
        <v>238</v>
      </c>
      <c r="BM570" s="191" t="s">
        <v>1680</v>
      </c>
    </row>
    <row r="571" spans="1:65" s="2" customFormat="1" ht="58.5">
      <c r="A571" s="36"/>
      <c r="B571" s="37"/>
      <c r="C571" s="38"/>
      <c r="D571" s="193" t="s">
        <v>246</v>
      </c>
      <c r="E571" s="38"/>
      <c r="F571" s="194" t="s">
        <v>1668</v>
      </c>
      <c r="G571" s="38"/>
      <c r="H571" s="38"/>
      <c r="I571" s="195"/>
      <c r="J571" s="38"/>
      <c r="K571" s="38"/>
      <c r="L571" s="41"/>
      <c r="M571" s="196"/>
      <c r="N571" s="197"/>
      <c r="O571" s="66"/>
      <c r="P571" s="66"/>
      <c r="Q571" s="66"/>
      <c r="R571" s="66"/>
      <c r="S571" s="66"/>
      <c r="T571" s="67"/>
      <c r="U571" s="36"/>
      <c r="V571" s="36"/>
      <c r="W571" s="36"/>
      <c r="X571" s="36"/>
      <c r="Y571" s="36"/>
      <c r="Z571" s="36"/>
      <c r="AA571" s="36"/>
      <c r="AB571" s="36"/>
      <c r="AC571" s="36"/>
      <c r="AD571" s="36"/>
      <c r="AE571" s="36"/>
      <c r="AT571" s="19" t="s">
        <v>246</v>
      </c>
      <c r="AU571" s="19" t="s">
        <v>78</v>
      </c>
    </row>
    <row r="572" spans="1:65" s="13" customFormat="1" ht="11.25">
      <c r="B572" s="198"/>
      <c r="C572" s="199"/>
      <c r="D572" s="193" t="s">
        <v>248</v>
      </c>
      <c r="E572" s="200" t="s">
        <v>19</v>
      </c>
      <c r="F572" s="201" t="s">
        <v>1681</v>
      </c>
      <c r="G572" s="199"/>
      <c r="H572" s="200" t="s">
        <v>19</v>
      </c>
      <c r="I572" s="202"/>
      <c r="J572" s="199"/>
      <c r="K572" s="199"/>
      <c r="L572" s="203"/>
      <c r="M572" s="204"/>
      <c r="N572" s="205"/>
      <c r="O572" s="205"/>
      <c r="P572" s="205"/>
      <c r="Q572" s="205"/>
      <c r="R572" s="205"/>
      <c r="S572" s="205"/>
      <c r="T572" s="206"/>
      <c r="AT572" s="207" t="s">
        <v>248</v>
      </c>
      <c r="AU572" s="207" t="s">
        <v>78</v>
      </c>
      <c r="AV572" s="13" t="s">
        <v>76</v>
      </c>
      <c r="AW572" s="13" t="s">
        <v>31</v>
      </c>
      <c r="AX572" s="13" t="s">
        <v>69</v>
      </c>
      <c r="AY572" s="207" t="s">
        <v>231</v>
      </c>
    </row>
    <row r="573" spans="1:65" s="14" customFormat="1" ht="11.25">
      <c r="B573" s="208"/>
      <c r="C573" s="209"/>
      <c r="D573" s="193" t="s">
        <v>248</v>
      </c>
      <c r="E573" s="210" t="s">
        <v>19</v>
      </c>
      <c r="F573" s="211" t="s">
        <v>1682</v>
      </c>
      <c r="G573" s="209"/>
      <c r="H573" s="212">
        <v>47.231999999999999</v>
      </c>
      <c r="I573" s="213"/>
      <c r="J573" s="209"/>
      <c r="K573" s="209"/>
      <c r="L573" s="214"/>
      <c r="M573" s="215"/>
      <c r="N573" s="216"/>
      <c r="O573" s="216"/>
      <c r="P573" s="216"/>
      <c r="Q573" s="216"/>
      <c r="R573" s="216"/>
      <c r="S573" s="216"/>
      <c r="T573" s="217"/>
      <c r="AT573" s="218" t="s">
        <v>248</v>
      </c>
      <c r="AU573" s="218" t="s">
        <v>78</v>
      </c>
      <c r="AV573" s="14" t="s">
        <v>78</v>
      </c>
      <c r="AW573" s="14" t="s">
        <v>31</v>
      </c>
      <c r="AX573" s="14" t="s">
        <v>76</v>
      </c>
      <c r="AY573" s="218" t="s">
        <v>231</v>
      </c>
    </row>
    <row r="574" spans="1:65" s="2" customFormat="1" ht="37.9" customHeight="1">
      <c r="A574" s="36"/>
      <c r="B574" s="37"/>
      <c r="C574" s="180" t="s">
        <v>1683</v>
      </c>
      <c r="D574" s="180" t="s">
        <v>234</v>
      </c>
      <c r="E574" s="181" t="s">
        <v>1684</v>
      </c>
      <c r="F574" s="182" t="s">
        <v>1685</v>
      </c>
      <c r="G574" s="183" t="s">
        <v>243</v>
      </c>
      <c r="H574" s="184">
        <v>19.449000000000002</v>
      </c>
      <c r="I574" s="185"/>
      <c r="J574" s="186">
        <f>ROUND(I574*H574,2)</f>
        <v>0</v>
      </c>
      <c r="K574" s="182" t="s">
        <v>244</v>
      </c>
      <c r="L574" s="41"/>
      <c r="M574" s="187" t="s">
        <v>19</v>
      </c>
      <c r="N574" s="188" t="s">
        <v>40</v>
      </c>
      <c r="O574" s="66"/>
      <c r="P574" s="189">
        <f>O574*H574</f>
        <v>0</v>
      </c>
      <c r="Q574" s="189">
        <v>0</v>
      </c>
      <c r="R574" s="189">
        <f>Q574*H574</f>
        <v>0</v>
      </c>
      <c r="S574" s="189">
        <v>0</v>
      </c>
      <c r="T574" s="190">
        <f>S574*H574</f>
        <v>0</v>
      </c>
      <c r="U574" s="36"/>
      <c r="V574" s="36"/>
      <c r="W574" s="36"/>
      <c r="X574" s="36"/>
      <c r="Y574" s="36"/>
      <c r="Z574" s="36"/>
      <c r="AA574" s="36"/>
      <c r="AB574" s="36"/>
      <c r="AC574" s="36"/>
      <c r="AD574" s="36"/>
      <c r="AE574" s="36"/>
      <c r="AR574" s="191" t="s">
        <v>238</v>
      </c>
      <c r="AT574" s="191" t="s">
        <v>234</v>
      </c>
      <c r="AU574" s="191" t="s">
        <v>78</v>
      </c>
      <c r="AY574" s="19" t="s">
        <v>231</v>
      </c>
      <c r="BE574" s="192">
        <f>IF(N574="základní",J574,0)</f>
        <v>0</v>
      </c>
      <c r="BF574" s="192">
        <f>IF(N574="snížená",J574,0)</f>
        <v>0</v>
      </c>
      <c r="BG574" s="192">
        <f>IF(N574="zákl. přenesená",J574,0)</f>
        <v>0</v>
      </c>
      <c r="BH574" s="192">
        <f>IF(N574="sníž. přenesená",J574,0)</f>
        <v>0</v>
      </c>
      <c r="BI574" s="192">
        <f>IF(N574="nulová",J574,0)</f>
        <v>0</v>
      </c>
      <c r="BJ574" s="19" t="s">
        <v>76</v>
      </c>
      <c r="BK574" s="192">
        <f>ROUND(I574*H574,2)</f>
        <v>0</v>
      </c>
      <c r="BL574" s="19" t="s">
        <v>238</v>
      </c>
      <c r="BM574" s="191" t="s">
        <v>1686</v>
      </c>
    </row>
    <row r="575" spans="1:65" s="2" customFormat="1" ht="48.75">
      <c r="A575" s="36"/>
      <c r="B575" s="37"/>
      <c r="C575" s="38"/>
      <c r="D575" s="193" t="s">
        <v>246</v>
      </c>
      <c r="E575" s="38"/>
      <c r="F575" s="194" t="s">
        <v>1687</v>
      </c>
      <c r="G575" s="38"/>
      <c r="H575" s="38"/>
      <c r="I575" s="195"/>
      <c r="J575" s="38"/>
      <c r="K575" s="38"/>
      <c r="L575" s="41"/>
      <c r="M575" s="196"/>
      <c r="N575" s="197"/>
      <c r="O575" s="66"/>
      <c r="P575" s="66"/>
      <c r="Q575" s="66"/>
      <c r="R575" s="66"/>
      <c r="S575" s="66"/>
      <c r="T575" s="67"/>
      <c r="U575" s="36"/>
      <c r="V575" s="36"/>
      <c r="W575" s="36"/>
      <c r="X575" s="36"/>
      <c r="Y575" s="36"/>
      <c r="Z575" s="36"/>
      <c r="AA575" s="36"/>
      <c r="AB575" s="36"/>
      <c r="AC575" s="36"/>
      <c r="AD575" s="36"/>
      <c r="AE575" s="36"/>
      <c r="AT575" s="19" t="s">
        <v>246</v>
      </c>
      <c r="AU575" s="19" t="s">
        <v>78</v>
      </c>
    </row>
    <row r="576" spans="1:65" s="14" customFormat="1" ht="11.25">
      <c r="B576" s="208"/>
      <c r="C576" s="209"/>
      <c r="D576" s="193" t="s">
        <v>248</v>
      </c>
      <c r="E576" s="210" t="s">
        <v>19</v>
      </c>
      <c r="F576" s="211" t="s">
        <v>1609</v>
      </c>
      <c r="G576" s="209"/>
      <c r="H576" s="212">
        <v>19.449000000000002</v>
      </c>
      <c r="I576" s="213"/>
      <c r="J576" s="209"/>
      <c r="K576" s="209"/>
      <c r="L576" s="214"/>
      <c r="M576" s="215"/>
      <c r="N576" s="216"/>
      <c r="O576" s="216"/>
      <c r="P576" s="216"/>
      <c r="Q576" s="216"/>
      <c r="R576" s="216"/>
      <c r="S576" s="216"/>
      <c r="T576" s="217"/>
      <c r="AT576" s="218" t="s">
        <v>248</v>
      </c>
      <c r="AU576" s="218" t="s">
        <v>78</v>
      </c>
      <c r="AV576" s="14" t="s">
        <v>78</v>
      </c>
      <c r="AW576" s="14" t="s">
        <v>31</v>
      </c>
      <c r="AX576" s="14" t="s">
        <v>76</v>
      </c>
      <c r="AY576" s="218" t="s">
        <v>231</v>
      </c>
    </row>
    <row r="577" spans="1:65" s="12" customFormat="1" ht="22.9" customHeight="1">
      <c r="B577" s="164"/>
      <c r="C577" s="165"/>
      <c r="D577" s="166" t="s">
        <v>68</v>
      </c>
      <c r="E577" s="178" t="s">
        <v>1604</v>
      </c>
      <c r="F577" s="178" t="s">
        <v>1688</v>
      </c>
      <c r="G577" s="165"/>
      <c r="H577" s="165"/>
      <c r="I577" s="168"/>
      <c r="J577" s="179">
        <f>BK577</f>
        <v>0</v>
      </c>
      <c r="K577" s="165"/>
      <c r="L577" s="170"/>
      <c r="M577" s="171"/>
      <c r="N577" s="172"/>
      <c r="O577" s="172"/>
      <c r="P577" s="173">
        <f>SUM(P578:P591)</f>
        <v>0</v>
      </c>
      <c r="Q577" s="172"/>
      <c r="R577" s="173">
        <f>SUM(R578:R591)</f>
        <v>19.070441500000001</v>
      </c>
      <c r="S577" s="172"/>
      <c r="T577" s="174">
        <f>SUM(T578:T591)</f>
        <v>0</v>
      </c>
      <c r="AR577" s="175" t="s">
        <v>76</v>
      </c>
      <c r="AT577" s="176" t="s">
        <v>68</v>
      </c>
      <c r="AU577" s="176" t="s">
        <v>76</v>
      </c>
      <c r="AY577" s="175" t="s">
        <v>231</v>
      </c>
      <c r="BK577" s="177">
        <f>SUM(BK578:BK591)</f>
        <v>0</v>
      </c>
    </row>
    <row r="578" spans="1:65" s="2" customFormat="1" ht="33" customHeight="1">
      <c r="A578" s="36"/>
      <c r="B578" s="37"/>
      <c r="C578" s="180" t="s">
        <v>1689</v>
      </c>
      <c r="D578" s="180" t="s">
        <v>234</v>
      </c>
      <c r="E578" s="181" t="s">
        <v>1157</v>
      </c>
      <c r="F578" s="182" t="s">
        <v>1158</v>
      </c>
      <c r="G578" s="183" t="s">
        <v>356</v>
      </c>
      <c r="H578" s="184">
        <v>7.6479999999999997</v>
      </c>
      <c r="I578" s="185"/>
      <c r="J578" s="186">
        <f>ROUND(I578*H578,2)</f>
        <v>0</v>
      </c>
      <c r="K578" s="182" t="s">
        <v>244</v>
      </c>
      <c r="L578" s="41"/>
      <c r="M578" s="187" t="s">
        <v>19</v>
      </c>
      <c r="N578" s="188" t="s">
        <v>40</v>
      </c>
      <c r="O578" s="66"/>
      <c r="P578" s="189">
        <f>O578*H578</f>
        <v>0</v>
      </c>
      <c r="Q578" s="189">
        <v>2.45329</v>
      </c>
      <c r="R578" s="189">
        <f>Q578*H578</f>
        <v>18.762761919999999</v>
      </c>
      <c r="S578" s="189">
        <v>0</v>
      </c>
      <c r="T578" s="190">
        <f>S578*H578</f>
        <v>0</v>
      </c>
      <c r="U578" s="36"/>
      <c r="V578" s="36"/>
      <c r="W578" s="36"/>
      <c r="X578" s="36"/>
      <c r="Y578" s="36"/>
      <c r="Z578" s="36"/>
      <c r="AA578" s="36"/>
      <c r="AB578" s="36"/>
      <c r="AC578" s="36"/>
      <c r="AD578" s="36"/>
      <c r="AE578" s="36"/>
      <c r="AR578" s="191" t="s">
        <v>238</v>
      </c>
      <c r="AT578" s="191" t="s">
        <v>234</v>
      </c>
      <c r="AU578" s="191" t="s">
        <v>78</v>
      </c>
      <c r="AY578" s="19" t="s">
        <v>231</v>
      </c>
      <c r="BE578" s="192">
        <f>IF(N578="základní",J578,0)</f>
        <v>0</v>
      </c>
      <c r="BF578" s="192">
        <f>IF(N578="snížená",J578,0)</f>
        <v>0</v>
      </c>
      <c r="BG578" s="192">
        <f>IF(N578="zákl. přenesená",J578,0)</f>
        <v>0</v>
      </c>
      <c r="BH578" s="192">
        <f>IF(N578="sníž. přenesená",J578,0)</f>
        <v>0</v>
      </c>
      <c r="BI578" s="192">
        <f>IF(N578="nulová",J578,0)</f>
        <v>0</v>
      </c>
      <c r="BJ578" s="19" t="s">
        <v>76</v>
      </c>
      <c r="BK578" s="192">
        <f>ROUND(I578*H578,2)</f>
        <v>0</v>
      </c>
      <c r="BL578" s="19" t="s">
        <v>238</v>
      </c>
      <c r="BM578" s="191" t="s">
        <v>997</v>
      </c>
    </row>
    <row r="579" spans="1:65" s="2" customFormat="1" ht="224.25">
      <c r="A579" s="36"/>
      <c r="B579" s="37"/>
      <c r="C579" s="38"/>
      <c r="D579" s="193" t="s">
        <v>246</v>
      </c>
      <c r="E579" s="38"/>
      <c r="F579" s="194" t="s">
        <v>1160</v>
      </c>
      <c r="G579" s="38"/>
      <c r="H579" s="38"/>
      <c r="I579" s="195"/>
      <c r="J579" s="38"/>
      <c r="K579" s="38"/>
      <c r="L579" s="41"/>
      <c r="M579" s="196"/>
      <c r="N579" s="197"/>
      <c r="O579" s="66"/>
      <c r="P579" s="66"/>
      <c r="Q579" s="66"/>
      <c r="R579" s="66"/>
      <c r="S579" s="66"/>
      <c r="T579" s="67"/>
      <c r="U579" s="36"/>
      <c r="V579" s="36"/>
      <c r="W579" s="36"/>
      <c r="X579" s="36"/>
      <c r="Y579" s="36"/>
      <c r="Z579" s="36"/>
      <c r="AA579" s="36"/>
      <c r="AB579" s="36"/>
      <c r="AC579" s="36"/>
      <c r="AD579" s="36"/>
      <c r="AE579" s="36"/>
      <c r="AT579" s="19" t="s">
        <v>246</v>
      </c>
      <c r="AU579" s="19" t="s">
        <v>78</v>
      </c>
    </row>
    <row r="580" spans="1:65" s="13" customFormat="1" ht="11.25">
      <c r="B580" s="198"/>
      <c r="C580" s="199"/>
      <c r="D580" s="193" t="s">
        <v>248</v>
      </c>
      <c r="E580" s="200" t="s">
        <v>19</v>
      </c>
      <c r="F580" s="201" t="s">
        <v>1287</v>
      </c>
      <c r="G580" s="199"/>
      <c r="H580" s="200" t="s">
        <v>19</v>
      </c>
      <c r="I580" s="202"/>
      <c r="J580" s="199"/>
      <c r="K580" s="199"/>
      <c r="L580" s="203"/>
      <c r="M580" s="204"/>
      <c r="N580" s="205"/>
      <c r="O580" s="205"/>
      <c r="P580" s="205"/>
      <c r="Q580" s="205"/>
      <c r="R580" s="205"/>
      <c r="S580" s="205"/>
      <c r="T580" s="206"/>
      <c r="AT580" s="207" t="s">
        <v>248</v>
      </c>
      <c r="AU580" s="207" t="s">
        <v>78</v>
      </c>
      <c r="AV580" s="13" t="s">
        <v>76</v>
      </c>
      <c r="AW580" s="13" t="s">
        <v>31</v>
      </c>
      <c r="AX580" s="13" t="s">
        <v>69</v>
      </c>
      <c r="AY580" s="207" t="s">
        <v>231</v>
      </c>
    </row>
    <row r="581" spans="1:65" s="14" customFormat="1" ht="11.25">
      <c r="B581" s="208"/>
      <c r="C581" s="209"/>
      <c r="D581" s="193" t="s">
        <v>248</v>
      </c>
      <c r="E581" s="210" t="s">
        <v>19</v>
      </c>
      <c r="F581" s="211" t="s">
        <v>1690</v>
      </c>
      <c r="G581" s="209"/>
      <c r="H581" s="212">
        <v>7.6479999999999997</v>
      </c>
      <c r="I581" s="213"/>
      <c r="J581" s="209"/>
      <c r="K581" s="209"/>
      <c r="L581" s="214"/>
      <c r="M581" s="215"/>
      <c r="N581" s="216"/>
      <c r="O581" s="216"/>
      <c r="P581" s="216"/>
      <c r="Q581" s="216"/>
      <c r="R581" s="216"/>
      <c r="S581" s="216"/>
      <c r="T581" s="217"/>
      <c r="AT581" s="218" t="s">
        <v>248</v>
      </c>
      <c r="AU581" s="218" t="s">
        <v>78</v>
      </c>
      <c r="AV581" s="14" t="s">
        <v>78</v>
      </c>
      <c r="AW581" s="14" t="s">
        <v>31</v>
      </c>
      <c r="AX581" s="14" t="s">
        <v>76</v>
      </c>
      <c r="AY581" s="218" t="s">
        <v>231</v>
      </c>
    </row>
    <row r="582" spans="1:65" s="2" customFormat="1" ht="24.2" customHeight="1">
      <c r="A582" s="36"/>
      <c r="B582" s="37"/>
      <c r="C582" s="180" t="s">
        <v>1691</v>
      </c>
      <c r="D582" s="180" t="s">
        <v>234</v>
      </c>
      <c r="E582" s="181" t="s">
        <v>1692</v>
      </c>
      <c r="F582" s="182" t="s">
        <v>1693</v>
      </c>
      <c r="G582" s="183" t="s">
        <v>356</v>
      </c>
      <c r="H582" s="184">
        <v>7.6479999999999997</v>
      </c>
      <c r="I582" s="185"/>
      <c r="J582" s="186">
        <f>ROUND(I582*H582,2)</f>
        <v>0</v>
      </c>
      <c r="K582" s="182" t="s">
        <v>19</v>
      </c>
      <c r="L582" s="41"/>
      <c r="M582" s="187" t="s">
        <v>19</v>
      </c>
      <c r="N582" s="188" t="s">
        <v>40</v>
      </c>
      <c r="O582" s="66"/>
      <c r="P582" s="189">
        <f>O582*H582</f>
        <v>0</v>
      </c>
      <c r="Q582" s="189">
        <v>0.04</v>
      </c>
      <c r="R582" s="189">
        <f>Q582*H582</f>
        <v>0.30591999999999997</v>
      </c>
      <c r="S582" s="189">
        <v>0</v>
      </c>
      <c r="T582" s="190">
        <f>S582*H582</f>
        <v>0</v>
      </c>
      <c r="U582" s="36"/>
      <c r="V582" s="36"/>
      <c r="W582" s="36"/>
      <c r="X582" s="36"/>
      <c r="Y582" s="36"/>
      <c r="Z582" s="36"/>
      <c r="AA582" s="36"/>
      <c r="AB582" s="36"/>
      <c r="AC582" s="36"/>
      <c r="AD582" s="36"/>
      <c r="AE582" s="36"/>
      <c r="AR582" s="191" t="s">
        <v>238</v>
      </c>
      <c r="AT582" s="191" t="s">
        <v>234</v>
      </c>
      <c r="AU582" s="191" t="s">
        <v>78</v>
      </c>
      <c r="AY582" s="19" t="s">
        <v>231</v>
      </c>
      <c r="BE582" s="192">
        <f>IF(N582="základní",J582,0)</f>
        <v>0</v>
      </c>
      <c r="BF582" s="192">
        <f>IF(N582="snížená",J582,0)</f>
        <v>0</v>
      </c>
      <c r="BG582" s="192">
        <f>IF(N582="zákl. přenesená",J582,0)</f>
        <v>0</v>
      </c>
      <c r="BH582" s="192">
        <f>IF(N582="sníž. přenesená",J582,0)</f>
        <v>0</v>
      </c>
      <c r="BI582" s="192">
        <f>IF(N582="nulová",J582,0)</f>
        <v>0</v>
      </c>
      <c r="BJ582" s="19" t="s">
        <v>76</v>
      </c>
      <c r="BK582" s="192">
        <f>ROUND(I582*H582,2)</f>
        <v>0</v>
      </c>
      <c r="BL582" s="19" t="s">
        <v>238</v>
      </c>
      <c r="BM582" s="191" t="s">
        <v>1694</v>
      </c>
    </row>
    <row r="583" spans="1:65" s="2" customFormat="1" ht="87.75">
      <c r="A583" s="36"/>
      <c r="B583" s="37"/>
      <c r="C583" s="38"/>
      <c r="D583" s="193" t="s">
        <v>246</v>
      </c>
      <c r="E583" s="38"/>
      <c r="F583" s="194" t="s">
        <v>1695</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246</v>
      </c>
      <c r="AU583" s="19" t="s">
        <v>78</v>
      </c>
    </row>
    <row r="584" spans="1:65" s="13" customFormat="1" ht="11.25">
      <c r="B584" s="198"/>
      <c r="C584" s="199"/>
      <c r="D584" s="193" t="s">
        <v>248</v>
      </c>
      <c r="E584" s="200" t="s">
        <v>19</v>
      </c>
      <c r="F584" s="201" t="s">
        <v>1287</v>
      </c>
      <c r="G584" s="199"/>
      <c r="H584" s="200" t="s">
        <v>19</v>
      </c>
      <c r="I584" s="202"/>
      <c r="J584" s="199"/>
      <c r="K584" s="199"/>
      <c r="L584" s="203"/>
      <c r="M584" s="204"/>
      <c r="N584" s="205"/>
      <c r="O584" s="205"/>
      <c r="P584" s="205"/>
      <c r="Q584" s="205"/>
      <c r="R584" s="205"/>
      <c r="S584" s="205"/>
      <c r="T584" s="206"/>
      <c r="AT584" s="207" t="s">
        <v>248</v>
      </c>
      <c r="AU584" s="207" t="s">
        <v>78</v>
      </c>
      <c r="AV584" s="13" t="s">
        <v>76</v>
      </c>
      <c r="AW584" s="13" t="s">
        <v>31</v>
      </c>
      <c r="AX584" s="13" t="s">
        <v>69</v>
      </c>
      <c r="AY584" s="207" t="s">
        <v>231</v>
      </c>
    </row>
    <row r="585" spans="1:65" s="14" customFormat="1" ht="11.25">
      <c r="B585" s="208"/>
      <c r="C585" s="209"/>
      <c r="D585" s="193" t="s">
        <v>248</v>
      </c>
      <c r="E585" s="210" t="s">
        <v>19</v>
      </c>
      <c r="F585" s="211" t="s">
        <v>1690</v>
      </c>
      <c r="G585" s="209"/>
      <c r="H585" s="212">
        <v>7.6479999999999997</v>
      </c>
      <c r="I585" s="213"/>
      <c r="J585" s="209"/>
      <c r="K585" s="209"/>
      <c r="L585" s="214"/>
      <c r="M585" s="215"/>
      <c r="N585" s="216"/>
      <c r="O585" s="216"/>
      <c r="P585" s="216"/>
      <c r="Q585" s="216"/>
      <c r="R585" s="216"/>
      <c r="S585" s="216"/>
      <c r="T585" s="217"/>
      <c r="AT585" s="218" t="s">
        <v>248</v>
      </c>
      <c r="AU585" s="218" t="s">
        <v>78</v>
      </c>
      <c r="AV585" s="14" t="s">
        <v>78</v>
      </c>
      <c r="AW585" s="14" t="s">
        <v>31</v>
      </c>
      <c r="AX585" s="14" t="s">
        <v>76</v>
      </c>
      <c r="AY585" s="218" t="s">
        <v>231</v>
      </c>
    </row>
    <row r="586" spans="1:65" s="2" customFormat="1" ht="33" customHeight="1">
      <c r="A586" s="36"/>
      <c r="B586" s="37"/>
      <c r="C586" s="180" t="s">
        <v>1696</v>
      </c>
      <c r="D586" s="180" t="s">
        <v>234</v>
      </c>
      <c r="E586" s="181" t="s">
        <v>1697</v>
      </c>
      <c r="F586" s="182" t="s">
        <v>1698</v>
      </c>
      <c r="G586" s="183" t="s">
        <v>356</v>
      </c>
      <c r="H586" s="184">
        <v>7.6479999999999997</v>
      </c>
      <c r="I586" s="185"/>
      <c r="J586" s="186">
        <f>ROUND(I586*H586,2)</f>
        <v>0</v>
      </c>
      <c r="K586" s="182" t="s">
        <v>244</v>
      </c>
      <c r="L586" s="41"/>
      <c r="M586" s="187" t="s">
        <v>19</v>
      </c>
      <c r="N586" s="188" t="s">
        <v>40</v>
      </c>
      <c r="O586" s="66"/>
      <c r="P586" s="189">
        <f>O586*H586</f>
        <v>0</v>
      </c>
      <c r="Q586" s="189">
        <v>0</v>
      </c>
      <c r="R586" s="189">
        <f>Q586*H586</f>
        <v>0</v>
      </c>
      <c r="S586" s="189">
        <v>0</v>
      </c>
      <c r="T586" s="190">
        <f>S586*H586</f>
        <v>0</v>
      </c>
      <c r="U586" s="36"/>
      <c r="V586" s="36"/>
      <c r="W586" s="36"/>
      <c r="X586" s="36"/>
      <c r="Y586" s="36"/>
      <c r="Z586" s="36"/>
      <c r="AA586" s="36"/>
      <c r="AB586" s="36"/>
      <c r="AC586" s="36"/>
      <c r="AD586" s="36"/>
      <c r="AE586" s="36"/>
      <c r="AR586" s="191" t="s">
        <v>238</v>
      </c>
      <c r="AT586" s="191" t="s">
        <v>234</v>
      </c>
      <c r="AU586" s="191" t="s">
        <v>78</v>
      </c>
      <c r="AY586" s="19" t="s">
        <v>231</v>
      </c>
      <c r="BE586" s="192">
        <f>IF(N586="základní",J586,0)</f>
        <v>0</v>
      </c>
      <c r="BF586" s="192">
        <f>IF(N586="snížená",J586,0)</f>
        <v>0</v>
      </c>
      <c r="BG586" s="192">
        <f>IF(N586="zákl. přenesená",J586,0)</f>
        <v>0</v>
      </c>
      <c r="BH586" s="192">
        <f>IF(N586="sníž. přenesená",J586,0)</f>
        <v>0</v>
      </c>
      <c r="BI586" s="192">
        <f>IF(N586="nulová",J586,0)</f>
        <v>0</v>
      </c>
      <c r="BJ586" s="19" t="s">
        <v>76</v>
      </c>
      <c r="BK586" s="192">
        <f>ROUND(I586*H586,2)</f>
        <v>0</v>
      </c>
      <c r="BL586" s="19" t="s">
        <v>238</v>
      </c>
      <c r="BM586" s="191" t="s">
        <v>1699</v>
      </c>
    </row>
    <row r="587" spans="1:65" s="2" customFormat="1" ht="87.75">
      <c r="A587" s="36"/>
      <c r="B587" s="37"/>
      <c r="C587" s="38"/>
      <c r="D587" s="193" t="s">
        <v>246</v>
      </c>
      <c r="E587" s="38"/>
      <c r="F587" s="194" t="s">
        <v>1695</v>
      </c>
      <c r="G587" s="38"/>
      <c r="H587" s="38"/>
      <c r="I587" s="195"/>
      <c r="J587" s="38"/>
      <c r="K587" s="38"/>
      <c r="L587" s="41"/>
      <c r="M587" s="196"/>
      <c r="N587" s="197"/>
      <c r="O587" s="66"/>
      <c r="P587" s="66"/>
      <c r="Q587" s="66"/>
      <c r="R587" s="66"/>
      <c r="S587" s="66"/>
      <c r="T587" s="67"/>
      <c r="U587" s="36"/>
      <c r="V587" s="36"/>
      <c r="W587" s="36"/>
      <c r="X587" s="36"/>
      <c r="Y587" s="36"/>
      <c r="Z587" s="36"/>
      <c r="AA587" s="36"/>
      <c r="AB587" s="36"/>
      <c r="AC587" s="36"/>
      <c r="AD587" s="36"/>
      <c r="AE587" s="36"/>
      <c r="AT587" s="19" t="s">
        <v>246</v>
      </c>
      <c r="AU587" s="19" t="s">
        <v>78</v>
      </c>
    </row>
    <row r="588" spans="1:65" s="13" customFormat="1" ht="11.25">
      <c r="B588" s="198"/>
      <c r="C588" s="199"/>
      <c r="D588" s="193" t="s">
        <v>248</v>
      </c>
      <c r="E588" s="200" t="s">
        <v>19</v>
      </c>
      <c r="F588" s="201" t="s">
        <v>1287</v>
      </c>
      <c r="G588" s="199"/>
      <c r="H588" s="200" t="s">
        <v>19</v>
      </c>
      <c r="I588" s="202"/>
      <c r="J588" s="199"/>
      <c r="K588" s="199"/>
      <c r="L588" s="203"/>
      <c r="M588" s="204"/>
      <c r="N588" s="205"/>
      <c r="O588" s="205"/>
      <c r="P588" s="205"/>
      <c r="Q588" s="205"/>
      <c r="R588" s="205"/>
      <c r="S588" s="205"/>
      <c r="T588" s="206"/>
      <c r="AT588" s="207" t="s">
        <v>248</v>
      </c>
      <c r="AU588" s="207" t="s">
        <v>78</v>
      </c>
      <c r="AV588" s="13" t="s">
        <v>76</v>
      </c>
      <c r="AW588" s="13" t="s">
        <v>31</v>
      </c>
      <c r="AX588" s="13" t="s">
        <v>69</v>
      </c>
      <c r="AY588" s="207" t="s">
        <v>231</v>
      </c>
    </row>
    <row r="589" spans="1:65" s="14" customFormat="1" ht="11.25">
      <c r="B589" s="208"/>
      <c r="C589" s="209"/>
      <c r="D589" s="193" t="s">
        <v>248</v>
      </c>
      <c r="E589" s="210" t="s">
        <v>19</v>
      </c>
      <c r="F589" s="211" t="s">
        <v>1690</v>
      </c>
      <c r="G589" s="209"/>
      <c r="H589" s="212">
        <v>7.6479999999999997</v>
      </c>
      <c r="I589" s="213"/>
      <c r="J589" s="209"/>
      <c r="K589" s="209"/>
      <c r="L589" s="214"/>
      <c r="M589" s="215"/>
      <c r="N589" s="216"/>
      <c r="O589" s="216"/>
      <c r="P589" s="216"/>
      <c r="Q589" s="216"/>
      <c r="R589" s="216"/>
      <c r="S589" s="216"/>
      <c r="T589" s="217"/>
      <c r="AT589" s="218" t="s">
        <v>248</v>
      </c>
      <c r="AU589" s="218" t="s">
        <v>78</v>
      </c>
      <c r="AV589" s="14" t="s">
        <v>78</v>
      </c>
      <c r="AW589" s="14" t="s">
        <v>31</v>
      </c>
      <c r="AX589" s="14" t="s">
        <v>76</v>
      </c>
      <c r="AY589" s="218" t="s">
        <v>231</v>
      </c>
    </row>
    <row r="590" spans="1:65" s="2" customFormat="1" ht="37.9" customHeight="1">
      <c r="A590" s="36"/>
      <c r="B590" s="37"/>
      <c r="C590" s="180" t="s">
        <v>1700</v>
      </c>
      <c r="D590" s="180" t="s">
        <v>234</v>
      </c>
      <c r="E590" s="181" t="s">
        <v>1701</v>
      </c>
      <c r="F590" s="182" t="s">
        <v>1702</v>
      </c>
      <c r="G590" s="183" t="s">
        <v>342</v>
      </c>
      <c r="H590" s="184">
        <v>87.978999999999999</v>
      </c>
      <c r="I590" s="185"/>
      <c r="J590" s="186">
        <f>ROUND(I590*H590,2)</f>
        <v>0</v>
      </c>
      <c r="K590" s="182" t="s">
        <v>244</v>
      </c>
      <c r="L590" s="41"/>
      <c r="M590" s="187" t="s">
        <v>19</v>
      </c>
      <c r="N590" s="188" t="s">
        <v>40</v>
      </c>
      <c r="O590" s="66"/>
      <c r="P590" s="189">
        <f>O590*H590</f>
        <v>0</v>
      </c>
      <c r="Q590" s="189">
        <v>2.0000000000000002E-5</v>
      </c>
      <c r="R590" s="189">
        <f>Q590*H590</f>
        <v>1.7595800000000002E-3</v>
      </c>
      <c r="S590" s="189">
        <v>0</v>
      </c>
      <c r="T590" s="190">
        <f>S590*H590</f>
        <v>0</v>
      </c>
      <c r="U590" s="36"/>
      <c r="V590" s="36"/>
      <c r="W590" s="36"/>
      <c r="X590" s="36"/>
      <c r="Y590" s="36"/>
      <c r="Z590" s="36"/>
      <c r="AA590" s="36"/>
      <c r="AB590" s="36"/>
      <c r="AC590" s="36"/>
      <c r="AD590" s="36"/>
      <c r="AE590" s="36"/>
      <c r="AR590" s="191" t="s">
        <v>238</v>
      </c>
      <c r="AT590" s="191" t="s">
        <v>234</v>
      </c>
      <c r="AU590" s="191" t="s">
        <v>78</v>
      </c>
      <c r="AY590" s="19" t="s">
        <v>231</v>
      </c>
      <c r="BE590" s="192">
        <f>IF(N590="základní",J590,0)</f>
        <v>0</v>
      </c>
      <c r="BF590" s="192">
        <f>IF(N590="snížená",J590,0)</f>
        <v>0</v>
      </c>
      <c r="BG590" s="192">
        <f>IF(N590="zákl. přenesená",J590,0)</f>
        <v>0</v>
      </c>
      <c r="BH590" s="192">
        <f>IF(N590="sníž. přenesená",J590,0)</f>
        <v>0</v>
      </c>
      <c r="BI590" s="192">
        <f>IF(N590="nulová",J590,0)</f>
        <v>0</v>
      </c>
      <c r="BJ590" s="19" t="s">
        <v>76</v>
      </c>
      <c r="BK590" s="192">
        <f>ROUND(I590*H590,2)</f>
        <v>0</v>
      </c>
      <c r="BL590" s="19" t="s">
        <v>238</v>
      </c>
      <c r="BM590" s="191" t="s">
        <v>1703</v>
      </c>
    </row>
    <row r="591" spans="1:65" s="14" customFormat="1" ht="11.25">
      <c r="B591" s="208"/>
      <c r="C591" s="209"/>
      <c r="D591" s="193" t="s">
        <v>248</v>
      </c>
      <c r="E591" s="210" t="s">
        <v>19</v>
      </c>
      <c r="F591" s="211" t="s">
        <v>1704</v>
      </c>
      <c r="G591" s="209"/>
      <c r="H591" s="212">
        <v>87.978999999999999</v>
      </c>
      <c r="I591" s="213"/>
      <c r="J591" s="209"/>
      <c r="K591" s="209"/>
      <c r="L591" s="214"/>
      <c r="M591" s="215"/>
      <c r="N591" s="216"/>
      <c r="O591" s="216"/>
      <c r="P591" s="216"/>
      <c r="Q591" s="216"/>
      <c r="R591" s="216"/>
      <c r="S591" s="216"/>
      <c r="T591" s="217"/>
      <c r="AT591" s="218" t="s">
        <v>248</v>
      </c>
      <c r="AU591" s="218" t="s">
        <v>78</v>
      </c>
      <c r="AV591" s="14" t="s">
        <v>78</v>
      </c>
      <c r="AW591" s="14" t="s">
        <v>31</v>
      </c>
      <c r="AX591" s="14" t="s">
        <v>76</v>
      </c>
      <c r="AY591" s="218" t="s">
        <v>231</v>
      </c>
    </row>
    <row r="592" spans="1:65" s="12" customFormat="1" ht="22.9" customHeight="1">
      <c r="B592" s="164"/>
      <c r="C592" s="165"/>
      <c r="D592" s="166" t="s">
        <v>68</v>
      </c>
      <c r="E592" s="178" t="s">
        <v>287</v>
      </c>
      <c r="F592" s="178" t="s">
        <v>346</v>
      </c>
      <c r="G592" s="165"/>
      <c r="H592" s="165"/>
      <c r="I592" s="168"/>
      <c r="J592" s="179">
        <f>BK592</f>
        <v>0</v>
      </c>
      <c r="K592" s="165"/>
      <c r="L592" s="170"/>
      <c r="M592" s="171"/>
      <c r="N592" s="172"/>
      <c r="O592" s="172"/>
      <c r="P592" s="173">
        <f>SUM(P593:P598)</f>
        <v>0</v>
      </c>
      <c r="Q592" s="172"/>
      <c r="R592" s="173">
        <f>SUM(R593:R598)</f>
        <v>1.3205700000000001E-2</v>
      </c>
      <c r="S592" s="172"/>
      <c r="T592" s="174">
        <f>SUM(T593:T598)</f>
        <v>0</v>
      </c>
      <c r="AR592" s="175" t="s">
        <v>76</v>
      </c>
      <c r="AT592" s="176" t="s">
        <v>68</v>
      </c>
      <c r="AU592" s="176" t="s">
        <v>76</v>
      </c>
      <c r="AY592" s="175" t="s">
        <v>231</v>
      </c>
      <c r="BK592" s="177">
        <f>SUM(BK593:BK598)</f>
        <v>0</v>
      </c>
    </row>
    <row r="593" spans="1:65" s="2" customFormat="1" ht="24.2" customHeight="1">
      <c r="A593" s="36"/>
      <c r="B593" s="37"/>
      <c r="C593" s="180" t="s">
        <v>1705</v>
      </c>
      <c r="D593" s="180" t="s">
        <v>234</v>
      </c>
      <c r="E593" s="181" t="s">
        <v>1706</v>
      </c>
      <c r="F593" s="182" t="s">
        <v>1707</v>
      </c>
      <c r="G593" s="183" t="s">
        <v>356</v>
      </c>
      <c r="H593" s="184">
        <v>0.71799999999999997</v>
      </c>
      <c r="I593" s="185"/>
      <c r="J593" s="186">
        <f>ROUND(I593*H593,2)</f>
        <v>0</v>
      </c>
      <c r="K593" s="182" t="s">
        <v>244</v>
      </c>
      <c r="L593" s="41"/>
      <c r="M593" s="187" t="s">
        <v>19</v>
      </c>
      <c r="N593" s="188" t="s">
        <v>40</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238</v>
      </c>
      <c r="AT593" s="191" t="s">
        <v>234</v>
      </c>
      <c r="AU593" s="191" t="s">
        <v>78</v>
      </c>
      <c r="AY593" s="19" t="s">
        <v>231</v>
      </c>
      <c r="BE593" s="192">
        <f>IF(N593="základní",J593,0)</f>
        <v>0</v>
      </c>
      <c r="BF593" s="192">
        <f>IF(N593="snížená",J593,0)</f>
        <v>0</v>
      </c>
      <c r="BG593" s="192">
        <f>IF(N593="zákl. přenesená",J593,0)</f>
        <v>0</v>
      </c>
      <c r="BH593" s="192">
        <f>IF(N593="sníž. přenesená",J593,0)</f>
        <v>0</v>
      </c>
      <c r="BI593" s="192">
        <f>IF(N593="nulová",J593,0)</f>
        <v>0</v>
      </c>
      <c r="BJ593" s="19" t="s">
        <v>76</v>
      </c>
      <c r="BK593" s="192">
        <f>ROUND(I593*H593,2)</f>
        <v>0</v>
      </c>
      <c r="BL593" s="19" t="s">
        <v>238</v>
      </c>
      <c r="BM593" s="191" t="s">
        <v>1708</v>
      </c>
    </row>
    <row r="594" spans="1:65" s="2" customFormat="1" ht="48.75">
      <c r="A594" s="36"/>
      <c r="B594" s="37"/>
      <c r="C594" s="38"/>
      <c r="D594" s="193" t="s">
        <v>246</v>
      </c>
      <c r="E594" s="38"/>
      <c r="F594" s="194" t="s">
        <v>1709</v>
      </c>
      <c r="G594" s="38"/>
      <c r="H594" s="38"/>
      <c r="I594" s="195"/>
      <c r="J594" s="38"/>
      <c r="K594" s="38"/>
      <c r="L594" s="41"/>
      <c r="M594" s="196"/>
      <c r="N594" s="197"/>
      <c r="O594" s="66"/>
      <c r="P594" s="66"/>
      <c r="Q594" s="66"/>
      <c r="R594" s="66"/>
      <c r="S594" s="66"/>
      <c r="T594" s="67"/>
      <c r="U594" s="36"/>
      <c r="V594" s="36"/>
      <c r="W594" s="36"/>
      <c r="X594" s="36"/>
      <c r="Y594" s="36"/>
      <c r="Z594" s="36"/>
      <c r="AA594" s="36"/>
      <c r="AB594" s="36"/>
      <c r="AC594" s="36"/>
      <c r="AD594" s="36"/>
      <c r="AE594" s="36"/>
      <c r="AT594" s="19" t="s">
        <v>246</v>
      </c>
      <c r="AU594" s="19" t="s">
        <v>78</v>
      </c>
    </row>
    <row r="595" spans="1:65" s="13" customFormat="1" ht="11.25">
      <c r="B595" s="198"/>
      <c r="C595" s="199"/>
      <c r="D595" s="193" t="s">
        <v>248</v>
      </c>
      <c r="E595" s="200" t="s">
        <v>19</v>
      </c>
      <c r="F595" s="201" t="s">
        <v>1710</v>
      </c>
      <c r="G595" s="199"/>
      <c r="H595" s="200" t="s">
        <v>19</v>
      </c>
      <c r="I595" s="202"/>
      <c r="J595" s="199"/>
      <c r="K595" s="199"/>
      <c r="L595" s="203"/>
      <c r="M595" s="204"/>
      <c r="N595" s="205"/>
      <c r="O595" s="205"/>
      <c r="P595" s="205"/>
      <c r="Q595" s="205"/>
      <c r="R595" s="205"/>
      <c r="S595" s="205"/>
      <c r="T595" s="206"/>
      <c r="AT595" s="207" t="s">
        <v>248</v>
      </c>
      <c r="AU595" s="207" t="s">
        <v>78</v>
      </c>
      <c r="AV595" s="13" t="s">
        <v>76</v>
      </c>
      <c r="AW595" s="13" t="s">
        <v>31</v>
      </c>
      <c r="AX595" s="13" t="s">
        <v>69</v>
      </c>
      <c r="AY595" s="207" t="s">
        <v>231</v>
      </c>
    </row>
    <row r="596" spans="1:65" s="14" customFormat="1" ht="11.25">
      <c r="B596" s="208"/>
      <c r="C596" s="209"/>
      <c r="D596" s="193" t="s">
        <v>248</v>
      </c>
      <c r="E596" s="210" t="s">
        <v>19</v>
      </c>
      <c r="F596" s="211" t="s">
        <v>1711</v>
      </c>
      <c r="G596" s="209"/>
      <c r="H596" s="212">
        <v>0.71799999999999997</v>
      </c>
      <c r="I596" s="213"/>
      <c r="J596" s="209"/>
      <c r="K596" s="209"/>
      <c r="L596" s="214"/>
      <c r="M596" s="215"/>
      <c r="N596" s="216"/>
      <c r="O596" s="216"/>
      <c r="P596" s="216"/>
      <c r="Q596" s="216"/>
      <c r="R596" s="216"/>
      <c r="S596" s="216"/>
      <c r="T596" s="217"/>
      <c r="AT596" s="218" t="s">
        <v>248</v>
      </c>
      <c r="AU596" s="218" t="s">
        <v>78</v>
      </c>
      <c r="AV596" s="14" t="s">
        <v>78</v>
      </c>
      <c r="AW596" s="14" t="s">
        <v>31</v>
      </c>
      <c r="AX596" s="14" t="s">
        <v>76</v>
      </c>
      <c r="AY596" s="218" t="s">
        <v>231</v>
      </c>
    </row>
    <row r="597" spans="1:65" s="2" customFormat="1" ht="21.75" customHeight="1">
      <c r="A597" s="36"/>
      <c r="B597" s="37"/>
      <c r="C597" s="180" t="s">
        <v>1712</v>
      </c>
      <c r="D597" s="180" t="s">
        <v>234</v>
      </c>
      <c r="E597" s="181" t="s">
        <v>1713</v>
      </c>
      <c r="F597" s="182" t="s">
        <v>1714</v>
      </c>
      <c r="G597" s="183" t="s">
        <v>243</v>
      </c>
      <c r="H597" s="184">
        <v>3.2850000000000001</v>
      </c>
      <c r="I597" s="185"/>
      <c r="J597" s="186">
        <f>ROUND(I597*H597,2)</f>
        <v>0</v>
      </c>
      <c r="K597" s="182" t="s">
        <v>244</v>
      </c>
      <c r="L597" s="41"/>
      <c r="M597" s="187" t="s">
        <v>19</v>
      </c>
      <c r="N597" s="188" t="s">
        <v>40</v>
      </c>
      <c r="O597" s="66"/>
      <c r="P597" s="189">
        <f>O597*H597</f>
        <v>0</v>
      </c>
      <c r="Q597" s="189">
        <v>4.0200000000000001E-3</v>
      </c>
      <c r="R597" s="189">
        <f>Q597*H597</f>
        <v>1.3205700000000001E-2</v>
      </c>
      <c r="S597" s="189">
        <v>0</v>
      </c>
      <c r="T597" s="190">
        <f>S597*H597</f>
        <v>0</v>
      </c>
      <c r="U597" s="36"/>
      <c r="V597" s="36"/>
      <c r="W597" s="36"/>
      <c r="X597" s="36"/>
      <c r="Y597" s="36"/>
      <c r="Z597" s="36"/>
      <c r="AA597" s="36"/>
      <c r="AB597" s="36"/>
      <c r="AC597" s="36"/>
      <c r="AD597" s="36"/>
      <c r="AE597" s="36"/>
      <c r="AR597" s="191" t="s">
        <v>238</v>
      </c>
      <c r="AT597" s="191" t="s">
        <v>234</v>
      </c>
      <c r="AU597" s="191" t="s">
        <v>78</v>
      </c>
      <c r="AY597" s="19" t="s">
        <v>231</v>
      </c>
      <c r="BE597" s="192">
        <f>IF(N597="základní",J597,0)</f>
        <v>0</v>
      </c>
      <c r="BF597" s="192">
        <f>IF(N597="snížená",J597,0)</f>
        <v>0</v>
      </c>
      <c r="BG597" s="192">
        <f>IF(N597="zákl. přenesená",J597,0)</f>
        <v>0</v>
      </c>
      <c r="BH597" s="192">
        <f>IF(N597="sníž. přenesená",J597,0)</f>
        <v>0</v>
      </c>
      <c r="BI597" s="192">
        <f>IF(N597="nulová",J597,0)</f>
        <v>0</v>
      </c>
      <c r="BJ597" s="19" t="s">
        <v>76</v>
      </c>
      <c r="BK597" s="192">
        <f>ROUND(I597*H597,2)</f>
        <v>0</v>
      </c>
      <c r="BL597" s="19" t="s">
        <v>238</v>
      </c>
      <c r="BM597" s="191" t="s">
        <v>1715</v>
      </c>
    </row>
    <row r="598" spans="1:65" s="14" customFormat="1" ht="11.25">
      <c r="B598" s="208"/>
      <c r="C598" s="209"/>
      <c r="D598" s="193" t="s">
        <v>248</v>
      </c>
      <c r="E598" s="210" t="s">
        <v>19</v>
      </c>
      <c r="F598" s="211" t="s">
        <v>1716</v>
      </c>
      <c r="G598" s="209"/>
      <c r="H598" s="212">
        <v>3.2850000000000001</v>
      </c>
      <c r="I598" s="213"/>
      <c r="J598" s="209"/>
      <c r="K598" s="209"/>
      <c r="L598" s="214"/>
      <c r="M598" s="215"/>
      <c r="N598" s="216"/>
      <c r="O598" s="216"/>
      <c r="P598" s="216"/>
      <c r="Q598" s="216"/>
      <c r="R598" s="216"/>
      <c r="S598" s="216"/>
      <c r="T598" s="217"/>
      <c r="AT598" s="218" t="s">
        <v>248</v>
      </c>
      <c r="AU598" s="218" t="s">
        <v>78</v>
      </c>
      <c r="AV598" s="14" t="s">
        <v>78</v>
      </c>
      <c r="AW598" s="14" t="s">
        <v>31</v>
      </c>
      <c r="AX598" s="14" t="s">
        <v>76</v>
      </c>
      <c r="AY598" s="218" t="s">
        <v>231</v>
      </c>
    </row>
    <row r="599" spans="1:65" s="12" customFormat="1" ht="22.9" customHeight="1">
      <c r="B599" s="164"/>
      <c r="C599" s="165"/>
      <c r="D599" s="166" t="s">
        <v>68</v>
      </c>
      <c r="E599" s="178" t="s">
        <v>294</v>
      </c>
      <c r="F599" s="178" t="s">
        <v>352</v>
      </c>
      <c r="G599" s="165"/>
      <c r="H599" s="165"/>
      <c r="I599" s="168"/>
      <c r="J599" s="179">
        <f>BK599</f>
        <v>0</v>
      </c>
      <c r="K599" s="165"/>
      <c r="L599" s="170"/>
      <c r="M599" s="171"/>
      <c r="N599" s="172"/>
      <c r="O599" s="172"/>
      <c r="P599" s="173">
        <f>SUM(P600:P632)</f>
        <v>0</v>
      </c>
      <c r="Q599" s="172"/>
      <c r="R599" s="173">
        <f>SUM(R600:R632)</f>
        <v>10.810680459999999</v>
      </c>
      <c r="S599" s="172"/>
      <c r="T599" s="174">
        <f>SUM(T600:T632)</f>
        <v>0.22058999999999998</v>
      </c>
      <c r="AR599" s="175" t="s">
        <v>76</v>
      </c>
      <c r="AT599" s="176" t="s">
        <v>68</v>
      </c>
      <c r="AU599" s="176" t="s">
        <v>76</v>
      </c>
      <c r="AY599" s="175" t="s">
        <v>231</v>
      </c>
      <c r="BK599" s="177">
        <f>SUM(BK600:BK632)</f>
        <v>0</v>
      </c>
    </row>
    <row r="600" spans="1:65" s="2" customFormat="1" ht="37.9" customHeight="1">
      <c r="A600" s="36"/>
      <c r="B600" s="37"/>
      <c r="C600" s="180" t="s">
        <v>1717</v>
      </c>
      <c r="D600" s="180" t="s">
        <v>234</v>
      </c>
      <c r="E600" s="181" t="s">
        <v>1718</v>
      </c>
      <c r="F600" s="182" t="s">
        <v>1719</v>
      </c>
      <c r="G600" s="183" t="s">
        <v>237</v>
      </c>
      <c r="H600" s="184">
        <v>1</v>
      </c>
      <c r="I600" s="185"/>
      <c r="J600" s="186">
        <f>ROUND(I600*H600,2)</f>
        <v>0</v>
      </c>
      <c r="K600" s="182" t="s">
        <v>19</v>
      </c>
      <c r="L600" s="41"/>
      <c r="M600" s="187" t="s">
        <v>19</v>
      </c>
      <c r="N600" s="188" t="s">
        <v>40</v>
      </c>
      <c r="O600" s="66"/>
      <c r="P600" s="189">
        <f>O600*H600</f>
        <v>0</v>
      </c>
      <c r="Q600" s="189">
        <v>0</v>
      </c>
      <c r="R600" s="189">
        <f>Q600*H600</f>
        <v>0</v>
      </c>
      <c r="S600" s="189">
        <v>0</v>
      </c>
      <c r="T600" s="190">
        <f>S600*H600</f>
        <v>0</v>
      </c>
      <c r="U600" s="36"/>
      <c r="V600" s="36"/>
      <c r="W600" s="36"/>
      <c r="X600" s="36"/>
      <c r="Y600" s="36"/>
      <c r="Z600" s="36"/>
      <c r="AA600" s="36"/>
      <c r="AB600" s="36"/>
      <c r="AC600" s="36"/>
      <c r="AD600" s="36"/>
      <c r="AE600" s="36"/>
      <c r="AR600" s="191" t="s">
        <v>238</v>
      </c>
      <c r="AT600" s="191" t="s">
        <v>234</v>
      </c>
      <c r="AU600" s="191" t="s">
        <v>78</v>
      </c>
      <c r="AY600" s="19" t="s">
        <v>231</v>
      </c>
      <c r="BE600" s="192">
        <f>IF(N600="základní",J600,0)</f>
        <v>0</v>
      </c>
      <c r="BF600" s="192">
        <f>IF(N600="snížená",J600,0)</f>
        <v>0</v>
      </c>
      <c r="BG600" s="192">
        <f>IF(N600="zákl. přenesená",J600,0)</f>
        <v>0</v>
      </c>
      <c r="BH600" s="192">
        <f>IF(N600="sníž. přenesená",J600,0)</f>
        <v>0</v>
      </c>
      <c r="BI600" s="192">
        <f>IF(N600="nulová",J600,0)</f>
        <v>0</v>
      </c>
      <c r="BJ600" s="19" t="s">
        <v>76</v>
      </c>
      <c r="BK600" s="192">
        <f>ROUND(I600*H600,2)</f>
        <v>0</v>
      </c>
      <c r="BL600" s="19" t="s">
        <v>238</v>
      </c>
      <c r="BM600" s="191" t="s">
        <v>1720</v>
      </c>
    </row>
    <row r="601" spans="1:65" s="2" customFormat="1" ht="37.9" customHeight="1">
      <c r="A601" s="36"/>
      <c r="B601" s="37"/>
      <c r="C601" s="180" t="s">
        <v>1721</v>
      </c>
      <c r="D601" s="180" t="s">
        <v>234</v>
      </c>
      <c r="E601" s="181" t="s">
        <v>1722</v>
      </c>
      <c r="F601" s="182" t="s">
        <v>1723</v>
      </c>
      <c r="G601" s="183" t="s">
        <v>237</v>
      </c>
      <c r="H601" s="184">
        <v>1</v>
      </c>
      <c r="I601" s="185"/>
      <c r="J601" s="186">
        <f>ROUND(I601*H601,2)</f>
        <v>0</v>
      </c>
      <c r="K601" s="182" t="s">
        <v>19</v>
      </c>
      <c r="L601" s="41"/>
      <c r="M601" s="187" t="s">
        <v>19</v>
      </c>
      <c r="N601" s="188" t="s">
        <v>40</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238</v>
      </c>
      <c r="AT601" s="191" t="s">
        <v>234</v>
      </c>
      <c r="AU601" s="191" t="s">
        <v>78</v>
      </c>
      <c r="AY601" s="19" t="s">
        <v>231</v>
      </c>
      <c r="BE601" s="192">
        <f>IF(N601="základní",J601,0)</f>
        <v>0</v>
      </c>
      <c r="BF601" s="192">
        <f>IF(N601="snížená",J601,0)</f>
        <v>0</v>
      </c>
      <c r="BG601" s="192">
        <f>IF(N601="zákl. přenesená",J601,0)</f>
        <v>0</v>
      </c>
      <c r="BH601" s="192">
        <f>IF(N601="sníž. přenesená",J601,0)</f>
        <v>0</v>
      </c>
      <c r="BI601" s="192">
        <f>IF(N601="nulová",J601,0)</f>
        <v>0</v>
      </c>
      <c r="BJ601" s="19" t="s">
        <v>76</v>
      </c>
      <c r="BK601" s="192">
        <f>ROUND(I601*H601,2)</f>
        <v>0</v>
      </c>
      <c r="BL601" s="19" t="s">
        <v>238</v>
      </c>
      <c r="BM601" s="191" t="s">
        <v>1724</v>
      </c>
    </row>
    <row r="602" spans="1:65" s="2" customFormat="1" ht="24.2" customHeight="1">
      <c r="A602" s="36"/>
      <c r="B602" s="37"/>
      <c r="C602" s="180" t="s">
        <v>1725</v>
      </c>
      <c r="D602" s="180" t="s">
        <v>234</v>
      </c>
      <c r="E602" s="181" t="s">
        <v>932</v>
      </c>
      <c r="F602" s="182" t="s">
        <v>1726</v>
      </c>
      <c r="G602" s="183" t="s">
        <v>342</v>
      </c>
      <c r="H602" s="184">
        <v>48.648000000000003</v>
      </c>
      <c r="I602" s="185"/>
      <c r="J602" s="186">
        <f>ROUND(I602*H602,2)</f>
        <v>0</v>
      </c>
      <c r="K602" s="182" t="s">
        <v>19</v>
      </c>
      <c r="L602" s="41"/>
      <c r="M602" s="187" t="s">
        <v>19</v>
      </c>
      <c r="N602" s="188" t="s">
        <v>40</v>
      </c>
      <c r="O602" s="66"/>
      <c r="P602" s="189">
        <f>O602*H602</f>
        <v>0</v>
      </c>
      <c r="Q602" s="189">
        <v>0.20646999999999999</v>
      </c>
      <c r="R602" s="189">
        <f>Q602*H602</f>
        <v>10.04435256</v>
      </c>
      <c r="S602" s="189">
        <v>0</v>
      </c>
      <c r="T602" s="190">
        <f>S602*H602</f>
        <v>0</v>
      </c>
      <c r="U602" s="36"/>
      <c r="V602" s="36"/>
      <c r="W602" s="36"/>
      <c r="X602" s="36"/>
      <c r="Y602" s="36"/>
      <c r="Z602" s="36"/>
      <c r="AA602" s="36"/>
      <c r="AB602" s="36"/>
      <c r="AC602" s="36"/>
      <c r="AD602" s="36"/>
      <c r="AE602" s="36"/>
      <c r="AR602" s="191" t="s">
        <v>238</v>
      </c>
      <c r="AT602" s="191" t="s">
        <v>234</v>
      </c>
      <c r="AU602" s="191" t="s">
        <v>78</v>
      </c>
      <c r="AY602" s="19" t="s">
        <v>231</v>
      </c>
      <c r="BE602" s="192">
        <f>IF(N602="základní",J602,0)</f>
        <v>0</v>
      </c>
      <c r="BF602" s="192">
        <f>IF(N602="snížená",J602,0)</f>
        <v>0</v>
      </c>
      <c r="BG602" s="192">
        <f>IF(N602="zákl. přenesená",J602,0)</f>
        <v>0</v>
      </c>
      <c r="BH602" s="192">
        <f>IF(N602="sníž. přenesená",J602,0)</f>
        <v>0</v>
      </c>
      <c r="BI602" s="192">
        <f>IF(N602="nulová",J602,0)</f>
        <v>0</v>
      </c>
      <c r="BJ602" s="19" t="s">
        <v>76</v>
      </c>
      <c r="BK602" s="192">
        <f>ROUND(I602*H602,2)</f>
        <v>0</v>
      </c>
      <c r="BL602" s="19" t="s">
        <v>238</v>
      </c>
      <c r="BM602" s="191" t="s">
        <v>1727</v>
      </c>
    </row>
    <row r="603" spans="1:65" s="2" customFormat="1" ht="58.5">
      <c r="A603" s="36"/>
      <c r="B603" s="37"/>
      <c r="C603" s="38"/>
      <c r="D603" s="193" t="s">
        <v>246</v>
      </c>
      <c r="E603" s="38"/>
      <c r="F603" s="194" t="s">
        <v>919</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246</v>
      </c>
      <c r="AU603" s="19" t="s">
        <v>78</v>
      </c>
    </row>
    <row r="604" spans="1:65" s="13" customFormat="1" ht="11.25">
      <c r="B604" s="198"/>
      <c r="C604" s="199"/>
      <c r="D604" s="193" t="s">
        <v>248</v>
      </c>
      <c r="E604" s="200" t="s">
        <v>19</v>
      </c>
      <c r="F604" s="201" t="s">
        <v>1728</v>
      </c>
      <c r="G604" s="199"/>
      <c r="H604" s="200" t="s">
        <v>19</v>
      </c>
      <c r="I604" s="202"/>
      <c r="J604" s="199"/>
      <c r="K604" s="199"/>
      <c r="L604" s="203"/>
      <c r="M604" s="204"/>
      <c r="N604" s="205"/>
      <c r="O604" s="205"/>
      <c r="P604" s="205"/>
      <c r="Q604" s="205"/>
      <c r="R604" s="205"/>
      <c r="S604" s="205"/>
      <c r="T604" s="206"/>
      <c r="AT604" s="207" t="s">
        <v>248</v>
      </c>
      <c r="AU604" s="207" t="s">
        <v>78</v>
      </c>
      <c r="AV604" s="13" t="s">
        <v>76</v>
      </c>
      <c r="AW604" s="13" t="s">
        <v>31</v>
      </c>
      <c r="AX604" s="13" t="s">
        <v>69</v>
      </c>
      <c r="AY604" s="207" t="s">
        <v>231</v>
      </c>
    </row>
    <row r="605" spans="1:65" s="14" customFormat="1" ht="11.25">
      <c r="B605" s="208"/>
      <c r="C605" s="209"/>
      <c r="D605" s="193" t="s">
        <v>248</v>
      </c>
      <c r="E605" s="210" t="s">
        <v>19</v>
      </c>
      <c r="F605" s="211" t="s">
        <v>1729</v>
      </c>
      <c r="G605" s="209"/>
      <c r="H605" s="212">
        <v>48.648000000000003</v>
      </c>
      <c r="I605" s="213"/>
      <c r="J605" s="209"/>
      <c r="K605" s="209"/>
      <c r="L605" s="214"/>
      <c r="M605" s="215"/>
      <c r="N605" s="216"/>
      <c r="O605" s="216"/>
      <c r="P605" s="216"/>
      <c r="Q605" s="216"/>
      <c r="R605" s="216"/>
      <c r="S605" s="216"/>
      <c r="T605" s="217"/>
      <c r="AT605" s="218" t="s">
        <v>248</v>
      </c>
      <c r="AU605" s="218" t="s">
        <v>78</v>
      </c>
      <c r="AV605" s="14" t="s">
        <v>78</v>
      </c>
      <c r="AW605" s="14" t="s">
        <v>31</v>
      </c>
      <c r="AX605" s="14" t="s">
        <v>69</v>
      </c>
      <c r="AY605" s="218" t="s">
        <v>231</v>
      </c>
    </row>
    <row r="606" spans="1:65" s="15" customFormat="1" ht="11.25">
      <c r="B606" s="219"/>
      <c r="C606" s="220"/>
      <c r="D606" s="193" t="s">
        <v>248</v>
      </c>
      <c r="E606" s="221" t="s">
        <v>19</v>
      </c>
      <c r="F606" s="222" t="s">
        <v>260</v>
      </c>
      <c r="G606" s="220"/>
      <c r="H606" s="223">
        <v>48.648000000000003</v>
      </c>
      <c r="I606" s="224"/>
      <c r="J606" s="220"/>
      <c r="K606" s="220"/>
      <c r="L606" s="225"/>
      <c r="M606" s="226"/>
      <c r="N606" s="227"/>
      <c r="O606" s="227"/>
      <c r="P606" s="227"/>
      <c r="Q606" s="227"/>
      <c r="R606" s="227"/>
      <c r="S606" s="227"/>
      <c r="T606" s="228"/>
      <c r="AT606" s="229" t="s">
        <v>248</v>
      </c>
      <c r="AU606" s="229" t="s">
        <v>78</v>
      </c>
      <c r="AV606" s="15" t="s">
        <v>238</v>
      </c>
      <c r="AW606" s="15" t="s">
        <v>31</v>
      </c>
      <c r="AX606" s="15" t="s">
        <v>76</v>
      </c>
      <c r="AY606" s="229" t="s">
        <v>231</v>
      </c>
    </row>
    <row r="607" spans="1:65" s="2" customFormat="1" ht="37.9" customHeight="1">
      <c r="A607" s="36"/>
      <c r="B607" s="37"/>
      <c r="C607" s="247" t="s">
        <v>1730</v>
      </c>
      <c r="D607" s="247" t="s">
        <v>638</v>
      </c>
      <c r="E607" s="248" t="s">
        <v>1174</v>
      </c>
      <c r="F607" s="249" t="s">
        <v>1731</v>
      </c>
      <c r="G607" s="250" t="s">
        <v>342</v>
      </c>
      <c r="H607" s="251">
        <v>48.648000000000003</v>
      </c>
      <c r="I607" s="252"/>
      <c r="J607" s="253">
        <f>ROUND(I607*H607,2)</f>
        <v>0</v>
      </c>
      <c r="K607" s="249" t="s">
        <v>19</v>
      </c>
      <c r="L607" s="254"/>
      <c r="M607" s="255" t="s">
        <v>19</v>
      </c>
      <c r="N607" s="256" t="s">
        <v>40</v>
      </c>
      <c r="O607" s="66"/>
      <c r="P607" s="189">
        <f>O607*H607</f>
        <v>0</v>
      </c>
      <c r="Q607" s="189">
        <v>1.44E-2</v>
      </c>
      <c r="R607" s="189">
        <f>Q607*H607</f>
        <v>0.70053120000000002</v>
      </c>
      <c r="S607" s="189">
        <v>0</v>
      </c>
      <c r="T607" s="190">
        <f>S607*H607</f>
        <v>0</v>
      </c>
      <c r="U607" s="36"/>
      <c r="V607" s="36"/>
      <c r="W607" s="36"/>
      <c r="X607" s="36"/>
      <c r="Y607" s="36"/>
      <c r="Z607" s="36"/>
      <c r="AA607" s="36"/>
      <c r="AB607" s="36"/>
      <c r="AC607" s="36"/>
      <c r="AD607" s="36"/>
      <c r="AE607" s="36"/>
      <c r="AR607" s="191" t="s">
        <v>287</v>
      </c>
      <c r="AT607" s="191" t="s">
        <v>638</v>
      </c>
      <c r="AU607" s="191" t="s">
        <v>78</v>
      </c>
      <c r="AY607" s="19" t="s">
        <v>231</v>
      </c>
      <c r="BE607" s="192">
        <f>IF(N607="základní",J607,0)</f>
        <v>0</v>
      </c>
      <c r="BF607" s="192">
        <f>IF(N607="snížená",J607,0)</f>
        <v>0</v>
      </c>
      <c r="BG607" s="192">
        <f>IF(N607="zákl. přenesená",J607,0)</f>
        <v>0</v>
      </c>
      <c r="BH607" s="192">
        <f>IF(N607="sníž. přenesená",J607,0)</f>
        <v>0</v>
      </c>
      <c r="BI607" s="192">
        <f>IF(N607="nulová",J607,0)</f>
        <v>0</v>
      </c>
      <c r="BJ607" s="19" t="s">
        <v>76</v>
      </c>
      <c r="BK607" s="192">
        <f>ROUND(I607*H607,2)</f>
        <v>0</v>
      </c>
      <c r="BL607" s="19" t="s">
        <v>238</v>
      </c>
      <c r="BM607" s="191" t="s">
        <v>1732</v>
      </c>
    </row>
    <row r="608" spans="1:65" s="2" customFormat="1" ht="49.15" customHeight="1">
      <c r="A608" s="36"/>
      <c r="B608" s="37"/>
      <c r="C608" s="180" t="s">
        <v>1733</v>
      </c>
      <c r="D608" s="180" t="s">
        <v>234</v>
      </c>
      <c r="E608" s="181" t="s">
        <v>1734</v>
      </c>
      <c r="F608" s="182" t="s">
        <v>1735</v>
      </c>
      <c r="G608" s="183" t="s">
        <v>243</v>
      </c>
      <c r="H608" s="184">
        <v>247.001</v>
      </c>
      <c r="I608" s="185"/>
      <c r="J608" s="186">
        <f>ROUND(I608*H608,2)</f>
        <v>0</v>
      </c>
      <c r="K608" s="182" t="s">
        <v>244</v>
      </c>
      <c r="L608" s="41"/>
      <c r="M608" s="187" t="s">
        <v>19</v>
      </c>
      <c r="N608" s="188" t="s">
        <v>40</v>
      </c>
      <c r="O608" s="66"/>
      <c r="P608" s="189">
        <f>O608*H608</f>
        <v>0</v>
      </c>
      <c r="Q608" s="189">
        <v>0</v>
      </c>
      <c r="R608" s="189">
        <f>Q608*H608</f>
        <v>0</v>
      </c>
      <c r="S608" s="189">
        <v>0</v>
      </c>
      <c r="T608" s="190">
        <f>S608*H608</f>
        <v>0</v>
      </c>
      <c r="U608" s="36"/>
      <c r="V608" s="36"/>
      <c r="W608" s="36"/>
      <c r="X608" s="36"/>
      <c r="Y608" s="36"/>
      <c r="Z608" s="36"/>
      <c r="AA608" s="36"/>
      <c r="AB608" s="36"/>
      <c r="AC608" s="36"/>
      <c r="AD608" s="36"/>
      <c r="AE608" s="36"/>
      <c r="AR608" s="191" t="s">
        <v>238</v>
      </c>
      <c r="AT608" s="191" t="s">
        <v>234</v>
      </c>
      <c r="AU608" s="191" t="s">
        <v>78</v>
      </c>
      <c r="AY608" s="19" t="s">
        <v>231</v>
      </c>
      <c r="BE608" s="192">
        <f>IF(N608="základní",J608,0)</f>
        <v>0</v>
      </c>
      <c r="BF608" s="192">
        <f>IF(N608="snížená",J608,0)</f>
        <v>0</v>
      </c>
      <c r="BG608" s="192">
        <f>IF(N608="zákl. přenesená",J608,0)</f>
        <v>0</v>
      </c>
      <c r="BH608" s="192">
        <f>IF(N608="sníž. přenesená",J608,0)</f>
        <v>0</v>
      </c>
      <c r="BI608" s="192">
        <f>IF(N608="nulová",J608,0)</f>
        <v>0</v>
      </c>
      <c r="BJ608" s="19" t="s">
        <v>76</v>
      </c>
      <c r="BK608" s="192">
        <f>ROUND(I608*H608,2)</f>
        <v>0</v>
      </c>
      <c r="BL608" s="19" t="s">
        <v>238</v>
      </c>
      <c r="BM608" s="191" t="s">
        <v>1736</v>
      </c>
    </row>
    <row r="609" spans="1:65" s="2" customFormat="1" ht="78">
      <c r="A609" s="36"/>
      <c r="B609" s="37"/>
      <c r="C609" s="38"/>
      <c r="D609" s="193" t="s">
        <v>246</v>
      </c>
      <c r="E609" s="38"/>
      <c r="F609" s="194" t="s">
        <v>1737</v>
      </c>
      <c r="G609" s="38"/>
      <c r="H609" s="38"/>
      <c r="I609" s="195"/>
      <c r="J609" s="38"/>
      <c r="K609" s="38"/>
      <c r="L609" s="41"/>
      <c r="M609" s="196"/>
      <c r="N609" s="197"/>
      <c r="O609" s="66"/>
      <c r="P609" s="66"/>
      <c r="Q609" s="66"/>
      <c r="R609" s="66"/>
      <c r="S609" s="66"/>
      <c r="T609" s="67"/>
      <c r="U609" s="36"/>
      <c r="V609" s="36"/>
      <c r="W609" s="36"/>
      <c r="X609" s="36"/>
      <c r="Y609" s="36"/>
      <c r="Z609" s="36"/>
      <c r="AA609" s="36"/>
      <c r="AB609" s="36"/>
      <c r="AC609" s="36"/>
      <c r="AD609" s="36"/>
      <c r="AE609" s="36"/>
      <c r="AT609" s="19" t="s">
        <v>246</v>
      </c>
      <c r="AU609" s="19" t="s">
        <v>78</v>
      </c>
    </row>
    <row r="610" spans="1:65" s="13" customFormat="1" ht="11.25">
      <c r="B610" s="198"/>
      <c r="C610" s="199"/>
      <c r="D610" s="193" t="s">
        <v>248</v>
      </c>
      <c r="E610" s="200" t="s">
        <v>19</v>
      </c>
      <c r="F610" s="201" t="s">
        <v>1738</v>
      </c>
      <c r="G610" s="199"/>
      <c r="H610" s="200" t="s">
        <v>19</v>
      </c>
      <c r="I610" s="202"/>
      <c r="J610" s="199"/>
      <c r="K610" s="199"/>
      <c r="L610" s="203"/>
      <c r="M610" s="204"/>
      <c r="N610" s="205"/>
      <c r="O610" s="205"/>
      <c r="P610" s="205"/>
      <c r="Q610" s="205"/>
      <c r="R610" s="205"/>
      <c r="S610" s="205"/>
      <c r="T610" s="206"/>
      <c r="AT610" s="207" t="s">
        <v>248</v>
      </c>
      <c r="AU610" s="207" t="s">
        <v>78</v>
      </c>
      <c r="AV610" s="13" t="s">
        <v>76</v>
      </c>
      <c r="AW610" s="13" t="s">
        <v>31</v>
      </c>
      <c r="AX610" s="13" t="s">
        <v>69</v>
      </c>
      <c r="AY610" s="207" t="s">
        <v>231</v>
      </c>
    </row>
    <row r="611" spans="1:65" s="14" customFormat="1" ht="22.5">
      <c r="B611" s="208"/>
      <c r="C611" s="209"/>
      <c r="D611" s="193" t="s">
        <v>248</v>
      </c>
      <c r="E611" s="210" t="s">
        <v>19</v>
      </c>
      <c r="F611" s="211" t="s">
        <v>1739</v>
      </c>
      <c r="G611" s="209"/>
      <c r="H611" s="212">
        <v>247.001</v>
      </c>
      <c r="I611" s="213"/>
      <c r="J611" s="209"/>
      <c r="K611" s="209"/>
      <c r="L611" s="214"/>
      <c r="M611" s="215"/>
      <c r="N611" s="216"/>
      <c r="O611" s="216"/>
      <c r="P611" s="216"/>
      <c r="Q611" s="216"/>
      <c r="R611" s="216"/>
      <c r="S611" s="216"/>
      <c r="T611" s="217"/>
      <c r="AT611" s="218" t="s">
        <v>248</v>
      </c>
      <c r="AU611" s="218" t="s">
        <v>78</v>
      </c>
      <c r="AV611" s="14" t="s">
        <v>78</v>
      </c>
      <c r="AW611" s="14" t="s">
        <v>31</v>
      </c>
      <c r="AX611" s="14" t="s">
        <v>76</v>
      </c>
      <c r="AY611" s="218" t="s">
        <v>231</v>
      </c>
    </row>
    <row r="612" spans="1:65" s="2" customFormat="1" ht="55.5" customHeight="1">
      <c r="A612" s="36"/>
      <c r="B612" s="37"/>
      <c r="C612" s="180" t="s">
        <v>1740</v>
      </c>
      <c r="D612" s="180" t="s">
        <v>234</v>
      </c>
      <c r="E612" s="181" t="s">
        <v>1741</v>
      </c>
      <c r="F612" s="182" t="s">
        <v>1742</v>
      </c>
      <c r="G612" s="183" t="s">
        <v>243</v>
      </c>
      <c r="H612" s="184">
        <v>7410.03</v>
      </c>
      <c r="I612" s="185"/>
      <c r="J612" s="186">
        <f>ROUND(I612*H612,2)</f>
        <v>0</v>
      </c>
      <c r="K612" s="182" t="s">
        <v>244</v>
      </c>
      <c r="L612" s="41"/>
      <c r="M612" s="187" t="s">
        <v>19</v>
      </c>
      <c r="N612" s="188" t="s">
        <v>40</v>
      </c>
      <c r="O612" s="66"/>
      <c r="P612" s="189">
        <f>O612*H612</f>
        <v>0</v>
      </c>
      <c r="Q612" s="189">
        <v>0</v>
      </c>
      <c r="R612" s="189">
        <f>Q612*H612</f>
        <v>0</v>
      </c>
      <c r="S612" s="189">
        <v>0</v>
      </c>
      <c r="T612" s="190">
        <f>S612*H612</f>
        <v>0</v>
      </c>
      <c r="U612" s="36"/>
      <c r="V612" s="36"/>
      <c r="W612" s="36"/>
      <c r="X612" s="36"/>
      <c r="Y612" s="36"/>
      <c r="Z612" s="36"/>
      <c r="AA612" s="36"/>
      <c r="AB612" s="36"/>
      <c r="AC612" s="36"/>
      <c r="AD612" s="36"/>
      <c r="AE612" s="36"/>
      <c r="AR612" s="191" t="s">
        <v>238</v>
      </c>
      <c r="AT612" s="191" t="s">
        <v>234</v>
      </c>
      <c r="AU612" s="191" t="s">
        <v>78</v>
      </c>
      <c r="AY612" s="19" t="s">
        <v>231</v>
      </c>
      <c r="BE612" s="192">
        <f>IF(N612="základní",J612,0)</f>
        <v>0</v>
      </c>
      <c r="BF612" s="192">
        <f>IF(N612="snížená",J612,0)</f>
        <v>0</v>
      </c>
      <c r="BG612" s="192">
        <f>IF(N612="zákl. přenesená",J612,0)</f>
        <v>0</v>
      </c>
      <c r="BH612" s="192">
        <f>IF(N612="sníž. přenesená",J612,0)</f>
        <v>0</v>
      </c>
      <c r="BI612" s="192">
        <f>IF(N612="nulová",J612,0)</f>
        <v>0</v>
      </c>
      <c r="BJ612" s="19" t="s">
        <v>76</v>
      </c>
      <c r="BK612" s="192">
        <f>ROUND(I612*H612,2)</f>
        <v>0</v>
      </c>
      <c r="BL612" s="19" t="s">
        <v>238</v>
      </c>
      <c r="BM612" s="191" t="s">
        <v>1743</v>
      </c>
    </row>
    <row r="613" spans="1:65" s="2" customFormat="1" ht="78">
      <c r="A613" s="36"/>
      <c r="B613" s="37"/>
      <c r="C613" s="38"/>
      <c r="D613" s="193" t="s">
        <v>246</v>
      </c>
      <c r="E613" s="38"/>
      <c r="F613" s="194" t="s">
        <v>1737</v>
      </c>
      <c r="G613" s="38"/>
      <c r="H613" s="38"/>
      <c r="I613" s="195"/>
      <c r="J613" s="38"/>
      <c r="K613" s="38"/>
      <c r="L613" s="41"/>
      <c r="M613" s="196"/>
      <c r="N613" s="197"/>
      <c r="O613" s="66"/>
      <c r="P613" s="66"/>
      <c r="Q613" s="66"/>
      <c r="R613" s="66"/>
      <c r="S613" s="66"/>
      <c r="T613" s="67"/>
      <c r="U613" s="36"/>
      <c r="V613" s="36"/>
      <c r="W613" s="36"/>
      <c r="X613" s="36"/>
      <c r="Y613" s="36"/>
      <c r="Z613" s="36"/>
      <c r="AA613" s="36"/>
      <c r="AB613" s="36"/>
      <c r="AC613" s="36"/>
      <c r="AD613" s="36"/>
      <c r="AE613" s="36"/>
      <c r="AT613" s="19" t="s">
        <v>246</v>
      </c>
      <c r="AU613" s="19" t="s">
        <v>78</v>
      </c>
    </row>
    <row r="614" spans="1:65" s="14" customFormat="1" ht="11.25">
      <c r="B614" s="208"/>
      <c r="C614" s="209"/>
      <c r="D614" s="193" t="s">
        <v>248</v>
      </c>
      <c r="E614" s="210" t="s">
        <v>19</v>
      </c>
      <c r="F614" s="211" t="s">
        <v>1744</v>
      </c>
      <c r="G614" s="209"/>
      <c r="H614" s="212">
        <v>7410.03</v>
      </c>
      <c r="I614" s="213"/>
      <c r="J614" s="209"/>
      <c r="K614" s="209"/>
      <c r="L614" s="214"/>
      <c r="M614" s="215"/>
      <c r="N614" s="216"/>
      <c r="O614" s="216"/>
      <c r="P614" s="216"/>
      <c r="Q614" s="216"/>
      <c r="R614" s="216"/>
      <c r="S614" s="216"/>
      <c r="T614" s="217"/>
      <c r="AT614" s="218" t="s">
        <v>248</v>
      </c>
      <c r="AU614" s="218" t="s">
        <v>78</v>
      </c>
      <c r="AV614" s="14" t="s">
        <v>78</v>
      </c>
      <c r="AW614" s="14" t="s">
        <v>31</v>
      </c>
      <c r="AX614" s="14" t="s">
        <v>76</v>
      </c>
      <c r="AY614" s="218" t="s">
        <v>231</v>
      </c>
    </row>
    <row r="615" spans="1:65" s="2" customFormat="1" ht="49.15" customHeight="1">
      <c r="A615" s="36"/>
      <c r="B615" s="37"/>
      <c r="C615" s="180" t="s">
        <v>1745</v>
      </c>
      <c r="D615" s="180" t="s">
        <v>234</v>
      </c>
      <c r="E615" s="181" t="s">
        <v>1746</v>
      </c>
      <c r="F615" s="182" t="s">
        <v>1747</v>
      </c>
      <c r="G615" s="183" t="s">
        <v>243</v>
      </c>
      <c r="H615" s="184">
        <v>247.001</v>
      </c>
      <c r="I615" s="185"/>
      <c r="J615" s="186">
        <f>ROUND(I615*H615,2)</f>
        <v>0</v>
      </c>
      <c r="K615" s="182" t="s">
        <v>244</v>
      </c>
      <c r="L615" s="41"/>
      <c r="M615" s="187" t="s">
        <v>19</v>
      </c>
      <c r="N615" s="188" t="s">
        <v>40</v>
      </c>
      <c r="O615" s="66"/>
      <c r="P615" s="189">
        <f>O615*H615</f>
        <v>0</v>
      </c>
      <c r="Q615" s="189">
        <v>0</v>
      </c>
      <c r="R615" s="189">
        <f>Q615*H615</f>
        <v>0</v>
      </c>
      <c r="S615" s="189">
        <v>0</v>
      </c>
      <c r="T615" s="190">
        <f>S615*H615</f>
        <v>0</v>
      </c>
      <c r="U615" s="36"/>
      <c r="V615" s="36"/>
      <c r="W615" s="36"/>
      <c r="X615" s="36"/>
      <c r="Y615" s="36"/>
      <c r="Z615" s="36"/>
      <c r="AA615" s="36"/>
      <c r="AB615" s="36"/>
      <c r="AC615" s="36"/>
      <c r="AD615" s="36"/>
      <c r="AE615" s="36"/>
      <c r="AR615" s="191" t="s">
        <v>238</v>
      </c>
      <c r="AT615" s="191" t="s">
        <v>234</v>
      </c>
      <c r="AU615" s="191" t="s">
        <v>78</v>
      </c>
      <c r="AY615" s="19" t="s">
        <v>231</v>
      </c>
      <c r="BE615" s="192">
        <f>IF(N615="základní",J615,0)</f>
        <v>0</v>
      </c>
      <c r="BF615" s="192">
        <f>IF(N615="snížená",J615,0)</f>
        <v>0</v>
      </c>
      <c r="BG615" s="192">
        <f>IF(N615="zákl. přenesená",J615,0)</f>
        <v>0</v>
      </c>
      <c r="BH615" s="192">
        <f>IF(N615="sníž. přenesená",J615,0)</f>
        <v>0</v>
      </c>
      <c r="BI615" s="192">
        <f>IF(N615="nulová",J615,0)</f>
        <v>0</v>
      </c>
      <c r="BJ615" s="19" t="s">
        <v>76</v>
      </c>
      <c r="BK615" s="192">
        <f>ROUND(I615*H615,2)</f>
        <v>0</v>
      </c>
      <c r="BL615" s="19" t="s">
        <v>238</v>
      </c>
      <c r="BM615" s="191" t="s">
        <v>1748</v>
      </c>
    </row>
    <row r="616" spans="1:65" s="2" customFormat="1" ht="39">
      <c r="A616" s="36"/>
      <c r="B616" s="37"/>
      <c r="C616" s="38"/>
      <c r="D616" s="193" t="s">
        <v>246</v>
      </c>
      <c r="E616" s="38"/>
      <c r="F616" s="194" t="s">
        <v>1749</v>
      </c>
      <c r="G616" s="38"/>
      <c r="H616" s="38"/>
      <c r="I616" s="195"/>
      <c r="J616" s="38"/>
      <c r="K616" s="38"/>
      <c r="L616" s="41"/>
      <c r="M616" s="196"/>
      <c r="N616" s="197"/>
      <c r="O616" s="66"/>
      <c r="P616" s="66"/>
      <c r="Q616" s="66"/>
      <c r="R616" s="66"/>
      <c r="S616" s="66"/>
      <c r="T616" s="67"/>
      <c r="U616" s="36"/>
      <c r="V616" s="36"/>
      <c r="W616" s="36"/>
      <c r="X616" s="36"/>
      <c r="Y616" s="36"/>
      <c r="Z616" s="36"/>
      <c r="AA616" s="36"/>
      <c r="AB616" s="36"/>
      <c r="AC616" s="36"/>
      <c r="AD616" s="36"/>
      <c r="AE616" s="36"/>
      <c r="AT616" s="19" t="s">
        <v>246</v>
      </c>
      <c r="AU616" s="19" t="s">
        <v>78</v>
      </c>
    </row>
    <row r="617" spans="1:65" s="2" customFormat="1" ht="37.9" customHeight="1">
      <c r="A617" s="36"/>
      <c r="B617" s="37"/>
      <c r="C617" s="180" t="s">
        <v>1750</v>
      </c>
      <c r="D617" s="180" t="s">
        <v>234</v>
      </c>
      <c r="E617" s="181" t="s">
        <v>1751</v>
      </c>
      <c r="F617" s="182" t="s">
        <v>1752</v>
      </c>
      <c r="G617" s="183" t="s">
        <v>243</v>
      </c>
      <c r="H617" s="184">
        <v>95.6</v>
      </c>
      <c r="I617" s="185"/>
      <c r="J617" s="186">
        <f>ROUND(I617*H617,2)</f>
        <v>0</v>
      </c>
      <c r="K617" s="182" t="s">
        <v>244</v>
      </c>
      <c r="L617" s="41"/>
      <c r="M617" s="187" t="s">
        <v>19</v>
      </c>
      <c r="N617" s="188" t="s">
        <v>40</v>
      </c>
      <c r="O617" s="66"/>
      <c r="P617" s="189">
        <f>O617*H617</f>
        <v>0</v>
      </c>
      <c r="Q617" s="189">
        <v>1.2999999999999999E-4</v>
      </c>
      <c r="R617" s="189">
        <f>Q617*H617</f>
        <v>1.2427999999999998E-2</v>
      </c>
      <c r="S617" s="189">
        <v>0</v>
      </c>
      <c r="T617" s="190">
        <f>S617*H617</f>
        <v>0</v>
      </c>
      <c r="U617" s="36"/>
      <c r="V617" s="36"/>
      <c r="W617" s="36"/>
      <c r="X617" s="36"/>
      <c r="Y617" s="36"/>
      <c r="Z617" s="36"/>
      <c r="AA617" s="36"/>
      <c r="AB617" s="36"/>
      <c r="AC617" s="36"/>
      <c r="AD617" s="36"/>
      <c r="AE617" s="36"/>
      <c r="AR617" s="191" t="s">
        <v>238</v>
      </c>
      <c r="AT617" s="191" t="s">
        <v>234</v>
      </c>
      <c r="AU617" s="191" t="s">
        <v>78</v>
      </c>
      <c r="AY617" s="19" t="s">
        <v>231</v>
      </c>
      <c r="BE617" s="192">
        <f>IF(N617="základní",J617,0)</f>
        <v>0</v>
      </c>
      <c r="BF617" s="192">
        <f>IF(N617="snížená",J617,0)</f>
        <v>0</v>
      </c>
      <c r="BG617" s="192">
        <f>IF(N617="zákl. přenesená",J617,0)</f>
        <v>0</v>
      </c>
      <c r="BH617" s="192">
        <f>IF(N617="sníž. přenesená",J617,0)</f>
        <v>0</v>
      </c>
      <c r="BI617" s="192">
        <f>IF(N617="nulová",J617,0)</f>
        <v>0</v>
      </c>
      <c r="BJ617" s="19" t="s">
        <v>76</v>
      </c>
      <c r="BK617" s="192">
        <f>ROUND(I617*H617,2)</f>
        <v>0</v>
      </c>
      <c r="BL617" s="19" t="s">
        <v>238</v>
      </c>
      <c r="BM617" s="191" t="s">
        <v>1753</v>
      </c>
    </row>
    <row r="618" spans="1:65" s="2" customFormat="1" ht="78">
      <c r="A618" s="36"/>
      <c r="B618" s="37"/>
      <c r="C618" s="38"/>
      <c r="D618" s="193" t="s">
        <v>246</v>
      </c>
      <c r="E618" s="38"/>
      <c r="F618" s="194" t="s">
        <v>1754</v>
      </c>
      <c r="G618" s="38"/>
      <c r="H618" s="38"/>
      <c r="I618" s="195"/>
      <c r="J618" s="38"/>
      <c r="K618" s="38"/>
      <c r="L618" s="41"/>
      <c r="M618" s="196"/>
      <c r="N618" s="197"/>
      <c r="O618" s="66"/>
      <c r="P618" s="66"/>
      <c r="Q618" s="66"/>
      <c r="R618" s="66"/>
      <c r="S618" s="66"/>
      <c r="T618" s="67"/>
      <c r="U618" s="36"/>
      <c r="V618" s="36"/>
      <c r="W618" s="36"/>
      <c r="X618" s="36"/>
      <c r="Y618" s="36"/>
      <c r="Z618" s="36"/>
      <c r="AA618" s="36"/>
      <c r="AB618" s="36"/>
      <c r="AC618" s="36"/>
      <c r="AD618" s="36"/>
      <c r="AE618" s="36"/>
      <c r="AT618" s="19" t="s">
        <v>246</v>
      </c>
      <c r="AU618" s="19" t="s">
        <v>78</v>
      </c>
    </row>
    <row r="619" spans="1:65" s="2" customFormat="1" ht="37.9" customHeight="1">
      <c r="A619" s="36"/>
      <c r="B619" s="37"/>
      <c r="C619" s="180" t="s">
        <v>1755</v>
      </c>
      <c r="D619" s="180" t="s">
        <v>234</v>
      </c>
      <c r="E619" s="181" t="s">
        <v>1756</v>
      </c>
      <c r="F619" s="182" t="s">
        <v>1757</v>
      </c>
      <c r="G619" s="183" t="s">
        <v>243</v>
      </c>
      <c r="H619" s="184">
        <v>227.35</v>
      </c>
      <c r="I619" s="185"/>
      <c r="J619" s="186">
        <f>ROUND(I619*H619,2)</f>
        <v>0</v>
      </c>
      <c r="K619" s="182" t="s">
        <v>244</v>
      </c>
      <c r="L619" s="41"/>
      <c r="M619" s="187" t="s">
        <v>19</v>
      </c>
      <c r="N619" s="188" t="s">
        <v>40</v>
      </c>
      <c r="O619" s="66"/>
      <c r="P619" s="189">
        <f>O619*H619</f>
        <v>0</v>
      </c>
      <c r="Q619" s="189">
        <v>2.1000000000000001E-4</v>
      </c>
      <c r="R619" s="189">
        <f>Q619*H619</f>
        <v>4.7743500000000001E-2</v>
      </c>
      <c r="S619" s="189">
        <v>0</v>
      </c>
      <c r="T619" s="190">
        <f>S619*H619</f>
        <v>0</v>
      </c>
      <c r="U619" s="36"/>
      <c r="V619" s="36"/>
      <c r="W619" s="36"/>
      <c r="X619" s="36"/>
      <c r="Y619" s="36"/>
      <c r="Z619" s="36"/>
      <c r="AA619" s="36"/>
      <c r="AB619" s="36"/>
      <c r="AC619" s="36"/>
      <c r="AD619" s="36"/>
      <c r="AE619" s="36"/>
      <c r="AR619" s="191" t="s">
        <v>238</v>
      </c>
      <c r="AT619" s="191" t="s">
        <v>234</v>
      </c>
      <c r="AU619" s="191" t="s">
        <v>78</v>
      </c>
      <c r="AY619" s="19" t="s">
        <v>231</v>
      </c>
      <c r="BE619" s="192">
        <f>IF(N619="základní",J619,0)</f>
        <v>0</v>
      </c>
      <c r="BF619" s="192">
        <f>IF(N619="snížená",J619,0)</f>
        <v>0</v>
      </c>
      <c r="BG619" s="192">
        <f>IF(N619="zákl. přenesená",J619,0)</f>
        <v>0</v>
      </c>
      <c r="BH619" s="192">
        <f>IF(N619="sníž. přenesená",J619,0)</f>
        <v>0</v>
      </c>
      <c r="BI619" s="192">
        <f>IF(N619="nulová",J619,0)</f>
        <v>0</v>
      </c>
      <c r="BJ619" s="19" t="s">
        <v>76</v>
      </c>
      <c r="BK619" s="192">
        <f>ROUND(I619*H619,2)</f>
        <v>0</v>
      </c>
      <c r="BL619" s="19" t="s">
        <v>238</v>
      </c>
      <c r="BM619" s="191" t="s">
        <v>1758</v>
      </c>
    </row>
    <row r="620" spans="1:65" s="2" customFormat="1" ht="78">
      <c r="A620" s="36"/>
      <c r="B620" s="37"/>
      <c r="C620" s="38"/>
      <c r="D620" s="193" t="s">
        <v>246</v>
      </c>
      <c r="E620" s="38"/>
      <c r="F620" s="194" t="s">
        <v>1754</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246</v>
      </c>
      <c r="AU620" s="19" t="s">
        <v>78</v>
      </c>
    </row>
    <row r="621" spans="1:65" s="13" customFormat="1" ht="11.25">
      <c r="B621" s="198"/>
      <c r="C621" s="199"/>
      <c r="D621" s="193" t="s">
        <v>248</v>
      </c>
      <c r="E621" s="200" t="s">
        <v>19</v>
      </c>
      <c r="F621" s="201" t="s">
        <v>1561</v>
      </c>
      <c r="G621" s="199"/>
      <c r="H621" s="200" t="s">
        <v>19</v>
      </c>
      <c r="I621" s="202"/>
      <c r="J621" s="199"/>
      <c r="K621" s="199"/>
      <c r="L621" s="203"/>
      <c r="M621" s="204"/>
      <c r="N621" s="205"/>
      <c r="O621" s="205"/>
      <c r="P621" s="205"/>
      <c r="Q621" s="205"/>
      <c r="R621" s="205"/>
      <c r="S621" s="205"/>
      <c r="T621" s="206"/>
      <c r="AT621" s="207" t="s">
        <v>248</v>
      </c>
      <c r="AU621" s="207" t="s">
        <v>78</v>
      </c>
      <c r="AV621" s="13" t="s">
        <v>76</v>
      </c>
      <c r="AW621" s="13" t="s">
        <v>31</v>
      </c>
      <c r="AX621" s="13" t="s">
        <v>69</v>
      </c>
      <c r="AY621" s="207" t="s">
        <v>231</v>
      </c>
    </row>
    <row r="622" spans="1:65" s="14" customFormat="1" ht="11.25">
      <c r="B622" s="208"/>
      <c r="C622" s="209"/>
      <c r="D622" s="193" t="s">
        <v>248</v>
      </c>
      <c r="E622" s="210" t="s">
        <v>19</v>
      </c>
      <c r="F622" s="211" t="s">
        <v>1562</v>
      </c>
      <c r="G622" s="209"/>
      <c r="H622" s="212">
        <v>227.35</v>
      </c>
      <c r="I622" s="213"/>
      <c r="J622" s="209"/>
      <c r="K622" s="209"/>
      <c r="L622" s="214"/>
      <c r="M622" s="215"/>
      <c r="N622" s="216"/>
      <c r="O622" s="216"/>
      <c r="P622" s="216"/>
      <c r="Q622" s="216"/>
      <c r="R622" s="216"/>
      <c r="S622" s="216"/>
      <c r="T622" s="217"/>
      <c r="AT622" s="218" t="s">
        <v>248</v>
      </c>
      <c r="AU622" s="218" t="s">
        <v>78</v>
      </c>
      <c r="AV622" s="14" t="s">
        <v>78</v>
      </c>
      <c r="AW622" s="14" t="s">
        <v>31</v>
      </c>
      <c r="AX622" s="14" t="s">
        <v>76</v>
      </c>
      <c r="AY622" s="218" t="s">
        <v>231</v>
      </c>
    </row>
    <row r="623" spans="1:65" s="2" customFormat="1" ht="37.9" customHeight="1">
      <c r="A623" s="36"/>
      <c r="B623" s="37"/>
      <c r="C623" s="180" t="s">
        <v>1759</v>
      </c>
      <c r="D623" s="180" t="s">
        <v>234</v>
      </c>
      <c r="E623" s="181" t="s">
        <v>1760</v>
      </c>
      <c r="F623" s="182" t="s">
        <v>1761</v>
      </c>
      <c r="G623" s="183" t="s">
        <v>243</v>
      </c>
      <c r="H623" s="184">
        <v>95.6</v>
      </c>
      <c r="I623" s="185"/>
      <c r="J623" s="186">
        <f>ROUND(I623*H623,2)</f>
        <v>0</v>
      </c>
      <c r="K623" s="182" t="s">
        <v>244</v>
      </c>
      <c r="L623" s="41"/>
      <c r="M623" s="187" t="s">
        <v>19</v>
      </c>
      <c r="N623" s="188" t="s">
        <v>40</v>
      </c>
      <c r="O623" s="66"/>
      <c r="P623" s="189">
        <f>O623*H623</f>
        <v>0</v>
      </c>
      <c r="Q623" s="189">
        <v>4.0000000000000003E-5</v>
      </c>
      <c r="R623" s="189">
        <f>Q623*H623</f>
        <v>3.8240000000000001E-3</v>
      </c>
      <c r="S623" s="189">
        <v>0</v>
      </c>
      <c r="T623" s="190">
        <f>S623*H623</f>
        <v>0</v>
      </c>
      <c r="U623" s="36"/>
      <c r="V623" s="36"/>
      <c r="W623" s="36"/>
      <c r="X623" s="36"/>
      <c r="Y623" s="36"/>
      <c r="Z623" s="36"/>
      <c r="AA623" s="36"/>
      <c r="AB623" s="36"/>
      <c r="AC623" s="36"/>
      <c r="AD623" s="36"/>
      <c r="AE623" s="36"/>
      <c r="AR623" s="191" t="s">
        <v>238</v>
      </c>
      <c r="AT623" s="191" t="s">
        <v>234</v>
      </c>
      <c r="AU623" s="191" t="s">
        <v>78</v>
      </c>
      <c r="AY623" s="19" t="s">
        <v>231</v>
      </c>
      <c r="BE623" s="192">
        <f>IF(N623="základní",J623,0)</f>
        <v>0</v>
      </c>
      <c r="BF623" s="192">
        <f>IF(N623="snížená",J623,0)</f>
        <v>0</v>
      </c>
      <c r="BG623" s="192">
        <f>IF(N623="zákl. přenesená",J623,0)</f>
        <v>0</v>
      </c>
      <c r="BH623" s="192">
        <f>IF(N623="sníž. přenesená",J623,0)</f>
        <v>0</v>
      </c>
      <c r="BI623" s="192">
        <f>IF(N623="nulová",J623,0)</f>
        <v>0</v>
      </c>
      <c r="BJ623" s="19" t="s">
        <v>76</v>
      </c>
      <c r="BK623" s="192">
        <f>ROUND(I623*H623,2)</f>
        <v>0</v>
      </c>
      <c r="BL623" s="19" t="s">
        <v>238</v>
      </c>
      <c r="BM623" s="191" t="s">
        <v>1762</v>
      </c>
    </row>
    <row r="624" spans="1:65" s="2" customFormat="1" ht="273">
      <c r="A624" s="36"/>
      <c r="B624" s="37"/>
      <c r="C624" s="38"/>
      <c r="D624" s="193" t="s">
        <v>246</v>
      </c>
      <c r="E624" s="38"/>
      <c r="F624" s="194" t="s">
        <v>1763</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246</v>
      </c>
      <c r="AU624" s="19" t="s">
        <v>78</v>
      </c>
    </row>
    <row r="625" spans="1:65" s="14" customFormat="1" ht="22.5">
      <c r="B625" s="208"/>
      <c r="C625" s="209"/>
      <c r="D625" s="193" t="s">
        <v>248</v>
      </c>
      <c r="E625" s="210" t="s">
        <v>19</v>
      </c>
      <c r="F625" s="211" t="s">
        <v>1764</v>
      </c>
      <c r="G625" s="209"/>
      <c r="H625" s="212">
        <v>90.44</v>
      </c>
      <c r="I625" s="213"/>
      <c r="J625" s="209"/>
      <c r="K625" s="209"/>
      <c r="L625" s="214"/>
      <c r="M625" s="215"/>
      <c r="N625" s="216"/>
      <c r="O625" s="216"/>
      <c r="P625" s="216"/>
      <c r="Q625" s="216"/>
      <c r="R625" s="216"/>
      <c r="S625" s="216"/>
      <c r="T625" s="217"/>
      <c r="AT625" s="218" t="s">
        <v>248</v>
      </c>
      <c r="AU625" s="218" t="s">
        <v>78</v>
      </c>
      <c r="AV625" s="14" t="s">
        <v>78</v>
      </c>
      <c r="AW625" s="14" t="s">
        <v>31</v>
      </c>
      <c r="AX625" s="14" t="s">
        <v>69</v>
      </c>
      <c r="AY625" s="218" t="s">
        <v>231</v>
      </c>
    </row>
    <row r="626" spans="1:65" s="14" customFormat="1" ht="11.25">
      <c r="B626" s="208"/>
      <c r="C626" s="209"/>
      <c r="D626" s="193" t="s">
        <v>248</v>
      </c>
      <c r="E626" s="210" t="s">
        <v>19</v>
      </c>
      <c r="F626" s="211" t="s">
        <v>1765</v>
      </c>
      <c r="G626" s="209"/>
      <c r="H626" s="212">
        <v>5.16</v>
      </c>
      <c r="I626" s="213"/>
      <c r="J626" s="209"/>
      <c r="K626" s="209"/>
      <c r="L626" s="214"/>
      <c r="M626" s="215"/>
      <c r="N626" s="216"/>
      <c r="O626" s="216"/>
      <c r="P626" s="216"/>
      <c r="Q626" s="216"/>
      <c r="R626" s="216"/>
      <c r="S626" s="216"/>
      <c r="T626" s="217"/>
      <c r="AT626" s="218" t="s">
        <v>248</v>
      </c>
      <c r="AU626" s="218" t="s">
        <v>78</v>
      </c>
      <c r="AV626" s="14" t="s">
        <v>78</v>
      </c>
      <c r="AW626" s="14" t="s">
        <v>31</v>
      </c>
      <c r="AX626" s="14" t="s">
        <v>69</v>
      </c>
      <c r="AY626" s="218" t="s">
        <v>231</v>
      </c>
    </row>
    <row r="627" spans="1:65" s="15" customFormat="1" ht="11.25">
      <c r="B627" s="219"/>
      <c r="C627" s="220"/>
      <c r="D627" s="193" t="s">
        <v>248</v>
      </c>
      <c r="E627" s="221" t="s">
        <v>19</v>
      </c>
      <c r="F627" s="222" t="s">
        <v>260</v>
      </c>
      <c r="G627" s="220"/>
      <c r="H627" s="223">
        <v>95.6</v>
      </c>
      <c r="I627" s="224"/>
      <c r="J627" s="220"/>
      <c r="K627" s="220"/>
      <c r="L627" s="225"/>
      <c r="M627" s="226"/>
      <c r="N627" s="227"/>
      <c r="O627" s="227"/>
      <c r="P627" s="227"/>
      <c r="Q627" s="227"/>
      <c r="R627" s="227"/>
      <c r="S627" s="227"/>
      <c r="T627" s="228"/>
      <c r="AT627" s="229" t="s">
        <v>248</v>
      </c>
      <c r="AU627" s="229" t="s">
        <v>78</v>
      </c>
      <c r="AV627" s="15" t="s">
        <v>238</v>
      </c>
      <c r="AW627" s="15" t="s">
        <v>31</v>
      </c>
      <c r="AX627" s="15" t="s">
        <v>76</v>
      </c>
      <c r="AY627" s="229" t="s">
        <v>231</v>
      </c>
    </row>
    <row r="628" spans="1:65" s="2" customFormat="1" ht="37.9" customHeight="1">
      <c r="A628" s="36"/>
      <c r="B628" s="37"/>
      <c r="C628" s="180" t="s">
        <v>1766</v>
      </c>
      <c r="D628" s="180" t="s">
        <v>234</v>
      </c>
      <c r="E628" s="181" t="s">
        <v>1767</v>
      </c>
      <c r="F628" s="182" t="s">
        <v>1768</v>
      </c>
      <c r="G628" s="183" t="s">
        <v>342</v>
      </c>
      <c r="H628" s="184">
        <v>5.25</v>
      </c>
      <c r="I628" s="185"/>
      <c r="J628" s="186">
        <f>ROUND(I628*H628,2)</f>
        <v>0</v>
      </c>
      <c r="K628" s="182" t="s">
        <v>244</v>
      </c>
      <c r="L628" s="41"/>
      <c r="M628" s="187" t="s">
        <v>19</v>
      </c>
      <c r="N628" s="188" t="s">
        <v>40</v>
      </c>
      <c r="O628" s="66"/>
      <c r="P628" s="189">
        <f>O628*H628</f>
        <v>0</v>
      </c>
      <c r="Q628" s="189">
        <v>0</v>
      </c>
      <c r="R628" s="189">
        <f>Q628*H628</f>
        <v>0</v>
      </c>
      <c r="S628" s="189">
        <v>1.9E-2</v>
      </c>
      <c r="T628" s="190">
        <f>S628*H628</f>
        <v>9.9749999999999991E-2</v>
      </c>
      <c r="U628" s="36"/>
      <c r="V628" s="36"/>
      <c r="W628" s="36"/>
      <c r="X628" s="36"/>
      <c r="Y628" s="36"/>
      <c r="Z628" s="36"/>
      <c r="AA628" s="36"/>
      <c r="AB628" s="36"/>
      <c r="AC628" s="36"/>
      <c r="AD628" s="36"/>
      <c r="AE628" s="36"/>
      <c r="AR628" s="191" t="s">
        <v>238</v>
      </c>
      <c r="AT628" s="191" t="s">
        <v>234</v>
      </c>
      <c r="AU628" s="191" t="s">
        <v>78</v>
      </c>
      <c r="AY628" s="19" t="s">
        <v>231</v>
      </c>
      <c r="BE628" s="192">
        <f>IF(N628="základní",J628,0)</f>
        <v>0</v>
      </c>
      <c r="BF628" s="192">
        <f>IF(N628="snížená",J628,0)</f>
        <v>0</v>
      </c>
      <c r="BG628" s="192">
        <f>IF(N628="zákl. přenesená",J628,0)</f>
        <v>0</v>
      </c>
      <c r="BH628" s="192">
        <f>IF(N628="sníž. přenesená",J628,0)</f>
        <v>0</v>
      </c>
      <c r="BI628" s="192">
        <f>IF(N628="nulová",J628,0)</f>
        <v>0</v>
      </c>
      <c r="BJ628" s="19" t="s">
        <v>76</v>
      </c>
      <c r="BK628" s="192">
        <f>ROUND(I628*H628,2)</f>
        <v>0</v>
      </c>
      <c r="BL628" s="19" t="s">
        <v>238</v>
      </c>
      <c r="BM628" s="191" t="s">
        <v>1769</v>
      </c>
    </row>
    <row r="629" spans="1:65" s="14" customFormat="1" ht="11.25">
      <c r="B629" s="208"/>
      <c r="C629" s="209"/>
      <c r="D629" s="193" t="s">
        <v>248</v>
      </c>
      <c r="E629" s="210" t="s">
        <v>19</v>
      </c>
      <c r="F629" s="211" t="s">
        <v>1770</v>
      </c>
      <c r="G629" s="209"/>
      <c r="H629" s="212">
        <v>5.25</v>
      </c>
      <c r="I629" s="213"/>
      <c r="J629" s="209"/>
      <c r="K629" s="209"/>
      <c r="L629" s="214"/>
      <c r="M629" s="215"/>
      <c r="N629" s="216"/>
      <c r="O629" s="216"/>
      <c r="P629" s="216"/>
      <c r="Q629" s="216"/>
      <c r="R629" s="216"/>
      <c r="S629" s="216"/>
      <c r="T629" s="217"/>
      <c r="AT629" s="218" t="s">
        <v>248</v>
      </c>
      <c r="AU629" s="218" t="s">
        <v>78</v>
      </c>
      <c r="AV629" s="14" t="s">
        <v>78</v>
      </c>
      <c r="AW629" s="14" t="s">
        <v>31</v>
      </c>
      <c r="AX629" s="14" t="s">
        <v>76</v>
      </c>
      <c r="AY629" s="218" t="s">
        <v>231</v>
      </c>
    </row>
    <row r="630" spans="1:65" s="2" customFormat="1" ht="44.25" customHeight="1">
      <c r="A630" s="36"/>
      <c r="B630" s="37"/>
      <c r="C630" s="180" t="s">
        <v>1771</v>
      </c>
      <c r="D630" s="180" t="s">
        <v>234</v>
      </c>
      <c r="E630" s="181" t="s">
        <v>1772</v>
      </c>
      <c r="F630" s="182" t="s">
        <v>1773</v>
      </c>
      <c r="G630" s="183" t="s">
        <v>342</v>
      </c>
      <c r="H630" s="184">
        <v>2.2799999999999998</v>
      </c>
      <c r="I630" s="185"/>
      <c r="J630" s="186">
        <f>ROUND(I630*H630,2)</f>
        <v>0</v>
      </c>
      <c r="K630" s="182" t="s">
        <v>244</v>
      </c>
      <c r="L630" s="41"/>
      <c r="M630" s="187" t="s">
        <v>19</v>
      </c>
      <c r="N630" s="188" t="s">
        <v>40</v>
      </c>
      <c r="O630" s="66"/>
      <c r="P630" s="189">
        <f>O630*H630</f>
        <v>0</v>
      </c>
      <c r="Q630" s="189">
        <v>7.9000000000000001E-4</v>
      </c>
      <c r="R630" s="189">
        <f>Q630*H630</f>
        <v>1.8012E-3</v>
      </c>
      <c r="S630" s="189">
        <v>5.2999999999999999E-2</v>
      </c>
      <c r="T630" s="190">
        <f>S630*H630</f>
        <v>0.12083999999999999</v>
      </c>
      <c r="U630" s="36"/>
      <c r="V630" s="36"/>
      <c r="W630" s="36"/>
      <c r="X630" s="36"/>
      <c r="Y630" s="36"/>
      <c r="Z630" s="36"/>
      <c r="AA630" s="36"/>
      <c r="AB630" s="36"/>
      <c r="AC630" s="36"/>
      <c r="AD630" s="36"/>
      <c r="AE630" s="36"/>
      <c r="AR630" s="191" t="s">
        <v>238</v>
      </c>
      <c r="AT630" s="191" t="s">
        <v>234</v>
      </c>
      <c r="AU630" s="191" t="s">
        <v>78</v>
      </c>
      <c r="AY630" s="19" t="s">
        <v>231</v>
      </c>
      <c r="BE630" s="192">
        <f>IF(N630="základní",J630,0)</f>
        <v>0</v>
      </c>
      <c r="BF630" s="192">
        <f>IF(N630="snížená",J630,0)</f>
        <v>0</v>
      </c>
      <c r="BG630" s="192">
        <f>IF(N630="zákl. přenesená",J630,0)</f>
        <v>0</v>
      </c>
      <c r="BH630" s="192">
        <f>IF(N630="sníž. přenesená",J630,0)</f>
        <v>0</v>
      </c>
      <c r="BI630" s="192">
        <f>IF(N630="nulová",J630,0)</f>
        <v>0</v>
      </c>
      <c r="BJ630" s="19" t="s">
        <v>76</v>
      </c>
      <c r="BK630" s="192">
        <f>ROUND(I630*H630,2)</f>
        <v>0</v>
      </c>
      <c r="BL630" s="19" t="s">
        <v>238</v>
      </c>
      <c r="BM630" s="191" t="s">
        <v>1774</v>
      </c>
    </row>
    <row r="631" spans="1:65" s="2" customFormat="1" ht="68.25">
      <c r="A631" s="36"/>
      <c r="B631" s="37"/>
      <c r="C631" s="38"/>
      <c r="D631" s="193" t="s">
        <v>246</v>
      </c>
      <c r="E631" s="38"/>
      <c r="F631" s="194" t="s">
        <v>1775</v>
      </c>
      <c r="G631" s="38"/>
      <c r="H631" s="38"/>
      <c r="I631" s="195"/>
      <c r="J631" s="38"/>
      <c r="K631" s="38"/>
      <c r="L631" s="41"/>
      <c r="M631" s="196"/>
      <c r="N631" s="197"/>
      <c r="O631" s="66"/>
      <c r="P631" s="66"/>
      <c r="Q631" s="66"/>
      <c r="R631" s="66"/>
      <c r="S631" s="66"/>
      <c r="T631" s="67"/>
      <c r="U631" s="36"/>
      <c r="V631" s="36"/>
      <c r="W631" s="36"/>
      <c r="X631" s="36"/>
      <c r="Y631" s="36"/>
      <c r="Z631" s="36"/>
      <c r="AA631" s="36"/>
      <c r="AB631" s="36"/>
      <c r="AC631" s="36"/>
      <c r="AD631" s="36"/>
      <c r="AE631" s="36"/>
      <c r="AT631" s="19" t="s">
        <v>246</v>
      </c>
      <c r="AU631" s="19" t="s">
        <v>78</v>
      </c>
    </row>
    <row r="632" spans="1:65" s="14" customFormat="1" ht="11.25">
      <c r="B632" s="208"/>
      <c r="C632" s="209"/>
      <c r="D632" s="193" t="s">
        <v>248</v>
      </c>
      <c r="E632" s="210" t="s">
        <v>19</v>
      </c>
      <c r="F632" s="211" t="s">
        <v>1776</v>
      </c>
      <c r="G632" s="209"/>
      <c r="H632" s="212">
        <v>2.2799999999999998</v>
      </c>
      <c r="I632" s="213"/>
      <c r="J632" s="209"/>
      <c r="K632" s="209"/>
      <c r="L632" s="214"/>
      <c r="M632" s="215"/>
      <c r="N632" s="216"/>
      <c r="O632" s="216"/>
      <c r="P632" s="216"/>
      <c r="Q632" s="216"/>
      <c r="R632" s="216"/>
      <c r="S632" s="216"/>
      <c r="T632" s="217"/>
      <c r="AT632" s="218" t="s">
        <v>248</v>
      </c>
      <c r="AU632" s="218" t="s">
        <v>78</v>
      </c>
      <c r="AV632" s="14" t="s">
        <v>78</v>
      </c>
      <c r="AW632" s="14" t="s">
        <v>31</v>
      </c>
      <c r="AX632" s="14" t="s">
        <v>76</v>
      </c>
      <c r="AY632" s="218" t="s">
        <v>231</v>
      </c>
    </row>
    <row r="633" spans="1:65" s="12" customFormat="1" ht="22.9" customHeight="1">
      <c r="B633" s="164"/>
      <c r="C633" s="165"/>
      <c r="D633" s="166" t="s">
        <v>68</v>
      </c>
      <c r="E633" s="178" t="s">
        <v>965</v>
      </c>
      <c r="F633" s="178" t="s">
        <v>966</v>
      </c>
      <c r="G633" s="165"/>
      <c r="H633" s="165"/>
      <c r="I633" s="168"/>
      <c r="J633" s="179">
        <f>BK633</f>
        <v>0</v>
      </c>
      <c r="K633" s="165"/>
      <c r="L633" s="170"/>
      <c r="M633" s="171"/>
      <c r="N633" s="172"/>
      <c r="O633" s="172"/>
      <c r="P633" s="173">
        <f>SUM(P634:P635)</f>
        <v>0</v>
      </c>
      <c r="Q633" s="172"/>
      <c r="R633" s="173">
        <f>SUM(R634:R635)</f>
        <v>0</v>
      </c>
      <c r="S633" s="172"/>
      <c r="T633" s="174">
        <f>SUM(T634:T635)</f>
        <v>0</v>
      </c>
      <c r="AR633" s="175" t="s">
        <v>76</v>
      </c>
      <c r="AT633" s="176" t="s">
        <v>68</v>
      </c>
      <c r="AU633" s="176" t="s">
        <v>76</v>
      </c>
      <c r="AY633" s="175" t="s">
        <v>231</v>
      </c>
      <c r="BK633" s="177">
        <f>SUM(BK634:BK635)</f>
        <v>0</v>
      </c>
    </row>
    <row r="634" spans="1:65" s="2" customFormat="1" ht="55.5" customHeight="1">
      <c r="A634" s="36"/>
      <c r="B634" s="37"/>
      <c r="C634" s="180" t="s">
        <v>1777</v>
      </c>
      <c r="D634" s="180" t="s">
        <v>234</v>
      </c>
      <c r="E634" s="181" t="s">
        <v>1778</v>
      </c>
      <c r="F634" s="182" t="s">
        <v>1779</v>
      </c>
      <c r="G634" s="183" t="s">
        <v>404</v>
      </c>
      <c r="H634" s="184">
        <v>514.94200000000001</v>
      </c>
      <c r="I634" s="185"/>
      <c r="J634" s="186">
        <f>ROUND(I634*H634,2)</f>
        <v>0</v>
      </c>
      <c r="K634" s="182" t="s">
        <v>244</v>
      </c>
      <c r="L634" s="41"/>
      <c r="M634" s="187" t="s">
        <v>19</v>
      </c>
      <c r="N634" s="188" t="s">
        <v>40</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238</v>
      </c>
      <c r="AT634" s="191" t="s">
        <v>234</v>
      </c>
      <c r="AU634" s="191" t="s">
        <v>78</v>
      </c>
      <c r="AY634" s="19" t="s">
        <v>231</v>
      </c>
      <c r="BE634" s="192">
        <f>IF(N634="základní",J634,0)</f>
        <v>0</v>
      </c>
      <c r="BF634" s="192">
        <f>IF(N634="snížená",J634,0)</f>
        <v>0</v>
      </c>
      <c r="BG634" s="192">
        <f>IF(N634="zákl. přenesená",J634,0)</f>
        <v>0</v>
      </c>
      <c r="BH634" s="192">
        <f>IF(N634="sníž. přenesená",J634,0)</f>
        <v>0</v>
      </c>
      <c r="BI634" s="192">
        <f>IF(N634="nulová",J634,0)</f>
        <v>0</v>
      </c>
      <c r="BJ634" s="19" t="s">
        <v>76</v>
      </c>
      <c r="BK634" s="192">
        <f>ROUND(I634*H634,2)</f>
        <v>0</v>
      </c>
      <c r="BL634" s="19" t="s">
        <v>238</v>
      </c>
      <c r="BM634" s="191" t="s">
        <v>1780</v>
      </c>
    </row>
    <row r="635" spans="1:65" s="2" customFormat="1" ht="87.75">
      <c r="A635" s="36"/>
      <c r="B635" s="37"/>
      <c r="C635" s="38"/>
      <c r="D635" s="193" t="s">
        <v>246</v>
      </c>
      <c r="E635" s="38"/>
      <c r="F635" s="194" t="s">
        <v>1781</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246</v>
      </c>
      <c r="AU635" s="19" t="s">
        <v>78</v>
      </c>
    </row>
    <row r="636" spans="1:65" s="12" customFormat="1" ht="25.9" customHeight="1">
      <c r="B636" s="164"/>
      <c r="C636" s="165"/>
      <c r="D636" s="166" t="s">
        <v>68</v>
      </c>
      <c r="E636" s="167" t="s">
        <v>438</v>
      </c>
      <c r="F636" s="167" t="s">
        <v>439</v>
      </c>
      <c r="G636" s="165"/>
      <c r="H636" s="165"/>
      <c r="I636" s="168"/>
      <c r="J636" s="169">
        <f>BK636</f>
        <v>0</v>
      </c>
      <c r="K636" s="165"/>
      <c r="L636" s="170"/>
      <c r="M636" s="171"/>
      <c r="N636" s="172"/>
      <c r="O636" s="172"/>
      <c r="P636" s="173">
        <f>P637+P676+P780+P809+P835+P846+P865+P886+P917+P927+P938+P960+P966+P1038+P1042</f>
        <v>0</v>
      </c>
      <c r="Q636" s="172"/>
      <c r="R636" s="173">
        <f>R637+R676+R780+R809+R835+R846+R865+R886+R917+R927+R938+R960+R966+R1038+R1042</f>
        <v>8.0251780999999998</v>
      </c>
      <c r="S636" s="172"/>
      <c r="T636" s="174">
        <f>T637+T676+T780+T809+T835+T846+T865+T886+T917+T927+T938+T960+T966+T1038+T1042</f>
        <v>0</v>
      </c>
      <c r="AR636" s="175" t="s">
        <v>78</v>
      </c>
      <c r="AT636" s="176" t="s">
        <v>68</v>
      </c>
      <c r="AU636" s="176" t="s">
        <v>69</v>
      </c>
      <c r="AY636" s="175" t="s">
        <v>231</v>
      </c>
      <c r="BK636" s="177">
        <f>BK637+BK676+BK780+BK809+BK835+BK846+BK865+BK886+BK917+BK927+BK938+BK960+BK966+BK1038+BK1042</f>
        <v>0</v>
      </c>
    </row>
    <row r="637" spans="1:65" s="12" customFormat="1" ht="22.9" customHeight="1">
      <c r="B637" s="164"/>
      <c r="C637" s="165"/>
      <c r="D637" s="166" t="s">
        <v>68</v>
      </c>
      <c r="E637" s="178" t="s">
        <v>1202</v>
      </c>
      <c r="F637" s="178" t="s">
        <v>1203</v>
      </c>
      <c r="G637" s="165"/>
      <c r="H637" s="165"/>
      <c r="I637" s="168"/>
      <c r="J637" s="179">
        <f>BK637</f>
        <v>0</v>
      </c>
      <c r="K637" s="165"/>
      <c r="L637" s="170"/>
      <c r="M637" s="171"/>
      <c r="N637" s="172"/>
      <c r="O637" s="172"/>
      <c r="P637" s="173">
        <f>SUM(P638:P675)</f>
        <v>0</v>
      </c>
      <c r="Q637" s="172"/>
      <c r="R637" s="173">
        <f>SUM(R638:R675)</f>
        <v>1.7784176199999999</v>
      </c>
      <c r="S637" s="172"/>
      <c r="T637" s="174">
        <f>SUM(T638:T675)</f>
        <v>0</v>
      </c>
      <c r="AR637" s="175" t="s">
        <v>78</v>
      </c>
      <c r="AT637" s="176" t="s">
        <v>68</v>
      </c>
      <c r="AU637" s="176" t="s">
        <v>76</v>
      </c>
      <c r="AY637" s="175" t="s">
        <v>231</v>
      </c>
      <c r="BK637" s="177">
        <f>SUM(BK638:BK675)</f>
        <v>0</v>
      </c>
    </row>
    <row r="638" spans="1:65" s="2" customFormat="1" ht="37.9" customHeight="1">
      <c r="A638" s="36"/>
      <c r="B638" s="37"/>
      <c r="C638" s="180" t="s">
        <v>1782</v>
      </c>
      <c r="D638" s="180" t="s">
        <v>234</v>
      </c>
      <c r="E638" s="181" t="s">
        <v>1204</v>
      </c>
      <c r="F638" s="182" t="s">
        <v>1205</v>
      </c>
      <c r="G638" s="183" t="s">
        <v>243</v>
      </c>
      <c r="H638" s="184">
        <v>121.31699999999999</v>
      </c>
      <c r="I638" s="185"/>
      <c r="J638" s="186">
        <f>ROUND(I638*H638,2)</f>
        <v>0</v>
      </c>
      <c r="K638" s="182" t="s">
        <v>244</v>
      </c>
      <c r="L638" s="41"/>
      <c r="M638" s="187" t="s">
        <v>19</v>
      </c>
      <c r="N638" s="188" t="s">
        <v>40</v>
      </c>
      <c r="O638" s="66"/>
      <c r="P638" s="189">
        <f>O638*H638</f>
        <v>0</v>
      </c>
      <c r="Q638" s="189">
        <v>0</v>
      </c>
      <c r="R638" s="189">
        <f>Q638*H638</f>
        <v>0</v>
      </c>
      <c r="S638" s="189">
        <v>0</v>
      </c>
      <c r="T638" s="190">
        <f>S638*H638</f>
        <v>0</v>
      </c>
      <c r="U638" s="36"/>
      <c r="V638" s="36"/>
      <c r="W638" s="36"/>
      <c r="X638" s="36"/>
      <c r="Y638" s="36"/>
      <c r="Z638" s="36"/>
      <c r="AA638" s="36"/>
      <c r="AB638" s="36"/>
      <c r="AC638" s="36"/>
      <c r="AD638" s="36"/>
      <c r="AE638" s="36"/>
      <c r="AR638" s="191" t="s">
        <v>331</v>
      </c>
      <c r="AT638" s="191" t="s">
        <v>234</v>
      </c>
      <c r="AU638" s="191" t="s">
        <v>78</v>
      </c>
      <c r="AY638" s="19" t="s">
        <v>231</v>
      </c>
      <c r="BE638" s="192">
        <f>IF(N638="základní",J638,0)</f>
        <v>0</v>
      </c>
      <c r="BF638" s="192">
        <f>IF(N638="snížená",J638,0)</f>
        <v>0</v>
      </c>
      <c r="BG638" s="192">
        <f>IF(N638="zákl. přenesená",J638,0)</f>
        <v>0</v>
      </c>
      <c r="BH638" s="192">
        <f>IF(N638="sníž. přenesená",J638,0)</f>
        <v>0</v>
      </c>
      <c r="BI638" s="192">
        <f>IF(N638="nulová",J638,0)</f>
        <v>0</v>
      </c>
      <c r="BJ638" s="19" t="s">
        <v>76</v>
      </c>
      <c r="BK638" s="192">
        <f>ROUND(I638*H638,2)</f>
        <v>0</v>
      </c>
      <c r="BL638" s="19" t="s">
        <v>331</v>
      </c>
      <c r="BM638" s="191" t="s">
        <v>1783</v>
      </c>
    </row>
    <row r="639" spans="1:65" s="2" customFormat="1" ht="39">
      <c r="A639" s="36"/>
      <c r="B639" s="37"/>
      <c r="C639" s="38"/>
      <c r="D639" s="193" t="s">
        <v>246</v>
      </c>
      <c r="E639" s="38"/>
      <c r="F639" s="194" t="s">
        <v>1207</v>
      </c>
      <c r="G639" s="38"/>
      <c r="H639" s="38"/>
      <c r="I639" s="195"/>
      <c r="J639" s="38"/>
      <c r="K639" s="38"/>
      <c r="L639" s="41"/>
      <c r="M639" s="196"/>
      <c r="N639" s="197"/>
      <c r="O639" s="66"/>
      <c r="P639" s="66"/>
      <c r="Q639" s="66"/>
      <c r="R639" s="66"/>
      <c r="S639" s="66"/>
      <c r="T639" s="67"/>
      <c r="U639" s="36"/>
      <c r="V639" s="36"/>
      <c r="W639" s="36"/>
      <c r="X639" s="36"/>
      <c r="Y639" s="36"/>
      <c r="Z639" s="36"/>
      <c r="AA639" s="36"/>
      <c r="AB639" s="36"/>
      <c r="AC639" s="36"/>
      <c r="AD639" s="36"/>
      <c r="AE639" s="36"/>
      <c r="AT639" s="19" t="s">
        <v>246</v>
      </c>
      <c r="AU639" s="19" t="s">
        <v>78</v>
      </c>
    </row>
    <row r="640" spans="1:65" s="13" customFormat="1" ht="11.25">
      <c r="B640" s="198"/>
      <c r="C640" s="199"/>
      <c r="D640" s="193" t="s">
        <v>248</v>
      </c>
      <c r="E640" s="200" t="s">
        <v>19</v>
      </c>
      <c r="F640" s="201" t="s">
        <v>1784</v>
      </c>
      <c r="G640" s="199"/>
      <c r="H640" s="200" t="s">
        <v>19</v>
      </c>
      <c r="I640" s="202"/>
      <c r="J640" s="199"/>
      <c r="K640" s="199"/>
      <c r="L640" s="203"/>
      <c r="M640" s="204"/>
      <c r="N640" s="205"/>
      <c r="O640" s="205"/>
      <c r="P640" s="205"/>
      <c r="Q640" s="205"/>
      <c r="R640" s="205"/>
      <c r="S640" s="205"/>
      <c r="T640" s="206"/>
      <c r="AT640" s="207" t="s">
        <v>248</v>
      </c>
      <c r="AU640" s="207" t="s">
        <v>78</v>
      </c>
      <c r="AV640" s="13" t="s">
        <v>76</v>
      </c>
      <c r="AW640" s="13" t="s">
        <v>31</v>
      </c>
      <c r="AX640" s="13" t="s">
        <v>69</v>
      </c>
      <c r="AY640" s="207" t="s">
        <v>231</v>
      </c>
    </row>
    <row r="641" spans="1:65" s="14" customFormat="1" ht="11.25">
      <c r="B641" s="208"/>
      <c r="C641" s="209"/>
      <c r="D641" s="193" t="s">
        <v>248</v>
      </c>
      <c r="E641" s="210" t="s">
        <v>19</v>
      </c>
      <c r="F641" s="211" t="s">
        <v>1785</v>
      </c>
      <c r="G641" s="209"/>
      <c r="H641" s="212">
        <v>121.31699999999999</v>
      </c>
      <c r="I641" s="213"/>
      <c r="J641" s="209"/>
      <c r="K641" s="209"/>
      <c r="L641" s="214"/>
      <c r="M641" s="215"/>
      <c r="N641" s="216"/>
      <c r="O641" s="216"/>
      <c r="P641" s="216"/>
      <c r="Q641" s="216"/>
      <c r="R641" s="216"/>
      <c r="S641" s="216"/>
      <c r="T641" s="217"/>
      <c r="AT641" s="218" t="s">
        <v>248</v>
      </c>
      <c r="AU641" s="218" t="s">
        <v>78</v>
      </c>
      <c r="AV641" s="14" t="s">
        <v>78</v>
      </c>
      <c r="AW641" s="14" t="s">
        <v>31</v>
      </c>
      <c r="AX641" s="14" t="s">
        <v>76</v>
      </c>
      <c r="AY641" s="218" t="s">
        <v>231</v>
      </c>
    </row>
    <row r="642" spans="1:65" s="2" customFormat="1" ht="16.5" customHeight="1">
      <c r="A642" s="36"/>
      <c r="B642" s="37"/>
      <c r="C642" s="247" t="s">
        <v>1786</v>
      </c>
      <c r="D642" s="247" t="s">
        <v>638</v>
      </c>
      <c r="E642" s="248" t="s">
        <v>1208</v>
      </c>
      <c r="F642" s="249" t="s">
        <v>1209</v>
      </c>
      <c r="G642" s="250" t="s">
        <v>404</v>
      </c>
      <c r="H642" s="251">
        <v>3.5999999999999997E-2</v>
      </c>
      <c r="I642" s="252"/>
      <c r="J642" s="253">
        <f>ROUND(I642*H642,2)</f>
        <v>0</v>
      </c>
      <c r="K642" s="249" t="s">
        <v>244</v>
      </c>
      <c r="L642" s="254"/>
      <c r="M642" s="255" t="s">
        <v>19</v>
      </c>
      <c r="N642" s="256" t="s">
        <v>40</v>
      </c>
      <c r="O642" s="66"/>
      <c r="P642" s="189">
        <f>O642*H642</f>
        <v>0</v>
      </c>
      <c r="Q642" s="189">
        <v>1</v>
      </c>
      <c r="R642" s="189">
        <f>Q642*H642</f>
        <v>3.5999999999999997E-2</v>
      </c>
      <c r="S642" s="189">
        <v>0</v>
      </c>
      <c r="T642" s="190">
        <f>S642*H642</f>
        <v>0</v>
      </c>
      <c r="U642" s="36"/>
      <c r="V642" s="36"/>
      <c r="W642" s="36"/>
      <c r="X642" s="36"/>
      <c r="Y642" s="36"/>
      <c r="Z642" s="36"/>
      <c r="AA642" s="36"/>
      <c r="AB642" s="36"/>
      <c r="AC642" s="36"/>
      <c r="AD642" s="36"/>
      <c r="AE642" s="36"/>
      <c r="AR642" s="191" t="s">
        <v>423</v>
      </c>
      <c r="AT642" s="191" t="s">
        <v>638</v>
      </c>
      <c r="AU642" s="191" t="s">
        <v>78</v>
      </c>
      <c r="AY642" s="19" t="s">
        <v>231</v>
      </c>
      <c r="BE642" s="192">
        <f>IF(N642="základní",J642,0)</f>
        <v>0</v>
      </c>
      <c r="BF642" s="192">
        <f>IF(N642="snížená",J642,0)</f>
        <v>0</v>
      </c>
      <c r="BG642" s="192">
        <f>IF(N642="zákl. přenesená",J642,0)</f>
        <v>0</v>
      </c>
      <c r="BH642" s="192">
        <f>IF(N642="sníž. přenesená",J642,0)</f>
        <v>0</v>
      </c>
      <c r="BI642" s="192">
        <f>IF(N642="nulová",J642,0)</f>
        <v>0</v>
      </c>
      <c r="BJ642" s="19" t="s">
        <v>76</v>
      </c>
      <c r="BK642" s="192">
        <f>ROUND(I642*H642,2)</f>
        <v>0</v>
      </c>
      <c r="BL642" s="19" t="s">
        <v>331</v>
      </c>
      <c r="BM642" s="191" t="s">
        <v>1787</v>
      </c>
    </row>
    <row r="643" spans="1:65" s="13" customFormat="1" ht="11.25">
      <c r="B643" s="198"/>
      <c r="C643" s="199"/>
      <c r="D643" s="193" t="s">
        <v>248</v>
      </c>
      <c r="E643" s="200" t="s">
        <v>19</v>
      </c>
      <c r="F643" s="201" t="s">
        <v>1784</v>
      </c>
      <c r="G643" s="199"/>
      <c r="H643" s="200" t="s">
        <v>19</v>
      </c>
      <c r="I643" s="202"/>
      <c r="J643" s="199"/>
      <c r="K643" s="199"/>
      <c r="L643" s="203"/>
      <c r="M643" s="204"/>
      <c r="N643" s="205"/>
      <c r="O643" s="205"/>
      <c r="P643" s="205"/>
      <c r="Q643" s="205"/>
      <c r="R643" s="205"/>
      <c r="S643" s="205"/>
      <c r="T643" s="206"/>
      <c r="AT643" s="207" t="s">
        <v>248</v>
      </c>
      <c r="AU643" s="207" t="s">
        <v>78</v>
      </c>
      <c r="AV643" s="13" t="s">
        <v>76</v>
      </c>
      <c r="AW643" s="13" t="s">
        <v>31</v>
      </c>
      <c r="AX643" s="13" t="s">
        <v>69</v>
      </c>
      <c r="AY643" s="207" t="s">
        <v>231</v>
      </c>
    </row>
    <row r="644" spans="1:65" s="14" customFormat="1" ht="11.25">
      <c r="B644" s="208"/>
      <c r="C644" s="209"/>
      <c r="D644" s="193" t="s">
        <v>248</v>
      </c>
      <c r="E644" s="210" t="s">
        <v>19</v>
      </c>
      <c r="F644" s="211" t="s">
        <v>1788</v>
      </c>
      <c r="G644" s="209"/>
      <c r="H644" s="212">
        <v>3.5999999999999997E-2</v>
      </c>
      <c r="I644" s="213"/>
      <c r="J644" s="209"/>
      <c r="K644" s="209"/>
      <c r="L644" s="214"/>
      <c r="M644" s="215"/>
      <c r="N644" s="216"/>
      <c r="O644" s="216"/>
      <c r="P644" s="216"/>
      <c r="Q644" s="216"/>
      <c r="R644" s="216"/>
      <c r="S644" s="216"/>
      <c r="T644" s="217"/>
      <c r="AT644" s="218" t="s">
        <v>248</v>
      </c>
      <c r="AU644" s="218" t="s">
        <v>78</v>
      </c>
      <c r="AV644" s="14" t="s">
        <v>78</v>
      </c>
      <c r="AW644" s="14" t="s">
        <v>31</v>
      </c>
      <c r="AX644" s="14" t="s">
        <v>76</v>
      </c>
      <c r="AY644" s="218" t="s">
        <v>231</v>
      </c>
    </row>
    <row r="645" spans="1:65" s="2" customFormat="1" ht="33" customHeight="1">
      <c r="A645" s="36"/>
      <c r="B645" s="37"/>
      <c r="C645" s="180" t="s">
        <v>1789</v>
      </c>
      <c r="D645" s="180" t="s">
        <v>234</v>
      </c>
      <c r="E645" s="181" t="s">
        <v>1790</v>
      </c>
      <c r="F645" s="182" t="s">
        <v>1791</v>
      </c>
      <c r="G645" s="183" t="s">
        <v>243</v>
      </c>
      <c r="H645" s="184">
        <v>47.231999999999999</v>
      </c>
      <c r="I645" s="185"/>
      <c r="J645" s="186">
        <f>ROUND(I645*H645,2)</f>
        <v>0</v>
      </c>
      <c r="K645" s="182" t="s">
        <v>244</v>
      </c>
      <c r="L645" s="41"/>
      <c r="M645" s="187" t="s">
        <v>19</v>
      </c>
      <c r="N645" s="188" t="s">
        <v>40</v>
      </c>
      <c r="O645" s="66"/>
      <c r="P645" s="189">
        <f>O645*H645</f>
        <v>0</v>
      </c>
      <c r="Q645" s="189">
        <v>0</v>
      </c>
      <c r="R645" s="189">
        <f>Q645*H645</f>
        <v>0</v>
      </c>
      <c r="S645" s="189">
        <v>0</v>
      </c>
      <c r="T645" s="190">
        <f>S645*H645</f>
        <v>0</v>
      </c>
      <c r="U645" s="36"/>
      <c r="V645" s="36"/>
      <c r="W645" s="36"/>
      <c r="X645" s="36"/>
      <c r="Y645" s="36"/>
      <c r="Z645" s="36"/>
      <c r="AA645" s="36"/>
      <c r="AB645" s="36"/>
      <c r="AC645" s="36"/>
      <c r="AD645" s="36"/>
      <c r="AE645" s="36"/>
      <c r="AR645" s="191" t="s">
        <v>331</v>
      </c>
      <c r="AT645" s="191" t="s">
        <v>234</v>
      </c>
      <c r="AU645" s="191" t="s">
        <v>78</v>
      </c>
      <c r="AY645" s="19" t="s">
        <v>231</v>
      </c>
      <c r="BE645" s="192">
        <f>IF(N645="základní",J645,0)</f>
        <v>0</v>
      </c>
      <c r="BF645" s="192">
        <f>IF(N645="snížená",J645,0)</f>
        <v>0</v>
      </c>
      <c r="BG645" s="192">
        <f>IF(N645="zákl. přenesená",J645,0)</f>
        <v>0</v>
      </c>
      <c r="BH645" s="192">
        <f>IF(N645="sníž. přenesená",J645,0)</f>
        <v>0</v>
      </c>
      <c r="BI645" s="192">
        <f>IF(N645="nulová",J645,0)</f>
        <v>0</v>
      </c>
      <c r="BJ645" s="19" t="s">
        <v>76</v>
      </c>
      <c r="BK645" s="192">
        <f>ROUND(I645*H645,2)</f>
        <v>0</v>
      </c>
      <c r="BL645" s="19" t="s">
        <v>331</v>
      </c>
      <c r="BM645" s="191" t="s">
        <v>1792</v>
      </c>
    </row>
    <row r="646" spans="1:65" s="2" customFormat="1" ht="39">
      <c r="A646" s="36"/>
      <c r="B646" s="37"/>
      <c r="C646" s="38"/>
      <c r="D646" s="193" t="s">
        <v>246</v>
      </c>
      <c r="E646" s="38"/>
      <c r="F646" s="194" t="s">
        <v>1207</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246</v>
      </c>
      <c r="AU646" s="19" t="s">
        <v>78</v>
      </c>
    </row>
    <row r="647" spans="1:65" s="13" customFormat="1" ht="11.25">
      <c r="B647" s="198"/>
      <c r="C647" s="199"/>
      <c r="D647" s="193" t="s">
        <v>248</v>
      </c>
      <c r="E647" s="200" t="s">
        <v>19</v>
      </c>
      <c r="F647" s="201" t="s">
        <v>1793</v>
      </c>
      <c r="G647" s="199"/>
      <c r="H647" s="200" t="s">
        <v>19</v>
      </c>
      <c r="I647" s="202"/>
      <c r="J647" s="199"/>
      <c r="K647" s="199"/>
      <c r="L647" s="203"/>
      <c r="M647" s="204"/>
      <c r="N647" s="205"/>
      <c r="O647" s="205"/>
      <c r="P647" s="205"/>
      <c r="Q647" s="205"/>
      <c r="R647" s="205"/>
      <c r="S647" s="205"/>
      <c r="T647" s="206"/>
      <c r="AT647" s="207" t="s">
        <v>248</v>
      </c>
      <c r="AU647" s="207" t="s">
        <v>78</v>
      </c>
      <c r="AV647" s="13" t="s">
        <v>76</v>
      </c>
      <c r="AW647" s="13" t="s">
        <v>31</v>
      </c>
      <c r="AX647" s="13" t="s">
        <v>69</v>
      </c>
      <c r="AY647" s="207" t="s">
        <v>231</v>
      </c>
    </row>
    <row r="648" spans="1:65" s="14" customFormat="1" ht="11.25">
      <c r="B648" s="208"/>
      <c r="C648" s="209"/>
      <c r="D648" s="193" t="s">
        <v>248</v>
      </c>
      <c r="E648" s="210" t="s">
        <v>19</v>
      </c>
      <c r="F648" s="211" t="s">
        <v>1682</v>
      </c>
      <c r="G648" s="209"/>
      <c r="H648" s="212">
        <v>47.231999999999999</v>
      </c>
      <c r="I648" s="213"/>
      <c r="J648" s="209"/>
      <c r="K648" s="209"/>
      <c r="L648" s="214"/>
      <c r="M648" s="215"/>
      <c r="N648" s="216"/>
      <c r="O648" s="216"/>
      <c r="P648" s="216"/>
      <c r="Q648" s="216"/>
      <c r="R648" s="216"/>
      <c r="S648" s="216"/>
      <c r="T648" s="217"/>
      <c r="AT648" s="218" t="s">
        <v>248</v>
      </c>
      <c r="AU648" s="218" t="s">
        <v>78</v>
      </c>
      <c r="AV648" s="14" t="s">
        <v>78</v>
      </c>
      <c r="AW648" s="14" t="s">
        <v>31</v>
      </c>
      <c r="AX648" s="14" t="s">
        <v>76</v>
      </c>
      <c r="AY648" s="218" t="s">
        <v>231</v>
      </c>
    </row>
    <row r="649" spans="1:65" s="2" customFormat="1" ht="16.5" customHeight="1">
      <c r="A649" s="36"/>
      <c r="B649" s="37"/>
      <c r="C649" s="247" t="s">
        <v>1794</v>
      </c>
      <c r="D649" s="247" t="s">
        <v>638</v>
      </c>
      <c r="E649" s="248" t="s">
        <v>1208</v>
      </c>
      <c r="F649" s="249" t="s">
        <v>1209</v>
      </c>
      <c r="G649" s="250" t="s">
        <v>404</v>
      </c>
      <c r="H649" s="251">
        <v>1.7000000000000001E-2</v>
      </c>
      <c r="I649" s="252"/>
      <c r="J649" s="253">
        <f>ROUND(I649*H649,2)</f>
        <v>0</v>
      </c>
      <c r="K649" s="249" t="s">
        <v>244</v>
      </c>
      <c r="L649" s="254"/>
      <c r="M649" s="255" t="s">
        <v>19</v>
      </c>
      <c r="N649" s="256" t="s">
        <v>40</v>
      </c>
      <c r="O649" s="66"/>
      <c r="P649" s="189">
        <f>O649*H649</f>
        <v>0</v>
      </c>
      <c r="Q649" s="189">
        <v>1</v>
      </c>
      <c r="R649" s="189">
        <f>Q649*H649</f>
        <v>1.7000000000000001E-2</v>
      </c>
      <c r="S649" s="189">
        <v>0</v>
      </c>
      <c r="T649" s="190">
        <f>S649*H649</f>
        <v>0</v>
      </c>
      <c r="U649" s="36"/>
      <c r="V649" s="36"/>
      <c r="W649" s="36"/>
      <c r="X649" s="36"/>
      <c r="Y649" s="36"/>
      <c r="Z649" s="36"/>
      <c r="AA649" s="36"/>
      <c r="AB649" s="36"/>
      <c r="AC649" s="36"/>
      <c r="AD649" s="36"/>
      <c r="AE649" s="36"/>
      <c r="AR649" s="191" t="s">
        <v>423</v>
      </c>
      <c r="AT649" s="191" t="s">
        <v>638</v>
      </c>
      <c r="AU649" s="191" t="s">
        <v>78</v>
      </c>
      <c r="AY649" s="19" t="s">
        <v>231</v>
      </c>
      <c r="BE649" s="192">
        <f>IF(N649="základní",J649,0)</f>
        <v>0</v>
      </c>
      <c r="BF649" s="192">
        <f>IF(N649="snížená",J649,0)</f>
        <v>0</v>
      </c>
      <c r="BG649" s="192">
        <f>IF(N649="zákl. přenesená",J649,0)</f>
        <v>0</v>
      </c>
      <c r="BH649" s="192">
        <f>IF(N649="sníž. přenesená",J649,0)</f>
        <v>0</v>
      </c>
      <c r="BI649" s="192">
        <f>IF(N649="nulová",J649,0)</f>
        <v>0</v>
      </c>
      <c r="BJ649" s="19" t="s">
        <v>76</v>
      </c>
      <c r="BK649" s="192">
        <f>ROUND(I649*H649,2)</f>
        <v>0</v>
      </c>
      <c r="BL649" s="19" t="s">
        <v>331</v>
      </c>
      <c r="BM649" s="191" t="s">
        <v>1795</v>
      </c>
    </row>
    <row r="650" spans="1:65" s="14" customFormat="1" ht="11.25">
      <c r="B650" s="208"/>
      <c r="C650" s="209"/>
      <c r="D650" s="193" t="s">
        <v>248</v>
      </c>
      <c r="E650" s="210" t="s">
        <v>19</v>
      </c>
      <c r="F650" s="211" t="s">
        <v>1796</v>
      </c>
      <c r="G650" s="209"/>
      <c r="H650" s="212">
        <v>1.7000000000000001E-2</v>
      </c>
      <c r="I650" s="213"/>
      <c r="J650" s="209"/>
      <c r="K650" s="209"/>
      <c r="L650" s="214"/>
      <c r="M650" s="215"/>
      <c r="N650" s="216"/>
      <c r="O650" s="216"/>
      <c r="P650" s="216"/>
      <c r="Q650" s="216"/>
      <c r="R650" s="216"/>
      <c r="S650" s="216"/>
      <c r="T650" s="217"/>
      <c r="AT650" s="218" t="s">
        <v>248</v>
      </c>
      <c r="AU650" s="218" t="s">
        <v>78</v>
      </c>
      <c r="AV650" s="14" t="s">
        <v>78</v>
      </c>
      <c r="AW650" s="14" t="s">
        <v>31</v>
      </c>
      <c r="AX650" s="14" t="s">
        <v>76</v>
      </c>
      <c r="AY650" s="218" t="s">
        <v>231</v>
      </c>
    </row>
    <row r="651" spans="1:65" s="2" customFormat="1" ht="24.2" customHeight="1">
      <c r="A651" s="36"/>
      <c r="B651" s="37"/>
      <c r="C651" s="180" t="s">
        <v>1797</v>
      </c>
      <c r="D651" s="180" t="s">
        <v>234</v>
      </c>
      <c r="E651" s="181" t="s">
        <v>1212</v>
      </c>
      <c r="F651" s="182" t="s">
        <v>1213</v>
      </c>
      <c r="G651" s="183" t="s">
        <v>243</v>
      </c>
      <c r="H651" s="184">
        <v>242.63399999999999</v>
      </c>
      <c r="I651" s="185"/>
      <c r="J651" s="186">
        <f>ROUND(I651*H651,2)</f>
        <v>0</v>
      </c>
      <c r="K651" s="182" t="s">
        <v>244</v>
      </c>
      <c r="L651" s="41"/>
      <c r="M651" s="187" t="s">
        <v>19</v>
      </c>
      <c r="N651" s="188" t="s">
        <v>40</v>
      </c>
      <c r="O651" s="66"/>
      <c r="P651" s="189">
        <f>O651*H651</f>
        <v>0</v>
      </c>
      <c r="Q651" s="189">
        <v>4.0000000000000002E-4</v>
      </c>
      <c r="R651" s="189">
        <f>Q651*H651</f>
        <v>9.7053600000000004E-2</v>
      </c>
      <c r="S651" s="189">
        <v>0</v>
      </c>
      <c r="T651" s="190">
        <f>S651*H651</f>
        <v>0</v>
      </c>
      <c r="U651" s="36"/>
      <c r="V651" s="36"/>
      <c r="W651" s="36"/>
      <c r="X651" s="36"/>
      <c r="Y651" s="36"/>
      <c r="Z651" s="36"/>
      <c r="AA651" s="36"/>
      <c r="AB651" s="36"/>
      <c r="AC651" s="36"/>
      <c r="AD651" s="36"/>
      <c r="AE651" s="36"/>
      <c r="AR651" s="191" t="s">
        <v>331</v>
      </c>
      <c r="AT651" s="191" t="s">
        <v>234</v>
      </c>
      <c r="AU651" s="191" t="s">
        <v>78</v>
      </c>
      <c r="AY651" s="19" t="s">
        <v>231</v>
      </c>
      <c r="BE651" s="192">
        <f>IF(N651="základní",J651,0)</f>
        <v>0</v>
      </c>
      <c r="BF651" s="192">
        <f>IF(N651="snížená",J651,0)</f>
        <v>0</v>
      </c>
      <c r="BG651" s="192">
        <f>IF(N651="zákl. přenesená",J651,0)</f>
        <v>0</v>
      </c>
      <c r="BH651" s="192">
        <f>IF(N651="sníž. přenesená",J651,0)</f>
        <v>0</v>
      </c>
      <c r="BI651" s="192">
        <f>IF(N651="nulová",J651,0)</f>
        <v>0</v>
      </c>
      <c r="BJ651" s="19" t="s">
        <v>76</v>
      </c>
      <c r="BK651" s="192">
        <f>ROUND(I651*H651,2)</f>
        <v>0</v>
      </c>
      <c r="BL651" s="19" t="s">
        <v>331</v>
      </c>
      <c r="BM651" s="191" t="s">
        <v>1798</v>
      </c>
    </row>
    <row r="652" spans="1:65" s="2" customFormat="1" ht="39">
      <c r="A652" s="36"/>
      <c r="B652" s="37"/>
      <c r="C652" s="38"/>
      <c r="D652" s="193" t="s">
        <v>246</v>
      </c>
      <c r="E652" s="38"/>
      <c r="F652" s="194" t="s">
        <v>1215</v>
      </c>
      <c r="G652" s="38"/>
      <c r="H652" s="38"/>
      <c r="I652" s="195"/>
      <c r="J652" s="38"/>
      <c r="K652" s="38"/>
      <c r="L652" s="41"/>
      <c r="M652" s="196"/>
      <c r="N652" s="197"/>
      <c r="O652" s="66"/>
      <c r="P652" s="66"/>
      <c r="Q652" s="66"/>
      <c r="R652" s="66"/>
      <c r="S652" s="66"/>
      <c r="T652" s="67"/>
      <c r="U652" s="36"/>
      <c r="V652" s="36"/>
      <c r="W652" s="36"/>
      <c r="X652" s="36"/>
      <c r="Y652" s="36"/>
      <c r="Z652" s="36"/>
      <c r="AA652" s="36"/>
      <c r="AB652" s="36"/>
      <c r="AC652" s="36"/>
      <c r="AD652" s="36"/>
      <c r="AE652" s="36"/>
      <c r="AT652" s="19" t="s">
        <v>246</v>
      </c>
      <c r="AU652" s="19" t="s">
        <v>78</v>
      </c>
    </row>
    <row r="653" spans="1:65" s="13" customFormat="1" ht="11.25">
      <c r="B653" s="198"/>
      <c r="C653" s="199"/>
      <c r="D653" s="193" t="s">
        <v>248</v>
      </c>
      <c r="E653" s="200" t="s">
        <v>19</v>
      </c>
      <c r="F653" s="201" t="s">
        <v>1784</v>
      </c>
      <c r="G653" s="199"/>
      <c r="H653" s="200" t="s">
        <v>19</v>
      </c>
      <c r="I653" s="202"/>
      <c r="J653" s="199"/>
      <c r="K653" s="199"/>
      <c r="L653" s="203"/>
      <c r="M653" s="204"/>
      <c r="N653" s="205"/>
      <c r="O653" s="205"/>
      <c r="P653" s="205"/>
      <c r="Q653" s="205"/>
      <c r="R653" s="205"/>
      <c r="S653" s="205"/>
      <c r="T653" s="206"/>
      <c r="AT653" s="207" t="s">
        <v>248</v>
      </c>
      <c r="AU653" s="207" t="s">
        <v>78</v>
      </c>
      <c r="AV653" s="13" t="s">
        <v>76</v>
      </c>
      <c r="AW653" s="13" t="s">
        <v>31</v>
      </c>
      <c r="AX653" s="13" t="s">
        <v>69</v>
      </c>
      <c r="AY653" s="207" t="s">
        <v>231</v>
      </c>
    </row>
    <row r="654" spans="1:65" s="14" customFormat="1" ht="11.25">
      <c r="B654" s="208"/>
      <c r="C654" s="209"/>
      <c r="D654" s="193" t="s">
        <v>248</v>
      </c>
      <c r="E654" s="210" t="s">
        <v>19</v>
      </c>
      <c r="F654" s="211" t="s">
        <v>1799</v>
      </c>
      <c r="G654" s="209"/>
      <c r="H654" s="212">
        <v>242.63399999999999</v>
      </c>
      <c r="I654" s="213"/>
      <c r="J654" s="209"/>
      <c r="K654" s="209"/>
      <c r="L654" s="214"/>
      <c r="M654" s="215"/>
      <c r="N654" s="216"/>
      <c r="O654" s="216"/>
      <c r="P654" s="216"/>
      <c r="Q654" s="216"/>
      <c r="R654" s="216"/>
      <c r="S654" s="216"/>
      <c r="T654" s="217"/>
      <c r="AT654" s="218" t="s">
        <v>248</v>
      </c>
      <c r="AU654" s="218" t="s">
        <v>78</v>
      </c>
      <c r="AV654" s="14" t="s">
        <v>78</v>
      </c>
      <c r="AW654" s="14" t="s">
        <v>31</v>
      </c>
      <c r="AX654" s="14" t="s">
        <v>76</v>
      </c>
      <c r="AY654" s="218" t="s">
        <v>231</v>
      </c>
    </row>
    <row r="655" spans="1:65" s="2" customFormat="1" ht="55.5" customHeight="1">
      <c r="A655" s="36"/>
      <c r="B655" s="37"/>
      <c r="C655" s="247" t="s">
        <v>1800</v>
      </c>
      <c r="D655" s="247" t="s">
        <v>638</v>
      </c>
      <c r="E655" s="248" t="s">
        <v>1801</v>
      </c>
      <c r="F655" s="249" t="s">
        <v>1802</v>
      </c>
      <c r="G655" s="250" t="s">
        <v>243</v>
      </c>
      <c r="H655" s="251">
        <v>279.029</v>
      </c>
      <c r="I655" s="252"/>
      <c r="J655" s="253">
        <f>ROUND(I655*H655,2)</f>
        <v>0</v>
      </c>
      <c r="K655" s="249" t="s">
        <v>244</v>
      </c>
      <c r="L655" s="254"/>
      <c r="M655" s="255" t="s">
        <v>19</v>
      </c>
      <c r="N655" s="256" t="s">
        <v>40</v>
      </c>
      <c r="O655" s="66"/>
      <c r="P655" s="189">
        <f>O655*H655</f>
        <v>0</v>
      </c>
      <c r="Q655" s="189">
        <v>4.7000000000000002E-3</v>
      </c>
      <c r="R655" s="189">
        <f>Q655*H655</f>
        <v>1.3114363</v>
      </c>
      <c r="S655" s="189">
        <v>0</v>
      </c>
      <c r="T655" s="190">
        <f>S655*H655</f>
        <v>0</v>
      </c>
      <c r="U655" s="36"/>
      <c r="V655" s="36"/>
      <c r="W655" s="36"/>
      <c r="X655" s="36"/>
      <c r="Y655" s="36"/>
      <c r="Z655" s="36"/>
      <c r="AA655" s="36"/>
      <c r="AB655" s="36"/>
      <c r="AC655" s="36"/>
      <c r="AD655" s="36"/>
      <c r="AE655" s="36"/>
      <c r="AR655" s="191" t="s">
        <v>423</v>
      </c>
      <c r="AT655" s="191" t="s">
        <v>638</v>
      </c>
      <c r="AU655" s="191" t="s">
        <v>78</v>
      </c>
      <c r="AY655" s="19" t="s">
        <v>231</v>
      </c>
      <c r="BE655" s="192">
        <f>IF(N655="základní",J655,0)</f>
        <v>0</v>
      </c>
      <c r="BF655" s="192">
        <f>IF(N655="snížená",J655,0)</f>
        <v>0</v>
      </c>
      <c r="BG655" s="192">
        <f>IF(N655="zákl. přenesená",J655,0)</f>
        <v>0</v>
      </c>
      <c r="BH655" s="192">
        <f>IF(N655="sníž. přenesená",J655,0)</f>
        <v>0</v>
      </c>
      <c r="BI655" s="192">
        <f>IF(N655="nulová",J655,0)</f>
        <v>0</v>
      </c>
      <c r="BJ655" s="19" t="s">
        <v>76</v>
      </c>
      <c r="BK655" s="192">
        <f>ROUND(I655*H655,2)</f>
        <v>0</v>
      </c>
      <c r="BL655" s="19" t="s">
        <v>331</v>
      </c>
      <c r="BM655" s="191" t="s">
        <v>1803</v>
      </c>
    </row>
    <row r="656" spans="1:65" s="14" customFormat="1" ht="11.25">
      <c r="B656" s="208"/>
      <c r="C656" s="209"/>
      <c r="D656" s="193" t="s">
        <v>248</v>
      </c>
      <c r="E656" s="210" t="s">
        <v>19</v>
      </c>
      <c r="F656" s="211" t="s">
        <v>1804</v>
      </c>
      <c r="G656" s="209"/>
      <c r="H656" s="212">
        <v>279.029</v>
      </c>
      <c r="I656" s="213"/>
      <c r="J656" s="209"/>
      <c r="K656" s="209"/>
      <c r="L656" s="214"/>
      <c r="M656" s="215"/>
      <c r="N656" s="216"/>
      <c r="O656" s="216"/>
      <c r="P656" s="216"/>
      <c r="Q656" s="216"/>
      <c r="R656" s="216"/>
      <c r="S656" s="216"/>
      <c r="T656" s="217"/>
      <c r="AT656" s="218" t="s">
        <v>248</v>
      </c>
      <c r="AU656" s="218" t="s">
        <v>78</v>
      </c>
      <c r="AV656" s="14" t="s">
        <v>78</v>
      </c>
      <c r="AW656" s="14" t="s">
        <v>31</v>
      </c>
      <c r="AX656" s="14" t="s">
        <v>76</v>
      </c>
      <c r="AY656" s="218" t="s">
        <v>231</v>
      </c>
    </row>
    <row r="657" spans="1:65" s="2" customFormat="1" ht="24.2" customHeight="1">
      <c r="A657" s="36"/>
      <c r="B657" s="37"/>
      <c r="C657" s="180" t="s">
        <v>1805</v>
      </c>
      <c r="D657" s="180" t="s">
        <v>234</v>
      </c>
      <c r="E657" s="181" t="s">
        <v>1806</v>
      </c>
      <c r="F657" s="182" t="s">
        <v>1807</v>
      </c>
      <c r="G657" s="183" t="s">
        <v>243</v>
      </c>
      <c r="H657" s="184">
        <v>47.231999999999999</v>
      </c>
      <c r="I657" s="185"/>
      <c r="J657" s="186">
        <f>ROUND(I657*H657,2)</f>
        <v>0</v>
      </c>
      <c r="K657" s="182" t="s">
        <v>244</v>
      </c>
      <c r="L657" s="41"/>
      <c r="M657" s="187" t="s">
        <v>19</v>
      </c>
      <c r="N657" s="188" t="s">
        <v>40</v>
      </c>
      <c r="O657" s="66"/>
      <c r="P657" s="189">
        <f>O657*H657</f>
        <v>0</v>
      </c>
      <c r="Q657" s="189">
        <v>4.0000000000000002E-4</v>
      </c>
      <c r="R657" s="189">
        <f>Q657*H657</f>
        <v>1.8892800000000001E-2</v>
      </c>
      <c r="S657" s="189">
        <v>0</v>
      </c>
      <c r="T657" s="190">
        <f>S657*H657</f>
        <v>0</v>
      </c>
      <c r="U657" s="36"/>
      <c r="V657" s="36"/>
      <c r="W657" s="36"/>
      <c r="X657" s="36"/>
      <c r="Y657" s="36"/>
      <c r="Z657" s="36"/>
      <c r="AA657" s="36"/>
      <c r="AB657" s="36"/>
      <c r="AC657" s="36"/>
      <c r="AD657" s="36"/>
      <c r="AE657" s="36"/>
      <c r="AR657" s="191" t="s">
        <v>331</v>
      </c>
      <c r="AT657" s="191" t="s">
        <v>234</v>
      </c>
      <c r="AU657" s="191" t="s">
        <v>78</v>
      </c>
      <c r="AY657" s="19" t="s">
        <v>231</v>
      </c>
      <c r="BE657" s="192">
        <f>IF(N657="základní",J657,0)</f>
        <v>0</v>
      </c>
      <c r="BF657" s="192">
        <f>IF(N657="snížená",J657,0)</f>
        <v>0</v>
      </c>
      <c r="BG657" s="192">
        <f>IF(N657="zákl. přenesená",J657,0)</f>
        <v>0</v>
      </c>
      <c r="BH657" s="192">
        <f>IF(N657="sníž. přenesená",J657,0)</f>
        <v>0</v>
      </c>
      <c r="BI657" s="192">
        <f>IF(N657="nulová",J657,0)</f>
        <v>0</v>
      </c>
      <c r="BJ657" s="19" t="s">
        <v>76</v>
      </c>
      <c r="BK657" s="192">
        <f>ROUND(I657*H657,2)</f>
        <v>0</v>
      </c>
      <c r="BL657" s="19" t="s">
        <v>331</v>
      </c>
      <c r="BM657" s="191" t="s">
        <v>1808</v>
      </c>
    </row>
    <row r="658" spans="1:65" s="2" customFormat="1" ht="39">
      <c r="A658" s="36"/>
      <c r="B658" s="37"/>
      <c r="C658" s="38"/>
      <c r="D658" s="193" t="s">
        <v>246</v>
      </c>
      <c r="E658" s="38"/>
      <c r="F658" s="194" t="s">
        <v>1215</v>
      </c>
      <c r="G658" s="38"/>
      <c r="H658" s="38"/>
      <c r="I658" s="195"/>
      <c r="J658" s="38"/>
      <c r="K658" s="38"/>
      <c r="L658" s="41"/>
      <c r="M658" s="196"/>
      <c r="N658" s="197"/>
      <c r="O658" s="66"/>
      <c r="P658" s="66"/>
      <c r="Q658" s="66"/>
      <c r="R658" s="66"/>
      <c r="S658" s="66"/>
      <c r="T658" s="67"/>
      <c r="U658" s="36"/>
      <c r="V658" s="36"/>
      <c r="W658" s="36"/>
      <c r="X658" s="36"/>
      <c r="Y658" s="36"/>
      <c r="Z658" s="36"/>
      <c r="AA658" s="36"/>
      <c r="AB658" s="36"/>
      <c r="AC658" s="36"/>
      <c r="AD658" s="36"/>
      <c r="AE658" s="36"/>
      <c r="AT658" s="19" t="s">
        <v>246</v>
      </c>
      <c r="AU658" s="19" t="s">
        <v>78</v>
      </c>
    </row>
    <row r="659" spans="1:65" s="13" customFormat="1" ht="11.25">
      <c r="B659" s="198"/>
      <c r="C659" s="199"/>
      <c r="D659" s="193" t="s">
        <v>248</v>
      </c>
      <c r="E659" s="200" t="s">
        <v>19</v>
      </c>
      <c r="F659" s="201" t="s">
        <v>1793</v>
      </c>
      <c r="G659" s="199"/>
      <c r="H659" s="200" t="s">
        <v>19</v>
      </c>
      <c r="I659" s="202"/>
      <c r="J659" s="199"/>
      <c r="K659" s="199"/>
      <c r="L659" s="203"/>
      <c r="M659" s="204"/>
      <c r="N659" s="205"/>
      <c r="O659" s="205"/>
      <c r="P659" s="205"/>
      <c r="Q659" s="205"/>
      <c r="R659" s="205"/>
      <c r="S659" s="205"/>
      <c r="T659" s="206"/>
      <c r="AT659" s="207" t="s">
        <v>248</v>
      </c>
      <c r="AU659" s="207" t="s">
        <v>78</v>
      </c>
      <c r="AV659" s="13" t="s">
        <v>76</v>
      </c>
      <c r="AW659" s="13" t="s">
        <v>31</v>
      </c>
      <c r="AX659" s="13" t="s">
        <v>69</v>
      </c>
      <c r="AY659" s="207" t="s">
        <v>231</v>
      </c>
    </row>
    <row r="660" spans="1:65" s="14" customFormat="1" ht="11.25">
      <c r="B660" s="208"/>
      <c r="C660" s="209"/>
      <c r="D660" s="193" t="s">
        <v>248</v>
      </c>
      <c r="E660" s="210" t="s">
        <v>19</v>
      </c>
      <c r="F660" s="211" t="s">
        <v>1682</v>
      </c>
      <c r="G660" s="209"/>
      <c r="H660" s="212">
        <v>47.231999999999999</v>
      </c>
      <c r="I660" s="213"/>
      <c r="J660" s="209"/>
      <c r="K660" s="209"/>
      <c r="L660" s="214"/>
      <c r="M660" s="215"/>
      <c r="N660" s="216"/>
      <c r="O660" s="216"/>
      <c r="P660" s="216"/>
      <c r="Q660" s="216"/>
      <c r="R660" s="216"/>
      <c r="S660" s="216"/>
      <c r="T660" s="217"/>
      <c r="AT660" s="218" t="s">
        <v>248</v>
      </c>
      <c r="AU660" s="218" t="s">
        <v>78</v>
      </c>
      <c r="AV660" s="14" t="s">
        <v>78</v>
      </c>
      <c r="AW660" s="14" t="s">
        <v>31</v>
      </c>
      <c r="AX660" s="14" t="s">
        <v>76</v>
      </c>
      <c r="AY660" s="218" t="s">
        <v>231</v>
      </c>
    </row>
    <row r="661" spans="1:65" s="2" customFormat="1" ht="55.5" customHeight="1">
      <c r="A661" s="36"/>
      <c r="B661" s="37"/>
      <c r="C661" s="247" t="s">
        <v>1809</v>
      </c>
      <c r="D661" s="247" t="s">
        <v>638</v>
      </c>
      <c r="E661" s="248" t="s">
        <v>1801</v>
      </c>
      <c r="F661" s="249" t="s">
        <v>1802</v>
      </c>
      <c r="G661" s="250" t="s">
        <v>243</v>
      </c>
      <c r="H661" s="251">
        <v>54.317</v>
      </c>
      <c r="I661" s="252"/>
      <c r="J661" s="253">
        <f>ROUND(I661*H661,2)</f>
        <v>0</v>
      </c>
      <c r="K661" s="249" t="s">
        <v>244</v>
      </c>
      <c r="L661" s="254"/>
      <c r="M661" s="255" t="s">
        <v>19</v>
      </c>
      <c r="N661" s="256" t="s">
        <v>40</v>
      </c>
      <c r="O661" s="66"/>
      <c r="P661" s="189">
        <f>O661*H661</f>
        <v>0</v>
      </c>
      <c r="Q661" s="189">
        <v>4.7000000000000002E-3</v>
      </c>
      <c r="R661" s="189">
        <f>Q661*H661</f>
        <v>0.25528990000000001</v>
      </c>
      <c r="S661" s="189">
        <v>0</v>
      </c>
      <c r="T661" s="190">
        <f>S661*H661</f>
        <v>0</v>
      </c>
      <c r="U661" s="36"/>
      <c r="V661" s="36"/>
      <c r="W661" s="36"/>
      <c r="X661" s="36"/>
      <c r="Y661" s="36"/>
      <c r="Z661" s="36"/>
      <c r="AA661" s="36"/>
      <c r="AB661" s="36"/>
      <c r="AC661" s="36"/>
      <c r="AD661" s="36"/>
      <c r="AE661" s="36"/>
      <c r="AR661" s="191" t="s">
        <v>423</v>
      </c>
      <c r="AT661" s="191" t="s">
        <v>638</v>
      </c>
      <c r="AU661" s="191" t="s">
        <v>78</v>
      </c>
      <c r="AY661" s="19" t="s">
        <v>231</v>
      </c>
      <c r="BE661" s="192">
        <f>IF(N661="základní",J661,0)</f>
        <v>0</v>
      </c>
      <c r="BF661" s="192">
        <f>IF(N661="snížená",J661,0)</f>
        <v>0</v>
      </c>
      <c r="BG661" s="192">
        <f>IF(N661="zákl. přenesená",J661,0)</f>
        <v>0</v>
      </c>
      <c r="BH661" s="192">
        <f>IF(N661="sníž. přenesená",J661,0)</f>
        <v>0</v>
      </c>
      <c r="BI661" s="192">
        <f>IF(N661="nulová",J661,0)</f>
        <v>0</v>
      </c>
      <c r="BJ661" s="19" t="s">
        <v>76</v>
      </c>
      <c r="BK661" s="192">
        <f>ROUND(I661*H661,2)</f>
        <v>0</v>
      </c>
      <c r="BL661" s="19" t="s">
        <v>331</v>
      </c>
      <c r="BM661" s="191" t="s">
        <v>1810</v>
      </c>
    </row>
    <row r="662" spans="1:65" s="14" customFormat="1" ht="11.25">
      <c r="B662" s="208"/>
      <c r="C662" s="209"/>
      <c r="D662" s="193" t="s">
        <v>248</v>
      </c>
      <c r="E662" s="210" t="s">
        <v>19</v>
      </c>
      <c r="F662" s="211" t="s">
        <v>1811</v>
      </c>
      <c r="G662" s="209"/>
      <c r="H662" s="212">
        <v>54.317</v>
      </c>
      <c r="I662" s="213"/>
      <c r="J662" s="209"/>
      <c r="K662" s="209"/>
      <c r="L662" s="214"/>
      <c r="M662" s="215"/>
      <c r="N662" s="216"/>
      <c r="O662" s="216"/>
      <c r="P662" s="216"/>
      <c r="Q662" s="216"/>
      <c r="R662" s="216"/>
      <c r="S662" s="216"/>
      <c r="T662" s="217"/>
      <c r="AT662" s="218" t="s">
        <v>248</v>
      </c>
      <c r="AU662" s="218" t="s">
        <v>78</v>
      </c>
      <c r="AV662" s="14" t="s">
        <v>78</v>
      </c>
      <c r="AW662" s="14" t="s">
        <v>31</v>
      </c>
      <c r="AX662" s="14" t="s">
        <v>76</v>
      </c>
      <c r="AY662" s="218" t="s">
        <v>231</v>
      </c>
    </row>
    <row r="663" spans="1:65" s="2" customFormat="1" ht="44.25" customHeight="1">
      <c r="A663" s="36"/>
      <c r="B663" s="37"/>
      <c r="C663" s="180" t="s">
        <v>187</v>
      </c>
      <c r="D663" s="180" t="s">
        <v>234</v>
      </c>
      <c r="E663" s="181" t="s">
        <v>1812</v>
      </c>
      <c r="F663" s="182" t="s">
        <v>1813</v>
      </c>
      <c r="G663" s="183" t="s">
        <v>243</v>
      </c>
      <c r="H663" s="184">
        <v>47.231999999999999</v>
      </c>
      <c r="I663" s="185"/>
      <c r="J663" s="186">
        <f>ROUND(I663*H663,2)</f>
        <v>0</v>
      </c>
      <c r="K663" s="182" t="s">
        <v>244</v>
      </c>
      <c r="L663" s="41"/>
      <c r="M663" s="187" t="s">
        <v>19</v>
      </c>
      <c r="N663" s="188" t="s">
        <v>40</v>
      </c>
      <c r="O663" s="66"/>
      <c r="P663" s="189">
        <f>O663*H663</f>
        <v>0</v>
      </c>
      <c r="Q663" s="189">
        <v>4.0000000000000002E-4</v>
      </c>
      <c r="R663" s="189">
        <f>Q663*H663</f>
        <v>1.8892800000000001E-2</v>
      </c>
      <c r="S663" s="189">
        <v>0</v>
      </c>
      <c r="T663" s="190">
        <f>S663*H663</f>
        <v>0</v>
      </c>
      <c r="U663" s="36"/>
      <c r="V663" s="36"/>
      <c r="W663" s="36"/>
      <c r="X663" s="36"/>
      <c r="Y663" s="36"/>
      <c r="Z663" s="36"/>
      <c r="AA663" s="36"/>
      <c r="AB663" s="36"/>
      <c r="AC663" s="36"/>
      <c r="AD663" s="36"/>
      <c r="AE663" s="36"/>
      <c r="AR663" s="191" t="s">
        <v>331</v>
      </c>
      <c r="AT663" s="191" t="s">
        <v>234</v>
      </c>
      <c r="AU663" s="191" t="s">
        <v>78</v>
      </c>
      <c r="AY663" s="19" t="s">
        <v>231</v>
      </c>
      <c r="BE663" s="192">
        <f>IF(N663="základní",J663,0)</f>
        <v>0</v>
      </c>
      <c r="BF663" s="192">
        <f>IF(N663="snížená",J663,0)</f>
        <v>0</v>
      </c>
      <c r="BG663" s="192">
        <f>IF(N663="zákl. přenesená",J663,0)</f>
        <v>0</v>
      </c>
      <c r="BH663" s="192">
        <f>IF(N663="sníž. přenesená",J663,0)</f>
        <v>0</v>
      </c>
      <c r="BI663" s="192">
        <f>IF(N663="nulová",J663,0)</f>
        <v>0</v>
      </c>
      <c r="BJ663" s="19" t="s">
        <v>76</v>
      </c>
      <c r="BK663" s="192">
        <f>ROUND(I663*H663,2)</f>
        <v>0</v>
      </c>
      <c r="BL663" s="19" t="s">
        <v>331</v>
      </c>
      <c r="BM663" s="191" t="s">
        <v>1814</v>
      </c>
    </row>
    <row r="664" spans="1:65" s="13" customFormat="1" ht="11.25">
      <c r="B664" s="198"/>
      <c r="C664" s="199"/>
      <c r="D664" s="193" t="s">
        <v>248</v>
      </c>
      <c r="E664" s="200" t="s">
        <v>19</v>
      </c>
      <c r="F664" s="201" t="s">
        <v>1793</v>
      </c>
      <c r="G664" s="199"/>
      <c r="H664" s="200" t="s">
        <v>19</v>
      </c>
      <c r="I664" s="202"/>
      <c r="J664" s="199"/>
      <c r="K664" s="199"/>
      <c r="L664" s="203"/>
      <c r="M664" s="204"/>
      <c r="N664" s="205"/>
      <c r="O664" s="205"/>
      <c r="P664" s="205"/>
      <c r="Q664" s="205"/>
      <c r="R664" s="205"/>
      <c r="S664" s="205"/>
      <c r="T664" s="206"/>
      <c r="AT664" s="207" t="s">
        <v>248</v>
      </c>
      <c r="AU664" s="207" t="s">
        <v>78</v>
      </c>
      <c r="AV664" s="13" t="s">
        <v>76</v>
      </c>
      <c r="AW664" s="13" t="s">
        <v>31</v>
      </c>
      <c r="AX664" s="13" t="s">
        <v>69</v>
      </c>
      <c r="AY664" s="207" t="s">
        <v>231</v>
      </c>
    </row>
    <row r="665" spans="1:65" s="14" customFormat="1" ht="11.25">
      <c r="B665" s="208"/>
      <c r="C665" s="209"/>
      <c r="D665" s="193" t="s">
        <v>248</v>
      </c>
      <c r="E665" s="210" t="s">
        <v>19</v>
      </c>
      <c r="F665" s="211" t="s">
        <v>1682</v>
      </c>
      <c r="G665" s="209"/>
      <c r="H665" s="212">
        <v>47.231999999999999</v>
      </c>
      <c r="I665" s="213"/>
      <c r="J665" s="209"/>
      <c r="K665" s="209"/>
      <c r="L665" s="214"/>
      <c r="M665" s="215"/>
      <c r="N665" s="216"/>
      <c r="O665" s="216"/>
      <c r="P665" s="216"/>
      <c r="Q665" s="216"/>
      <c r="R665" s="216"/>
      <c r="S665" s="216"/>
      <c r="T665" s="217"/>
      <c r="AT665" s="218" t="s">
        <v>248</v>
      </c>
      <c r="AU665" s="218" t="s">
        <v>78</v>
      </c>
      <c r="AV665" s="14" t="s">
        <v>78</v>
      </c>
      <c r="AW665" s="14" t="s">
        <v>31</v>
      </c>
      <c r="AX665" s="14" t="s">
        <v>76</v>
      </c>
      <c r="AY665" s="218" t="s">
        <v>231</v>
      </c>
    </row>
    <row r="666" spans="1:65" s="2" customFormat="1" ht="33" customHeight="1">
      <c r="A666" s="36"/>
      <c r="B666" s="37"/>
      <c r="C666" s="180" t="s">
        <v>190</v>
      </c>
      <c r="D666" s="180" t="s">
        <v>234</v>
      </c>
      <c r="E666" s="181" t="s">
        <v>1815</v>
      </c>
      <c r="F666" s="182" t="s">
        <v>1816</v>
      </c>
      <c r="G666" s="183" t="s">
        <v>342</v>
      </c>
      <c r="H666" s="184">
        <v>47.231999999999999</v>
      </c>
      <c r="I666" s="185"/>
      <c r="J666" s="186">
        <f>ROUND(I666*H666,2)</f>
        <v>0</v>
      </c>
      <c r="K666" s="182" t="s">
        <v>244</v>
      </c>
      <c r="L666" s="41"/>
      <c r="M666" s="187" t="s">
        <v>19</v>
      </c>
      <c r="N666" s="188" t="s">
        <v>40</v>
      </c>
      <c r="O666" s="66"/>
      <c r="P666" s="189">
        <f>O666*H666</f>
        <v>0</v>
      </c>
      <c r="Q666" s="189">
        <v>1.6000000000000001E-4</v>
      </c>
      <c r="R666" s="189">
        <f>Q666*H666</f>
        <v>7.5571200000000005E-3</v>
      </c>
      <c r="S666" s="189">
        <v>0</v>
      </c>
      <c r="T666" s="190">
        <f>S666*H666</f>
        <v>0</v>
      </c>
      <c r="U666" s="36"/>
      <c r="V666" s="36"/>
      <c r="W666" s="36"/>
      <c r="X666" s="36"/>
      <c r="Y666" s="36"/>
      <c r="Z666" s="36"/>
      <c r="AA666" s="36"/>
      <c r="AB666" s="36"/>
      <c r="AC666" s="36"/>
      <c r="AD666" s="36"/>
      <c r="AE666" s="36"/>
      <c r="AR666" s="191" t="s">
        <v>331</v>
      </c>
      <c r="AT666" s="191" t="s">
        <v>234</v>
      </c>
      <c r="AU666" s="191" t="s">
        <v>78</v>
      </c>
      <c r="AY666" s="19" t="s">
        <v>231</v>
      </c>
      <c r="BE666" s="192">
        <f>IF(N666="základní",J666,0)</f>
        <v>0</v>
      </c>
      <c r="BF666" s="192">
        <f>IF(N666="snížená",J666,0)</f>
        <v>0</v>
      </c>
      <c r="BG666" s="192">
        <f>IF(N666="zákl. přenesená",J666,0)</f>
        <v>0</v>
      </c>
      <c r="BH666" s="192">
        <f>IF(N666="sníž. přenesená",J666,0)</f>
        <v>0</v>
      </c>
      <c r="BI666" s="192">
        <f>IF(N666="nulová",J666,0)</f>
        <v>0</v>
      </c>
      <c r="BJ666" s="19" t="s">
        <v>76</v>
      </c>
      <c r="BK666" s="192">
        <f>ROUND(I666*H666,2)</f>
        <v>0</v>
      </c>
      <c r="BL666" s="19" t="s">
        <v>331</v>
      </c>
      <c r="BM666" s="191" t="s">
        <v>1817</v>
      </c>
    </row>
    <row r="667" spans="1:65" s="14" customFormat="1" ht="11.25">
      <c r="B667" s="208"/>
      <c r="C667" s="209"/>
      <c r="D667" s="193" t="s">
        <v>248</v>
      </c>
      <c r="E667" s="210" t="s">
        <v>19</v>
      </c>
      <c r="F667" s="211" t="s">
        <v>1818</v>
      </c>
      <c r="G667" s="209"/>
      <c r="H667" s="212">
        <v>47.231999999999999</v>
      </c>
      <c r="I667" s="213"/>
      <c r="J667" s="209"/>
      <c r="K667" s="209"/>
      <c r="L667" s="214"/>
      <c r="M667" s="215"/>
      <c r="N667" s="216"/>
      <c r="O667" s="216"/>
      <c r="P667" s="216"/>
      <c r="Q667" s="216"/>
      <c r="R667" s="216"/>
      <c r="S667" s="216"/>
      <c r="T667" s="217"/>
      <c r="AT667" s="218" t="s">
        <v>248</v>
      </c>
      <c r="AU667" s="218" t="s">
        <v>78</v>
      </c>
      <c r="AV667" s="14" t="s">
        <v>78</v>
      </c>
      <c r="AW667" s="14" t="s">
        <v>31</v>
      </c>
      <c r="AX667" s="14" t="s">
        <v>76</v>
      </c>
      <c r="AY667" s="218" t="s">
        <v>231</v>
      </c>
    </row>
    <row r="668" spans="1:65" s="2" customFormat="1" ht="24.2" customHeight="1">
      <c r="A668" s="36"/>
      <c r="B668" s="37"/>
      <c r="C668" s="180" t="s">
        <v>193</v>
      </c>
      <c r="D668" s="180" t="s">
        <v>234</v>
      </c>
      <c r="E668" s="181" t="s">
        <v>1819</v>
      </c>
      <c r="F668" s="182" t="s">
        <v>1820</v>
      </c>
      <c r="G668" s="183" t="s">
        <v>243</v>
      </c>
      <c r="H668" s="184">
        <v>47.231999999999999</v>
      </c>
      <c r="I668" s="185"/>
      <c r="J668" s="186">
        <f>ROUND(I668*H668,2)</f>
        <v>0</v>
      </c>
      <c r="K668" s="182" t="s">
        <v>244</v>
      </c>
      <c r="L668" s="41"/>
      <c r="M668" s="187" t="s">
        <v>19</v>
      </c>
      <c r="N668" s="188" t="s">
        <v>40</v>
      </c>
      <c r="O668" s="66"/>
      <c r="P668" s="189">
        <f>O668*H668</f>
        <v>0</v>
      </c>
      <c r="Q668" s="189">
        <v>0</v>
      </c>
      <c r="R668" s="189">
        <f>Q668*H668</f>
        <v>0</v>
      </c>
      <c r="S668" s="189">
        <v>0</v>
      </c>
      <c r="T668" s="190">
        <f>S668*H668</f>
        <v>0</v>
      </c>
      <c r="U668" s="36"/>
      <c r="V668" s="36"/>
      <c r="W668" s="36"/>
      <c r="X668" s="36"/>
      <c r="Y668" s="36"/>
      <c r="Z668" s="36"/>
      <c r="AA668" s="36"/>
      <c r="AB668" s="36"/>
      <c r="AC668" s="36"/>
      <c r="AD668" s="36"/>
      <c r="AE668" s="36"/>
      <c r="AR668" s="191" t="s">
        <v>331</v>
      </c>
      <c r="AT668" s="191" t="s">
        <v>234</v>
      </c>
      <c r="AU668" s="191" t="s">
        <v>78</v>
      </c>
      <c r="AY668" s="19" t="s">
        <v>231</v>
      </c>
      <c r="BE668" s="192">
        <f>IF(N668="základní",J668,0)</f>
        <v>0</v>
      </c>
      <c r="BF668" s="192">
        <f>IF(N668="snížená",J668,0)</f>
        <v>0</v>
      </c>
      <c r="BG668" s="192">
        <f>IF(N668="zákl. přenesená",J668,0)</f>
        <v>0</v>
      </c>
      <c r="BH668" s="192">
        <f>IF(N668="sníž. přenesená",J668,0)</f>
        <v>0</v>
      </c>
      <c r="BI668" s="192">
        <f>IF(N668="nulová",J668,0)</f>
        <v>0</v>
      </c>
      <c r="BJ668" s="19" t="s">
        <v>76</v>
      </c>
      <c r="BK668" s="192">
        <f>ROUND(I668*H668,2)</f>
        <v>0</v>
      </c>
      <c r="BL668" s="19" t="s">
        <v>331</v>
      </c>
      <c r="BM668" s="191" t="s">
        <v>1821</v>
      </c>
    </row>
    <row r="669" spans="1:65" s="2" customFormat="1" ht="39">
      <c r="A669" s="36"/>
      <c r="B669" s="37"/>
      <c r="C669" s="38"/>
      <c r="D669" s="193" t="s">
        <v>246</v>
      </c>
      <c r="E669" s="38"/>
      <c r="F669" s="194" t="s">
        <v>1822</v>
      </c>
      <c r="G669" s="38"/>
      <c r="H669" s="38"/>
      <c r="I669" s="195"/>
      <c r="J669" s="38"/>
      <c r="K669" s="38"/>
      <c r="L669" s="41"/>
      <c r="M669" s="196"/>
      <c r="N669" s="197"/>
      <c r="O669" s="66"/>
      <c r="P669" s="66"/>
      <c r="Q669" s="66"/>
      <c r="R669" s="66"/>
      <c r="S669" s="66"/>
      <c r="T669" s="67"/>
      <c r="U669" s="36"/>
      <c r="V669" s="36"/>
      <c r="W669" s="36"/>
      <c r="X669" s="36"/>
      <c r="Y669" s="36"/>
      <c r="Z669" s="36"/>
      <c r="AA669" s="36"/>
      <c r="AB669" s="36"/>
      <c r="AC669" s="36"/>
      <c r="AD669" s="36"/>
      <c r="AE669" s="36"/>
      <c r="AT669" s="19" t="s">
        <v>246</v>
      </c>
      <c r="AU669" s="19" t="s">
        <v>78</v>
      </c>
    </row>
    <row r="670" spans="1:65" s="13" customFormat="1" ht="11.25">
      <c r="B670" s="198"/>
      <c r="C670" s="199"/>
      <c r="D670" s="193" t="s">
        <v>248</v>
      </c>
      <c r="E670" s="200" t="s">
        <v>19</v>
      </c>
      <c r="F670" s="201" t="s">
        <v>1793</v>
      </c>
      <c r="G670" s="199"/>
      <c r="H670" s="200" t="s">
        <v>19</v>
      </c>
      <c r="I670" s="202"/>
      <c r="J670" s="199"/>
      <c r="K670" s="199"/>
      <c r="L670" s="203"/>
      <c r="M670" s="204"/>
      <c r="N670" s="205"/>
      <c r="O670" s="205"/>
      <c r="P670" s="205"/>
      <c r="Q670" s="205"/>
      <c r="R670" s="205"/>
      <c r="S670" s="205"/>
      <c r="T670" s="206"/>
      <c r="AT670" s="207" t="s">
        <v>248</v>
      </c>
      <c r="AU670" s="207" t="s">
        <v>78</v>
      </c>
      <c r="AV670" s="13" t="s">
        <v>76</v>
      </c>
      <c r="AW670" s="13" t="s">
        <v>31</v>
      </c>
      <c r="AX670" s="13" t="s">
        <v>69</v>
      </c>
      <c r="AY670" s="207" t="s">
        <v>231</v>
      </c>
    </row>
    <row r="671" spans="1:65" s="14" customFormat="1" ht="11.25">
      <c r="B671" s="208"/>
      <c r="C671" s="209"/>
      <c r="D671" s="193" t="s">
        <v>248</v>
      </c>
      <c r="E671" s="210" t="s">
        <v>19</v>
      </c>
      <c r="F671" s="211" t="s">
        <v>1682</v>
      </c>
      <c r="G671" s="209"/>
      <c r="H671" s="212">
        <v>47.231999999999999</v>
      </c>
      <c r="I671" s="213"/>
      <c r="J671" s="209"/>
      <c r="K671" s="209"/>
      <c r="L671" s="214"/>
      <c r="M671" s="215"/>
      <c r="N671" s="216"/>
      <c r="O671" s="216"/>
      <c r="P671" s="216"/>
      <c r="Q671" s="216"/>
      <c r="R671" s="216"/>
      <c r="S671" s="216"/>
      <c r="T671" s="217"/>
      <c r="AT671" s="218" t="s">
        <v>248</v>
      </c>
      <c r="AU671" s="218" t="s">
        <v>78</v>
      </c>
      <c r="AV671" s="14" t="s">
        <v>78</v>
      </c>
      <c r="AW671" s="14" t="s">
        <v>31</v>
      </c>
      <c r="AX671" s="14" t="s">
        <v>76</v>
      </c>
      <c r="AY671" s="218" t="s">
        <v>231</v>
      </c>
    </row>
    <row r="672" spans="1:65" s="2" customFormat="1" ht="16.5" customHeight="1">
      <c r="A672" s="36"/>
      <c r="B672" s="37"/>
      <c r="C672" s="247" t="s">
        <v>1823</v>
      </c>
      <c r="D672" s="247" t="s">
        <v>638</v>
      </c>
      <c r="E672" s="248" t="s">
        <v>721</v>
      </c>
      <c r="F672" s="249" t="s">
        <v>722</v>
      </c>
      <c r="G672" s="250" t="s">
        <v>243</v>
      </c>
      <c r="H672" s="251">
        <v>54.317</v>
      </c>
      <c r="I672" s="252"/>
      <c r="J672" s="253">
        <f>ROUND(I672*H672,2)</f>
        <v>0</v>
      </c>
      <c r="K672" s="249" t="s">
        <v>244</v>
      </c>
      <c r="L672" s="254"/>
      <c r="M672" s="255" t="s">
        <v>19</v>
      </c>
      <c r="N672" s="256" t="s">
        <v>40</v>
      </c>
      <c r="O672" s="66"/>
      <c r="P672" s="189">
        <f>O672*H672</f>
        <v>0</v>
      </c>
      <c r="Q672" s="189">
        <v>2.9999999999999997E-4</v>
      </c>
      <c r="R672" s="189">
        <f>Q672*H672</f>
        <v>1.62951E-2</v>
      </c>
      <c r="S672" s="189">
        <v>0</v>
      </c>
      <c r="T672" s="190">
        <f>S672*H672</f>
        <v>0</v>
      </c>
      <c r="U672" s="36"/>
      <c r="V672" s="36"/>
      <c r="W672" s="36"/>
      <c r="X672" s="36"/>
      <c r="Y672" s="36"/>
      <c r="Z672" s="36"/>
      <c r="AA672" s="36"/>
      <c r="AB672" s="36"/>
      <c r="AC672" s="36"/>
      <c r="AD672" s="36"/>
      <c r="AE672" s="36"/>
      <c r="AR672" s="191" t="s">
        <v>423</v>
      </c>
      <c r="AT672" s="191" t="s">
        <v>638</v>
      </c>
      <c r="AU672" s="191" t="s">
        <v>78</v>
      </c>
      <c r="AY672" s="19" t="s">
        <v>231</v>
      </c>
      <c r="BE672" s="192">
        <f>IF(N672="základní",J672,0)</f>
        <v>0</v>
      </c>
      <c r="BF672" s="192">
        <f>IF(N672="snížená",J672,0)</f>
        <v>0</v>
      </c>
      <c r="BG672" s="192">
        <f>IF(N672="zákl. přenesená",J672,0)</f>
        <v>0</v>
      </c>
      <c r="BH672" s="192">
        <f>IF(N672="sníž. přenesená",J672,0)</f>
        <v>0</v>
      </c>
      <c r="BI672" s="192">
        <f>IF(N672="nulová",J672,0)</f>
        <v>0</v>
      </c>
      <c r="BJ672" s="19" t="s">
        <v>76</v>
      </c>
      <c r="BK672" s="192">
        <f>ROUND(I672*H672,2)</f>
        <v>0</v>
      </c>
      <c r="BL672" s="19" t="s">
        <v>331</v>
      </c>
      <c r="BM672" s="191" t="s">
        <v>1824</v>
      </c>
    </row>
    <row r="673" spans="1:65" s="14" customFormat="1" ht="11.25">
      <c r="B673" s="208"/>
      <c r="C673" s="209"/>
      <c r="D673" s="193" t="s">
        <v>248</v>
      </c>
      <c r="E673" s="210" t="s">
        <v>19</v>
      </c>
      <c r="F673" s="211" t="s">
        <v>1811</v>
      </c>
      <c r="G673" s="209"/>
      <c r="H673" s="212">
        <v>54.317</v>
      </c>
      <c r="I673" s="213"/>
      <c r="J673" s="209"/>
      <c r="K673" s="209"/>
      <c r="L673" s="214"/>
      <c r="M673" s="215"/>
      <c r="N673" s="216"/>
      <c r="O673" s="216"/>
      <c r="P673" s="216"/>
      <c r="Q673" s="216"/>
      <c r="R673" s="216"/>
      <c r="S673" s="216"/>
      <c r="T673" s="217"/>
      <c r="AT673" s="218" t="s">
        <v>248</v>
      </c>
      <c r="AU673" s="218" t="s">
        <v>78</v>
      </c>
      <c r="AV673" s="14" t="s">
        <v>78</v>
      </c>
      <c r="AW673" s="14" t="s">
        <v>31</v>
      </c>
      <c r="AX673" s="14" t="s">
        <v>76</v>
      </c>
      <c r="AY673" s="218" t="s">
        <v>231</v>
      </c>
    </row>
    <row r="674" spans="1:65" s="2" customFormat="1" ht="49.15" customHeight="1">
      <c r="A674" s="36"/>
      <c r="B674" s="37"/>
      <c r="C674" s="180" t="s">
        <v>1825</v>
      </c>
      <c r="D674" s="180" t="s">
        <v>234</v>
      </c>
      <c r="E674" s="181" t="s">
        <v>1826</v>
      </c>
      <c r="F674" s="182" t="s">
        <v>1827</v>
      </c>
      <c r="G674" s="183" t="s">
        <v>404</v>
      </c>
      <c r="H674" s="184">
        <v>1.778</v>
      </c>
      <c r="I674" s="185"/>
      <c r="J674" s="186">
        <f>ROUND(I674*H674,2)</f>
        <v>0</v>
      </c>
      <c r="K674" s="182" t="s">
        <v>244</v>
      </c>
      <c r="L674" s="41"/>
      <c r="M674" s="187" t="s">
        <v>19</v>
      </c>
      <c r="N674" s="188" t="s">
        <v>40</v>
      </c>
      <c r="O674" s="66"/>
      <c r="P674" s="189">
        <f>O674*H674</f>
        <v>0</v>
      </c>
      <c r="Q674" s="189">
        <v>0</v>
      </c>
      <c r="R674" s="189">
        <f>Q674*H674</f>
        <v>0</v>
      </c>
      <c r="S674" s="189">
        <v>0</v>
      </c>
      <c r="T674" s="190">
        <f>S674*H674</f>
        <v>0</v>
      </c>
      <c r="U674" s="36"/>
      <c r="V674" s="36"/>
      <c r="W674" s="36"/>
      <c r="X674" s="36"/>
      <c r="Y674" s="36"/>
      <c r="Z674" s="36"/>
      <c r="AA674" s="36"/>
      <c r="AB674" s="36"/>
      <c r="AC674" s="36"/>
      <c r="AD674" s="36"/>
      <c r="AE674" s="36"/>
      <c r="AR674" s="191" t="s">
        <v>331</v>
      </c>
      <c r="AT674" s="191" t="s">
        <v>234</v>
      </c>
      <c r="AU674" s="191" t="s">
        <v>78</v>
      </c>
      <c r="AY674" s="19" t="s">
        <v>231</v>
      </c>
      <c r="BE674" s="192">
        <f>IF(N674="základní",J674,0)</f>
        <v>0</v>
      </c>
      <c r="BF674" s="192">
        <f>IF(N674="snížená",J674,0)</f>
        <v>0</v>
      </c>
      <c r="BG674" s="192">
        <f>IF(N674="zákl. přenesená",J674,0)</f>
        <v>0</v>
      </c>
      <c r="BH674" s="192">
        <f>IF(N674="sníž. přenesená",J674,0)</f>
        <v>0</v>
      </c>
      <c r="BI674" s="192">
        <f>IF(N674="nulová",J674,0)</f>
        <v>0</v>
      </c>
      <c r="BJ674" s="19" t="s">
        <v>76</v>
      </c>
      <c r="BK674" s="192">
        <f>ROUND(I674*H674,2)</f>
        <v>0</v>
      </c>
      <c r="BL674" s="19" t="s">
        <v>331</v>
      </c>
      <c r="BM674" s="191" t="s">
        <v>1828</v>
      </c>
    </row>
    <row r="675" spans="1:65" s="2" customFormat="1" ht="126.75">
      <c r="A675" s="36"/>
      <c r="B675" s="37"/>
      <c r="C675" s="38"/>
      <c r="D675" s="193" t="s">
        <v>246</v>
      </c>
      <c r="E675" s="38"/>
      <c r="F675" s="194" t="s">
        <v>1223</v>
      </c>
      <c r="G675" s="38"/>
      <c r="H675" s="38"/>
      <c r="I675" s="195"/>
      <c r="J675" s="38"/>
      <c r="K675" s="38"/>
      <c r="L675" s="41"/>
      <c r="M675" s="196"/>
      <c r="N675" s="197"/>
      <c r="O675" s="66"/>
      <c r="P675" s="66"/>
      <c r="Q675" s="66"/>
      <c r="R675" s="66"/>
      <c r="S675" s="66"/>
      <c r="T675" s="67"/>
      <c r="U675" s="36"/>
      <c r="V675" s="36"/>
      <c r="W675" s="36"/>
      <c r="X675" s="36"/>
      <c r="Y675" s="36"/>
      <c r="Z675" s="36"/>
      <c r="AA675" s="36"/>
      <c r="AB675" s="36"/>
      <c r="AC675" s="36"/>
      <c r="AD675" s="36"/>
      <c r="AE675" s="36"/>
      <c r="AT675" s="19" t="s">
        <v>246</v>
      </c>
      <c r="AU675" s="19" t="s">
        <v>78</v>
      </c>
    </row>
    <row r="676" spans="1:65" s="12" customFormat="1" ht="22.9" customHeight="1">
      <c r="B676" s="164"/>
      <c r="C676" s="165"/>
      <c r="D676" s="166" t="s">
        <v>68</v>
      </c>
      <c r="E676" s="178" t="s">
        <v>1829</v>
      </c>
      <c r="F676" s="178" t="s">
        <v>1830</v>
      </c>
      <c r="G676" s="165"/>
      <c r="H676" s="165"/>
      <c r="I676" s="168"/>
      <c r="J676" s="179">
        <f>BK676</f>
        <v>0</v>
      </c>
      <c r="K676" s="165"/>
      <c r="L676" s="170"/>
      <c r="M676" s="171"/>
      <c r="N676" s="172"/>
      <c r="O676" s="172"/>
      <c r="P676" s="173">
        <f>SUM(P677:P779)</f>
        <v>0</v>
      </c>
      <c r="Q676" s="172"/>
      <c r="R676" s="173">
        <f>SUM(R677:R779)</f>
        <v>1.8315005</v>
      </c>
      <c r="S676" s="172"/>
      <c r="T676" s="174">
        <f>SUM(T677:T779)</f>
        <v>0</v>
      </c>
      <c r="AR676" s="175" t="s">
        <v>78</v>
      </c>
      <c r="AT676" s="176" t="s">
        <v>68</v>
      </c>
      <c r="AU676" s="176" t="s">
        <v>76</v>
      </c>
      <c r="AY676" s="175" t="s">
        <v>231</v>
      </c>
      <c r="BK676" s="177">
        <f>SUM(BK677:BK779)</f>
        <v>0</v>
      </c>
    </row>
    <row r="677" spans="1:65" s="2" customFormat="1" ht="44.25" customHeight="1">
      <c r="A677" s="36"/>
      <c r="B677" s="37"/>
      <c r="C677" s="180" t="s">
        <v>1831</v>
      </c>
      <c r="D677" s="180" t="s">
        <v>234</v>
      </c>
      <c r="E677" s="181" t="s">
        <v>1832</v>
      </c>
      <c r="F677" s="182" t="s">
        <v>1833</v>
      </c>
      <c r="G677" s="183" t="s">
        <v>243</v>
      </c>
      <c r="H677" s="184">
        <v>76.23</v>
      </c>
      <c r="I677" s="185"/>
      <c r="J677" s="186">
        <f>ROUND(I677*H677,2)</f>
        <v>0</v>
      </c>
      <c r="K677" s="182" t="s">
        <v>244</v>
      </c>
      <c r="L677" s="41"/>
      <c r="M677" s="187" t="s">
        <v>19</v>
      </c>
      <c r="N677" s="188" t="s">
        <v>40</v>
      </c>
      <c r="O677" s="66"/>
      <c r="P677" s="189">
        <f>O677*H677</f>
        <v>0</v>
      </c>
      <c r="Q677" s="189">
        <v>2.9999999999999997E-4</v>
      </c>
      <c r="R677" s="189">
        <f>Q677*H677</f>
        <v>2.2869E-2</v>
      </c>
      <c r="S677" s="189">
        <v>0</v>
      </c>
      <c r="T677" s="190">
        <f>S677*H677</f>
        <v>0</v>
      </c>
      <c r="U677" s="36"/>
      <c r="V677" s="36"/>
      <c r="W677" s="36"/>
      <c r="X677" s="36"/>
      <c r="Y677" s="36"/>
      <c r="Z677" s="36"/>
      <c r="AA677" s="36"/>
      <c r="AB677" s="36"/>
      <c r="AC677" s="36"/>
      <c r="AD677" s="36"/>
      <c r="AE677" s="36"/>
      <c r="AR677" s="191" t="s">
        <v>331</v>
      </c>
      <c r="AT677" s="191" t="s">
        <v>234</v>
      </c>
      <c r="AU677" s="191" t="s">
        <v>78</v>
      </c>
      <c r="AY677" s="19" t="s">
        <v>231</v>
      </c>
      <c r="BE677" s="192">
        <f>IF(N677="základní",J677,0)</f>
        <v>0</v>
      </c>
      <c r="BF677" s="192">
        <f>IF(N677="snížená",J677,0)</f>
        <v>0</v>
      </c>
      <c r="BG677" s="192">
        <f>IF(N677="zákl. přenesená",J677,0)</f>
        <v>0</v>
      </c>
      <c r="BH677" s="192">
        <f>IF(N677="sníž. přenesená",J677,0)</f>
        <v>0</v>
      </c>
      <c r="BI677" s="192">
        <f>IF(N677="nulová",J677,0)</f>
        <v>0</v>
      </c>
      <c r="BJ677" s="19" t="s">
        <v>76</v>
      </c>
      <c r="BK677" s="192">
        <f>ROUND(I677*H677,2)</f>
        <v>0</v>
      </c>
      <c r="BL677" s="19" t="s">
        <v>331</v>
      </c>
      <c r="BM677" s="191" t="s">
        <v>1834</v>
      </c>
    </row>
    <row r="678" spans="1:65" s="13" customFormat="1" ht="11.25">
      <c r="B678" s="198"/>
      <c r="C678" s="199"/>
      <c r="D678" s="193" t="s">
        <v>248</v>
      </c>
      <c r="E678" s="200" t="s">
        <v>19</v>
      </c>
      <c r="F678" s="201" t="s">
        <v>1835</v>
      </c>
      <c r="G678" s="199"/>
      <c r="H678" s="200" t="s">
        <v>19</v>
      </c>
      <c r="I678" s="202"/>
      <c r="J678" s="199"/>
      <c r="K678" s="199"/>
      <c r="L678" s="203"/>
      <c r="M678" s="204"/>
      <c r="N678" s="205"/>
      <c r="O678" s="205"/>
      <c r="P678" s="205"/>
      <c r="Q678" s="205"/>
      <c r="R678" s="205"/>
      <c r="S678" s="205"/>
      <c r="T678" s="206"/>
      <c r="AT678" s="207" t="s">
        <v>248</v>
      </c>
      <c r="AU678" s="207" t="s">
        <v>78</v>
      </c>
      <c r="AV678" s="13" t="s">
        <v>76</v>
      </c>
      <c r="AW678" s="13" t="s">
        <v>31</v>
      </c>
      <c r="AX678" s="13" t="s">
        <v>69</v>
      </c>
      <c r="AY678" s="207" t="s">
        <v>231</v>
      </c>
    </row>
    <row r="679" spans="1:65" s="14" customFormat="1" ht="11.25">
      <c r="B679" s="208"/>
      <c r="C679" s="209"/>
      <c r="D679" s="193" t="s">
        <v>248</v>
      </c>
      <c r="E679" s="210" t="s">
        <v>19</v>
      </c>
      <c r="F679" s="211" t="s">
        <v>1836</v>
      </c>
      <c r="G679" s="209"/>
      <c r="H679" s="212">
        <v>76.23</v>
      </c>
      <c r="I679" s="213"/>
      <c r="J679" s="209"/>
      <c r="K679" s="209"/>
      <c r="L679" s="214"/>
      <c r="M679" s="215"/>
      <c r="N679" s="216"/>
      <c r="O679" s="216"/>
      <c r="P679" s="216"/>
      <c r="Q679" s="216"/>
      <c r="R679" s="216"/>
      <c r="S679" s="216"/>
      <c r="T679" s="217"/>
      <c r="AT679" s="218" t="s">
        <v>248</v>
      </c>
      <c r="AU679" s="218" t="s">
        <v>78</v>
      </c>
      <c r="AV679" s="14" t="s">
        <v>78</v>
      </c>
      <c r="AW679" s="14" t="s">
        <v>31</v>
      </c>
      <c r="AX679" s="14" t="s">
        <v>76</v>
      </c>
      <c r="AY679" s="218" t="s">
        <v>231</v>
      </c>
    </row>
    <row r="680" spans="1:65" s="2" customFormat="1" ht="21.75" customHeight="1">
      <c r="A680" s="36"/>
      <c r="B680" s="37"/>
      <c r="C680" s="247" t="s">
        <v>1837</v>
      </c>
      <c r="D680" s="247" t="s">
        <v>638</v>
      </c>
      <c r="E680" s="248" t="s">
        <v>1838</v>
      </c>
      <c r="F680" s="249" t="s">
        <v>1839</v>
      </c>
      <c r="G680" s="250" t="s">
        <v>243</v>
      </c>
      <c r="H680" s="251">
        <v>80.042000000000002</v>
      </c>
      <c r="I680" s="252"/>
      <c r="J680" s="253">
        <f>ROUND(I680*H680,2)</f>
        <v>0</v>
      </c>
      <c r="K680" s="249" t="s">
        <v>244</v>
      </c>
      <c r="L680" s="254"/>
      <c r="M680" s="255" t="s">
        <v>19</v>
      </c>
      <c r="N680" s="256" t="s">
        <v>40</v>
      </c>
      <c r="O680" s="66"/>
      <c r="P680" s="189">
        <f>O680*H680</f>
        <v>0</v>
      </c>
      <c r="Q680" s="189">
        <v>2.8E-3</v>
      </c>
      <c r="R680" s="189">
        <f>Q680*H680</f>
        <v>0.2241176</v>
      </c>
      <c r="S680" s="189">
        <v>0</v>
      </c>
      <c r="T680" s="190">
        <f>S680*H680</f>
        <v>0</v>
      </c>
      <c r="U680" s="36"/>
      <c r="V680" s="36"/>
      <c r="W680" s="36"/>
      <c r="X680" s="36"/>
      <c r="Y680" s="36"/>
      <c r="Z680" s="36"/>
      <c r="AA680" s="36"/>
      <c r="AB680" s="36"/>
      <c r="AC680" s="36"/>
      <c r="AD680" s="36"/>
      <c r="AE680" s="36"/>
      <c r="AR680" s="191" t="s">
        <v>423</v>
      </c>
      <c r="AT680" s="191" t="s">
        <v>638</v>
      </c>
      <c r="AU680" s="191" t="s">
        <v>78</v>
      </c>
      <c r="AY680" s="19" t="s">
        <v>231</v>
      </c>
      <c r="BE680" s="192">
        <f>IF(N680="základní",J680,0)</f>
        <v>0</v>
      </c>
      <c r="BF680" s="192">
        <f>IF(N680="snížená",J680,0)</f>
        <v>0</v>
      </c>
      <c r="BG680" s="192">
        <f>IF(N680="zákl. přenesená",J680,0)</f>
        <v>0</v>
      </c>
      <c r="BH680" s="192">
        <f>IF(N680="sníž. přenesená",J680,0)</f>
        <v>0</v>
      </c>
      <c r="BI680" s="192">
        <f>IF(N680="nulová",J680,0)</f>
        <v>0</v>
      </c>
      <c r="BJ680" s="19" t="s">
        <v>76</v>
      </c>
      <c r="BK680" s="192">
        <f>ROUND(I680*H680,2)</f>
        <v>0</v>
      </c>
      <c r="BL680" s="19" t="s">
        <v>331</v>
      </c>
      <c r="BM680" s="191" t="s">
        <v>1840</v>
      </c>
    </row>
    <row r="681" spans="1:65" s="13" customFormat="1" ht="11.25">
      <c r="B681" s="198"/>
      <c r="C681" s="199"/>
      <c r="D681" s="193" t="s">
        <v>248</v>
      </c>
      <c r="E681" s="200" t="s">
        <v>19</v>
      </c>
      <c r="F681" s="201" t="s">
        <v>1835</v>
      </c>
      <c r="G681" s="199"/>
      <c r="H681" s="200" t="s">
        <v>19</v>
      </c>
      <c r="I681" s="202"/>
      <c r="J681" s="199"/>
      <c r="K681" s="199"/>
      <c r="L681" s="203"/>
      <c r="M681" s="204"/>
      <c r="N681" s="205"/>
      <c r="O681" s="205"/>
      <c r="P681" s="205"/>
      <c r="Q681" s="205"/>
      <c r="R681" s="205"/>
      <c r="S681" s="205"/>
      <c r="T681" s="206"/>
      <c r="AT681" s="207" t="s">
        <v>248</v>
      </c>
      <c r="AU681" s="207" t="s">
        <v>78</v>
      </c>
      <c r="AV681" s="13" t="s">
        <v>76</v>
      </c>
      <c r="AW681" s="13" t="s">
        <v>31</v>
      </c>
      <c r="AX681" s="13" t="s">
        <v>69</v>
      </c>
      <c r="AY681" s="207" t="s">
        <v>231</v>
      </c>
    </row>
    <row r="682" spans="1:65" s="14" customFormat="1" ht="11.25">
      <c r="B682" s="208"/>
      <c r="C682" s="209"/>
      <c r="D682" s="193" t="s">
        <v>248</v>
      </c>
      <c r="E682" s="210" t="s">
        <v>19</v>
      </c>
      <c r="F682" s="211" t="s">
        <v>1841</v>
      </c>
      <c r="G682" s="209"/>
      <c r="H682" s="212">
        <v>80.042000000000002</v>
      </c>
      <c r="I682" s="213"/>
      <c r="J682" s="209"/>
      <c r="K682" s="209"/>
      <c r="L682" s="214"/>
      <c r="M682" s="215"/>
      <c r="N682" s="216"/>
      <c r="O682" s="216"/>
      <c r="P682" s="216"/>
      <c r="Q682" s="216"/>
      <c r="R682" s="216"/>
      <c r="S682" s="216"/>
      <c r="T682" s="217"/>
      <c r="AT682" s="218" t="s">
        <v>248</v>
      </c>
      <c r="AU682" s="218" t="s">
        <v>78</v>
      </c>
      <c r="AV682" s="14" t="s">
        <v>78</v>
      </c>
      <c r="AW682" s="14" t="s">
        <v>31</v>
      </c>
      <c r="AX682" s="14" t="s">
        <v>76</v>
      </c>
      <c r="AY682" s="218" t="s">
        <v>231</v>
      </c>
    </row>
    <row r="683" spans="1:65" s="2" customFormat="1" ht="37.9" customHeight="1">
      <c r="A683" s="36"/>
      <c r="B683" s="37"/>
      <c r="C683" s="180" t="s">
        <v>1842</v>
      </c>
      <c r="D683" s="180" t="s">
        <v>234</v>
      </c>
      <c r="E683" s="181" t="s">
        <v>1843</v>
      </c>
      <c r="F683" s="182" t="s">
        <v>1844</v>
      </c>
      <c r="G683" s="183" t="s">
        <v>243</v>
      </c>
      <c r="H683" s="184">
        <v>95.6</v>
      </c>
      <c r="I683" s="185"/>
      <c r="J683" s="186">
        <f>ROUND(I683*H683,2)</f>
        <v>0</v>
      </c>
      <c r="K683" s="182" t="s">
        <v>244</v>
      </c>
      <c r="L683" s="41"/>
      <c r="M683" s="187" t="s">
        <v>19</v>
      </c>
      <c r="N683" s="188" t="s">
        <v>40</v>
      </c>
      <c r="O683" s="66"/>
      <c r="P683" s="189">
        <f>O683*H683</f>
        <v>0</v>
      </c>
      <c r="Q683" s="189">
        <v>0</v>
      </c>
      <c r="R683" s="189">
        <f>Q683*H683</f>
        <v>0</v>
      </c>
      <c r="S683" s="189">
        <v>0</v>
      </c>
      <c r="T683" s="190">
        <f>S683*H683</f>
        <v>0</v>
      </c>
      <c r="U683" s="36"/>
      <c r="V683" s="36"/>
      <c r="W683" s="36"/>
      <c r="X683" s="36"/>
      <c r="Y683" s="36"/>
      <c r="Z683" s="36"/>
      <c r="AA683" s="36"/>
      <c r="AB683" s="36"/>
      <c r="AC683" s="36"/>
      <c r="AD683" s="36"/>
      <c r="AE683" s="36"/>
      <c r="AR683" s="191" t="s">
        <v>331</v>
      </c>
      <c r="AT683" s="191" t="s">
        <v>234</v>
      </c>
      <c r="AU683" s="191" t="s">
        <v>78</v>
      </c>
      <c r="AY683" s="19" t="s">
        <v>231</v>
      </c>
      <c r="BE683" s="192">
        <f>IF(N683="základní",J683,0)</f>
        <v>0</v>
      </c>
      <c r="BF683" s="192">
        <f>IF(N683="snížená",J683,0)</f>
        <v>0</v>
      </c>
      <c r="BG683" s="192">
        <f>IF(N683="zákl. přenesená",J683,0)</f>
        <v>0</v>
      </c>
      <c r="BH683" s="192">
        <f>IF(N683="sníž. přenesená",J683,0)</f>
        <v>0</v>
      </c>
      <c r="BI683" s="192">
        <f>IF(N683="nulová",J683,0)</f>
        <v>0</v>
      </c>
      <c r="BJ683" s="19" t="s">
        <v>76</v>
      </c>
      <c r="BK683" s="192">
        <f>ROUND(I683*H683,2)</f>
        <v>0</v>
      </c>
      <c r="BL683" s="19" t="s">
        <v>331</v>
      </c>
      <c r="BM683" s="191" t="s">
        <v>1845</v>
      </c>
    </row>
    <row r="684" spans="1:65" s="2" customFormat="1" ht="48.75">
      <c r="A684" s="36"/>
      <c r="B684" s="37"/>
      <c r="C684" s="38"/>
      <c r="D684" s="193" t="s">
        <v>246</v>
      </c>
      <c r="E684" s="38"/>
      <c r="F684" s="194" t="s">
        <v>1846</v>
      </c>
      <c r="G684" s="38"/>
      <c r="H684" s="38"/>
      <c r="I684" s="195"/>
      <c r="J684" s="38"/>
      <c r="K684" s="38"/>
      <c r="L684" s="41"/>
      <c r="M684" s="196"/>
      <c r="N684" s="197"/>
      <c r="O684" s="66"/>
      <c r="P684" s="66"/>
      <c r="Q684" s="66"/>
      <c r="R684" s="66"/>
      <c r="S684" s="66"/>
      <c r="T684" s="67"/>
      <c r="U684" s="36"/>
      <c r="V684" s="36"/>
      <c r="W684" s="36"/>
      <c r="X684" s="36"/>
      <c r="Y684" s="36"/>
      <c r="Z684" s="36"/>
      <c r="AA684" s="36"/>
      <c r="AB684" s="36"/>
      <c r="AC684" s="36"/>
      <c r="AD684" s="36"/>
      <c r="AE684" s="36"/>
      <c r="AT684" s="19" t="s">
        <v>246</v>
      </c>
      <c r="AU684" s="19" t="s">
        <v>78</v>
      </c>
    </row>
    <row r="685" spans="1:65" s="13" customFormat="1" ht="11.25">
      <c r="B685" s="198"/>
      <c r="C685" s="199"/>
      <c r="D685" s="193" t="s">
        <v>248</v>
      </c>
      <c r="E685" s="200" t="s">
        <v>19</v>
      </c>
      <c r="F685" s="201" t="s">
        <v>1287</v>
      </c>
      <c r="G685" s="199"/>
      <c r="H685" s="200" t="s">
        <v>19</v>
      </c>
      <c r="I685" s="202"/>
      <c r="J685" s="199"/>
      <c r="K685" s="199"/>
      <c r="L685" s="203"/>
      <c r="M685" s="204"/>
      <c r="N685" s="205"/>
      <c r="O685" s="205"/>
      <c r="P685" s="205"/>
      <c r="Q685" s="205"/>
      <c r="R685" s="205"/>
      <c r="S685" s="205"/>
      <c r="T685" s="206"/>
      <c r="AT685" s="207" t="s">
        <v>248</v>
      </c>
      <c r="AU685" s="207" t="s">
        <v>78</v>
      </c>
      <c r="AV685" s="13" t="s">
        <v>76</v>
      </c>
      <c r="AW685" s="13" t="s">
        <v>31</v>
      </c>
      <c r="AX685" s="13" t="s">
        <v>69</v>
      </c>
      <c r="AY685" s="207" t="s">
        <v>231</v>
      </c>
    </row>
    <row r="686" spans="1:65" s="14" customFormat="1" ht="11.25">
      <c r="B686" s="208"/>
      <c r="C686" s="209"/>
      <c r="D686" s="193" t="s">
        <v>248</v>
      </c>
      <c r="E686" s="210" t="s">
        <v>19</v>
      </c>
      <c r="F686" s="211" t="s">
        <v>1847</v>
      </c>
      <c r="G686" s="209"/>
      <c r="H686" s="212">
        <v>95.6</v>
      </c>
      <c r="I686" s="213"/>
      <c r="J686" s="209"/>
      <c r="K686" s="209"/>
      <c r="L686" s="214"/>
      <c r="M686" s="215"/>
      <c r="N686" s="216"/>
      <c r="O686" s="216"/>
      <c r="P686" s="216"/>
      <c r="Q686" s="216"/>
      <c r="R686" s="216"/>
      <c r="S686" s="216"/>
      <c r="T686" s="217"/>
      <c r="AT686" s="218" t="s">
        <v>248</v>
      </c>
      <c r="AU686" s="218" t="s">
        <v>78</v>
      </c>
      <c r="AV686" s="14" t="s">
        <v>78</v>
      </c>
      <c r="AW686" s="14" t="s">
        <v>31</v>
      </c>
      <c r="AX686" s="14" t="s">
        <v>76</v>
      </c>
      <c r="AY686" s="218" t="s">
        <v>231</v>
      </c>
    </row>
    <row r="687" spans="1:65" s="2" customFormat="1" ht="24.2" customHeight="1">
      <c r="A687" s="36"/>
      <c r="B687" s="37"/>
      <c r="C687" s="247" t="s">
        <v>1848</v>
      </c>
      <c r="D687" s="247" t="s">
        <v>638</v>
      </c>
      <c r="E687" s="248" t="s">
        <v>1849</v>
      </c>
      <c r="F687" s="249" t="s">
        <v>1850</v>
      </c>
      <c r="G687" s="250" t="s">
        <v>243</v>
      </c>
      <c r="H687" s="251">
        <v>100.38</v>
      </c>
      <c r="I687" s="252"/>
      <c r="J687" s="253">
        <f>ROUND(I687*H687,2)</f>
        <v>0</v>
      </c>
      <c r="K687" s="249" t="s">
        <v>244</v>
      </c>
      <c r="L687" s="254"/>
      <c r="M687" s="255" t="s">
        <v>19</v>
      </c>
      <c r="N687" s="256" t="s">
        <v>40</v>
      </c>
      <c r="O687" s="66"/>
      <c r="P687" s="189">
        <f>O687*H687</f>
        <v>0</v>
      </c>
      <c r="Q687" s="189">
        <v>3.8600000000000001E-3</v>
      </c>
      <c r="R687" s="189">
        <f>Q687*H687</f>
        <v>0.3874668</v>
      </c>
      <c r="S687" s="189">
        <v>0</v>
      </c>
      <c r="T687" s="190">
        <f>S687*H687</f>
        <v>0</v>
      </c>
      <c r="U687" s="36"/>
      <c r="V687" s="36"/>
      <c r="W687" s="36"/>
      <c r="X687" s="36"/>
      <c r="Y687" s="36"/>
      <c r="Z687" s="36"/>
      <c r="AA687" s="36"/>
      <c r="AB687" s="36"/>
      <c r="AC687" s="36"/>
      <c r="AD687" s="36"/>
      <c r="AE687" s="36"/>
      <c r="AR687" s="191" t="s">
        <v>423</v>
      </c>
      <c r="AT687" s="191" t="s">
        <v>638</v>
      </c>
      <c r="AU687" s="191" t="s">
        <v>78</v>
      </c>
      <c r="AY687" s="19" t="s">
        <v>231</v>
      </c>
      <c r="BE687" s="192">
        <f>IF(N687="základní",J687,0)</f>
        <v>0</v>
      </c>
      <c r="BF687" s="192">
        <f>IF(N687="snížená",J687,0)</f>
        <v>0</v>
      </c>
      <c r="BG687" s="192">
        <f>IF(N687="zákl. přenesená",J687,0)</f>
        <v>0</v>
      </c>
      <c r="BH687" s="192">
        <f>IF(N687="sníž. přenesená",J687,0)</f>
        <v>0</v>
      </c>
      <c r="BI687" s="192">
        <f>IF(N687="nulová",J687,0)</f>
        <v>0</v>
      </c>
      <c r="BJ687" s="19" t="s">
        <v>76</v>
      </c>
      <c r="BK687" s="192">
        <f>ROUND(I687*H687,2)</f>
        <v>0</v>
      </c>
      <c r="BL687" s="19" t="s">
        <v>331</v>
      </c>
      <c r="BM687" s="191" t="s">
        <v>1851</v>
      </c>
    </row>
    <row r="688" spans="1:65" s="13" customFormat="1" ht="11.25">
      <c r="B688" s="198"/>
      <c r="C688" s="199"/>
      <c r="D688" s="193" t="s">
        <v>248</v>
      </c>
      <c r="E688" s="200" t="s">
        <v>19</v>
      </c>
      <c r="F688" s="201" t="s">
        <v>1287</v>
      </c>
      <c r="G688" s="199"/>
      <c r="H688" s="200" t="s">
        <v>19</v>
      </c>
      <c r="I688" s="202"/>
      <c r="J688" s="199"/>
      <c r="K688" s="199"/>
      <c r="L688" s="203"/>
      <c r="M688" s="204"/>
      <c r="N688" s="205"/>
      <c r="O688" s="205"/>
      <c r="P688" s="205"/>
      <c r="Q688" s="205"/>
      <c r="R688" s="205"/>
      <c r="S688" s="205"/>
      <c r="T688" s="206"/>
      <c r="AT688" s="207" t="s">
        <v>248</v>
      </c>
      <c r="AU688" s="207" t="s">
        <v>78</v>
      </c>
      <c r="AV688" s="13" t="s">
        <v>76</v>
      </c>
      <c r="AW688" s="13" t="s">
        <v>31</v>
      </c>
      <c r="AX688" s="13" t="s">
        <v>69</v>
      </c>
      <c r="AY688" s="207" t="s">
        <v>231</v>
      </c>
    </row>
    <row r="689" spans="1:65" s="14" customFormat="1" ht="11.25">
      <c r="B689" s="208"/>
      <c r="C689" s="209"/>
      <c r="D689" s="193" t="s">
        <v>248</v>
      </c>
      <c r="E689" s="210" t="s">
        <v>19</v>
      </c>
      <c r="F689" s="211" t="s">
        <v>1852</v>
      </c>
      <c r="G689" s="209"/>
      <c r="H689" s="212">
        <v>100.38</v>
      </c>
      <c r="I689" s="213"/>
      <c r="J689" s="209"/>
      <c r="K689" s="209"/>
      <c r="L689" s="214"/>
      <c r="M689" s="215"/>
      <c r="N689" s="216"/>
      <c r="O689" s="216"/>
      <c r="P689" s="216"/>
      <c r="Q689" s="216"/>
      <c r="R689" s="216"/>
      <c r="S689" s="216"/>
      <c r="T689" s="217"/>
      <c r="AT689" s="218" t="s">
        <v>248</v>
      </c>
      <c r="AU689" s="218" t="s">
        <v>78</v>
      </c>
      <c r="AV689" s="14" t="s">
        <v>78</v>
      </c>
      <c r="AW689" s="14" t="s">
        <v>31</v>
      </c>
      <c r="AX689" s="14" t="s">
        <v>76</v>
      </c>
      <c r="AY689" s="218" t="s">
        <v>231</v>
      </c>
    </row>
    <row r="690" spans="1:65" s="2" customFormat="1" ht="44.25" customHeight="1">
      <c r="A690" s="36"/>
      <c r="B690" s="37"/>
      <c r="C690" s="180" t="s">
        <v>1853</v>
      </c>
      <c r="D690" s="180" t="s">
        <v>234</v>
      </c>
      <c r="E690" s="181" t="s">
        <v>1854</v>
      </c>
      <c r="F690" s="182" t="s">
        <v>1855</v>
      </c>
      <c r="G690" s="183" t="s">
        <v>243</v>
      </c>
      <c r="H690" s="184">
        <v>44.213999999999999</v>
      </c>
      <c r="I690" s="185"/>
      <c r="J690" s="186">
        <f>ROUND(I690*H690,2)</f>
        <v>0</v>
      </c>
      <c r="K690" s="182" t="s">
        <v>244</v>
      </c>
      <c r="L690" s="41"/>
      <c r="M690" s="187" t="s">
        <v>19</v>
      </c>
      <c r="N690" s="188" t="s">
        <v>40</v>
      </c>
      <c r="O690" s="66"/>
      <c r="P690" s="189">
        <f>O690*H690</f>
        <v>0</v>
      </c>
      <c r="Q690" s="189">
        <v>6.0600000000000003E-3</v>
      </c>
      <c r="R690" s="189">
        <f>Q690*H690</f>
        <v>0.26793684000000001</v>
      </c>
      <c r="S690" s="189">
        <v>0</v>
      </c>
      <c r="T690" s="190">
        <f>S690*H690</f>
        <v>0</v>
      </c>
      <c r="U690" s="36"/>
      <c r="V690" s="36"/>
      <c r="W690" s="36"/>
      <c r="X690" s="36"/>
      <c r="Y690" s="36"/>
      <c r="Z690" s="36"/>
      <c r="AA690" s="36"/>
      <c r="AB690" s="36"/>
      <c r="AC690" s="36"/>
      <c r="AD690" s="36"/>
      <c r="AE690" s="36"/>
      <c r="AR690" s="191" t="s">
        <v>331</v>
      </c>
      <c r="AT690" s="191" t="s">
        <v>234</v>
      </c>
      <c r="AU690" s="191" t="s">
        <v>78</v>
      </c>
      <c r="AY690" s="19" t="s">
        <v>231</v>
      </c>
      <c r="BE690" s="192">
        <f>IF(N690="základní",J690,0)</f>
        <v>0</v>
      </c>
      <c r="BF690" s="192">
        <f>IF(N690="snížená",J690,0)</f>
        <v>0</v>
      </c>
      <c r="BG690" s="192">
        <f>IF(N690="zákl. přenesená",J690,0)</f>
        <v>0</v>
      </c>
      <c r="BH690" s="192">
        <f>IF(N690="sníž. přenesená",J690,0)</f>
        <v>0</v>
      </c>
      <c r="BI690" s="192">
        <f>IF(N690="nulová",J690,0)</f>
        <v>0</v>
      </c>
      <c r="BJ690" s="19" t="s">
        <v>76</v>
      </c>
      <c r="BK690" s="192">
        <f>ROUND(I690*H690,2)</f>
        <v>0</v>
      </c>
      <c r="BL690" s="19" t="s">
        <v>331</v>
      </c>
      <c r="BM690" s="191" t="s">
        <v>1856</v>
      </c>
    </row>
    <row r="691" spans="1:65" s="2" customFormat="1" ht="97.5">
      <c r="A691" s="36"/>
      <c r="B691" s="37"/>
      <c r="C691" s="38"/>
      <c r="D691" s="193" t="s">
        <v>246</v>
      </c>
      <c r="E691" s="38"/>
      <c r="F691" s="194" t="s">
        <v>1857</v>
      </c>
      <c r="G691" s="38"/>
      <c r="H691" s="38"/>
      <c r="I691" s="195"/>
      <c r="J691" s="38"/>
      <c r="K691" s="38"/>
      <c r="L691" s="41"/>
      <c r="M691" s="196"/>
      <c r="N691" s="197"/>
      <c r="O691" s="66"/>
      <c r="P691" s="66"/>
      <c r="Q691" s="66"/>
      <c r="R691" s="66"/>
      <c r="S691" s="66"/>
      <c r="T691" s="67"/>
      <c r="U691" s="36"/>
      <c r="V691" s="36"/>
      <c r="W691" s="36"/>
      <c r="X691" s="36"/>
      <c r="Y691" s="36"/>
      <c r="Z691" s="36"/>
      <c r="AA691" s="36"/>
      <c r="AB691" s="36"/>
      <c r="AC691" s="36"/>
      <c r="AD691" s="36"/>
      <c r="AE691" s="36"/>
      <c r="AT691" s="19" t="s">
        <v>246</v>
      </c>
      <c r="AU691" s="19" t="s">
        <v>78</v>
      </c>
    </row>
    <row r="692" spans="1:65" s="13" customFormat="1" ht="11.25">
      <c r="B692" s="198"/>
      <c r="C692" s="199"/>
      <c r="D692" s="193" t="s">
        <v>248</v>
      </c>
      <c r="E692" s="200" t="s">
        <v>19</v>
      </c>
      <c r="F692" s="201" t="s">
        <v>1858</v>
      </c>
      <c r="G692" s="199"/>
      <c r="H692" s="200" t="s">
        <v>19</v>
      </c>
      <c r="I692" s="202"/>
      <c r="J692" s="199"/>
      <c r="K692" s="199"/>
      <c r="L692" s="203"/>
      <c r="M692" s="204"/>
      <c r="N692" s="205"/>
      <c r="O692" s="205"/>
      <c r="P692" s="205"/>
      <c r="Q692" s="205"/>
      <c r="R692" s="205"/>
      <c r="S692" s="205"/>
      <c r="T692" s="206"/>
      <c r="AT692" s="207" t="s">
        <v>248</v>
      </c>
      <c r="AU692" s="207" t="s">
        <v>78</v>
      </c>
      <c r="AV692" s="13" t="s">
        <v>76</v>
      </c>
      <c r="AW692" s="13" t="s">
        <v>31</v>
      </c>
      <c r="AX692" s="13" t="s">
        <v>69</v>
      </c>
      <c r="AY692" s="207" t="s">
        <v>231</v>
      </c>
    </row>
    <row r="693" spans="1:65" s="14" customFormat="1" ht="22.5">
      <c r="B693" s="208"/>
      <c r="C693" s="209"/>
      <c r="D693" s="193" t="s">
        <v>248</v>
      </c>
      <c r="E693" s="210" t="s">
        <v>19</v>
      </c>
      <c r="F693" s="211" t="s">
        <v>1859</v>
      </c>
      <c r="G693" s="209"/>
      <c r="H693" s="212">
        <v>8.6180000000000003</v>
      </c>
      <c r="I693" s="213"/>
      <c r="J693" s="209"/>
      <c r="K693" s="209"/>
      <c r="L693" s="214"/>
      <c r="M693" s="215"/>
      <c r="N693" s="216"/>
      <c r="O693" s="216"/>
      <c r="P693" s="216"/>
      <c r="Q693" s="216"/>
      <c r="R693" s="216"/>
      <c r="S693" s="216"/>
      <c r="T693" s="217"/>
      <c r="AT693" s="218" t="s">
        <v>248</v>
      </c>
      <c r="AU693" s="218" t="s">
        <v>78</v>
      </c>
      <c r="AV693" s="14" t="s">
        <v>78</v>
      </c>
      <c r="AW693" s="14" t="s">
        <v>31</v>
      </c>
      <c r="AX693" s="14" t="s">
        <v>69</v>
      </c>
      <c r="AY693" s="218" t="s">
        <v>231</v>
      </c>
    </row>
    <row r="694" spans="1:65" s="13" customFormat="1" ht="11.25">
      <c r="B694" s="198"/>
      <c r="C694" s="199"/>
      <c r="D694" s="193" t="s">
        <v>248</v>
      </c>
      <c r="E694" s="200" t="s">
        <v>19</v>
      </c>
      <c r="F694" s="201" t="s">
        <v>1860</v>
      </c>
      <c r="G694" s="199"/>
      <c r="H694" s="200" t="s">
        <v>19</v>
      </c>
      <c r="I694" s="202"/>
      <c r="J694" s="199"/>
      <c r="K694" s="199"/>
      <c r="L694" s="203"/>
      <c r="M694" s="204"/>
      <c r="N694" s="205"/>
      <c r="O694" s="205"/>
      <c r="P694" s="205"/>
      <c r="Q694" s="205"/>
      <c r="R694" s="205"/>
      <c r="S694" s="205"/>
      <c r="T694" s="206"/>
      <c r="AT694" s="207" t="s">
        <v>248</v>
      </c>
      <c r="AU694" s="207" t="s">
        <v>78</v>
      </c>
      <c r="AV694" s="13" t="s">
        <v>76</v>
      </c>
      <c r="AW694" s="13" t="s">
        <v>31</v>
      </c>
      <c r="AX694" s="13" t="s">
        <v>69</v>
      </c>
      <c r="AY694" s="207" t="s">
        <v>231</v>
      </c>
    </row>
    <row r="695" spans="1:65" s="13" customFormat="1" ht="11.25">
      <c r="B695" s="198"/>
      <c r="C695" s="199"/>
      <c r="D695" s="193" t="s">
        <v>248</v>
      </c>
      <c r="E695" s="200" t="s">
        <v>19</v>
      </c>
      <c r="F695" s="201" t="s">
        <v>1446</v>
      </c>
      <c r="G695" s="199"/>
      <c r="H695" s="200" t="s">
        <v>19</v>
      </c>
      <c r="I695" s="202"/>
      <c r="J695" s="199"/>
      <c r="K695" s="199"/>
      <c r="L695" s="203"/>
      <c r="M695" s="204"/>
      <c r="N695" s="205"/>
      <c r="O695" s="205"/>
      <c r="P695" s="205"/>
      <c r="Q695" s="205"/>
      <c r="R695" s="205"/>
      <c r="S695" s="205"/>
      <c r="T695" s="206"/>
      <c r="AT695" s="207" t="s">
        <v>248</v>
      </c>
      <c r="AU695" s="207" t="s">
        <v>78</v>
      </c>
      <c r="AV695" s="13" t="s">
        <v>76</v>
      </c>
      <c r="AW695" s="13" t="s">
        <v>31</v>
      </c>
      <c r="AX695" s="13" t="s">
        <v>69</v>
      </c>
      <c r="AY695" s="207" t="s">
        <v>231</v>
      </c>
    </row>
    <row r="696" spans="1:65" s="14" customFormat="1" ht="11.25">
      <c r="B696" s="208"/>
      <c r="C696" s="209"/>
      <c r="D696" s="193" t="s">
        <v>248</v>
      </c>
      <c r="E696" s="210" t="s">
        <v>19</v>
      </c>
      <c r="F696" s="211" t="s">
        <v>1861</v>
      </c>
      <c r="G696" s="209"/>
      <c r="H696" s="212">
        <v>0.625</v>
      </c>
      <c r="I696" s="213"/>
      <c r="J696" s="209"/>
      <c r="K696" s="209"/>
      <c r="L696" s="214"/>
      <c r="M696" s="215"/>
      <c r="N696" s="216"/>
      <c r="O696" s="216"/>
      <c r="P696" s="216"/>
      <c r="Q696" s="216"/>
      <c r="R696" s="216"/>
      <c r="S696" s="216"/>
      <c r="T696" s="217"/>
      <c r="AT696" s="218" t="s">
        <v>248</v>
      </c>
      <c r="AU696" s="218" t="s">
        <v>78</v>
      </c>
      <c r="AV696" s="14" t="s">
        <v>78</v>
      </c>
      <c r="AW696" s="14" t="s">
        <v>31</v>
      </c>
      <c r="AX696" s="14" t="s">
        <v>69</v>
      </c>
      <c r="AY696" s="218" t="s">
        <v>231</v>
      </c>
    </row>
    <row r="697" spans="1:65" s="13" customFormat="1" ht="11.25">
      <c r="B697" s="198"/>
      <c r="C697" s="199"/>
      <c r="D697" s="193" t="s">
        <v>248</v>
      </c>
      <c r="E697" s="200" t="s">
        <v>19</v>
      </c>
      <c r="F697" s="201" t="s">
        <v>1440</v>
      </c>
      <c r="G697" s="199"/>
      <c r="H697" s="200" t="s">
        <v>19</v>
      </c>
      <c r="I697" s="202"/>
      <c r="J697" s="199"/>
      <c r="K697" s="199"/>
      <c r="L697" s="203"/>
      <c r="M697" s="204"/>
      <c r="N697" s="205"/>
      <c r="O697" s="205"/>
      <c r="P697" s="205"/>
      <c r="Q697" s="205"/>
      <c r="R697" s="205"/>
      <c r="S697" s="205"/>
      <c r="T697" s="206"/>
      <c r="AT697" s="207" t="s">
        <v>248</v>
      </c>
      <c r="AU697" s="207" t="s">
        <v>78</v>
      </c>
      <c r="AV697" s="13" t="s">
        <v>76</v>
      </c>
      <c r="AW697" s="13" t="s">
        <v>31</v>
      </c>
      <c r="AX697" s="13" t="s">
        <v>69</v>
      </c>
      <c r="AY697" s="207" t="s">
        <v>231</v>
      </c>
    </row>
    <row r="698" spans="1:65" s="14" customFormat="1" ht="11.25">
      <c r="B698" s="208"/>
      <c r="C698" s="209"/>
      <c r="D698" s="193" t="s">
        <v>248</v>
      </c>
      <c r="E698" s="210" t="s">
        <v>19</v>
      </c>
      <c r="F698" s="211" t="s">
        <v>1862</v>
      </c>
      <c r="G698" s="209"/>
      <c r="H698" s="212">
        <v>0.625</v>
      </c>
      <c r="I698" s="213"/>
      <c r="J698" s="209"/>
      <c r="K698" s="209"/>
      <c r="L698" s="214"/>
      <c r="M698" s="215"/>
      <c r="N698" s="216"/>
      <c r="O698" s="216"/>
      <c r="P698" s="216"/>
      <c r="Q698" s="216"/>
      <c r="R698" s="216"/>
      <c r="S698" s="216"/>
      <c r="T698" s="217"/>
      <c r="AT698" s="218" t="s">
        <v>248</v>
      </c>
      <c r="AU698" s="218" t="s">
        <v>78</v>
      </c>
      <c r="AV698" s="14" t="s">
        <v>78</v>
      </c>
      <c r="AW698" s="14" t="s">
        <v>31</v>
      </c>
      <c r="AX698" s="14" t="s">
        <v>69</v>
      </c>
      <c r="AY698" s="218" t="s">
        <v>231</v>
      </c>
    </row>
    <row r="699" spans="1:65" s="13" customFormat="1" ht="11.25">
      <c r="B699" s="198"/>
      <c r="C699" s="199"/>
      <c r="D699" s="193" t="s">
        <v>248</v>
      </c>
      <c r="E699" s="200" t="s">
        <v>19</v>
      </c>
      <c r="F699" s="201" t="s">
        <v>1863</v>
      </c>
      <c r="G699" s="199"/>
      <c r="H699" s="200" t="s">
        <v>19</v>
      </c>
      <c r="I699" s="202"/>
      <c r="J699" s="199"/>
      <c r="K699" s="199"/>
      <c r="L699" s="203"/>
      <c r="M699" s="204"/>
      <c r="N699" s="205"/>
      <c r="O699" s="205"/>
      <c r="P699" s="205"/>
      <c r="Q699" s="205"/>
      <c r="R699" s="205"/>
      <c r="S699" s="205"/>
      <c r="T699" s="206"/>
      <c r="AT699" s="207" t="s">
        <v>248</v>
      </c>
      <c r="AU699" s="207" t="s">
        <v>78</v>
      </c>
      <c r="AV699" s="13" t="s">
        <v>76</v>
      </c>
      <c r="AW699" s="13" t="s">
        <v>31</v>
      </c>
      <c r="AX699" s="13" t="s">
        <v>69</v>
      </c>
      <c r="AY699" s="207" t="s">
        <v>231</v>
      </c>
    </row>
    <row r="700" spans="1:65" s="14" customFormat="1" ht="11.25">
      <c r="B700" s="208"/>
      <c r="C700" s="209"/>
      <c r="D700" s="193" t="s">
        <v>248</v>
      </c>
      <c r="E700" s="210" t="s">
        <v>19</v>
      </c>
      <c r="F700" s="211" t="s">
        <v>1864</v>
      </c>
      <c r="G700" s="209"/>
      <c r="H700" s="212">
        <v>2.72</v>
      </c>
      <c r="I700" s="213"/>
      <c r="J700" s="209"/>
      <c r="K700" s="209"/>
      <c r="L700" s="214"/>
      <c r="M700" s="215"/>
      <c r="N700" s="216"/>
      <c r="O700" s="216"/>
      <c r="P700" s="216"/>
      <c r="Q700" s="216"/>
      <c r="R700" s="216"/>
      <c r="S700" s="216"/>
      <c r="T700" s="217"/>
      <c r="AT700" s="218" t="s">
        <v>248</v>
      </c>
      <c r="AU700" s="218" t="s">
        <v>78</v>
      </c>
      <c r="AV700" s="14" t="s">
        <v>78</v>
      </c>
      <c r="AW700" s="14" t="s">
        <v>31</v>
      </c>
      <c r="AX700" s="14" t="s">
        <v>69</v>
      </c>
      <c r="AY700" s="218" t="s">
        <v>231</v>
      </c>
    </row>
    <row r="701" spans="1:65" s="13" customFormat="1" ht="11.25">
      <c r="B701" s="198"/>
      <c r="C701" s="199"/>
      <c r="D701" s="193" t="s">
        <v>248</v>
      </c>
      <c r="E701" s="200" t="s">
        <v>19</v>
      </c>
      <c r="F701" s="201" t="s">
        <v>1661</v>
      </c>
      <c r="G701" s="199"/>
      <c r="H701" s="200" t="s">
        <v>19</v>
      </c>
      <c r="I701" s="202"/>
      <c r="J701" s="199"/>
      <c r="K701" s="199"/>
      <c r="L701" s="203"/>
      <c r="M701" s="204"/>
      <c r="N701" s="205"/>
      <c r="O701" s="205"/>
      <c r="P701" s="205"/>
      <c r="Q701" s="205"/>
      <c r="R701" s="205"/>
      <c r="S701" s="205"/>
      <c r="T701" s="206"/>
      <c r="AT701" s="207" t="s">
        <v>248</v>
      </c>
      <c r="AU701" s="207" t="s">
        <v>78</v>
      </c>
      <c r="AV701" s="13" t="s">
        <v>76</v>
      </c>
      <c r="AW701" s="13" t="s">
        <v>31</v>
      </c>
      <c r="AX701" s="13" t="s">
        <v>69</v>
      </c>
      <c r="AY701" s="207" t="s">
        <v>231</v>
      </c>
    </row>
    <row r="702" spans="1:65" s="14" customFormat="1" ht="22.5">
      <c r="B702" s="208"/>
      <c r="C702" s="209"/>
      <c r="D702" s="193" t="s">
        <v>248</v>
      </c>
      <c r="E702" s="210" t="s">
        <v>19</v>
      </c>
      <c r="F702" s="211" t="s">
        <v>1673</v>
      </c>
      <c r="G702" s="209"/>
      <c r="H702" s="212">
        <v>12.756</v>
      </c>
      <c r="I702" s="213"/>
      <c r="J702" s="209"/>
      <c r="K702" s="209"/>
      <c r="L702" s="214"/>
      <c r="M702" s="215"/>
      <c r="N702" s="216"/>
      <c r="O702" s="216"/>
      <c r="P702" s="216"/>
      <c r="Q702" s="216"/>
      <c r="R702" s="216"/>
      <c r="S702" s="216"/>
      <c r="T702" s="217"/>
      <c r="AT702" s="218" t="s">
        <v>248</v>
      </c>
      <c r="AU702" s="218" t="s">
        <v>78</v>
      </c>
      <c r="AV702" s="14" t="s">
        <v>78</v>
      </c>
      <c r="AW702" s="14" t="s">
        <v>31</v>
      </c>
      <c r="AX702" s="14" t="s">
        <v>69</v>
      </c>
      <c r="AY702" s="218" t="s">
        <v>231</v>
      </c>
    </row>
    <row r="703" spans="1:65" s="13" customFormat="1" ht="11.25">
      <c r="B703" s="198"/>
      <c r="C703" s="199"/>
      <c r="D703" s="193" t="s">
        <v>248</v>
      </c>
      <c r="E703" s="200" t="s">
        <v>19</v>
      </c>
      <c r="F703" s="201" t="s">
        <v>469</v>
      </c>
      <c r="G703" s="199"/>
      <c r="H703" s="200" t="s">
        <v>19</v>
      </c>
      <c r="I703" s="202"/>
      <c r="J703" s="199"/>
      <c r="K703" s="199"/>
      <c r="L703" s="203"/>
      <c r="M703" s="204"/>
      <c r="N703" s="205"/>
      <c r="O703" s="205"/>
      <c r="P703" s="205"/>
      <c r="Q703" s="205"/>
      <c r="R703" s="205"/>
      <c r="S703" s="205"/>
      <c r="T703" s="206"/>
      <c r="AT703" s="207" t="s">
        <v>248</v>
      </c>
      <c r="AU703" s="207" t="s">
        <v>78</v>
      </c>
      <c r="AV703" s="13" t="s">
        <v>76</v>
      </c>
      <c r="AW703" s="13" t="s">
        <v>31</v>
      </c>
      <c r="AX703" s="13" t="s">
        <v>69</v>
      </c>
      <c r="AY703" s="207" t="s">
        <v>231</v>
      </c>
    </row>
    <row r="704" spans="1:65" s="14" customFormat="1" ht="11.25">
      <c r="B704" s="208"/>
      <c r="C704" s="209"/>
      <c r="D704" s="193" t="s">
        <v>248</v>
      </c>
      <c r="E704" s="210" t="s">
        <v>19</v>
      </c>
      <c r="F704" s="211" t="s">
        <v>1674</v>
      </c>
      <c r="G704" s="209"/>
      <c r="H704" s="212">
        <v>15.922000000000001</v>
      </c>
      <c r="I704" s="213"/>
      <c r="J704" s="209"/>
      <c r="K704" s="209"/>
      <c r="L704" s="214"/>
      <c r="M704" s="215"/>
      <c r="N704" s="216"/>
      <c r="O704" s="216"/>
      <c r="P704" s="216"/>
      <c r="Q704" s="216"/>
      <c r="R704" s="216"/>
      <c r="S704" s="216"/>
      <c r="T704" s="217"/>
      <c r="AT704" s="218" t="s">
        <v>248</v>
      </c>
      <c r="AU704" s="218" t="s">
        <v>78</v>
      </c>
      <c r="AV704" s="14" t="s">
        <v>78</v>
      </c>
      <c r="AW704" s="14" t="s">
        <v>31</v>
      </c>
      <c r="AX704" s="14" t="s">
        <v>69</v>
      </c>
      <c r="AY704" s="218" t="s">
        <v>231</v>
      </c>
    </row>
    <row r="705" spans="1:65" s="13" customFormat="1" ht="11.25">
      <c r="B705" s="198"/>
      <c r="C705" s="199"/>
      <c r="D705" s="193" t="s">
        <v>248</v>
      </c>
      <c r="E705" s="200" t="s">
        <v>19</v>
      </c>
      <c r="F705" s="201" t="s">
        <v>1487</v>
      </c>
      <c r="G705" s="199"/>
      <c r="H705" s="200" t="s">
        <v>19</v>
      </c>
      <c r="I705" s="202"/>
      <c r="J705" s="199"/>
      <c r="K705" s="199"/>
      <c r="L705" s="203"/>
      <c r="M705" s="204"/>
      <c r="N705" s="205"/>
      <c r="O705" s="205"/>
      <c r="P705" s="205"/>
      <c r="Q705" s="205"/>
      <c r="R705" s="205"/>
      <c r="S705" s="205"/>
      <c r="T705" s="206"/>
      <c r="AT705" s="207" t="s">
        <v>248</v>
      </c>
      <c r="AU705" s="207" t="s">
        <v>78</v>
      </c>
      <c r="AV705" s="13" t="s">
        <v>76</v>
      </c>
      <c r="AW705" s="13" t="s">
        <v>31</v>
      </c>
      <c r="AX705" s="13" t="s">
        <v>69</v>
      </c>
      <c r="AY705" s="207" t="s">
        <v>231</v>
      </c>
    </row>
    <row r="706" spans="1:65" s="14" customFormat="1" ht="11.25">
      <c r="B706" s="208"/>
      <c r="C706" s="209"/>
      <c r="D706" s="193" t="s">
        <v>248</v>
      </c>
      <c r="E706" s="210" t="s">
        <v>19</v>
      </c>
      <c r="F706" s="211" t="s">
        <v>1865</v>
      </c>
      <c r="G706" s="209"/>
      <c r="H706" s="212">
        <v>2.948</v>
      </c>
      <c r="I706" s="213"/>
      <c r="J706" s="209"/>
      <c r="K706" s="209"/>
      <c r="L706" s="214"/>
      <c r="M706" s="215"/>
      <c r="N706" s="216"/>
      <c r="O706" s="216"/>
      <c r="P706" s="216"/>
      <c r="Q706" s="216"/>
      <c r="R706" s="216"/>
      <c r="S706" s="216"/>
      <c r="T706" s="217"/>
      <c r="AT706" s="218" t="s">
        <v>248</v>
      </c>
      <c r="AU706" s="218" t="s">
        <v>78</v>
      </c>
      <c r="AV706" s="14" t="s">
        <v>78</v>
      </c>
      <c r="AW706" s="14" t="s">
        <v>31</v>
      </c>
      <c r="AX706" s="14" t="s">
        <v>69</v>
      </c>
      <c r="AY706" s="218" t="s">
        <v>231</v>
      </c>
    </row>
    <row r="707" spans="1:65" s="15" customFormat="1" ht="11.25">
      <c r="B707" s="219"/>
      <c r="C707" s="220"/>
      <c r="D707" s="193" t="s">
        <v>248</v>
      </c>
      <c r="E707" s="221" t="s">
        <v>19</v>
      </c>
      <c r="F707" s="222" t="s">
        <v>260</v>
      </c>
      <c r="G707" s="220"/>
      <c r="H707" s="223">
        <v>44.214000000000006</v>
      </c>
      <c r="I707" s="224"/>
      <c r="J707" s="220"/>
      <c r="K707" s="220"/>
      <c r="L707" s="225"/>
      <c r="M707" s="226"/>
      <c r="N707" s="227"/>
      <c r="O707" s="227"/>
      <c r="P707" s="227"/>
      <c r="Q707" s="227"/>
      <c r="R707" s="227"/>
      <c r="S707" s="227"/>
      <c r="T707" s="228"/>
      <c r="AT707" s="229" t="s">
        <v>248</v>
      </c>
      <c r="AU707" s="229" t="s">
        <v>78</v>
      </c>
      <c r="AV707" s="15" t="s">
        <v>238</v>
      </c>
      <c r="AW707" s="15" t="s">
        <v>31</v>
      </c>
      <c r="AX707" s="15" t="s">
        <v>76</v>
      </c>
      <c r="AY707" s="229" t="s">
        <v>231</v>
      </c>
    </row>
    <row r="708" spans="1:65" s="2" customFormat="1" ht="24.2" customHeight="1">
      <c r="A708" s="36"/>
      <c r="B708" s="37"/>
      <c r="C708" s="247" t="s">
        <v>1866</v>
      </c>
      <c r="D708" s="247" t="s">
        <v>638</v>
      </c>
      <c r="E708" s="248" t="s">
        <v>1867</v>
      </c>
      <c r="F708" s="249" t="s">
        <v>1868</v>
      </c>
      <c r="G708" s="250" t="s">
        <v>243</v>
      </c>
      <c r="H708" s="251">
        <v>9.0489999999999995</v>
      </c>
      <c r="I708" s="252"/>
      <c r="J708" s="253">
        <f>ROUND(I708*H708,2)</f>
        <v>0</v>
      </c>
      <c r="K708" s="249" t="s">
        <v>244</v>
      </c>
      <c r="L708" s="254"/>
      <c r="M708" s="255" t="s">
        <v>19</v>
      </c>
      <c r="N708" s="256" t="s">
        <v>40</v>
      </c>
      <c r="O708" s="66"/>
      <c r="P708" s="189">
        <f>O708*H708</f>
        <v>0</v>
      </c>
      <c r="Q708" s="189">
        <v>2.8999999999999998E-3</v>
      </c>
      <c r="R708" s="189">
        <f>Q708*H708</f>
        <v>2.6242099999999997E-2</v>
      </c>
      <c r="S708" s="189">
        <v>0</v>
      </c>
      <c r="T708" s="190">
        <f>S708*H708</f>
        <v>0</v>
      </c>
      <c r="U708" s="36"/>
      <c r="V708" s="36"/>
      <c r="W708" s="36"/>
      <c r="X708" s="36"/>
      <c r="Y708" s="36"/>
      <c r="Z708" s="36"/>
      <c r="AA708" s="36"/>
      <c r="AB708" s="36"/>
      <c r="AC708" s="36"/>
      <c r="AD708" s="36"/>
      <c r="AE708" s="36"/>
      <c r="AR708" s="191" t="s">
        <v>423</v>
      </c>
      <c r="AT708" s="191" t="s">
        <v>638</v>
      </c>
      <c r="AU708" s="191" t="s">
        <v>78</v>
      </c>
      <c r="AY708" s="19" t="s">
        <v>231</v>
      </c>
      <c r="BE708" s="192">
        <f>IF(N708="základní",J708,0)</f>
        <v>0</v>
      </c>
      <c r="BF708" s="192">
        <f>IF(N708="snížená",J708,0)</f>
        <v>0</v>
      </c>
      <c r="BG708" s="192">
        <f>IF(N708="zákl. přenesená",J708,0)</f>
        <v>0</v>
      </c>
      <c r="BH708" s="192">
        <f>IF(N708="sníž. přenesená",J708,0)</f>
        <v>0</v>
      </c>
      <c r="BI708" s="192">
        <f>IF(N708="nulová",J708,0)</f>
        <v>0</v>
      </c>
      <c r="BJ708" s="19" t="s">
        <v>76</v>
      </c>
      <c r="BK708" s="192">
        <f>ROUND(I708*H708,2)</f>
        <v>0</v>
      </c>
      <c r="BL708" s="19" t="s">
        <v>331</v>
      </c>
      <c r="BM708" s="191" t="s">
        <v>1869</v>
      </c>
    </row>
    <row r="709" spans="1:65" s="13" customFormat="1" ht="11.25">
      <c r="B709" s="198"/>
      <c r="C709" s="199"/>
      <c r="D709" s="193" t="s">
        <v>248</v>
      </c>
      <c r="E709" s="200" t="s">
        <v>19</v>
      </c>
      <c r="F709" s="201" t="s">
        <v>1858</v>
      </c>
      <c r="G709" s="199"/>
      <c r="H709" s="200" t="s">
        <v>19</v>
      </c>
      <c r="I709" s="202"/>
      <c r="J709" s="199"/>
      <c r="K709" s="199"/>
      <c r="L709" s="203"/>
      <c r="M709" s="204"/>
      <c r="N709" s="205"/>
      <c r="O709" s="205"/>
      <c r="P709" s="205"/>
      <c r="Q709" s="205"/>
      <c r="R709" s="205"/>
      <c r="S709" s="205"/>
      <c r="T709" s="206"/>
      <c r="AT709" s="207" t="s">
        <v>248</v>
      </c>
      <c r="AU709" s="207" t="s">
        <v>78</v>
      </c>
      <c r="AV709" s="13" t="s">
        <v>76</v>
      </c>
      <c r="AW709" s="13" t="s">
        <v>31</v>
      </c>
      <c r="AX709" s="13" t="s">
        <v>69</v>
      </c>
      <c r="AY709" s="207" t="s">
        <v>231</v>
      </c>
    </row>
    <row r="710" spans="1:65" s="14" customFormat="1" ht="11.25">
      <c r="B710" s="208"/>
      <c r="C710" s="209"/>
      <c r="D710" s="193" t="s">
        <v>248</v>
      </c>
      <c r="E710" s="210" t="s">
        <v>19</v>
      </c>
      <c r="F710" s="211" t="s">
        <v>1870</v>
      </c>
      <c r="G710" s="209"/>
      <c r="H710" s="212">
        <v>9.0489999999999995</v>
      </c>
      <c r="I710" s="213"/>
      <c r="J710" s="209"/>
      <c r="K710" s="209"/>
      <c r="L710" s="214"/>
      <c r="M710" s="215"/>
      <c r="N710" s="216"/>
      <c r="O710" s="216"/>
      <c r="P710" s="216"/>
      <c r="Q710" s="216"/>
      <c r="R710" s="216"/>
      <c r="S710" s="216"/>
      <c r="T710" s="217"/>
      <c r="AT710" s="218" t="s">
        <v>248</v>
      </c>
      <c r="AU710" s="218" t="s">
        <v>78</v>
      </c>
      <c r="AV710" s="14" t="s">
        <v>78</v>
      </c>
      <c r="AW710" s="14" t="s">
        <v>31</v>
      </c>
      <c r="AX710" s="14" t="s">
        <v>76</v>
      </c>
      <c r="AY710" s="218" t="s">
        <v>231</v>
      </c>
    </row>
    <row r="711" spans="1:65" s="2" customFormat="1" ht="24.2" customHeight="1">
      <c r="A711" s="36"/>
      <c r="B711" s="37"/>
      <c r="C711" s="247" t="s">
        <v>1871</v>
      </c>
      <c r="D711" s="247" t="s">
        <v>638</v>
      </c>
      <c r="E711" s="248" t="s">
        <v>1872</v>
      </c>
      <c r="F711" s="249" t="s">
        <v>1873</v>
      </c>
      <c r="G711" s="250" t="s">
        <v>356</v>
      </c>
      <c r="H711" s="251">
        <v>0.224</v>
      </c>
      <c r="I711" s="252"/>
      <c r="J711" s="253">
        <f>ROUND(I711*H711,2)</f>
        <v>0</v>
      </c>
      <c r="K711" s="249" t="s">
        <v>19</v>
      </c>
      <c r="L711" s="254"/>
      <c r="M711" s="255" t="s">
        <v>19</v>
      </c>
      <c r="N711" s="256" t="s">
        <v>40</v>
      </c>
      <c r="O711" s="66"/>
      <c r="P711" s="189">
        <f>O711*H711</f>
        <v>0</v>
      </c>
      <c r="Q711" s="189">
        <v>3.7999999999999999E-2</v>
      </c>
      <c r="R711" s="189">
        <f>Q711*H711</f>
        <v>8.5120000000000005E-3</v>
      </c>
      <c r="S711" s="189">
        <v>0</v>
      </c>
      <c r="T711" s="190">
        <f>S711*H711</f>
        <v>0</v>
      </c>
      <c r="U711" s="36"/>
      <c r="V711" s="36"/>
      <c r="W711" s="36"/>
      <c r="X711" s="36"/>
      <c r="Y711" s="36"/>
      <c r="Z711" s="36"/>
      <c r="AA711" s="36"/>
      <c r="AB711" s="36"/>
      <c r="AC711" s="36"/>
      <c r="AD711" s="36"/>
      <c r="AE711" s="36"/>
      <c r="AR711" s="191" t="s">
        <v>423</v>
      </c>
      <c r="AT711" s="191" t="s">
        <v>638</v>
      </c>
      <c r="AU711" s="191" t="s">
        <v>78</v>
      </c>
      <c r="AY711" s="19" t="s">
        <v>231</v>
      </c>
      <c r="BE711" s="192">
        <f>IF(N711="základní",J711,0)</f>
        <v>0</v>
      </c>
      <c r="BF711" s="192">
        <f>IF(N711="snížená",J711,0)</f>
        <v>0</v>
      </c>
      <c r="BG711" s="192">
        <f>IF(N711="zákl. přenesená",J711,0)</f>
        <v>0</v>
      </c>
      <c r="BH711" s="192">
        <f>IF(N711="sníž. přenesená",J711,0)</f>
        <v>0</v>
      </c>
      <c r="BI711" s="192">
        <f>IF(N711="nulová",J711,0)</f>
        <v>0</v>
      </c>
      <c r="BJ711" s="19" t="s">
        <v>76</v>
      </c>
      <c r="BK711" s="192">
        <f>ROUND(I711*H711,2)</f>
        <v>0</v>
      </c>
      <c r="BL711" s="19" t="s">
        <v>331</v>
      </c>
      <c r="BM711" s="191" t="s">
        <v>1874</v>
      </c>
    </row>
    <row r="712" spans="1:65" s="13" customFormat="1" ht="11.25">
      <c r="B712" s="198"/>
      <c r="C712" s="199"/>
      <c r="D712" s="193" t="s">
        <v>248</v>
      </c>
      <c r="E712" s="200" t="s">
        <v>19</v>
      </c>
      <c r="F712" s="201" t="s">
        <v>1860</v>
      </c>
      <c r="G712" s="199"/>
      <c r="H712" s="200" t="s">
        <v>19</v>
      </c>
      <c r="I712" s="202"/>
      <c r="J712" s="199"/>
      <c r="K712" s="199"/>
      <c r="L712" s="203"/>
      <c r="M712" s="204"/>
      <c r="N712" s="205"/>
      <c r="O712" s="205"/>
      <c r="P712" s="205"/>
      <c r="Q712" s="205"/>
      <c r="R712" s="205"/>
      <c r="S712" s="205"/>
      <c r="T712" s="206"/>
      <c r="AT712" s="207" t="s">
        <v>248</v>
      </c>
      <c r="AU712" s="207" t="s">
        <v>78</v>
      </c>
      <c r="AV712" s="13" t="s">
        <v>76</v>
      </c>
      <c r="AW712" s="13" t="s">
        <v>31</v>
      </c>
      <c r="AX712" s="13" t="s">
        <v>69</v>
      </c>
      <c r="AY712" s="207" t="s">
        <v>231</v>
      </c>
    </row>
    <row r="713" spans="1:65" s="13" customFormat="1" ht="11.25">
      <c r="B713" s="198"/>
      <c r="C713" s="199"/>
      <c r="D713" s="193" t="s">
        <v>248</v>
      </c>
      <c r="E713" s="200" t="s">
        <v>19</v>
      </c>
      <c r="F713" s="201" t="s">
        <v>1446</v>
      </c>
      <c r="G713" s="199"/>
      <c r="H713" s="200" t="s">
        <v>19</v>
      </c>
      <c r="I713" s="202"/>
      <c r="J713" s="199"/>
      <c r="K713" s="199"/>
      <c r="L713" s="203"/>
      <c r="M713" s="204"/>
      <c r="N713" s="205"/>
      <c r="O713" s="205"/>
      <c r="P713" s="205"/>
      <c r="Q713" s="205"/>
      <c r="R713" s="205"/>
      <c r="S713" s="205"/>
      <c r="T713" s="206"/>
      <c r="AT713" s="207" t="s">
        <v>248</v>
      </c>
      <c r="AU713" s="207" t="s">
        <v>78</v>
      </c>
      <c r="AV713" s="13" t="s">
        <v>76</v>
      </c>
      <c r="AW713" s="13" t="s">
        <v>31</v>
      </c>
      <c r="AX713" s="13" t="s">
        <v>69</v>
      </c>
      <c r="AY713" s="207" t="s">
        <v>231</v>
      </c>
    </row>
    <row r="714" spans="1:65" s="14" customFormat="1" ht="11.25">
      <c r="B714" s="208"/>
      <c r="C714" s="209"/>
      <c r="D714" s="193" t="s">
        <v>248</v>
      </c>
      <c r="E714" s="210" t="s">
        <v>19</v>
      </c>
      <c r="F714" s="211" t="s">
        <v>1875</v>
      </c>
      <c r="G714" s="209"/>
      <c r="H714" s="212">
        <v>0.112</v>
      </c>
      <c r="I714" s="213"/>
      <c r="J714" s="209"/>
      <c r="K714" s="209"/>
      <c r="L714" s="214"/>
      <c r="M714" s="215"/>
      <c r="N714" s="216"/>
      <c r="O714" s="216"/>
      <c r="P714" s="216"/>
      <c r="Q714" s="216"/>
      <c r="R714" s="216"/>
      <c r="S714" s="216"/>
      <c r="T714" s="217"/>
      <c r="AT714" s="218" t="s">
        <v>248</v>
      </c>
      <c r="AU714" s="218" t="s">
        <v>78</v>
      </c>
      <c r="AV714" s="14" t="s">
        <v>78</v>
      </c>
      <c r="AW714" s="14" t="s">
        <v>31</v>
      </c>
      <c r="AX714" s="14" t="s">
        <v>69</v>
      </c>
      <c r="AY714" s="218" t="s">
        <v>231</v>
      </c>
    </row>
    <row r="715" spans="1:65" s="13" customFormat="1" ht="11.25">
      <c r="B715" s="198"/>
      <c r="C715" s="199"/>
      <c r="D715" s="193" t="s">
        <v>248</v>
      </c>
      <c r="E715" s="200" t="s">
        <v>19</v>
      </c>
      <c r="F715" s="201" t="s">
        <v>1440</v>
      </c>
      <c r="G715" s="199"/>
      <c r="H715" s="200" t="s">
        <v>19</v>
      </c>
      <c r="I715" s="202"/>
      <c r="J715" s="199"/>
      <c r="K715" s="199"/>
      <c r="L715" s="203"/>
      <c r="M715" s="204"/>
      <c r="N715" s="205"/>
      <c r="O715" s="205"/>
      <c r="P715" s="205"/>
      <c r="Q715" s="205"/>
      <c r="R715" s="205"/>
      <c r="S715" s="205"/>
      <c r="T715" s="206"/>
      <c r="AT715" s="207" t="s">
        <v>248</v>
      </c>
      <c r="AU715" s="207" t="s">
        <v>78</v>
      </c>
      <c r="AV715" s="13" t="s">
        <v>76</v>
      </c>
      <c r="AW715" s="13" t="s">
        <v>31</v>
      </c>
      <c r="AX715" s="13" t="s">
        <v>69</v>
      </c>
      <c r="AY715" s="207" t="s">
        <v>231</v>
      </c>
    </row>
    <row r="716" spans="1:65" s="14" customFormat="1" ht="11.25">
      <c r="B716" s="208"/>
      <c r="C716" s="209"/>
      <c r="D716" s="193" t="s">
        <v>248</v>
      </c>
      <c r="E716" s="210" t="s">
        <v>19</v>
      </c>
      <c r="F716" s="211" t="s">
        <v>1876</v>
      </c>
      <c r="G716" s="209"/>
      <c r="H716" s="212">
        <v>0.112</v>
      </c>
      <c r="I716" s="213"/>
      <c r="J716" s="209"/>
      <c r="K716" s="209"/>
      <c r="L716" s="214"/>
      <c r="M716" s="215"/>
      <c r="N716" s="216"/>
      <c r="O716" s="216"/>
      <c r="P716" s="216"/>
      <c r="Q716" s="216"/>
      <c r="R716" s="216"/>
      <c r="S716" s="216"/>
      <c r="T716" s="217"/>
      <c r="AT716" s="218" t="s">
        <v>248</v>
      </c>
      <c r="AU716" s="218" t="s">
        <v>78</v>
      </c>
      <c r="AV716" s="14" t="s">
        <v>78</v>
      </c>
      <c r="AW716" s="14" t="s">
        <v>31</v>
      </c>
      <c r="AX716" s="14" t="s">
        <v>69</v>
      </c>
      <c r="AY716" s="218" t="s">
        <v>231</v>
      </c>
    </row>
    <row r="717" spans="1:65" s="15" customFormat="1" ht="11.25">
      <c r="B717" s="219"/>
      <c r="C717" s="220"/>
      <c r="D717" s="193" t="s">
        <v>248</v>
      </c>
      <c r="E717" s="221" t="s">
        <v>19</v>
      </c>
      <c r="F717" s="222" t="s">
        <v>260</v>
      </c>
      <c r="G717" s="220"/>
      <c r="H717" s="223">
        <v>0.224</v>
      </c>
      <c r="I717" s="224"/>
      <c r="J717" s="220"/>
      <c r="K717" s="220"/>
      <c r="L717" s="225"/>
      <c r="M717" s="226"/>
      <c r="N717" s="227"/>
      <c r="O717" s="227"/>
      <c r="P717" s="227"/>
      <c r="Q717" s="227"/>
      <c r="R717" s="227"/>
      <c r="S717" s="227"/>
      <c r="T717" s="228"/>
      <c r="AT717" s="229" t="s">
        <v>248</v>
      </c>
      <c r="AU717" s="229" t="s">
        <v>78</v>
      </c>
      <c r="AV717" s="15" t="s">
        <v>238</v>
      </c>
      <c r="AW717" s="15" t="s">
        <v>31</v>
      </c>
      <c r="AX717" s="15" t="s">
        <v>76</v>
      </c>
      <c r="AY717" s="229" t="s">
        <v>231</v>
      </c>
    </row>
    <row r="718" spans="1:65" s="2" customFormat="1" ht="24.2" customHeight="1">
      <c r="A718" s="36"/>
      <c r="B718" s="37"/>
      <c r="C718" s="247" t="s">
        <v>1877</v>
      </c>
      <c r="D718" s="247" t="s">
        <v>638</v>
      </c>
      <c r="E718" s="248" t="s">
        <v>1878</v>
      </c>
      <c r="F718" s="249" t="s">
        <v>1879</v>
      </c>
      <c r="G718" s="250" t="s">
        <v>243</v>
      </c>
      <c r="H718" s="251">
        <v>32.966999999999999</v>
      </c>
      <c r="I718" s="252"/>
      <c r="J718" s="253">
        <f>ROUND(I718*H718,2)</f>
        <v>0</v>
      </c>
      <c r="K718" s="249" t="s">
        <v>244</v>
      </c>
      <c r="L718" s="254"/>
      <c r="M718" s="255" t="s">
        <v>19</v>
      </c>
      <c r="N718" s="256" t="s">
        <v>40</v>
      </c>
      <c r="O718" s="66"/>
      <c r="P718" s="189">
        <f>O718*H718</f>
        <v>0</v>
      </c>
      <c r="Q718" s="189">
        <v>3.0000000000000001E-3</v>
      </c>
      <c r="R718" s="189">
        <f>Q718*H718</f>
        <v>9.8901000000000003E-2</v>
      </c>
      <c r="S718" s="189">
        <v>0</v>
      </c>
      <c r="T718" s="190">
        <f>S718*H718</f>
        <v>0</v>
      </c>
      <c r="U718" s="36"/>
      <c r="V718" s="36"/>
      <c r="W718" s="36"/>
      <c r="X718" s="36"/>
      <c r="Y718" s="36"/>
      <c r="Z718" s="36"/>
      <c r="AA718" s="36"/>
      <c r="AB718" s="36"/>
      <c r="AC718" s="36"/>
      <c r="AD718" s="36"/>
      <c r="AE718" s="36"/>
      <c r="AR718" s="191" t="s">
        <v>423</v>
      </c>
      <c r="AT718" s="191" t="s">
        <v>638</v>
      </c>
      <c r="AU718" s="191" t="s">
        <v>78</v>
      </c>
      <c r="AY718" s="19" t="s">
        <v>231</v>
      </c>
      <c r="BE718" s="192">
        <f>IF(N718="základní",J718,0)</f>
        <v>0</v>
      </c>
      <c r="BF718" s="192">
        <f>IF(N718="snížená",J718,0)</f>
        <v>0</v>
      </c>
      <c r="BG718" s="192">
        <f>IF(N718="zákl. přenesená",J718,0)</f>
        <v>0</v>
      </c>
      <c r="BH718" s="192">
        <f>IF(N718="sníž. přenesená",J718,0)</f>
        <v>0</v>
      </c>
      <c r="BI718" s="192">
        <f>IF(N718="nulová",J718,0)</f>
        <v>0</v>
      </c>
      <c r="BJ718" s="19" t="s">
        <v>76</v>
      </c>
      <c r="BK718" s="192">
        <f>ROUND(I718*H718,2)</f>
        <v>0</v>
      </c>
      <c r="BL718" s="19" t="s">
        <v>331</v>
      </c>
      <c r="BM718" s="191" t="s">
        <v>1880</v>
      </c>
    </row>
    <row r="719" spans="1:65" s="13" customFormat="1" ht="11.25">
      <c r="B719" s="198"/>
      <c r="C719" s="199"/>
      <c r="D719" s="193" t="s">
        <v>248</v>
      </c>
      <c r="E719" s="200" t="s">
        <v>19</v>
      </c>
      <c r="F719" s="201" t="s">
        <v>1863</v>
      </c>
      <c r="G719" s="199"/>
      <c r="H719" s="200" t="s">
        <v>19</v>
      </c>
      <c r="I719" s="202"/>
      <c r="J719" s="199"/>
      <c r="K719" s="199"/>
      <c r="L719" s="203"/>
      <c r="M719" s="204"/>
      <c r="N719" s="205"/>
      <c r="O719" s="205"/>
      <c r="P719" s="205"/>
      <c r="Q719" s="205"/>
      <c r="R719" s="205"/>
      <c r="S719" s="205"/>
      <c r="T719" s="206"/>
      <c r="AT719" s="207" t="s">
        <v>248</v>
      </c>
      <c r="AU719" s="207" t="s">
        <v>78</v>
      </c>
      <c r="AV719" s="13" t="s">
        <v>76</v>
      </c>
      <c r="AW719" s="13" t="s">
        <v>31</v>
      </c>
      <c r="AX719" s="13" t="s">
        <v>69</v>
      </c>
      <c r="AY719" s="207" t="s">
        <v>231</v>
      </c>
    </row>
    <row r="720" spans="1:65" s="14" customFormat="1" ht="11.25">
      <c r="B720" s="208"/>
      <c r="C720" s="209"/>
      <c r="D720" s="193" t="s">
        <v>248</v>
      </c>
      <c r="E720" s="210" t="s">
        <v>19</v>
      </c>
      <c r="F720" s="211" t="s">
        <v>1881</v>
      </c>
      <c r="G720" s="209"/>
      <c r="H720" s="212">
        <v>2.8559999999999999</v>
      </c>
      <c r="I720" s="213"/>
      <c r="J720" s="209"/>
      <c r="K720" s="209"/>
      <c r="L720" s="214"/>
      <c r="M720" s="215"/>
      <c r="N720" s="216"/>
      <c r="O720" s="216"/>
      <c r="P720" s="216"/>
      <c r="Q720" s="216"/>
      <c r="R720" s="216"/>
      <c r="S720" s="216"/>
      <c r="T720" s="217"/>
      <c r="AT720" s="218" t="s">
        <v>248</v>
      </c>
      <c r="AU720" s="218" t="s">
        <v>78</v>
      </c>
      <c r="AV720" s="14" t="s">
        <v>78</v>
      </c>
      <c r="AW720" s="14" t="s">
        <v>31</v>
      </c>
      <c r="AX720" s="14" t="s">
        <v>69</v>
      </c>
      <c r="AY720" s="218" t="s">
        <v>231</v>
      </c>
    </row>
    <row r="721" spans="1:65" s="13" customFormat="1" ht="11.25">
      <c r="B721" s="198"/>
      <c r="C721" s="199"/>
      <c r="D721" s="193" t="s">
        <v>248</v>
      </c>
      <c r="E721" s="200" t="s">
        <v>19</v>
      </c>
      <c r="F721" s="201" t="s">
        <v>1661</v>
      </c>
      <c r="G721" s="199"/>
      <c r="H721" s="200" t="s">
        <v>19</v>
      </c>
      <c r="I721" s="202"/>
      <c r="J721" s="199"/>
      <c r="K721" s="199"/>
      <c r="L721" s="203"/>
      <c r="M721" s="204"/>
      <c r="N721" s="205"/>
      <c r="O721" s="205"/>
      <c r="P721" s="205"/>
      <c r="Q721" s="205"/>
      <c r="R721" s="205"/>
      <c r="S721" s="205"/>
      <c r="T721" s="206"/>
      <c r="AT721" s="207" t="s">
        <v>248</v>
      </c>
      <c r="AU721" s="207" t="s">
        <v>78</v>
      </c>
      <c r="AV721" s="13" t="s">
        <v>76</v>
      </c>
      <c r="AW721" s="13" t="s">
        <v>31</v>
      </c>
      <c r="AX721" s="13" t="s">
        <v>69</v>
      </c>
      <c r="AY721" s="207" t="s">
        <v>231</v>
      </c>
    </row>
    <row r="722" spans="1:65" s="14" customFormat="1" ht="22.5">
      <c r="B722" s="208"/>
      <c r="C722" s="209"/>
      <c r="D722" s="193" t="s">
        <v>248</v>
      </c>
      <c r="E722" s="210" t="s">
        <v>19</v>
      </c>
      <c r="F722" s="211" t="s">
        <v>1882</v>
      </c>
      <c r="G722" s="209"/>
      <c r="H722" s="212">
        <v>13.393000000000001</v>
      </c>
      <c r="I722" s="213"/>
      <c r="J722" s="209"/>
      <c r="K722" s="209"/>
      <c r="L722" s="214"/>
      <c r="M722" s="215"/>
      <c r="N722" s="216"/>
      <c r="O722" s="216"/>
      <c r="P722" s="216"/>
      <c r="Q722" s="216"/>
      <c r="R722" s="216"/>
      <c r="S722" s="216"/>
      <c r="T722" s="217"/>
      <c r="AT722" s="218" t="s">
        <v>248</v>
      </c>
      <c r="AU722" s="218" t="s">
        <v>78</v>
      </c>
      <c r="AV722" s="14" t="s">
        <v>78</v>
      </c>
      <c r="AW722" s="14" t="s">
        <v>31</v>
      </c>
      <c r="AX722" s="14" t="s">
        <v>69</v>
      </c>
      <c r="AY722" s="218" t="s">
        <v>231</v>
      </c>
    </row>
    <row r="723" spans="1:65" s="13" customFormat="1" ht="11.25">
      <c r="B723" s="198"/>
      <c r="C723" s="199"/>
      <c r="D723" s="193" t="s">
        <v>248</v>
      </c>
      <c r="E723" s="200" t="s">
        <v>19</v>
      </c>
      <c r="F723" s="201" t="s">
        <v>469</v>
      </c>
      <c r="G723" s="199"/>
      <c r="H723" s="200" t="s">
        <v>19</v>
      </c>
      <c r="I723" s="202"/>
      <c r="J723" s="199"/>
      <c r="K723" s="199"/>
      <c r="L723" s="203"/>
      <c r="M723" s="204"/>
      <c r="N723" s="205"/>
      <c r="O723" s="205"/>
      <c r="P723" s="205"/>
      <c r="Q723" s="205"/>
      <c r="R723" s="205"/>
      <c r="S723" s="205"/>
      <c r="T723" s="206"/>
      <c r="AT723" s="207" t="s">
        <v>248</v>
      </c>
      <c r="AU723" s="207" t="s">
        <v>78</v>
      </c>
      <c r="AV723" s="13" t="s">
        <v>76</v>
      </c>
      <c r="AW723" s="13" t="s">
        <v>31</v>
      </c>
      <c r="AX723" s="13" t="s">
        <v>69</v>
      </c>
      <c r="AY723" s="207" t="s">
        <v>231</v>
      </c>
    </row>
    <row r="724" spans="1:65" s="14" customFormat="1" ht="22.5">
      <c r="B724" s="208"/>
      <c r="C724" s="209"/>
      <c r="D724" s="193" t="s">
        <v>248</v>
      </c>
      <c r="E724" s="210" t="s">
        <v>19</v>
      </c>
      <c r="F724" s="211" t="s">
        <v>1883</v>
      </c>
      <c r="G724" s="209"/>
      <c r="H724" s="212">
        <v>16.718</v>
      </c>
      <c r="I724" s="213"/>
      <c r="J724" s="209"/>
      <c r="K724" s="209"/>
      <c r="L724" s="214"/>
      <c r="M724" s="215"/>
      <c r="N724" s="216"/>
      <c r="O724" s="216"/>
      <c r="P724" s="216"/>
      <c r="Q724" s="216"/>
      <c r="R724" s="216"/>
      <c r="S724" s="216"/>
      <c r="T724" s="217"/>
      <c r="AT724" s="218" t="s">
        <v>248</v>
      </c>
      <c r="AU724" s="218" t="s">
        <v>78</v>
      </c>
      <c r="AV724" s="14" t="s">
        <v>78</v>
      </c>
      <c r="AW724" s="14" t="s">
        <v>31</v>
      </c>
      <c r="AX724" s="14" t="s">
        <v>69</v>
      </c>
      <c r="AY724" s="218" t="s">
        <v>231</v>
      </c>
    </row>
    <row r="725" spans="1:65" s="15" customFormat="1" ht="11.25">
      <c r="B725" s="219"/>
      <c r="C725" s="220"/>
      <c r="D725" s="193" t="s">
        <v>248</v>
      </c>
      <c r="E725" s="221" t="s">
        <v>19</v>
      </c>
      <c r="F725" s="222" t="s">
        <v>260</v>
      </c>
      <c r="G725" s="220"/>
      <c r="H725" s="223">
        <v>32.966999999999999</v>
      </c>
      <c r="I725" s="224"/>
      <c r="J725" s="220"/>
      <c r="K725" s="220"/>
      <c r="L725" s="225"/>
      <c r="M725" s="226"/>
      <c r="N725" s="227"/>
      <c r="O725" s="227"/>
      <c r="P725" s="227"/>
      <c r="Q725" s="227"/>
      <c r="R725" s="227"/>
      <c r="S725" s="227"/>
      <c r="T725" s="228"/>
      <c r="AT725" s="229" t="s">
        <v>248</v>
      </c>
      <c r="AU725" s="229" t="s">
        <v>78</v>
      </c>
      <c r="AV725" s="15" t="s">
        <v>238</v>
      </c>
      <c r="AW725" s="15" t="s">
        <v>31</v>
      </c>
      <c r="AX725" s="15" t="s">
        <v>76</v>
      </c>
      <c r="AY725" s="229" t="s">
        <v>231</v>
      </c>
    </row>
    <row r="726" spans="1:65" s="2" customFormat="1" ht="24.2" customHeight="1">
      <c r="A726" s="36"/>
      <c r="B726" s="37"/>
      <c r="C726" s="247" t="s">
        <v>1884</v>
      </c>
      <c r="D726" s="247" t="s">
        <v>638</v>
      </c>
      <c r="E726" s="248" t="s">
        <v>1885</v>
      </c>
      <c r="F726" s="249" t="s">
        <v>1886</v>
      </c>
      <c r="G726" s="250" t="s">
        <v>243</v>
      </c>
      <c r="H726" s="251">
        <v>3.0950000000000002</v>
      </c>
      <c r="I726" s="252"/>
      <c r="J726" s="253">
        <f>ROUND(I726*H726,2)</f>
        <v>0</v>
      </c>
      <c r="K726" s="249" t="s">
        <v>19</v>
      </c>
      <c r="L726" s="254"/>
      <c r="M726" s="255" t="s">
        <v>19</v>
      </c>
      <c r="N726" s="256" t="s">
        <v>40</v>
      </c>
      <c r="O726" s="66"/>
      <c r="P726" s="189">
        <f>O726*H726</f>
        <v>0</v>
      </c>
      <c r="Q726" s="189">
        <v>1.8E-3</v>
      </c>
      <c r="R726" s="189">
        <f>Q726*H726</f>
        <v>5.5710000000000004E-3</v>
      </c>
      <c r="S726" s="189">
        <v>0</v>
      </c>
      <c r="T726" s="190">
        <f>S726*H726</f>
        <v>0</v>
      </c>
      <c r="U726" s="36"/>
      <c r="V726" s="36"/>
      <c r="W726" s="36"/>
      <c r="X726" s="36"/>
      <c r="Y726" s="36"/>
      <c r="Z726" s="36"/>
      <c r="AA726" s="36"/>
      <c r="AB726" s="36"/>
      <c r="AC726" s="36"/>
      <c r="AD726" s="36"/>
      <c r="AE726" s="36"/>
      <c r="AR726" s="191" t="s">
        <v>423</v>
      </c>
      <c r="AT726" s="191" t="s">
        <v>638</v>
      </c>
      <c r="AU726" s="191" t="s">
        <v>78</v>
      </c>
      <c r="AY726" s="19" t="s">
        <v>231</v>
      </c>
      <c r="BE726" s="192">
        <f>IF(N726="základní",J726,0)</f>
        <v>0</v>
      </c>
      <c r="BF726" s="192">
        <f>IF(N726="snížená",J726,0)</f>
        <v>0</v>
      </c>
      <c r="BG726" s="192">
        <f>IF(N726="zákl. přenesená",J726,0)</f>
        <v>0</v>
      </c>
      <c r="BH726" s="192">
        <f>IF(N726="sníž. přenesená",J726,0)</f>
        <v>0</v>
      </c>
      <c r="BI726" s="192">
        <f>IF(N726="nulová",J726,0)</f>
        <v>0</v>
      </c>
      <c r="BJ726" s="19" t="s">
        <v>76</v>
      </c>
      <c r="BK726" s="192">
        <f>ROUND(I726*H726,2)</f>
        <v>0</v>
      </c>
      <c r="BL726" s="19" t="s">
        <v>331</v>
      </c>
      <c r="BM726" s="191" t="s">
        <v>1887</v>
      </c>
    </row>
    <row r="727" spans="1:65" s="13" customFormat="1" ht="11.25">
      <c r="B727" s="198"/>
      <c r="C727" s="199"/>
      <c r="D727" s="193" t="s">
        <v>248</v>
      </c>
      <c r="E727" s="200" t="s">
        <v>19</v>
      </c>
      <c r="F727" s="201" t="s">
        <v>1487</v>
      </c>
      <c r="G727" s="199"/>
      <c r="H727" s="200" t="s">
        <v>19</v>
      </c>
      <c r="I727" s="202"/>
      <c r="J727" s="199"/>
      <c r="K727" s="199"/>
      <c r="L727" s="203"/>
      <c r="M727" s="204"/>
      <c r="N727" s="205"/>
      <c r="O727" s="205"/>
      <c r="P727" s="205"/>
      <c r="Q727" s="205"/>
      <c r="R727" s="205"/>
      <c r="S727" s="205"/>
      <c r="T727" s="206"/>
      <c r="AT727" s="207" t="s">
        <v>248</v>
      </c>
      <c r="AU727" s="207" t="s">
        <v>78</v>
      </c>
      <c r="AV727" s="13" t="s">
        <v>76</v>
      </c>
      <c r="AW727" s="13" t="s">
        <v>31</v>
      </c>
      <c r="AX727" s="13" t="s">
        <v>69</v>
      </c>
      <c r="AY727" s="207" t="s">
        <v>231</v>
      </c>
    </row>
    <row r="728" spans="1:65" s="14" customFormat="1" ht="11.25">
      <c r="B728" s="208"/>
      <c r="C728" s="209"/>
      <c r="D728" s="193" t="s">
        <v>248</v>
      </c>
      <c r="E728" s="210" t="s">
        <v>19</v>
      </c>
      <c r="F728" s="211" t="s">
        <v>1888</v>
      </c>
      <c r="G728" s="209"/>
      <c r="H728" s="212">
        <v>3.0950000000000002</v>
      </c>
      <c r="I728" s="213"/>
      <c r="J728" s="209"/>
      <c r="K728" s="209"/>
      <c r="L728" s="214"/>
      <c r="M728" s="215"/>
      <c r="N728" s="216"/>
      <c r="O728" s="216"/>
      <c r="P728" s="216"/>
      <c r="Q728" s="216"/>
      <c r="R728" s="216"/>
      <c r="S728" s="216"/>
      <c r="T728" s="217"/>
      <c r="AT728" s="218" t="s">
        <v>248</v>
      </c>
      <c r="AU728" s="218" t="s">
        <v>78</v>
      </c>
      <c r="AV728" s="14" t="s">
        <v>78</v>
      </c>
      <c r="AW728" s="14" t="s">
        <v>31</v>
      </c>
      <c r="AX728" s="14" t="s">
        <v>76</v>
      </c>
      <c r="AY728" s="218" t="s">
        <v>231</v>
      </c>
    </row>
    <row r="729" spans="1:65" s="2" customFormat="1" ht="37.9" customHeight="1">
      <c r="A729" s="36"/>
      <c r="B729" s="37"/>
      <c r="C729" s="180" t="s">
        <v>1889</v>
      </c>
      <c r="D729" s="180" t="s">
        <v>234</v>
      </c>
      <c r="E729" s="181" t="s">
        <v>1890</v>
      </c>
      <c r="F729" s="182" t="s">
        <v>1891</v>
      </c>
      <c r="G729" s="183" t="s">
        <v>243</v>
      </c>
      <c r="H729" s="184">
        <v>2.0630000000000002</v>
      </c>
      <c r="I729" s="185"/>
      <c r="J729" s="186">
        <f>ROUND(I729*H729,2)</f>
        <v>0</v>
      </c>
      <c r="K729" s="182" t="s">
        <v>244</v>
      </c>
      <c r="L729" s="41"/>
      <c r="M729" s="187" t="s">
        <v>19</v>
      </c>
      <c r="N729" s="188" t="s">
        <v>40</v>
      </c>
      <c r="O729" s="66"/>
      <c r="P729" s="189">
        <f>O729*H729</f>
        <v>0</v>
      </c>
      <c r="Q729" s="189">
        <v>0</v>
      </c>
      <c r="R729" s="189">
        <f>Q729*H729</f>
        <v>0</v>
      </c>
      <c r="S729" s="189">
        <v>0</v>
      </c>
      <c r="T729" s="190">
        <f>S729*H729</f>
        <v>0</v>
      </c>
      <c r="U729" s="36"/>
      <c r="V729" s="36"/>
      <c r="W729" s="36"/>
      <c r="X729" s="36"/>
      <c r="Y729" s="36"/>
      <c r="Z729" s="36"/>
      <c r="AA729" s="36"/>
      <c r="AB729" s="36"/>
      <c r="AC729" s="36"/>
      <c r="AD729" s="36"/>
      <c r="AE729" s="36"/>
      <c r="AR729" s="191" t="s">
        <v>331</v>
      </c>
      <c r="AT729" s="191" t="s">
        <v>234</v>
      </c>
      <c r="AU729" s="191" t="s">
        <v>78</v>
      </c>
      <c r="AY729" s="19" t="s">
        <v>231</v>
      </c>
      <c r="BE729" s="192">
        <f>IF(N729="základní",J729,0)</f>
        <v>0</v>
      </c>
      <c r="BF729" s="192">
        <f>IF(N729="snížená",J729,0)</f>
        <v>0</v>
      </c>
      <c r="BG729" s="192">
        <f>IF(N729="zákl. přenesená",J729,0)</f>
        <v>0</v>
      </c>
      <c r="BH729" s="192">
        <f>IF(N729="sníž. přenesená",J729,0)</f>
        <v>0</v>
      </c>
      <c r="BI729" s="192">
        <f>IF(N729="nulová",J729,0)</f>
        <v>0</v>
      </c>
      <c r="BJ729" s="19" t="s">
        <v>76</v>
      </c>
      <c r="BK729" s="192">
        <f>ROUND(I729*H729,2)</f>
        <v>0</v>
      </c>
      <c r="BL729" s="19" t="s">
        <v>331</v>
      </c>
      <c r="BM729" s="191" t="s">
        <v>1892</v>
      </c>
    </row>
    <row r="730" spans="1:65" s="2" customFormat="1" ht="97.5">
      <c r="A730" s="36"/>
      <c r="B730" s="37"/>
      <c r="C730" s="38"/>
      <c r="D730" s="193" t="s">
        <v>246</v>
      </c>
      <c r="E730" s="38"/>
      <c r="F730" s="194" t="s">
        <v>1857</v>
      </c>
      <c r="G730" s="38"/>
      <c r="H730" s="38"/>
      <c r="I730" s="195"/>
      <c r="J730" s="38"/>
      <c r="K730" s="38"/>
      <c r="L730" s="41"/>
      <c r="M730" s="196"/>
      <c r="N730" s="197"/>
      <c r="O730" s="66"/>
      <c r="P730" s="66"/>
      <c r="Q730" s="66"/>
      <c r="R730" s="66"/>
      <c r="S730" s="66"/>
      <c r="T730" s="67"/>
      <c r="U730" s="36"/>
      <c r="V730" s="36"/>
      <c r="W730" s="36"/>
      <c r="X730" s="36"/>
      <c r="Y730" s="36"/>
      <c r="Z730" s="36"/>
      <c r="AA730" s="36"/>
      <c r="AB730" s="36"/>
      <c r="AC730" s="36"/>
      <c r="AD730" s="36"/>
      <c r="AE730" s="36"/>
      <c r="AT730" s="19" t="s">
        <v>246</v>
      </c>
      <c r="AU730" s="19" t="s">
        <v>78</v>
      </c>
    </row>
    <row r="731" spans="1:65" s="13" customFormat="1" ht="11.25">
      <c r="B731" s="198"/>
      <c r="C731" s="199"/>
      <c r="D731" s="193" t="s">
        <v>248</v>
      </c>
      <c r="E731" s="200" t="s">
        <v>19</v>
      </c>
      <c r="F731" s="201" t="s">
        <v>1893</v>
      </c>
      <c r="G731" s="199"/>
      <c r="H731" s="200" t="s">
        <v>19</v>
      </c>
      <c r="I731" s="202"/>
      <c r="J731" s="199"/>
      <c r="K731" s="199"/>
      <c r="L731" s="203"/>
      <c r="M731" s="204"/>
      <c r="N731" s="205"/>
      <c r="O731" s="205"/>
      <c r="P731" s="205"/>
      <c r="Q731" s="205"/>
      <c r="R731" s="205"/>
      <c r="S731" s="205"/>
      <c r="T731" s="206"/>
      <c r="AT731" s="207" t="s">
        <v>248</v>
      </c>
      <c r="AU731" s="207" t="s">
        <v>78</v>
      </c>
      <c r="AV731" s="13" t="s">
        <v>76</v>
      </c>
      <c r="AW731" s="13" t="s">
        <v>31</v>
      </c>
      <c r="AX731" s="13" t="s">
        <v>69</v>
      </c>
      <c r="AY731" s="207" t="s">
        <v>231</v>
      </c>
    </row>
    <row r="732" spans="1:65" s="13" customFormat="1" ht="11.25">
      <c r="B732" s="198"/>
      <c r="C732" s="199"/>
      <c r="D732" s="193" t="s">
        <v>248</v>
      </c>
      <c r="E732" s="200" t="s">
        <v>19</v>
      </c>
      <c r="F732" s="201" t="s">
        <v>1894</v>
      </c>
      <c r="G732" s="199"/>
      <c r="H732" s="200" t="s">
        <v>19</v>
      </c>
      <c r="I732" s="202"/>
      <c r="J732" s="199"/>
      <c r="K732" s="199"/>
      <c r="L732" s="203"/>
      <c r="M732" s="204"/>
      <c r="N732" s="205"/>
      <c r="O732" s="205"/>
      <c r="P732" s="205"/>
      <c r="Q732" s="205"/>
      <c r="R732" s="205"/>
      <c r="S732" s="205"/>
      <c r="T732" s="206"/>
      <c r="AT732" s="207" t="s">
        <v>248</v>
      </c>
      <c r="AU732" s="207" t="s">
        <v>78</v>
      </c>
      <c r="AV732" s="13" t="s">
        <v>76</v>
      </c>
      <c r="AW732" s="13" t="s">
        <v>31</v>
      </c>
      <c r="AX732" s="13" t="s">
        <v>69</v>
      </c>
      <c r="AY732" s="207" t="s">
        <v>231</v>
      </c>
    </row>
    <row r="733" spans="1:65" s="14" customFormat="1" ht="11.25">
      <c r="B733" s="208"/>
      <c r="C733" s="209"/>
      <c r="D733" s="193" t="s">
        <v>248</v>
      </c>
      <c r="E733" s="210" t="s">
        <v>19</v>
      </c>
      <c r="F733" s="211" t="s">
        <v>1895</v>
      </c>
      <c r="G733" s="209"/>
      <c r="H733" s="212">
        <v>1.75</v>
      </c>
      <c r="I733" s="213"/>
      <c r="J733" s="209"/>
      <c r="K733" s="209"/>
      <c r="L733" s="214"/>
      <c r="M733" s="215"/>
      <c r="N733" s="216"/>
      <c r="O733" s="216"/>
      <c r="P733" s="216"/>
      <c r="Q733" s="216"/>
      <c r="R733" s="216"/>
      <c r="S733" s="216"/>
      <c r="T733" s="217"/>
      <c r="AT733" s="218" t="s">
        <v>248</v>
      </c>
      <c r="AU733" s="218" t="s">
        <v>78</v>
      </c>
      <c r="AV733" s="14" t="s">
        <v>78</v>
      </c>
      <c r="AW733" s="14" t="s">
        <v>31</v>
      </c>
      <c r="AX733" s="14" t="s">
        <v>69</v>
      </c>
      <c r="AY733" s="218" t="s">
        <v>231</v>
      </c>
    </row>
    <row r="734" spans="1:65" s="13" customFormat="1" ht="11.25">
      <c r="B734" s="198"/>
      <c r="C734" s="199"/>
      <c r="D734" s="193" t="s">
        <v>248</v>
      </c>
      <c r="E734" s="200" t="s">
        <v>19</v>
      </c>
      <c r="F734" s="201" t="s">
        <v>1442</v>
      </c>
      <c r="G734" s="199"/>
      <c r="H734" s="200" t="s">
        <v>19</v>
      </c>
      <c r="I734" s="202"/>
      <c r="J734" s="199"/>
      <c r="K734" s="199"/>
      <c r="L734" s="203"/>
      <c r="M734" s="204"/>
      <c r="N734" s="205"/>
      <c r="O734" s="205"/>
      <c r="P734" s="205"/>
      <c r="Q734" s="205"/>
      <c r="R734" s="205"/>
      <c r="S734" s="205"/>
      <c r="T734" s="206"/>
      <c r="AT734" s="207" t="s">
        <v>248</v>
      </c>
      <c r="AU734" s="207" t="s">
        <v>78</v>
      </c>
      <c r="AV734" s="13" t="s">
        <v>76</v>
      </c>
      <c r="AW734" s="13" t="s">
        <v>31</v>
      </c>
      <c r="AX734" s="13" t="s">
        <v>69</v>
      </c>
      <c r="AY734" s="207" t="s">
        <v>231</v>
      </c>
    </row>
    <row r="735" spans="1:65" s="14" customFormat="1" ht="11.25">
      <c r="B735" s="208"/>
      <c r="C735" s="209"/>
      <c r="D735" s="193" t="s">
        <v>248</v>
      </c>
      <c r="E735" s="210" t="s">
        <v>19</v>
      </c>
      <c r="F735" s="211" t="s">
        <v>1896</v>
      </c>
      <c r="G735" s="209"/>
      <c r="H735" s="212">
        <v>0.313</v>
      </c>
      <c r="I735" s="213"/>
      <c r="J735" s="209"/>
      <c r="K735" s="209"/>
      <c r="L735" s="214"/>
      <c r="M735" s="215"/>
      <c r="N735" s="216"/>
      <c r="O735" s="216"/>
      <c r="P735" s="216"/>
      <c r="Q735" s="216"/>
      <c r="R735" s="216"/>
      <c r="S735" s="216"/>
      <c r="T735" s="217"/>
      <c r="AT735" s="218" t="s">
        <v>248</v>
      </c>
      <c r="AU735" s="218" t="s">
        <v>78</v>
      </c>
      <c r="AV735" s="14" t="s">
        <v>78</v>
      </c>
      <c r="AW735" s="14" t="s">
        <v>31</v>
      </c>
      <c r="AX735" s="14" t="s">
        <v>69</v>
      </c>
      <c r="AY735" s="218" t="s">
        <v>231</v>
      </c>
    </row>
    <row r="736" spans="1:65" s="15" customFormat="1" ht="11.25">
      <c r="B736" s="219"/>
      <c r="C736" s="220"/>
      <c r="D736" s="193" t="s">
        <v>248</v>
      </c>
      <c r="E736" s="221" t="s">
        <v>19</v>
      </c>
      <c r="F736" s="222" t="s">
        <v>260</v>
      </c>
      <c r="G736" s="220"/>
      <c r="H736" s="223">
        <v>2.0630000000000002</v>
      </c>
      <c r="I736" s="224"/>
      <c r="J736" s="220"/>
      <c r="K736" s="220"/>
      <c r="L736" s="225"/>
      <c r="M736" s="226"/>
      <c r="N736" s="227"/>
      <c r="O736" s="227"/>
      <c r="P736" s="227"/>
      <c r="Q736" s="227"/>
      <c r="R736" s="227"/>
      <c r="S736" s="227"/>
      <c r="T736" s="228"/>
      <c r="AT736" s="229" t="s">
        <v>248</v>
      </c>
      <c r="AU736" s="229" t="s">
        <v>78</v>
      </c>
      <c r="AV736" s="15" t="s">
        <v>238</v>
      </c>
      <c r="AW736" s="15" t="s">
        <v>31</v>
      </c>
      <c r="AX736" s="15" t="s">
        <v>76</v>
      </c>
      <c r="AY736" s="229" t="s">
        <v>231</v>
      </c>
    </row>
    <row r="737" spans="1:65" s="2" customFormat="1" ht="24.2" customHeight="1">
      <c r="A737" s="36"/>
      <c r="B737" s="37"/>
      <c r="C737" s="247" t="s">
        <v>1897</v>
      </c>
      <c r="D737" s="247" t="s">
        <v>638</v>
      </c>
      <c r="E737" s="248" t="s">
        <v>1872</v>
      </c>
      <c r="F737" s="249" t="s">
        <v>1873</v>
      </c>
      <c r="G737" s="250" t="s">
        <v>356</v>
      </c>
      <c r="H737" s="251">
        <v>0.315</v>
      </c>
      <c r="I737" s="252"/>
      <c r="J737" s="253">
        <f>ROUND(I737*H737,2)</f>
        <v>0</v>
      </c>
      <c r="K737" s="249" t="s">
        <v>19</v>
      </c>
      <c r="L737" s="254"/>
      <c r="M737" s="255" t="s">
        <v>19</v>
      </c>
      <c r="N737" s="256" t="s">
        <v>40</v>
      </c>
      <c r="O737" s="66"/>
      <c r="P737" s="189">
        <f>O737*H737</f>
        <v>0</v>
      </c>
      <c r="Q737" s="189">
        <v>3.7999999999999999E-2</v>
      </c>
      <c r="R737" s="189">
        <f>Q737*H737</f>
        <v>1.197E-2</v>
      </c>
      <c r="S737" s="189">
        <v>0</v>
      </c>
      <c r="T737" s="190">
        <f>S737*H737</f>
        <v>0</v>
      </c>
      <c r="U737" s="36"/>
      <c r="V737" s="36"/>
      <c r="W737" s="36"/>
      <c r="X737" s="36"/>
      <c r="Y737" s="36"/>
      <c r="Z737" s="36"/>
      <c r="AA737" s="36"/>
      <c r="AB737" s="36"/>
      <c r="AC737" s="36"/>
      <c r="AD737" s="36"/>
      <c r="AE737" s="36"/>
      <c r="AR737" s="191" t="s">
        <v>423</v>
      </c>
      <c r="AT737" s="191" t="s">
        <v>638</v>
      </c>
      <c r="AU737" s="191" t="s">
        <v>78</v>
      </c>
      <c r="AY737" s="19" t="s">
        <v>231</v>
      </c>
      <c r="BE737" s="192">
        <f>IF(N737="základní",J737,0)</f>
        <v>0</v>
      </c>
      <c r="BF737" s="192">
        <f>IF(N737="snížená",J737,0)</f>
        <v>0</v>
      </c>
      <c r="BG737" s="192">
        <f>IF(N737="zákl. přenesená",J737,0)</f>
        <v>0</v>
      </c>
      <c r="BH737" s="192">
        <f>IF(N737="sníž. přenesená",J737,0)</f>
        <v>0</v>
      </c>
      <c r="BI737" s="192">
        <f>IF(N737="nulová",J737,0)</f>
        <v>0</v>
      </c>
      <c r="BJ737" s="19" t="s">
        <v>76</v>
      </c>
      <c r="BK737" s="192">
        <f>ROUND(I737*H737,2)</f>
        <v>0</v>
      </c>
      <c r="BL737" s="19" t="s">
        <v>331</v>
      </c>
      <c r="BM737" s="191" t="s">
        <v>1898</v>
      </c>
    </row>
    <row r="738" spans="1:65" s="13" customFormat="1" ht="11.25">
      <c r="B738" s="198"/>
      <c r="C738" s="199"/>
      <c r="D738" s="193" t="s">
        <v>248</v>
      </c>
      <c r="E738" s="200" t="s">
        <v>19</v>
      </c>
      <c r="F738" s="201" t="s">
        <v>1893</v>
      </c>
      <c r="G738" s="199"/>
      <c r="H738" s="200" t="s">
        <v>19</v>
      </c>
      <c r="I738" s="202"/>
      <c r="J738" s="199"/>
      <c r="K738" s="199"/>
      <c r="L738" s="203"/>
      <c r="M738" s="204"/>
      <c r="N738" s="205"/>
      <c r="O738" s="205"/>
      <c r="P738" s="205"/>
      <c r="Q738" s="205"/>
      <c r="R738" s="205"/>
      <c r="S738" s="205"/>
      <c r="T738" s="206"/>
      <c r="AT738" s="207" t="s">
        <v>248</v>
      </c>
      <c r="AU738" s="207" t="s">
        <v>78</v>
      </c>
      <c r="AV738" s="13" t="s">
        <v>76</v>
      </c>
      <c r="AW738" s="13" t="s">
        <v>31</v>
      </c>
      <c r="AX738" s="13" t="s">
        <v>69</v>
      </c>
      <c r="AY738" s="207" t="s">
        <v>231</v>
      </c>
    </row>
    <row r="739" spans="1:65" s="13" customFormat="1" ht="11.25">
      <c r="B739" s="198"/>
      <c r="C739" s="199"/>
      <c r="D739" s="193" t="s">
        <v>248</v>
      </c>
      <c r="E739" s="200" t="s">
        <v>19</v>
      </c>
      <c r="F739" s="201" t="s">
        <v>1894</v>
      </c>
      <c r="G739" s="199"/>
      <c r="H739" s="200" t="s">
        <v>19</v>
      </c>
      <c r="I739" s="202"/>
      <c r="J739" s="199"/>
      <c r="K739" s="199"/>
      <c r="L739" s="203"/>
      <c r="M739" s="204"/>
      <c r="N739" s="205"/>
      <c r="O739" s="205"/>
      <c r="P739" s="205"/>
      <c r="Q739" s="205"/>
      <c r="R739" s="205"/>
      <c r="S739" s="205"/>
      <c r="T739" s="206"/>
      <c r="AT739" s="207" t="s">
        <v>248</v>
      </c>
      <c r="AU739" s="207" t="s">
        <v>78</v>
      </c>
      <c r="AV739" s="13" t="s">
        <v>76</v>
      </c>
      <c r="AW739" s="13" t="s">
        <v>31</v>
      </c>
      <c r="AX739" s="13" t="s">
        <v>69</v>
      </c>
      <c r="AY739" s="207" t="s">
        <v>231</v>
      </c>
    </row>
    <row r="740" spans="1:65" s="14" customFormat="1" ht="11.25">
      <c r="B740" s="208"/>
      <c r="C740" s="209"/>
      <c r="D740" s="193" t="s">
        <v>248</v>
      </c>
      <c r="E740" s="210" t="s">
        <v>19</v>
      </c>
      <c r="F740" s="211" t="s">
        <v>1899</v>
      </c>
      <c r="G740" s="209"/>
      <c r="H740" s="212">
        <v>0.23</v>
      </c>
      <c r="I740" s="213"/>
      <c r="J740" s="209"/>
      <c r="K740" s="209"/>
      <c r="L740" s="214"/>
      <c r="M740" s="215"/>
      <c r="N740" s="216"/>
      <c r="O740" s="216"/>
      <c r="P740" s="216"/>
      <c r="Q740" s="216"/>
      <c r="R740" s="216"/>
      <c r="S740" s="216"/>
      <c r="T740" s="217"/>
      <c r="AT740" s="218" t="s">
        <v>248</v>
      </c>
      <c r="AU740" s="218" t="s">
        <v>78</v>
      </c>
      <c r="AV740" s="14" t="s">
        <v>78</v>
      </c>
      <c r="AW740" s="14" t="s">
        <v>31</v>
      </c>
      <c r="AX740" s="14" t="s">
        <v>69</v>
      </c>
      <c r="AY740" s="218" t="s">
        <v>231</v>
      </c>
    </row>
    <row r="741" spans="1:65" s="13" customFormat="1" ht="11.25">
      <c r="B741" s="198"/>
      <c r="C741" s="199"/>
      <c r="D741" s="193" t="s">
        <v>248</v>
      </c>
      <c r="E741" s="200" t="s">
        <v>19</v>
      </c>
      <c r="F741" s="201" t="s">
        <v>1442</v>
      </c>
      <c r="G741" s="199"/>
      <c r="H741" s="200" t="s">
        <v>19</v>
      </c>
      <c r="I741" s="202"/>
      <c r="J741" s="199"/>
      <c r="K741" s="199"/>
      <c r="L741" s="203"/>
      <c r="M741" s="204"/>
      <c r="N741" s="205"/>
      <c r="O741" s="205"/>
      <c r="P741" s="205"/>
      <c r="Q741" s="205"/>
      <c r="R741" s="205"/>
      <c r="S741" s="205"/>
      <c r="T741" s="206"/>
      <c r="AT741" s="207" t="s">
        <v>248</v>
      </c>
      <c r="AU741" s="207" t="s">
        <v>78</v>
      </c>
      <c r="AV741" s="13" t="s">
        <v>76</v>
      </c>
      <c r="AW741" s="13" t="s">
        <v>31</v>
      </c>
      <c r="AX741" s="13" t="s">
        <v>69</v>
      </c>
      <c r="AY741" s="207" t="s">
        <v>231</v>
      </c>
    </row>
    <row r="742" spans="1:65" s="14" customFormat="1" ht="11.25">
      <c r="B742" s="208"/>
      <c r="C742" s="209"/>
      <c r="D742" s="193" t="s">
        <v>248</v>
      </c>
      <c r="E742" s="210" t="s">
        <v>19</v>
      </c>
      <c r="F742" s="211" t="s">
        <v>1900</v>
      </c>
      <c r="G742" s="209"/>
      <c r="H742" s="212">
        <v>8.5000000000000006E-2</v>
      </c>
      <c r="I742" s="213"/>
      <c r="J742" s="209"/>
      <c r="K742" s="209"/>
      <c r="L742" s="214"/>
      <c r="M742" s="215"/>
      <c r="N742" s="216"/>
      <c r="O742" s="216"/>
      <c r="P742" s="216"/>
      <c r="Q742" s="216"/>
      <c r="R742" s="216"/>
      <c r="S742" s="216"/>
      <c r="T742" s="217"/>
      <c r="AT742" s="218" t="s">
        <v>248</v>
      </c>
      <c r="AU742" s="218" t="s">
        <v>78</v>
      </c>
      <c r="AV742" s="14" t="s">
        <v>78</v>
      </c>
      <c r="AW742" s="14" t="s">
        <v>31</v>
      </c>
      <c r="AX742" s="14" t="s">
        <v>69</v>
      </c>
      <c r="AY742" s="218" t="s">
        <v>231</v>
      </c>
    </row>
    <row r="743" spans="1:65" s="15" customFormat="1" ht="11.25">
      <c r="B743" s="219"/>
      <c r="C743" s="220"/>
      <c r="D743" s="193" t="s">
        <v>248</v>
      </c>
      <c r="E743" s="221" t="s">
        <v>19</v>
      </c>
      <c r="F743" s="222" t="s">
        <v>260</v>
      </c>
      <c r="G743" s="220"/>
      <c r="H743" s="223">
        <v>0.315</v>
      </c>
      <c r="I743" s="224"/>
      <c r="J743" s="220"/>
      <c r="K743" s="220"/>
      <c r="L743" s="225"/>
      <c r="M743" s="226"/>
      <c r="N743" s="227"/>
      <c r="O743" s="227"/>
      <c r="P743" s="227"/>
      <c r="Q743" s="227"/>
      <c r="R743" s="227"/>
      <c r="S743" s="227"/>
      <c r="T743" s="228"/>
      <c r="AT743" s="229" t="s">
        <v>248</v>
      </c>
      <c r="AU743" s="229" t="s">
        <v>78</v>
      </c>
      <c r="AV743" s="15" t="s">
        <v>238</v>
      </c>
      <c r="AW743" s="15" t="s">
        <v>31</v>
      </c>
      <c r="AX743" s="15" t="s">
        <v>76</v>
      </c>
      <c r="AY743" s="229" t="s">
        <v>231</v>
      </c>
    </row>
    <row r="744" spans="1:65" s="2" customFormat="1" ht="44.25" customHeight="1">
      <c r="A744" s="36"/>
      <c r="B744" s="37"/>
      <c r="C744" s="180" t="s">
        <v>1167</v>
      </c>
      <c r="D744" s="180" t="s">
        <v>234</v>
      </c>
      <c r="E744" s="181" t="s">
        <v>1901</v>
      </c>
      <c r="F744" s="182" t="s">
        <v>1902</v>
      </c>
      <c r="G744" s="183" t="s">
        <v>243</v>
      </c>
      <c r="H744" s="184">
        <v>99.525000000000006</v>
      </c>
      <c r="I744" s="185"/>
      <c r="J744" s="186">
        <f>ROUND(I744*H744,2)</f>
        <v>0</v>
      </c>
      <c r="K744" s="182" t="s">
        <v>244</v>
      </c>
      <c r="L744" s="41"/>
      <c r="M744" s="187" t="s">
        <v>19</v>
      </c>
      <c r="N744" s="188" t="s">
        <v>40</v>
      </c>
      <c r="O744" s="66"/>
      <c r="P744" s="189">
        <f>O744*H744</f>
        <v>0</v>
      </c>
      <c r="Q744" s="189">
        <v>1.16E-3</v>
      </c>
      <c r="R744" s="189">
        <f>Q744*H744</f>
        <v>0.11544900000000001</v>
      </c>
      <c r="S744" s="189">
        <v>0</v>
      </c>
      <c r="T744" s="190">
        <f>S744*H744</f>
        <v>0</v>
      </c>
      <c r="U744" s="36"/>
      <c r="V744" s="36"/>
      <c r="W744" s="36"/>
      <c r="X744" s="36"/>
      <c r="Y744" s="36"/>
      <c r="Z744" s="36"/>
      <c r="AA744" s="36"/>
      <c r="AB744" s="36"/>
      <c r="AC744" s="36"/>
      <c r="AD744" s="36"/>
      <c r="AE744" s="36"/>
      <c r="AR744" s="191" t="s">
        <v>331</v>
      </c>
      <c r="AT744" s="191" t="s">
        <v>234</v>
      </c>
      <c r="AU744" s="191" t="s">
        <v>78</v>
      </c>
      <c r="AY744" s="19" t="s">
        <v>231</v>
      </c>
      <c r="BE744" s="192">
        <f>IF(N744="základní",J744,0)</f>
        <v>0</v>
      </c>
      <c r="BF744" s="192">
        <f>IF(N744="snížená",J744,0)</f>
        <v>0</v>
      </c>
      <c r="BG744" s="192">
        <f>IF(N744="zákl. přenesená",J744,0)</f>
        <v>0</v>
      </c>
      <c r="BH744" s="192">
        <f>IF(N744="sníž. přenesená",J744,0)</f>
        <v>0</v>
      </c>
      <c r="BI744" s="192">
        <f>IF(N744="nulová",J744,0)</f>
        <v>0</v>
      </c>
      <c r="BJ744" s="19" t="s">
        <v>76</v>
      </c>
      <c r="BK744" s="192">
        <f>ROUND(I744*H744,2)</f>
        <v>0</v>
      </c>
      <c r="BL744" s="19" t="s">
        <v>331</v>
      </c>
      <c r="BM744" s="191" t="s">
        <v>1903</v>
      </c>
    </row>
    <row r="745" spans="1:65" s="2" customFormat="1" ht="165.75">
      <c r="A745" s="36"/>
      <c r="B745" s="37"/>
      <c r="C745" s="38"/>
      <c r="D745" s="193" t="s">
        <v>246</v>
      </c>
      <c r="E745" s="38"/>
      <c r="F745" s="194" t="s">
        <v>1904</v>
      </c>
      <c r="G745" s="38"/>
      <c r="H745" s="38"/>
      <c r="I745" s="195"/>
      <c r="J745" s="38"/>
      <c r="K745" s="38"/>
      <c r="L745" s="41"/>
      <c r="M745" s="196"/>
      <c r="N745" s="197"/>
      <c r="O745" s="66"/>
      <c r="P745" s="66"/>
      <c r="Q745" s="66"/>
      <c r="R745" s="66"/>
      <c r="S745" s="66"/>
      <c r="T745" s="67"/>
      <c r="U745" s="36"/>
      <c r="V745" s="36"/>
      <c r="W745" s="36"/>
      <c r="X745" s="36"/>
      <c r="Y745" s="36"/>
      <c r="Z745" s="36"/>
      <c r="AA745" s="36"/>
      <c r="AB745" s="36"/>
      <c r="AC745" s="36"/>
      <c r="AD745" s="36"/>
      <c r="AE745" s="36"/>
      <c r="AT745" s="19" t="s">
        <v>246</v>
      </c>
      <c r="AU745" s="19" t="s">
        <v>78</v>
      </c>
    </row>
    <row r="746" spans="1:65" s="13" customFormat="1" ht="11.25">
      <c r="B746" s="198"/>
      <c r="C746" s="199"/>
      <c r="D746" s="193" t="s">
        <v>248</v>
      </c>
      <c r="E746" s="200" t="s">
        <v>19</v>
      </c>
      <c r="F746" s="201" t="s">
        <v>1905</v>
      </c>
      <c r="G746" s="199"/>
      <c r="H746" s="200" t="s">
        <v>19</v>
      </c>
      <c r="I746" s="202"/>
      <c r="J746" s="199"/>
      <c r="K746" s="199"/>
      <c r="L746" s="203"/>
      <c r="M746" s="204"/>
      <c r="N746" s="205"/>
      <c r="O746" s="205"/>
      <c r="P746" s="205"/>
      <c r="Q746" s="205"/>
      <c r="R746" s="205"/>
      <c r="S746" s="205"/>
      <c r="T746" s="206"/>
      <c r="AT746" s="207" t="s">
        <v>248</v>
      </c>
      <c r="AU746" s="207" t="s">
        <v>78</v>
      </c>
      <c r="AV746" s="13" t="s">
        <v>76</v>
      </c>
      <c r="AW746" s="13" t="s">
        <v>31</v>
      </c>
      <c r="AX746" s="13" t="s">
        <v>69</v>
      </c>
      <c r="AY746" s="207" t="s">
        <v>231</v>
      </c>
    </row>
    <row r="747" spans="1:65" s="14" customFormat="1" ht="11.25">
      <c r="B747" s="208"/>
      <c r="C747" s="209"/>
      <c r="D747" s="193" t="s">
        <v>248</v>
      </c>
      <c r="E747" s="210" t="s">
        <v>19</v>
      </c>
      <c r="F747" s="211" t="s">
        <v>1906</v>
      </c>
      <c r="G747" s="209"/>
      <c r="H747" s="212">
        <v>11.52</v>
      </c>
      <c r="I747" s="213"/>
      <c r="J747" s="209"/>
      <c r="K747" s="209"/>
      <c r="L747" s="214"/>
      <c r="M747" s="215"/>
      <c r="N747" s="216"/>
      <c r="O747" s="216"/>
      <c r="P747" s="216"/>
      <c r="Q747" s="216"/>
      <c r="R747" s="216"/>
      <c r="S747" s="216"/>
      <c r="T747" s="217"/>
      <c r="AT747" s="218" t="s">
        <v>248</v>
      </c>
      <c r="AU747" s="218" t="s">
        <v>78</v>
      </c>
      <c r="AV747" s="14" t="s">
        <v>78</v>
      </c>
      <c r="AW747" s="14" t="s">
        <v>31</v>
      </c>
      <c r="AX747" s="14" t="s">
        <v>69</v>
      </c>
      <c r="AY747" s="218" t="s">
        <v>231</v>
      </c>
    </row>
    <row r="748" spans="1:65" s="13" customFormat="1" ht="11.25">
      <c r="B748" s="198"/>
      <c r="C748" s="199"/>
      <c r="D748" s="193" t="s">
        <v>248</v>
      </c>
      <c r="E748" s="200" t="s">
        <v>19</v>
      </c>
      <c r="F748" s="201" t="s">
        <v>1907</v>
      </c>
      <c r="G748" s="199"/>
      <c r="H748" s="200" t="s">
        <v>19</v>
      </c>
      <c r="I748" s="202"/>
      <c r="J748" s="199"/>
      <c r="K748" s="199"/>
      <c r="L748" s="203"/>
      <c r="M748" s="204"/>
      <c r="N748" s="205"/>
      <c r="O748" s="205"/>
      <c r="P748" s="205"/>
      <c r="Q748" s="205"/>
      <c r="R748" s="205"/>
      <c r="S748" s="205"/>
      <c r="T748" s="206"/>
      <c r="AT748" s="207" t="s">
        <v>248</v>
      </c>
      <c r="AU748" s="207" t="s">
        <v>78</v>
      </c>
      <c r="AV748" s="13" t="s">
        <v>76</v>
      </c>
      <c r="AW748" s="13" t="s">
        <v>31</v>
      </c>
      <c r="AX748" s="13" t="s">
        <v>69</v>
      </c>
      <c r="AY748" s="207" t="s">
        <v>231</v>
      </c>
    </row>
    <row r="749" spans="1:65" s="14" customFormat="1" ht="11.25">
      <c r="B749" s="208"/>
      <c r="C749" s="209"/>
      <c r="D749" s="193" t="s">
        <v>248</v>
      </c>
      <c r="E749" s="210" t="s">
        <v>19</v>
      </c>
      <c r="F749" s="211" t="s">
        <v>1908</v>
      </c>
      <c r="G749" s="209"/>
      <c r="H749" s="212">
        <v>88.004999999999995</v>
      </c>
      <c r="I749" s="213"/>
      <c r="J749" s="209"/>
      <c r="K749" s="209"/>
      <c r="L749" s="214"/>
      <c r="M749" s="215"/>
      <c r="N749" s="216"/>
      <c r="O749" s="216"/>
      <c r="P749" s="216"/>
      <c r="Q749" s="216"/>
      <c r="R749" s="216"/>
      <c r="S749" s="216"/>
      <c r="T749" s="217"/>
      <c r="AT749" s="218" t="s">
        <v>248</v>
      </c>
      <c r="AU749" s="218" t="s">
        <v>78</v>
      </c>
      <c r="AV749" s="14" t="s">
        <v>78</v>
      </c>
      <c r="AW749" s="14" t="s">
        <v>31</v>
      </c>
      <c r="AX749" s="14" t="s">
        <v>69</v>
      </c>
      <c r="AY749" s="218" t="s">
        <v>231</v>
      </c>
    </row>
    <row r="750" spans="1:65" s="15" customFormat="1" ht="11.25">
      <c r="B750" s="219"/>
      <c r="C750" s="220"/>
      <c r="D750" s="193" t="s">
        <v>248</v>
      </c>
      <c r="E750" s="221" t="s">
        <v>19</v>
      </c>
      <c r="F750" s="222" t="s">
        <v>260</v>
      </c>
      <c r="G750" s="220"/>
      <c r="H750" s="223">
        <v>99.524999999999991</v>
      </c>
      <c r="I750" s="224"/>
      <c r="J750" s="220"/>
      <c r="K750" s="220"/>
      <c r="L750" s="225"/>
      <c r="M750" s="226"/>
      <c r="N750" s="227"/>
      <c r="O750" s="227"/>
      <c r="P750" s="227"/>
      <c r="Q750" s="227"/>
      <c r="R750" s="227"/>
      <c r="S750" s="227"/>
      <c r="T750" s="228"/>
      <c r="AT750" s="229" t="s">
        <v>248</v>
      </c>
      <c r="AU750" s="229" t="s">
        <v>78</v>
      </c>
      <c r="AV750" s="15" t="s">
        <v>238</v>
      </c>
      <c r="AW750" s="15" t="s">
        <v>31</v>
      </c>
      <c r="AX750" s="15" t="s">
        <v>76</v>
      </c>
      <c r="AY750" s="229" t="s">
        <v>231</v>
      </c>
    </row>
    <row r="751" spans="1:65" s="2" customFormat="1" ht="24.2" customHeight="1">
      <c r="A751" s="36"/>
      <c r="B751" s="37"/>
      <c r="C751" s="247" t="s">
        <v>1909</v>
      </c>
      <c r="D751" s="247" t="s">
        <v>638</v>
      </c>
      <c r="E751" s="248" t="s">
        <v>1910</v>
      </c>
      <c r="F751" s="249" t="s">
        <v>1911</v>
      </c>
      <c r="G751" s="250" t="s">
        <v>243</v>
      </c>
      <c r="H751" s="251">
        <v>46.203000000000003</v>
      </c>
      <c r="I751" s="252"/>
      <c r="J751" s="253">
        <f>ROUND(I751*H751,2)</f>
        <v>0</v>
      </c>
      <c r="K751" s="249" t="s">
        <v>244</v>
      </c>
      <c r="L751" s="254"/>
      <c r="M751" s="255" t="s">
        <v>19</v>
      </c>
      <c r="N751" s="256" t="s">
        <v>40</v>
      </c>
      <c r="O751" s="66"/>
      <c r="P751" s="189">
        <f>O751*H751</f>
        <v>0</v>
      </c>
      <c r="Q751" s="189">
        <v>1.1999999999999999E-3</v>
      </c>
      <c r="R751" s="189">
        <f>Q751*H751</f>
        <v>5.5443599999999996E-2</v>
      </c>
      <c r="S751" s="189">
        <v>0</v>
      </c>
      <c r="T751" s="190">
        <f>S751*H751</f>
        <v>0</v>
      </c>
      <c r="U751" s="36"/>
      <c r="V751" s="36"/>
      <c r="W751" s="36"/>
      <c r="X751" s="36"/>
      <c r="Y751" s="36"/>
      <c r="Z751" s="36"/>
      <c r="AA751" s="36"/>
      <c r="AB751" s="36"/>
      <c r="AC751" s="36"/>
      <c r="AD751" s="36"/>
      <c r="AE751" s="36"/>
      <c r="AR751" s="191" t="s">
        <v>423</v>
      </c>
      <c r="AT751" s="191" t="s">
        <v>638</v>
      </c>
      <c r="AU751" s="191" t="s">
        <v>78</v>
      </c>
      <c r="AY751" s="19" t="s">
        <v>231</v>
      </c>
      <c r="BE751" s="192">
        <f>IF(N751="základní",J751,0)</f>
        <v>0</v>
      </c>
      <c r="BF751" s="192">
        <f>IF(N751="snížená",J751,0)</f>
        <v>0</v>
      </c>
      <c r="BG751" s="192">
        <f>IF(N751="zákl. přenesená",J751,0)</f>
        <v>0</v>
      </c>
      <c r="BH751" s="192">
        <f>IF(N751="sníž. přenesená",J751,0)</f>
        <v>0</v>
      </c>
      <c r="BI751" s="192">
        <f>IF(N751="nulová",J751,0)</f>
        <v>0</v>
      </c>
      <c r="BJ751" s="19" t="s">
        <v>76</v>
      </c>
      <c r="BK751" s="192">
        <f>ROUND(I751*H751,2)</f>
        <v>0</v>
      </c>
      <c r="BL751" s="19" t="s">
        <v>331</v>
      </c>
      <c r="BM751" s="191" t="s">
        <v>1912</v>
      </c>
    </row>
    <row r="752" spans="1:65" s="13" customFormat="1" ht="11.25">
      <c r="B752" s="198"/>
      <c r="C752" s="199"/>
      <c r="D752" s="193" t="s">
        <v>248</v>
      </c>
      <c r="E752" s="200" t="s">
        <v>19</v>
      </c>
      <c r="F752" s="201" t="s">
        <v>1907</v>
      </c>
      <c r="G752" s="199"/>
      <c r="H752" s="200" t="s">
        <v>19</v>
      </c>
      <c r="I752" s="202"/>
      <c r="J752" s="199"/>
      <c r="K752" s="199"/>
      <c r="L752" s="203"/>
      <c r="M752" s="204"/>
      <c r="N752" s="205"/>
      <c r="O752" s="205"/>
      <c r="P752" s="205"/>
      <c r="Q752" s="205"/>
      <c r="R752" s="205"/>
      <c r="S752" s="205"/>
      <c r="T752" s="206"/>
      <c r="AT752" s="207" t="s">
        <v>248</v>
      </c>
      <c r="AU752" s="207" t="s">
        <v>78</v>
      </c>
      <c r="AV752" s="13" t="s">
        <v>76</v>
      </c>
      <c r="AW752" s="13" t="s">
        <v>31</v>
      </c>
      <c r="AX752" s="13" t="s">
        <v>69</v>
      </c>
      <c r="AY752" s="207" t="s">
        <v>231</v>
      </c>
    </row>
    <row r="753" spans="1:65" s="14" customFormat="1" ht="11.25">
      <c r="B753" s="208"/>
      <c r="C753" s="209"/>
      <c r="D753" s="193" t="s">
        <v>248</v>
      </c>
      <c r="E753" s="210" t="s">
        <v>19</v>
      </c>
      <c r="F753" s="211" t="s">
        <v>1913</v>
      </c>
      <c r="G753" s="209"/>
      <c r="H753" s="212">
        <v>46.203000000000003</v>
      </c>
      <c r="I753" s="213"/>
      <c r="J753" s="209"/>
      <c r="K753" s="209"/>
      <c r="L753" s="214"/>
      <c r="M753" s="215"/>
      <c r="N753" s="216"/>
      <c r="O753" s="216"/>
      <c r="P753" s="216"/>
      <c r="Q753" s="216"/>
      <c r="R753" s="216"/>
      <c r="S753" s="216"/>
      <c r="T753" s="217"/>
      <c r="AT753" s="218" t="s">
        <v>248</v>
      </c>
      <c r="AU753" s="218" t="s">
        <v>78</v>
      </c>
      <c r="AV753" s="14" t="s">
        <v>78</v>
      </c>
      <c r="AW753" s="14" t="s">
        <v>31</v>
      </c>
      <c r="AX753" s="14" t="s">
        <v>76</v>
      </c>
      <c r="AY753" s="218" t="s">
        <v>231</v>
      </c>
    </row>
    <row r="754" spans="1:65" s="2" customFormat="1" ht="24.2" customHeight="1">
      <c r="A754" s="36"/>
      <c r="B754" s="37"/>
      <c r="C754" s="247" t="s">
        <v>1914</v>
      </c>
      <c r="D754" s="247" t="s">
        <v>638</v>
      </c>
      <c r="E754" s="248" t="s">
        <v>1915</v>
      </c>
      <c r="F754" s="249" t="s">
        <v>1916</v>
      </c>
      <c r="G754" s="250" t="s">
        <v>243</v>
      </c>
      <c r="H754" s="251">
        <v>46.203000000000003</v>
      </c>
      <c r="I754" s="252"/>
      <c r="J754" s="253">
        <f>ROUND(I754*H754,2)</f>
        <v>0</v>
      </c>
      <c r="K754" s="249" t="s">
        <v>244</v>
      </c>
      <c r="L754" s="254"/>
      <c r="M754" s="255" t="s">
        <v>19</v>
      </c>
      <c r="N754" s="256" t="s">
        <v>40</v>
      </c>
      <c r="O754" s="66"/>
      <c r="P754" s="189">
        <f>O754*H754</f>
        <v>0</v>
      </c>
      <c r="Q754" s="189">
        <v>2.3999999999999998E-3</v>
      </c>
      <c r="R754" s="189">
        <f>Q754*H754</f>
        <v>0.11088719999999999</v>
      </c>
      <c r="S754" s="189">
        <v>0</v>
      </c>
      <c r="T754" s="190">
        <f>S754*H754</f>
        <v>0</v>
      </c>
      <c r="U754" s="36"/>
      <c r="V754" s="36"/>
      <c r="W754" s="36"/>
      <c r="X754" s="36"/>
      <c r="Y754" s="36"/>
      <c r="Z754" s="36"/>
      <c r="AA754" s="36"/>
      <c r="AB754" s="36"/>
      <c r="AC754" s="36"/>
      <c r="AD754" s="36"/>
      <c r="AE754" s="36"/>
      <c r="AR754" s="191" t="s">
        <v>423</v>
      </c>
      <c r="AT754" s="191" t="s">
        <v>638</v>
      </c>
      <c r="AU754" s="191" t="s">
        <v>78</v>
      </c>
      <c r="AY754" s="19" t="s">
        <v>231</v>
      </c>
      <c r="BE754" s="192">
        <f>IF(N754="základní",J754,0)</f>
        <v>0</v>
      </c>
      <c r="BF754" s="192">
        <f>IF(N754="snížená",J754,0)</f>
        <v>0</v>
      </c>
      <c r="BG754" s="192">
        <f>IF(N754="zákl. přenesená",J754,0)</f>
        <v>0</v>
      </c>
      <c r="BH754" s="192">
        <f>IF(N754="sníž. přenesená",J754,0)</f>
        <v>0</v>
      </c>
      <c r="BI754" s="192">
        <f>IF(N754="nulová",J754,0)</f>
        <v>0</v>
      </c>
      <c r="BJ754" s="19" t="s">
        <v>76</v>
      </c>
      <c r="BK754" s="192">
        <f>ROUND(I754*H754,2)</f>
        <v>0</v>
      </c>
      <c r="BL754" s="19" t="s">
        <v>331</v>
      </c>
      <c r="BM754" s="191" t="s">
        <v>1917</v>
      </c>
    </row>
    <row r="755" spans="1:65" s="13" customFormat="1" ht="11.25">
      <c r="B755" s="198"/>
      <c r="C755" s="199"/>
      <c r="D755" s="193" t="s">
        <v>248</v>
      </c>
      <c r="E755" s="200" t="s">
        <v>19</v>
      </c>
      <c r="F755" s="201" t="s">
        <v>1907</v>
      </c>
      <c r="G755" s="199"/>
      <c r="H755" s="200" t="s">
        <v>19</v>
      </c>
      <c r="I755" s="202"/>
      <c r="J755" s="199"/>
      <c r="K755" s="199"/>
      <c r="L755" s="203"/>
      <c r="M755" s="204"/>
      <c r="N755" s="205"/>
      <c r="O755" s="205"/>
      <c r="P755" s="205"/>
      <c r="Q755" s="205"/>
      <c r="R755" s="205"/>
      <c r="S755" s="205"/>
      <c r="T755" s="206"/>
      <c r="AT755" s="207" t="s">
        <v>248</v>
      </c>
      <c r="AU755" s="207" t="s">
        <v>78</v>
      </c>
      <c r="AV755" s="13" t="s">
        <v>76</v>
      </c>
      <c r="AW755" s="13" t="s">
        <v>31</v>
      </c>
      <c r="AX755" s="13" t="s">
        <v>69</v>
      </c>
      <c r="AY755" s="207" t="s">
        <v>231</v>
      </c>
    </row>
    <row r="756" spans="1:65" s="14" customFormat="1" ht="11.25">
      <c r="B756" s="208"/>
      <c r="C756" s="209"/>
      <c r="D756" s="193" t="s">
        <v>248</v>
      </c>
      <c r="E756" s="210" t="s">
        <v>19</v>
      </c>
      <c r="F756" s="211" t="s">
        <v>1913</v>
      </c>
      <c r="G756" s="209"/>
      <c r="H756" s="212">
        <v>46.203000000000003</v>
      </c>
      <c r="I756" s="213"/>
      <c r="J756" s="209"/>
      <c r="K756" s="209"/>
      <c r="L756" s="214"/>
      <c r="M756" s="215"/>
      <c r="N756" s="216"/>
      <c r="O756" s="216"/>
      <c r="P756" s="216"/>
      <c r="Q756" s="216"/>
      <c r="R756" s="216"/>
      <c r="S756" s="216"/>
      <c r="T756" s="217"/>
      <c r="AT756" s="218" t="s">
        <v>248</v>
      </c>
      <c r="AU756" s="218" t="s">
        <v>78</v>
      </c>
      <c r="AV756" s="14" t="s">
        <v>78</v>
      </c>
      <c r="AW756" s="14" t="s">
        <v>31</v>
      </c>
      <c r="AX756" s="14" t="s">
        <v>76</v>
      </c>
      <c r="AY756" s="218" t="s">
        <v>231</v>
      </c>
    </row>
    <row r="757" spans="1:65" s="2" customFormat="1" ht="24.2" customHeight="1">
      <c r="A757" s="36"/>
      <c r="B757" s="37"/>
      <c r="C757" s="247" t="s">
        <v>1918</v>
      </c>
      <c r="D757" s="247" t="s">
        <v>638</v>
      </c>
      <c r="E757" s="248" t="s">
        <v>1878</v>
      </c>
      <c r="F757" s="249" t="s">
        <v>1879</v>
      </c>
      <c r="G757" s="250" t="s">
        <v>243</v>
      </c>
      <c r="H757" s="251">
        <v>12.096</v>
      </c>
      <c r="I757" s="252"/>
      <c r="J757" s="253">
        <f>ROUND(I757*H757,2)</f>
        <v>0</v>
      </c>
      <c r="K757" s="249" t="s">
        <v>244</v>
      </c>
      <c r="L757" s="254"/>
      <c r="M757" s="255" t="s">
        <v>19</v>
      </c>
      <c r="N757" s="256" t="s">
        <v>40</v>
      </c>
      <c r="O757" s="66"/>
      <c r="P757" s="189">
        <f>O757*H757</f>
        <v>0</v>
      </c>
      <c r="Q757" s="189">
        <v>3.0000000000000001E-3</v>
      </c>
      <c r="R757" s="189">
        <f>Q757*H757</f>
        <v>3.6288000000000001E-2</v>
      </c>
      <c r="S757" s="189">
        <v>0</v>
      </c>
      <c r="T757" s="190">
        <f>S757*H757</f>
        <v>0</v>
      </c>
      <c r="U757" s="36"/>
      <c r="V757" s="36"/>
      <c r="W757" s="36"/>
      <c r="X757" s="36"/>
      <c r="Y757" s="36"/>
      <c r="Z757" s="36"/>
      <c r="AA757" s="36"/>
      <c r="AB757" s="36"/>
      <c r="AC757" s="36"/>
      <c r="AD757" s="36"/>
      <c r="AE757" s="36"/>
      <c r="AR757" s="191" t="s">
        <v>423</v>
      </c>
      <c r="AT757" s="191" t="s">
        <v>638</v>
      </c>
      <c r="AU757" s="191" t="s">
        <v>78</v>
      </c>
      <c r="AY757" s="19" t="s">
        <v>231</v>
      </c>
      <c r="BE757" s="192">
        <f>IF(N757="základní",J757,0)</f>
        <v>0</v>
      </c>
      <c r="BF757" s="192">
        <f>IF(N757="snížená",J757,0)</f>
        <v>0</v>
      </c>
      <c r="BG757" s="192">
        <f>IF(N757="zákl. přenesená",J757,0)</f>
        <v>0</v>
      </c>
      <c r="BH757" s="192">
        <f>IF(N757="sníž. přenesená",J757,0)</f>
        <v>0</v>
      </c>
      <c r="BI757" s="192">
        <f>IF(N757="nulová",J757,0)</f>
        <v>0</v>
      </c>
      <c r="BJ757" s="19" t="s">
        <v>76</v>
      </c>
      <c r="BK757" s="192">
        <f>ROUND(I757*H757,2)</f>
        <v>0</v>
      </c>
      <c r="BL757" s="19" t="s">
        <v>331</v>
      </c>
      <c r="BM757" s="191" t="s">
        <v>1919</v>
      </c>
    </row>
    <row r="758" spans="1:65" s="13" customFormat="1" ht="11.25">
      <c r="B758" s="198"/>
      <c r="C758" s="199"/>
      <c r="D758" s="193" t="s">
        <v>248</v>
      </c>
      <c r="E758" s="200" t="s">
        <v>19</v>
      </c>
      <c r="F758" s="201" t="s">
        <v>1905</v>
      </c>
      <c r="G758" s="199"/>
      <c r="H758" s="200" t="s">
        <v>19</v>
      </c>
      <c r="I758" s="202"/>
      <c r="J758" s="199"/>
      <c r="K758" s="199"/>
      <c r="L758" s="203"/>
      <c r="M758" s="204"/>
      <c r="N758" s="205"/>
      <c r="O758" s="205"/>
      <c r="P758" s="205"/>
      <c r="Q758" s="205"/>
      <c r="R758" s="205"/>
      <c r="S758" s="205"/>
      <c r="T758" s="206"/>
      <c r="AT758" s="207" t="s">
        <v>248</v>
      </c>
      <c r="AU758" s="207" t="s">
        <v>78</v>
      </c>
      <c r="AV758" s="13" t="s">
        <v>76</v>
      </c>
      <c r="AW758" s="13" t="s">
        <v>31</v>
      </c>
      <c r="AX758" s="13" t="s">
        <v>69</v>
      </c>
      <c r="AY758" s="207" t="s">
        <v>231</v>
      </c>
    </row>
    <row r="759" spans="1:65" s="14" customFormat="1" ht="11.25">
      <c r="B759" s="208"/>
      <c r="C759" s="209"/>
      <c r="D759" s="193" t="s">
        <v>248</v>
      </c>
      <c r="E759" s="210" t="s">
        <v>19</v>
      </c>
      <c r="F759" s="211" t="s">
        <v>1920</v>
      </c>
      <c r="G759" s="209"/>
      <c r="H759" s="212">
        <v>12.096</v>
      </c>
      <c r="I759" s="213"/>
      <c r="J759" s="209"/>
      <c r="K759" s="209"/>
      <c r="L759" s="214"/>
      <c r="M759" s="215"/>
      <c r="N759" s="216"/>
      <c r="O759" s="216"/>
      <c r="P759" s="216"/>
      <c r="Q759" s="216"/>
      <c r="R759" s="216"/>
      <c r="S759" s="216"/>
      <c r="T759" s="217"/>
      <c r="AT759" s="218" t="s">
        <v>248</v>
      </c>
      <c r="AU759" s="218" t="s">
        <v>78</v>
      </c>
      <c r="AV759" s="14" t="s">
        <v>78</v>
      </c>
      <c r="AW759" s="14" t="s">
        <v>31</v>
      </c>
      <c r="AX759" s="14" t="s">
        <v>76</v>
      </c>
      <c r="AY759" s="218" t="s">
        <v>231</v>
      </c>
    </row>
    <row r="760" spans="1:65" s="2" customFormat="1" ht="55.5" customHeight="1">
      <c r="A760" s="36"/>
      <c r="B760" s="37"/>
      <c r="C760" s="180" t="s">
        <v>1921</v>
      </c>
      <c r="D760" s="180" t="s">
        <v>234</v>
      </c>
      <c r="E760" s="181" t="s">
        <v>1922</v>
      </c>
      <c r="F760" s="182" t="s">
        <v>1923</v>
      </c>
      <c r="G760" s="183" t="s">
        <v>243</v>
      </c>
      <c r="H760" s="184">
        <v>152.46</v>
      </c>
      <c r="I760" s="185"/>
      <c r="J760" s="186">
        <f>ROUND(I760*H760,2)</f>
        <v>0</v>
      </c>
      <c r="K760" s="182" t="s">
        <v>244</v>
      </c>
      <c r="L760" s="41"/>
      <c r="M760" s="187" t="s">
        <v>19</v>
      </c>
      <c r="N760" s="188" t="s">
        <v>40</v>
      </c>
      <c r="O760" s="66"/>
      <c r="P760" s="189">
        <f>O760*H760</f>
        <v>0</v>
      </c>
      <c r="Q760" s="189">
        <v>8.0000000000000007E-5</v>
      </c>
      <c r="R760" s="189">
        <f>Q760*H760</f>
        <v>1.2196800000000002E-2</v>
      </c>
      <c r="S760" s="189">
        <v>0</v>
      </c>
      <c r="T760" s="190">
        <f>S760*H760</f>
        <v>0</v>
      </c>
      <c r="U760" s="36"/>
      <c r="V760" s="36"/>
      <c r="W760" s="36"/>
      <c r="X760" s="36"/>
      <c r="Y760" s="36"/>
      <c r="Z760" s="36"/>
      <c r="AA760" s="36"/>
      <c r="AB760" s="36"/>
      <c r="AC760" s="36"/>
      <c r="AD760" s="36"/>
      <c r="AE760" s="36"/>
      <c r="AR760" s="191" t="s">
        <v>331</v>
      </c>
      <c r="AT760" s="191" t="s">
        <v>234</v>
      </c>
      <c r="AU760" s="191" t="s">
        <v>78</v>
      </c>
      <c r="AY760" s="19" t="s">
        <v>231</v>
      </c>
      <c r="BE760" s="192">
        <f>IF(N760="základní",J760,0)</f>
        <v>0</v>
      </c>
      <c r="BF760" s="192">
        <f>IF(N760="snížená",J760,0)</f>
        <v>0</v>
      </c>
      <c r="BG760" s="192">
        <f>IF(N760="zákl. přenesená",J760,0)</f>
        <v>0</v>
      </c>
      <c r="BH760" s="192">
        <f>IF(N760="sníž. přenesená",J760,0)</f>
        <v>0</v>
      </c>
      <c r="BI760" s="192">
        <f>IF(N760="nulová",J760,0)</f>
        <v>0</v>
      </c>
      <c r="BJ760" s="19" t="s">
        <v>76</v>
      </c>
      <c r="BK760" s="192">
        <f>ROUND(I760*H760,2)</f>
        <v>0</v>
      </c>
      <c r="BL760" s="19" t="s">
        <v>331</v>
      </c>
      <c r="BM760" s="191" t="s">
        <v>1924</v>
      </c>
    </row>
    <row r="761" spans="1:65" s="2" customFormat="1" ht="165.75">
      <c r="A761" s="36"/>
      <c r="B761" s="37"/>
      <c r="C761" s="38"/>
      <c r="D761" s="193" t="s">
        <v>246</v>
      </c>
      <c r="E761" s="38"/>
      <c r="F761" s="194" t="s">
        <v>1904</v>
      </c>
      <c r="G761" s="38"/>
      <c r="H761" s="38"/>
      <c r="I761" s="195"/>
      <c r="J761" s="38"/>
      <c r="K761" s="38"/>
      <c r="L761" s="41"/>
      <c r="M761" s="196"/>
      <c r="N761" s="197"/>
      <c r="O761" s="66"/>
      <c r="P761" s="66"/>
      <c r="Q761" s="66"/>
      <c r="R761" s="66"/>
      <c r="S761" s="66"/>
      <c r="T761" s="67"/>
      <c r="U761" s="36"/>
      <c r="V761" s="36"/>
      <c r="W761" s="36"/>
      <c r="X761" s="36"/>
      <c r="Y761" s="36"/>
      <c r="Z761" s="36"/>
      <c r="AA761" s="36"/>
      <c r="AB761" s="36"/>
      <c r="AC761" s="36"/>
      <c r="AD761" s="36"/>
      <c r="AE761" s="36"/>
      <c r="AT761" s="19" t="s">
        <v>246</v>
      </c>
      <c r="AU761" s="19" t="s">
        <v>78</v>
      </c>
    </row>
    <row r="762" spans="1:65" s="13" customFormat="1" ht="11.25">
      <c r="B762" s="198"/>
      <c r="C762" s="199"/>
      <c r="D762" s="193" t="s">
        <v>248</v>
      </c>
      <c r="E762" s="200" t="s">
        <v>19</v>
      </c>
      <c r="F762" s="201" t="s">
        <v>1835</v>
      </c>
      <c r="G762" s="199"/>
      <c r="H762" s="200" t="s">
        <v>19</v>
      </c>
      <c r="I762" s="202"/>
      <c r="J762" s="199"/>
      <c r="K762" s="199"/>
      <c r="L762" s="203"/>
      <c r="M762" s="204"/>
      <c r="N762" s="205"/>
      <c r="O762" s="205"/>
      <c r="P762" s="205"/>
      <c r="Q762" s="205"/>
      <c r="R762" s="205"/>
      <c r="S762" s="205"/>
      <c r="T762" s="206"/>
      <c r="AT762" s="207" t="s">
        <v>248</v>
      </c>
      <c r="AU762" s="207" t="s">
        <v>78</v>
      </c>
      <c r="AV762" s="13" t="s">
        <v>76</v>
      </c>
      <c r="AW762" s="13" t="s">
        <v>31</v>
      </c>
      <c r="AX762" s="13" t="s">
        <v>69</v>
      </c>
      <c r="AY762" s="207" t="s">
        <v>231</v>
      </c>
    </row>
    <row r="763" spans="1:65" s="14" customFormat="1" ht="11.25">
      <c r="B763" s="208"/>
      <c r="C763" s="209"/>
      <c r="D763" s="193" t="s">
        <v>248</v>
      </c>
      <c r="E763" s="210" t="s">
        <v>19</v>
      </c>
      <c r="F763" s="211" t="s">
        <v>1925</v>
      </c>
      <c r="G763" s="209"/>
      <c r="H763" s="212">
        <v>152.46</v>
      </c>
      <c r="I763" s="213"/>
      <c r="J763" s="209"/>
      <c r="K763" s="209"/>
      <c r="L763" s="214"/>
      <c r="M763" s="215"/>
      <c r="N763" s="216"/>
      <c r="O763" s="216"/>
      <c r="P763" s="216"/>
      <c r="Q763" s="216"/>
      <c r="R763" s="216"/>
      <c r="S763" s="216"/>
      <c r="T763" s="217"/>
      <c r="AT763" s="218" t="s">
        <v>248</v>
      </c>
      <c r="AU763" s="218" t="s">
        <v>78</v>
      </c>
      <c r="AV763" s="14" t="s">
        <v>78</v>
      </c>
      <c r="AW763" s="14" t="s">
        <v>31</v>
      </c>
      <c r="AX763" s="14" t="s">
        <v>76</v>
      </c>
      <c r="AY763" s="218" t="s">
        <v>231</v>
      </c>
    </row>
    <row r="764" spans="1:65" s="2" customFormat="1" ht="21.75" customHeight="1">
      <c r="A764" s="36"/>
      <c r="B764" s="37"/>
      <c r="C764" s="247" t="s">
        <v>1926</v>
      </c>
      <c r="D764" s="247" t="s">
        <v>638</v>
      </c>
      <c r="E764" s="248" t="s">
        <v>1927</v>
      </c>
      <c r="F764" s="249" t="s">
        <v>1928</v>
      </c>
      <c r="G764" s="250" t="s">
        <v>243</v>
      </c>
      <c r="H764" s="251">
        <v>80.042000000000002</v>
      </c>
      <c r="I764" s="252"/>
      <c r="J764" s="253">
        <f>ROUND(I764*H764,2)</f>
        <v>0</v>
      </c>
      <c r="K764" s="249" t="s">
        <v>19</v>
      </c>
      <c r="L764" s="254"/>
      <c r="M764" s="255" t="s">
        <v>19</v>
      </c>
      <c r="N764" s="256" t="s">
        <v>40</v>
      </c>
      <c r="O764" s="66"/>
      <c r="P764" s="189">
        <f>O764*H764</f>
        <v>0</v>
      </c>
      <c r="Q764" s="189">
        <v>2.3E-3</v>
      </c>
      <c r="R764" s="189">
        <f>Q764*H764</f>
        <v>0.1840966</v>
      </c>
      <c r="S764" s="189">
        <v>0</v>
      </c>
      <c r="T764" s="190">
        <f>S764*H764</f>
        <v>0</v>
      </c>
      <c r="U764" s="36"/>
      <c r="V764" s="36"/>
      <c r="W764" s="36"/>
      <c r="X764" s="36"/>
      <c r="Y764" s="36"/>
      <c r="Z764" s="36"/>
      <c r="AA764" s="36"/>
      <c r="AB764" s="36"/>
      <c r="AC764" s="36"/>
      <c r="AD764" s="36"/>
      <c r="AE764" s="36"/>
      <c r="AR764" s="191" t="s">
        <v>423</v>
      </c>
      <c r="AT764" s="191" t="s">
        <v>638</v>
      </c>
      <c r="AU764" s="191" t="s">
        <v>78</v>
      </c>
      <c r="AY764" s="19" t="s">
        <v>231</v>
      </c>
      <c r="BE764" s="192">
        <f>IF(N764="základní",J764,0)</f>
        <v>0</v>
      </c>
      <c r="BF764" s="192">
        <f>IF(N764="snížená",J764,0)</f>
        <v>0</v>
      </c>
      <c r="BG764" s="192">
        <f>IF(N764="zákl. přenesená",J764,0)</f>
        <v>0</v>
      </c>
      <c r="BH764" s="192">
        <f>IF(N764="sníž. přenesená",J764,0)</f>
        <v>0</v>
      </c>
      <c r="BI764" s="192">
        <f>IF(N764="nulová",J764,0)</f>
        <v>0</v>
      </c>
      <c r="BJ764" s="19" t="s">
        <v>76</v>
      </c>
      <c r="BK764" s="192">
        <f>ROUND(I764*H764,2)</f>
        <v>0</v>
      </c>
      <c r="BL764" s="19" t="s">
        <v>331</v>
      </c>
      <c r="BM764" s="191" t="s">
        <v>1929</v>
      </c>
    </row>
    <row r="765" spans="1:65" s="13" customFormat="1" ht="11.25">
      <c r="B765" s="198"/>
      <c r="C765" s="199"/>
      <c r="D765" s="193" t="s">
        <v>248</v>
      </c>
      <c r="E765" s="200" t="s">
        <v>19</v>
      </c>
      <c r="F765" s="201" t="s">
        <v>1835</v>
      </c>
      <c r="G765" s="199"/>
      <c r="H765" s="200" t="s">
        <v>19</v>
      </c>
      <c r="I765" s="202"/>
      <c r="J765" s="199"/>
      <c r="K765" s="199"/>
      <c r="L765" s="203"/>
      <c r="M765" s="204"/>
      <c r="N765" s="205"/>
      <c r="O765" s="205"/>
      <c r="P765" s="205"/>
      <c r="Q765" s="205"/>
      <c r="R765" s="205"/>
      <c r="S765" s="205"/>
      <c r="T765" s="206"/>
      <c r="AT765" s="207" t="s">
        <v>248</v>
      </c>
      <c r="AU765" s="207" t="s">
        <v>78</v>
      </c>
      <c r="AV765" s="13" t="s">
        <v>76</v>
      </c>
      <c r="AW765" s="13" t="s">
        <v>31</v>
      </c>
      <c r="AX765" s="13" t="s">
        <v>69</v>
      </c>
      <c r="AY765" s="207" t="s">
        <v>231</v>
      </c>
    </row>
    <row r="766" spans="1:65" s="14" customFormat="1" ht="11.25">
      <c r="B766" s="208"/>
      <c r="C766" s="209"/>
      <c r="D766" s="193" t="s">
        <v>248</v>
      </c>
      <c r="E766" s="210" t="s">
        <v>19</v>
      </c>
      <c r="F766" s="211" t="s">
        <v>1841</v>
      </c>
      <c r="G766" s="209"/>
      <c r="H766" s="212">
        <v>80.042000000000002</v>
      </c>
      <c r="I766" s="213"/>
      <c r="J766" s="209"/>
      <c r="K766" s="209"/>
      <c r="L766" s="214"/>
      <c r="M766" s="215"/>
      <c r="N766" s="216"/>
      <c r="O766" s="216"/>
      <c r="P766" s="216"/>
      <c r="Q766" s="216"/>
      <c r="R766" s="216"/>
      <c r="S766" s="216"/>
      <c r="T766" s="217"/>
      <c r="AT766" s="218" t="s">
        <v>248</v>
      </c>
      <c r="AU766" s="218" t="s">
        <v>78</v>
      </c>
      <c r="AV766" s="14" t="s">
        <v>78</v>
      </c>
      <c r="AW766" s="14" t="s">
        <v>31</v>
      </c>
      <c r="AX766" s="14" t="s">
        <v>76</v>
      </c>
      <c r="AY766" s="218" t="s">
        <v>231</v>
      </c>
    </row>
    <row r="767" spans="1:65" s="2" customFormat="1" ht="21.75" customHeight="1">
      <c r="A767" s="36"/>
      <c r="B767" s="37"/>
      <c r="C767" s="247" t="s">
        <v>1930</v>
      </c>
      <c r="D767" s="247" t="s">
        <v>638</v>
      </c>
      <c r="E767" s="248" t="s">
        <v>1931</v>
      </c>
      <c r="F767" s="249" t="s">
        <v>1932</v>
      </c>
      <c r="G767" s="250" t="s">
        <v>243</v>
      </c>
      <c r="H767" s="251">
        <v>80.042000000000002</v>
      </c>
      <c r="I767" s="252"/>
      <c r="J767" s="253">
        <f>ROUND(I767*H767,2)</f>
        <v>0</v>
      </c>
      <c r="K767" s="249" t="s">
        <v>244</v>
      </c>
      <c r="L767" s="254"/>
      <c r="M767" s="255" t="s">
        <v>19</v>
      </c>
      <c r="N767" s="256" t="s">
        <v>40</v>
      </c>
      <c r="O767" s="66"/>
      <c r="P767" s="189">
        <f>O767*H767</f>
        <v>0</v>
      </c>
      <c r="Q767" s="189">
        <v>2.6900000000000001E-3</v>
      </c>
      <c r="R767" s="189">
        <f>Q767*H767</f>
        <v>0.21531298000000001</v>
      </c>
      <c r="S767" s="189">
        <v>0</v>
      </c>
      <c r="T767" s="190">
        <f>S767*H767</f>
        <v>0</v>
      </c>
      <c r="U767" s="36"/>
      <c r="V767" s="36"/>
      <c r="W767" s="36"/>
      <c r="X767" s="36"/>
      <c r="Y767" s="36"/>
      <c r="Z767" s="36"/>
      <c r="AA767" s="36"/>
      <c r="AB767" s="36"/>
      <c r="AC767" s="36"/>
      <c r="AD767" s="36"/>
      <c r="AE767" s="36"/>
      <c r="AR767" s="191" t="s">
        <v>423</v>
      </c>
      <c r="AT767" s="191" t="s">
        <v>638</v>
      </c>
      <c r="AU767" s="191" t="s">
        <v>78</v>
      </c>
      <c r="AY767" s="19" t="s">
        <v>231</v>
      </c>
      <c r="BE767" s="192">
        <f>IF(N767="základní",J767,0)</f>
        <v>0</v>
      </c>
      <c r="BF767" s="192">
        <f>IF(N767="snížená",J767,0)</f>
        <v>0</v>
      </c>
      <c r="BG767" s="192">
        <f>IF(N767="zákl. přenesená",J767,0)</f>
        <v>0</v>
      </c>
      <c r="BH767" s="192">
        <f>IF(N767="sníž. přenesená",J767,0)</f>
        <v>0</v>
      </c>
      <c r="BI767" s="192">
        <f>IF(N767="nulová",J767,0)</f>
        <v>0</v>
      </c>
      <c r="BJ767" s="19" t="s">
        <v>76</v>
      </c>
      <c r="BK767" s="192">
        <f>ROUND(I767*H767,2)</f>
        <v>0</v>
      </c>
      <c r="BL767" s="19" t="s">
        <v>331</v>
      </c>
      <c r="BM767" s="191" t="s">
        <v>1933</v>
      </c>
    </row>
    <row r="768" spans="1:65" s="13" customFormat="1" ht="11.25">
      <c r="B768" s="198"/>
      <c r="C768" s="199"/>
      <c r="D768" s="193" t="s">
        <v>248</v>
      </c>
      <c r="E768" s="200" t="s">
        <v>19</v>
      </c>
      <c r="F768" s="201" t="s">
        <v>1835</v>
      </c>
      <c r="G768" s="199"/>
      <c r="H768" s="200" t="s">
        <v>19</v>
      </c>
      <c r="I768" s="202"/>
      <c r="J768" s="199"/>
      <c r="K768" s="199"/>
      <c r="L768" s="203"/>
      <c r="M768" s="204"/>
      <c r="N768" s="205"/>
      <c r="O768" s="205"/>
      <c r="P768" s="205"/>
      <c r="Q768" s="205"/>
      <c r="R768" s="205"/>
      <c r="S768" s="205"/>
      <c r="T768" s="206"/>
      <c r="AT768" s="207" t="s">
        <v>248</v>
      </c>
      <c r="AU768" s="207" t="s">
        <v>78</v>
      </c>
      <c r="AV768" s="13" t="s">
        <v>76</v>
      </c>
      <c r="AW768" s="13" t="s">
        <v>31</v>
      </c>
      <c r="AX768" s="13" t="s">
        <v>69</v>
      </c>
      <c r="AY768" s="207" t="s">
        <v>231</v>
      </c>
    </row>
    <row r="769" spans="1:65" s="14" customFormat="1" ht="11.25">
      <c r="B769" s="208"/>
      <c r="C769" s="209"/>
      <c r="D769" s="193" t="s">
        <v>248</v>
      </c>
      <c r="E769" s="210" t="s">
        <v>19</v>
      </c>
      <c r="F769" s="211" t="s">
        <v>1841</v>
      </c>
      <c r="G769" s="209"/>
      <c r="H769" s="212">
        <v>80.042000000000002</v>
      </c>
      <c r="I769" s="213"/>
      <c r="J769" s="209"/>
      <c r="K769" s="209"/>
      <c r="L769" s="214"/>
      <c r="M769" s="215"/>
      <c r="N769" s="216"/>
      <c r="O769" s="216"/>
      <c r="P769" s="216"/>
      <c r="Q769" s="216"/>
      <c r="R769" s="216"/>
      <c r="S769" s="216"/>
      <c r="T769" s="217"/>
      <c r="AT769" s="218" t="s">
        <v>248</v>
      </c>
      <c r="AU769" s="218" t="s">
        <v>78</v>
      </c>
      <c r="AV769" s="14" t="s">
        <v>78</v>
      </c>
      <c r="AW769" s="14" t="s">
        <v>31</v>
      </c>
      <c r="AX769" s="14" t="s">
        <v>76</v>
      </c>
      <c r="AY769" s="218" t="s">
        <v>231</v>
      </c>
    </row>
    <row r="770" spans="1:65" s="2" customFormat="1" ht="49.15" customHeight="1">
      <c r="A770" s="36"/>
      <c r="B770" s="37"/>
      <c r="C770" s="180" t="s">
        <v>1934</v>
      </c>
      <c r="D770" s="180" t="s">
        <v>234</v>
      </c>
      <c r="E770" s="181" t="s">
        <v>1935</v>
      </c>
      <c r="F770" s="182" t="s">
        <v>1936</v>
      </c>
      <c r="G770" s="183" t="s">
        <v>243</v>
      </c>
      <c r="H770" s="184">
        <v>102.63800000000001</v>
      </c>
      <c r="I770" s="185"/>
      <c r="J770" s="186">
        <f>ROUND(I770*H770,2)</f>
        <v>0</v>
      </c>
      <c r="K770" s="182" t="s">
        <v>244</v>
      </c>
      <c r="L770" s="41"/>
      <c r="M770" s="187" t="s">
        <v>19</v>
      </c>
      <c r="N770" s="188" t="s">
        <v>40</v>
      </c>
      <c r="O770" s="66"/>
      <c r="P770" s="189">
        <f>O770*H770</f>
        <v>0</v>
      </c>
      <c r="Q770" s="189">
        <v>1.0000000000000001E-5</v>
      </c>
      <c r="R770" s="189">
        <f>Q770*H770</f>
        <v>1.0263800000000001E-3</v>
      </c>
      <c r="S770" s="189">
        <v>0</v>
      </c>
      <c r="T770" s="190">
        <f>S770*H770</f>
        <v>0</v>
      </c>
      <c r="U770" s="36"/>
      <c r="V770" s="36"/>
      <c r="W770" s="36"/>
      <c r="X770" s="36"/>
      <c r="Y770" s="36"/>
      <c r="Z770" s="36"/>
      <c r="AA770" s="36"/>
      <c r="AB770" s="36"/>
      <c r="AC770" s="36"/>
      <c r="AD770" s="36"/>
      <c r="AE770" s="36"/>
      <c r="AR770" s="191" t="s">
        <v>331</v>
      </c>
      <c r="AT770" s="191" t="s">
        <v>234</v>
      </c>
      <c r="AU770" s="191" t="s">
        <v>78</v>
      </c>
      <c r="AY770" s="19" t="s">
        <v>231</v>
      </c>
      <c r="BE770" s="192">
        <f>IF(N770="základní",J770,0)</f>
        <v>0</v>
      </c>
      <c r="BF770" s="192">
        <f>IF(N770="snížená",J770,0)</f>
        <v>0</v>
      </c>
      <c r="BG770" s="192">
        <f>IF(N770="zákl. přenesená",J770,0)</f>
        <v>0</v>
      </c>
      <c r="BH770" s="192">
        <f>IF(N770="sníž. přenesená",J770,0)</f>
        <v>0</v>
      </c>
      <c r="BI770" s="192">
        <f>IF(N770="nulová",J770,0)</f>
        <v>0</v>
      </c>
      <c r="BJ770" s="19" t="s">
        <v>76</v>
      </c>
      <c r="BK770" s="192">
        <f>ROUND(I770*H770,2)</f>
        <v>0</v>
      </c>
      <c r="BL770" s="19" t="s">
        <v>331</v>
      </c>
      <c r="BM770" s="191" t="s">
        <v>1937</v>
      </c>
    </row>
    <row r="771" spans="1:65" s="13" customFormat="1" ht="11.25">
      <c r="B771" s="198"/>
      <c r="C771" s="199"/>
      <c r="D771" s="193" t="s">
        <v>248</v>
      </c>
      <c r="E771" s="200" t="s">
        <v>19</v>
      </c>
      <c r="F771" s="201" t="s">
        <v>1287</v>
      </c>
      <c r="G771" s="199"/>
      <c r="H771" s="200" t="s">
        <v>19</v>
      </c>
      <c r="I771" s="202"/>
      <c r="J771" s="199"/>
      <c r="K771" s="199"/>
      <c r="L771" s="203"/>
      <c r="M771" s="204"/>
      <c r="N771" s="205"/>
      <c r="O771" s="205"/>
      <c r="P771" s="205"/>
      <c r="Q771" s="205"/>
      <c r="R771" s="205"/>
      <c r="S771" s="205"/>
      <c r="T771" s="206"/>
      <c r="AT771" s="207" t="s">
        <v>248</v>
      </c>
      <c r="AU771" s="207" t="s">
        <v>78</v>
      </c>
      <c r="AV771" s="13" t="s">
        <v>76</v>
      </c>
      <c r="AW771" s="13" t="s">
        <v>31</v>
      </c>
      <c r="AX771" s="13" t="s">
        <v>69</v>
      </c>
      <c r="AY771" s="207" t="s">
        <v>231</v>
      </c>
    </row>
    <row r="772" spans="1:65" s="14" customFormat="1" ht="11.25">
      <c r="B772" s="208"/>
      <c r="C772" s="209"/>
      <c r="D772" s="193" t="s">
        <v>248</v>
      </c>
      <c r="E772" s="210" t="s">
        <v>19</v>
      </c>
      <c r="F772" s="211" t="s">
        <v>1847</v>
      </c>
      <c r="G772" s="209"/>
      <c r="H772" s="212">
        <v>95.6</v>
      </c>
      <c r="I772" s="213"/>
      <c r="J772" s="209"/>
      <c r="K772" s="209"/>
      <c r="L772" s="214"/>
      <c r="M772" s="215"/>
      <c r="N772" s="216"/>
      <c r="O772" s="216"/>
      <c r="P772" s="216"/>
      <c r="Q772" s="216"/>
      <c r="R772" s="216"/>
      <c r="S772" s="216"/>
      <c r="T772" s="217"/>
      <c r="AT772" s="218" t="s">
        <v>248</v>
      </c>
      <c r="AU772" s="218" t="s">
        <v>78</v>
      </c>
      <c r="AV772" s="14" t="s">
        <v>78</v>
      </c>
      <c r="AW772" s="14" t="s">
        <v>31</v>
      </c>
      <c r="AX772" s="14" t="s">
        <v>69</v>
      </c>
      <c r="AY772" s="218" t="s">
        <v>231</v>
      </c>
    </row>
    <row r="773" spans="1:65" s="13" customFormat="1" ht="11.25">
      <c r="B773" s="198"/>
      <c r="C773" s="199"/>
      <c r="D773" s="193" t="s">
        <v>248</v>
      </c>
      <c r="E773" s="200" t="s">
        <v>19</v>
      </c>
      <c r="F773" s="201" t="s">
        <v>1938</v>
      </c>
      <c r="G773" s="199"/>
      <c r="H773" s="200" t="s">
        <v>19</v>
      </c>
      <c r="I773" s="202"/>
      <c r="J773" s="199"/>
      <c r="K773" s="199"/>
      <c r="L773" s="203"/>
      <c r="M773" s="204"/>
      <c r="N773" s="205"/>
      <c r="O773" s="205"/>
      <c r="P773" s="205"/>
      <c r="Q773" s="205"/>
      <c r="R773" s="205"/>
      <c r="S773" s="205"/>
      <c r="T773" s="206"/>
      <c r="AT773" s="207" t="s">
        <v>248</v>
      </c>
      <c r="AU773" s="207" t="s">
        <v>78</v>
      </c>
      <c r="AV773" s="13" t="s">
        <v>76</v>
      </c>
      <c r="AW773" s="13" t="s">
        <v>31</v>
      </c>
      <c r="AX773" s="13" t="s">
        <v>69</v>
      </c>
      <c r="AY773" s="207" t="s">
        <v>231</v>
      </c>
    </row>
    <row r="774" spans="1:65" s="14" customFormat="1" ht="11.25">
      <c r="B774" s="208"/>
      <c r="C774" s="209"/>
      <c r="D774" s="193" t="s">
        <v>248</v>
      </c>
      <c r="E774" s="210" t="s">
        <v>19</v>
      </c>
      <c r="F774" s="211" t="s">
        <v>1939</v>
      </c>
      <c r="G774" s="209"/>
      <c r="H774" s="212">
        <v>7.0380000000000003</v>
      </c>
      <c r="I774" s="213"/>
      <c r="J774" s="209"/>
      <c r="K774" s="209"/>
      <c r="L774" s="214"/>
      <c r="M774" s="215"/>
      <c r="N774" s="216"/>
      <c r="O774" s="216"/>
      <c r="P774" s="216"/>
      <c r="Q774" s="216"/>
      <c r="R774" s="216"/>
      <c r="S774" s="216"/>
      <c r="T774" s="217"/>
      <c r="AT774" s="218" t="s">
        <v>248</v>
      </c>
      <c r="AU774" s="218" t="s">
        <v>78</v>
      </c>
      <c r="AV774" s="14" t="s">
        <v>78</v>
      </c>
      <c r="AW774" s="14" t="s">
        <v>31</v>
      </c>
      <c r="AX774" s="14" t="s">
        <v>69</v>
      </c>
      <c r="AY774" s="218" t="s">
        <v>231</v>
      </c>
    </row>
    <row r="775" spans="1:65" s="15" customFormat="1" ht="11.25">
      <c r="B775" s="219"/>
      <c r="C775" s="220"/>
      <c r="D775" s="193" t="s">
        <v>248</v>
      </c>
      <c r="E775" s="221" t="s">
        <v>19</v>
      </c>
      <c r="F775" s="222" t="s">
        <v>260</v>
      </c>
      <c r="G775" s="220"/>
      <c r="H775" s="223">
        <v>102.63799999999999</v>
      </c>
      <c r="I775" s="224"/>
      <c r="J775" s="220"/>
      <c r="K775" s="220"/>
      <c r="L775" s="225"/>
      <c r="M775" s="226"/>
      <c r="N775" s="227"/>
      <c r="O775" s="227"/>
      <c r="P775" s="227"/>
      <c r="Q775" s="227"/>
      <c r="R775" s="227"/>
      <c r="S775" s="227"/>
      <c r="T775" s="228"/>
      <c r="AT775" s="229" t="s">
        <v>248</v>
      </c>
      <c r="AU775" s="229" t="s">
        <v>78</v>
      </c>
      <c r="AV775" s="15" t="s">
        <v>238</v>
      </c>
      <c r="AW775" s="15" t="s">
        <v>31</v>
      </c>
      <c r="AX775" s="15" t="s">
        <v>76</v>
      </c>
      <c r="AY775" s="229" t="s">
        <v>231</v>
      </c>
    </row>
    <row r="776" spans="1:65" s="2" customFormat="1" ht="16.5" customHeight="1">
      <c r="A776" s="36"/>
      <c r="B776" s="37"/>
      <c r="C776" s="247" t="s">
        <v>1940</v>
      </c>
      <c r="D776" s="247" t="s">
        <v>638</v>
      </c>
      <c r="E776" s="248" t="s">
        <v>1941</v>
      </c>
      <c r="F776" s="249" t="s">
        <v>1942</v>
      </c>
      <c r="G776" s="250" t="s">
        <v>243</v>
      </c>
      <c r="H776" s="251">
        <v>118.03400000000001</v>
      </c>
      <c r="I776" s="252"/>
      <c r="J776" s="253">
        <f>ROUND(I776*H776,2)</f>
        <v>0</v>
      </c>
      <c r="K776" s="249" t="s">
        <v>244</v>
      </c>
      <c r="L776" s="254"/>
      <c r="M776" s="255" t="s">
        <v>19</v>
      </c>
      <c r="N776" s="256" t="s">
        <v>40</v>
      </c>
      <c r="O776" s="66"/>
      <c r="P776" s="189">
        <f>O776*H776</f>
        <v>0</v>
      </c>
      <c r="Q776" s="189">
        <v>4.0000000000000002E-4</v>
      </c>
      <c r="R776" s="189">
        <f>Q776*H776</f>
        <v>4.7213600000000001E-2</v>
      </c>
      <c r="S776" s="189">
        <v>0</v>
      </c>
      <c r="T776" s="190">
        <f>S776*H776</f>
        <v>0</v>
      </c>
      <c r="U776" s="36"/>
      <c r="V776" s="36"/>
      <c r="W776" s="36"/>
      <c r="X776" s="36"/>
      <c r="Y776" s="36"/>
      <c r="Z776" s="36"/>
      <c r="AA776" s="36"/>
      <c r="AB776" s="36"/>
      <c r="AC776" s="36"/>
      <c r="AD776" s="36"/>
      <c r="AE776" s="36"/>
      <c r="AR776" s="191" t="s">
        <v>423</v>
      </c>
      <c r="AT776" s="191" t="s">
        <v>638</v>
      </c>
      <c r="AU776" s="191" t="s">
        <v>78</v>
      </c>
      <c r="AY776" s="19" t="s">
        <v>231</v>
      </c>
      <c r="BE776" s="192">
        <f>IF(N776="základní",J776,0)</f>
        <v>0</v>
      </c>
      <c r="BF776" s="192">
        <f>IF(N776="snížená",J776,0)</f>
        <v>0</v>
      </c>
      <c r="BG776" s="192">
        <f>IF(N776="zákl. přenesená",J776,0)</f>
        <v>0</v>
      </c>
      <c r="BH776" s="192">
        <f>IF(N776="sníž. přenesená",J776,0)</f>
        <v>0</v>
      </c>
      <c r="BI776" s="192">
        <f>IF(N776="nulová",J776,0)</f>
        <v>0</v>
      </c>
      <c r="BJ776" s="19" t="s">
        <v>76</v>
      </c>
      <c r="BK776" s="192">
        <f>ROUND(I776*H776,2)</f>
        <v>0</v>
      </c>
      <c r="BL776" s="19" t="s">
        <v>331</v>
      </c>
      <c r="BM776" s="191" t="s">
        <v>1943</v>
      </c>
    </row>
    <row r="777" spans="1:65" s="14" customFormat="1" ht="11.25">
      <c r="B777" s="208"/>
      <c r="C777" s="209"/>
      <c r="D777" s="193" t="s">
        <v>248</v>
      </c>
      <c r="E777" s="210" t="s">
        <v>19</v>
      </c>
      <c r="F777" s="211" t="s">
        <v>1944</v>
      </c>
      <c r="G777" s="209"/>
      <c r="H777" s="212">
        <v>118.03400000000001</v>
      </c>
      <c r="I777" s="213"/>
      <c r="J777" s="209"/>
      <c r="K777" s="209"/>
      <c r="L777" s="214"/>
      <c r="M777" s="215"/>
      <c r="N777" s="216"/>
      <c r="O777" s="216"/>
      <c r="P777" s="216"/>
      <c r="Q777" s="216"/>
      <c r="R777" s="216"/>
      <c r="S777" s="216"/>
      <c r="T777" s="217"/>
      <c r="AT777" s="218" t="s">
        <v>248</v>
      </c>
      <c r="AU777" s="218" t="s">
        <v>78</v>
      </c>
      <c r="AV777" s="14" t="s">
        <v>78</v>
      </c>
      <c r="AW777" s="14" t="s">
        <v>31</v>
      </c>
      <c r="AX777" s="14" t="s">
        <v>76</v>
      </c>
      <c r="AY777" s="218" t="s">
        <v>231</v>
      </c>
    </row>
    <row r="778" spans="1:65" s="2" customFormat="1" ht="44.25" customHeight="1">
      <c r="A778" s="36"/>
      <c r="B778" s="37"/>
      <c r="C778" s="180" t="s">
        <v>1945</v>
      </c>
      <c r="D778" s="180" t="s">
        <v>234</v>
      </c>
      <c r="E778" s="181" t="s">
        <v>1946</v>
      </c>
      <c r="F778" s="182" t="s">
        <v>1947</v>
      </c>
      <c r="G778" s="183" t="s">
        <v>404</v>
      </c>
      <c r="H778" s="184">
        <v>1.8320000000000001</v>
      </c>
      <c r="I778" s="185"/>
      <c r="J778" s="186">
        <f>ROUND(I778*H778,2)</f>
        <v>0</v>
      </c>
      <c r="K778" s="182" t="s">
        <v>244</v>
      </c>
      <c r="L778" s="41"/>
      <c r="M778" s="187" t="s">
        <v>19</v>
      </c>
      <c r="N778" s="188" t="s">
        <v>40</v>
      </c>
      <c r="O778" s="66"/>
      <c r="P778" s="189">
        <f>O778*H778</f>
        <v>0</v>
      </c>
      <c r="Q778" s="189">
        <v>0</v>
      </c>
      <c r="R778" s="189">
        <f>Q778*H778</f>
        <v>0</v>
      </c>
      <c r="S778" s="189">
        <v>0</v>
      </c>
      <c r="T778" s="190">
        <f>S778*H778</f>
        <v>0</v>
      </c>
      <c r="U778" s="36"/>
      <c r="V778" s="36"/>
      <c r="W778" s="36"/>
      <c r="X778" s="36"/>
      <c r="Y778" s="36"/>
      <c r="Z778" s="36"/>
      <c r="AA778" s="36"/>
      <c r="AB778" s="36"/>
      <c r="AC778" s="36"/>
      <c r="AD778" s="36"/>
      <c r="AE778" s="36"/>
      <c r="AR778" s="191" t="s">
        <v>331</v>
      </c>
      <c r="AT778" s="191" t="s">
        <v>234</v>
      </c>
      <c r="AU778" s="191" t="s">
        <v>78</v>
      </c>
      <c r="AY778" s="19" t="s">
        <v>231</v>
      </c>
      <c r="BE778" s="192">
        <f>IF(N778="základní",J778,0)</f>
        <v>0</v>
      </c>
      <c r="BF778" s="192">
        <f>IF(N778="snížená",J778,0)</f>
        <v>0</v>
      </c>
      <c r="BG778" s="192">
        <f>IF(N778="zákl. přenesená",J778,0)</f>
        <v>0</v>
      </c>
      <c r="BH778" s="192">
        <f>IF(N778="sníž. přenesená",J778,0)</f>
        <v>0</v>
      </c>
      <c r="BI778" s="192">
        <f>IF(N778="nulová",J778,0)</f>
        <v>0</v>
      </c>
      <c r="BJ778" s="19" t="s">
        <v>76</v>
      </c>
      <c r="BK778" s="192">
        <f>ROUND(I778*H778,2)</f>
        <v>0</v>
      </c>
      <c r="BL778" s="19" t="s">
        <v>331</v>
      </c>
      <c r="BM778" s="191" t="s">
        <v>1948</v>
      </c>
    </row>
    <row r="779" spans="1:65" s="2" customFormat="1" ht="126.75">
      <c r="A779" s="36"/>
      <c r="B779" s="37"/>
      <c r="C779" s="38"/>
      <c r="D779" s="193" t="s">
        <v>246</v>
      </c>
      <c r="E779" s="38"/>
      <c r="F779" s="194" t="s">
        <v>1949</v>
      </c>
      <c r="G779" s="38"/>
      <c r="H779" s="38"/>
      <c r="I779" s="195"/>
      <c r="J779" s="38"/>
      <c r="K779" s="38"/>
      <c r="L779" s="41"/>
      <c r="M779" s="196"/>
      <c r="N779" s="197"/>
      <c r="O779" s="66"/>
      <c r="P779" s="66"/>
      <c r="Q779" s="66"/>
      <c r="R779" s="66"/>
      <c r="S779" s="66"/>
      <c r="T779" s="67"/>
      <c r="U779" s="36"/>
      <c r="V779" s="36"/>
      <c r="W779" s="36"/>
      <c r="X779" s="36"/>
      <c r="Y779" s="36"/>
      <c r="Z779" s="36"/>
      <c r="AA779" s="36"/>
      <c r="AB779" s="36"/>
      <c r="AC779" s="36"/>
      <c r="AD779" s="36"/>
      <c r="AE779" s="36"/>
      <c r="AT779" s="19" t="s">
        <v>246</v>
      </c>
      <c r="AU779" s="19" t="s">
        <v>78</v>
      </c>
    </row>
    <row r="780" spans="1:65" s="12" customFormat="1" ht="22.9" customHeight="1">
      <c r="B780" s="164"/>
      <c r="C780" s="165"/>
      <c r="D780" s="166" t="s">
        <v>68</v>
      </c>
      <c r="E780" s="178" t="s">
        <v>1950</v>
      </c>
      <c r="F780" s="178" t="s">
        <v>1951</v>
      </c>
      <c r="G780" s="165"/>
      <c r="H780" s="165"/>
      <c r="I780" s="168"/>
      <c r="J780" s="179">
        <f>BK780</f>
        <v>0</v>
      </c>
      <c r="K780" s="165"/>
      <c r="L780" s="170"/>
      <c r="M780" s="171"/>
      <c r="N780" s="172"/>
      <c r="O780" s="172"/>
      <c r="P780" s="173">
        <f>SUM(P781:P808)</f>
        <v>0</v>
      </c>
      <c r="Q780" s="172"/>
      <c r="R780" s="173">
        <f>SUM(R781:R808)</f>
        <v>2.07652145</v>
      </c>
      <c r="S780" s="172"/>
      <c r="T780" s="174">
        <f>SUM(T781:T808)</f>
        <v>0</v>
      </c>
      <c r="AR780" s="175" t="s">
        <v>78</v>
      </c>
      <c r="AT780" s="176" t="s">
        <v>68</v>
      </c>
      <c r="AU780" s="176" t="s">
        <v>76</v>
      </c>
      <c r="AY780" s="175" t="s">
        <v>231</v>
      </c>
      <c r="BK780" s="177">
        <f>SUM(BK781:BK808)</f>
        <v>0</v>
      </c>
    </row>
    <row r="781" spans="1:65" s="2" customFormat="1" ht="37.9" customHeight="1">
      <c r="A781" s="36"/>
      <c r="B781" s="37"/>
      <c r="C781" s="180" t="s">
        <v>1952</v>
      </c>
      <c r="D781" s="180" t="s">
        <v>234</v>
      </c>
      <c r="E781" s="181" t="s">
        <v>1953</v>
      </c>
      <c r="F781" s="182" t="s">
        <v>1954</v>
      </c>
      <c r="G781" s="183" t="s">
        <v>243</v>
      </c>
      <c r="H781" s="184">
        <v>120.233</v>
      </c>
      <c r="I781" s="185"/>
      <c r="J781" s="186">
        <f>ROUND(I781*H781,2)</f>
        <v>0</v>
      </c>
      <c r="K781" s="182" t="s">
        <v>244</v>
      </c>
      <c r="L781" s="41"/>
      <c r="M781" s="187" t="s">
        <v>19</v>
      </c>
      <c r="N781" s="188" t="s">
        <v>40</v>
      </c>
      <c r="O781" s="66"/>
      <c r="P781" s="189">
        <f>O781*H781</f>
        <v>0</v>
      </c>
      <c r="Q781" s="189">
        <v>1.5789999999999998E-2</v>
      </c>
      <c r="R781" s="189">
        <f>Q781*H781</f>
        <v>1.8984790699999998</v>
      </c>
      <c r="S781" s="189">
        <v>0</v>
      </c>
      <c r="T781" s="190">
        <f>S781*H781</f>
        <v>0</v>
      </c>
      <c r="U781" s="36"/>
      <c r="V781" s="36"/>
      <c r="W781" s="36"/>
      <c r="X781" s="36"/>
      <c r="Y781" s="36"/>
      <c r="Z781" s="36"/>
      <c r="AA781" s="36"/>
      <c r="AB781" s="36"/>
      <c r="AC781" s="36"/>
      <c r="AD781" s="36"/>
      <c r="AE781" s="36"/>
      <c r="AR781" s="191" t="s">
        <v>331</v>
      </c>
      <c r="AT781" s="191" t="s">
        <v>234</v>
      </c>
      <c r="AU781" s="191" t="s">
        <v>78</v>
      </c>
      <c r="AY781" s="19" t="s">
        <v>231</v>
      </c>
      <c r="BE781" s="192">
        <f>IF(N781="základní",J781,0)</f>
        <v>0</v>
      </c>
      <c r="BF781" s="192">
        <f>IF(N781="snížená",J781,0)</f>
        <v>0</v>
      </c>
      <c r="BG781" s="192">
        <f>IF(N781="zákl. přenesená",J781,0)</f>
        <v>0</v>
      </c>
      <c r="BH781" s="192">
        <f>IF(N781="sníž. přenesená",J781,0)</f>
        <v>0</v>
      </c>
      <c r="BI781" s="192">
        <f>IF(N781="nulová",J781,0)</f>
        <v>0</v>
      </c>
      <c r="BJ781" s="19" t="s">
        <v>76</v>
      </c>
      <c r="BK781" s="192">
        <f>ROUND(I781*H781,2)</f>
        <v>0</v>
      </c>
      <c r="BL781" s="19" t="s">
        <v>331</v>
      </c>
      <c r="BM781" s="191" t="s">
        <v>1955</v>
      </c>
    </row>
    <row r="782" spans="1:65" s="13" customFormat="1" ht="22.5">
      <c r="B782" s="198"/>
      <c r="C782" s="199"/>
      <c r="D782" s="193" t="s">
        <v>248</v>
      </c>
      <c r="E782" s="200" t="s">
        <v>19</v>
      </c>
      <c r="F782" s="201" t="s">
        <v>1956</v>
      </c>
      <c r="G782" s="199"/>
      <c r="H782" s="200" t="s">
        <v>19</v>
      </c>
      <c r="I782" s="202"/>
      <c r="J782" s="199"/>
      <c r="K782" s="199"/>
      <c r="L782" s="203"/>
      <c r="M782" s="204"/>
      <c r="N782" s="205"/>
      <c r="O782" s="205"/>
      <c r="P782" s="205"/>
      <c r="Q782" s="205"/>
      <c r="R782" s="205"/>
      <c r="S782" s="205"/>
      <c r="T782" s="206"/>
      <c r="AT782" s="207" t="s">
        <v>248</v>
      </c>
      <c r="AU782" s="207" t="s">
        <v>78</v>
      </c>
      <c r="AV782" s="13" t="s">
        <v>76</v>
      </c>
      <c r="AW782" s="13" t="s">
        <v>31</v>
      </c>
      <c r="AX782" s="13" t="s">
        <v>69</v>
      </c>
      <c r="AY782" s="207" t="s">
        <v>231</v>
      </c>
    </row>
    <row r="783" spans="1:65" s="13" customFormat="1" ht="11.25">
      <c r="B783" s="198"/>
      <c r="C783" s="199"/>
      <c r="D783" s="193" t="s">
        <v>248</v>
      </c>
      <c r="E783" s="200" t="s">
        <v>19</v>
      </c>
      <c r="F783" s="201" t="s">
        <v>1957</v>
      </c>
      <c r="G783" s="199"/>
      <c r="H783" s="200" t="s">
        <v>19</v>
      </c>
      <c r="I783" s="202"/>
      <c r="J783" s="199"/>
      <c r="K783" s="199"/>
      <c r="L783" s="203"/>
      <c r="M783" s="204"/>
      <c r="N783" s="205"/>
      <c r="O783" s="205"/>
      <c r="P783" s="205"/>
      <c r="Q783" s="205"/>
      <c r="R783" s="205"/>
      <c r="S783" s="205"/>
      <c r="T783" s="206"/>
      <c r="AT783" s="207" t="s">
        <v>248</v>
      </c>
      <c r="AU783" s="207" t="s">
        <v>78</v>
      </c>
      <c r="AV783" s="13" t="s">
        <v>76</v>
      </c>
      <c r="AW783" s="13" t="s">
        <v>31</v>
      </c>
      <c r="AX783" s="13" t="s">
        <v>69</v>
      </c>
      <c r="AY783" s="207" t="s">
        <v>231</v>
      </c>
    </row>
    <row r="784" spans="1:65" s="13" customFormat="1" ht="11.25">
      <c r="B784" s="198"/>
      <c r="C784" s="199"/>
      <c r="D784" s="193" t="s">
        <v>248</v>
      </c>
      <c r="E784" s="200" t="s">
        <v>19</v>
      </c>
      <c r="F784" s="201" t="s">
        <v>1835</v>
      </c>
      <c r="G784" s="199"/>
      <c r="H784" s="200" t="s">
        <v>19</v>
      </c>
      <c r="I784" s="202"/>
      <c r="J784" s="199"/>
      <c r="K784" s="199"/>
      <c r="L784" s="203"/>
      <c r="M784" s="204"/>
      <c r="N784" s="205"/>
      <c r="O784" s="205"/>
      <c r="P784" s="205"/>
      <c r="Q784" s="205"/>
      <c r="R784" s="205"/>
      <c r="S784" s="205"/>
      <c r="T784" s="206"/>
      <c r="AT784" s="207" t="s">
        <v>248</v>
      </c>
      <c r="AU784" s="207" t="s">
        <v>78</v>
      </c>
      <c r="AV784" s="13" t="s">
        <v>76</v>
      </c>
      <c r="AW784" s="13" t="s">
        <v>31</v>
      </c>
      <c r="AX784" s="13" t="s">
        <v>69</v>
      </c>
      <c r="AY784" s="207" t="s">
        <v>231</v>
      </c>
    </row>
    <row r="785" spans="1:65" s="14" customFormat="1" ht="11.25">
      <c r="B785" s="208"/>
      <c r="C785" s="209"/>
      <c r="D785" s="193" t="s">
        <v>248</v>
      </c>
      <c r="E785" s="210" t="s">
        <v>19</v>
      </c>
      <c r="F785" s="211" t="s">
        <v>1836</v>
      </c>
      <c r="G785" s="209"/>
      <c r="H785" s="212">
        <v>76.23</v>
      </c>
      <c r="I785" s="213"/>
      <c r="J785" s="209"/>
      <c r="K785" s="209"/>
      <c r="L785" s="214"/>
      <c r="M785" s="215"/>
      <c r="N785" s="216"/>
      <c r="O785" s="216"/>
      <c r="P785" s="216"/>
      <c r="Q785" s="216"/>
      <c r="R785" s="216"/>
      <c r="S785" s="216"/>
      <c r="T785" s="217"/>
      <c r="AT785" s="218" t="s">
        <v>248</v>
      </c>
      <c r="AU785" s="218" t="s">
        <v>78</v>
      </c>
      <c r="AV785" s="14" t="s">
        <v>78</v>
      </c>
      <c r="AW785" s="14" t="s">
        <v>31</v>
      </c>
      <c r="AX785" s="14" t="s">
        <v>69</v>
      </c>
      <c r="AY785" s="218" t="s">
        <v>231</v>
      </c>
    </row>
    <row r="786" spans="1:65" s="13" customFormat="1" ht="22.5">
      <c r="B786" s="198"/>
      <c r="C786" s="199"/>
      <c r="D786" s="193" t="s">
        <v>248</v>
      </c>
      <c r="E786" s="200" t="s">
        <v>19</v>
      </c>
      <c r="F786" s="201" t="s">
        <v>1956</v>
      </c>
      <c r="G786" s="199"/>
      <c r="H786" s="200" t="s">
        <v>19</v>
      </c>
      <c r="I786" s="202"/>
      <c r="J786" s="199"/>
      <c r="K786" s="199"/>
      <c r="L786" s="203"/>
      <c r="M786" s="204"/>
      <c r="N786" s="205"/>
      <c r="O786" s="205"/>
      <c r="P786" s="205"/>
      <c r="Q786" s="205"/>
      <c r="R786" s="205"/>
      <c r="S786" s="205"/>
      <c r="T786" s="206"/>
      <c r="AT786" s="207" t="s">
        <v>248</v>
      </c>
      <c r="AU786" s="207" t="s">
        <v>78</v>
      </c>
      <c r="AV786" s="13" t="s">
        <v>76</v>
      </c>
      <c r="AW786" s="13" t="s">
        <v>31</v>
      </c>
      <c r="AX786" s="13" t="s">
        <v>69</v>
      </c>
      <c r="AY786" s="207" t="s">
        <v>231</v>
      </c>
    </row>
    <row r="787" spans="1:65" s="13" customFormat="1" ht="11.25">
      <c r="B787" s="198"/>
      <c r="C787" s="199"/>
      <c r="D787" s="193" t="s">
        <v>248</v>
      </c>
      <c r="E787" s="200" t="s">
        <v>19</v>
      </c>
      <c r="F787" s="201" t="s">
        <v>1957</v>
      </c>
      <c r="G787" s="199"/>
      <c r="H787" s="200" t="s">
        <v>19</v>
      </c>
      <c r="I787" s="202"/>
      <c r="J787" s="199"/>
      <c r="K787" s="199"/>
      <c r="L787" s="203"/>
      <c r="M787" s="204"/>
      <c r="N787" s="205"/>
      <c r="O787" s="205"/>
      <c r="P787" s="205"/>
      <c r="Q787" s="205"/>
      <c r="R787" s="205"/>
      <c r="S787" s="205"/>
      <c r="T787" s="206"/>
      <c r="AT787" s="207" t="s">
        <v>248</v>
      </c>
      <c r="AU787" s="207" t="s">
        <v>78</v>
      </c>
      <c r="AV787" s="13" t="s">
        <v>76</v>
      </c>
      <c r="AW787" s="13" t="s">
        <v>31</v>
      </c>
      <c r="AX787" s="13" t="s">
        <v>69</v>
      </c>
      <c r="AY787" s="207" t="s">
        <v>231</v>
      </c>
    </row>
    <row r="788" spans="1:65" s="13" customFormat="1" ht="11.25">
      <c r="B788" s="198"/>
      <c r="C788" s="199"/>
      <c r="D788" s="193" t="s">
        <v>248</v>
      </c>
      <c r="E788" s="200" t="s">
        <v>19</v>
      </c>
      <c r="F788" s="201" t="s">
        <v>1958</v>
      </c>
      <c r="G788" s="199"/>
      <c r="H788" s="200" t="s">
        <v>19</v>
      </c>
      <c r="I788" s="202"/>
      <c r="J788" s="199"/>
      <c r="K788" s="199"/>
      <c r="L788" s="203"/>
      <c r="M788" s="204"/>
      <c r="N788" s="205"/>
      <c r="O788" s="205"/>
      <c r="P788" s="205"/>
      <c r="Q788" s="205"/>
      <c r="R788" s="205"/>
      <c r="S788" s="205"/>
      <c r="T788" s="206"/>
      <c r="AT788" s="207" t="s">
        <v>248</v>
      </c>
      <c r="AU788" s="207" t="s">
        <v>78</v>
      </c>
      <c r="AV788" s="13" t="s">
        <v>76</v>
      </c>
      <c r="AW788" s="13" t="s">
        <v>31</v>
      </c>
      <c r="AX788" s="13" t="s">
        <v>69</v>
      </c>
      <c r="AY788" s="207" t="s">
        <v>231</v>
      </c>
    </row>
    <row r="789" spans="1:65" s="13" customFormat="1" ht="11.25">
      <c r="B789" s="198"/>
      <c r="C789" s="199"/>
      <c r="D789" s="193" t="s">
        <v>248</v>
      </c>
      <c r="E789" s="200" t="s">
        <v>19</v>
      </c>
      <c r="F789" s="201" t="s">
        <v>1907</v>
      </c>
      <c r="G789" s="199"/>
      <c r="H789" s="200" t="s">
        <v>19</v>
      </c>
      <c r="I789" s="202"/>
      <c r="J789" s="199"/>
      <c r="K789" s="199"/>
      <c r="L789" s="203"/>
      <c r="M789" s="204"/>
      <c r="N789" s="205"/>
      <c r="O789" s="205"/>
      <c r="P789" s="205"/>
      <c r="Q789" s="205"/>
      <c r="R789" s="205"/>
      <c r="S789" s="205"/>
      <c r="T789" s="206"/>
      <c r="AT789" s="207" t="s">
        <v>248</v>
      </c>
      <c r="AU789" s="207" t="s">
        <v>78</v>
      </c>
      <c r="AV789" s="13" t="s">
        <v>76</v>
      </c>
      <c r="AW789" s="13" t="s">
        <v>31</v>
      </c>
      <c r="AX789" s="13" t="s">
        <v>69</v>
      </c>
      <c r="AY789" s="207" t="s">
        <v>231</v>
      </c>
    </row>
    <row r="790" spans="1:65" s="14" customFormat="1" ht="11.25">
      <c r="B790" s="208"/>
      <c r="C790" s="209"/>
      <c r="D790" s="193" t="s">
        <v>248</v>
      </c>
      <c r="E790" s="210" t="s">
        <v>19</v>
      </c>
      <c r="F790" s="211" t="s">
        <v>1959</v>
      </c>
      <c r="G790" s="209"/>
      <c r="H790" s="212">
        <v>44.003</v>
      </c>
      <c r="I790" s="213"/>
      <c r="J790" s="209"/>
      <c r="K790" s="209"/>
      <c r="L790" s="214"/>
      <c r="M790" s="215"/>
      <c r="N790" s="216"/>
      <c r="O790" s="216"/>
      <c r="P790" s="216"/>
      <c r="Q790" s="216"/>
      <c r="R790" s="216"/>
      <c r="S790" s="216"/>
      <c r="T790" s="217"/>
      <c r="AT790" s="218" t="s">
        <v>248</v>
      </c>
      <c r="AU790" s="218" t="s">
        <v>78</v>
      </c>
      <c r="AV790" s="14" t="s">
        <v>78</v>
      </c>
      <c r="AW790" s="14" t="s">
        <v>31</v>
      </c>
      <c r="AX790" s="14" t="s">
        <v>69</v>
      </c>
      <c r="AY790" s="218" t="s">
        <v>231</v>
      </c>
    </row>
    <row r="791" spans="1:65" s="15" customFormat="1" ht="11.25">
      <c r="B791" s="219"/>
      <c r="C791" s="220"/>
      <c r="D791" s="193" t="s">
        <v>248</v>
      </c>
      <c r="E791" s="221" t="s">
        <v>19</v>
      </c>
      <c r="F791" s="222" t="s">
        <v>260</v>
      </c>
      <c r="G791" s="220"/>
      <c r="H791" s="223">
        <v>120.233</v>
      </c>
      <c r="I791" s="224"/>
      <c r="J791" s="220"/>
      <c r="K791" s="220"/>
      <c r="L791" s="225"/>
      <c r="M791" s="226"/>
      <c r="N791" s="227"/>
      <c r="O791" s="227"/>
      <c r="P791" s="227"/>
      <c r="Q791" s="227"/>
      <c r="R791" s="227"/>
      <c r="S791" s="227"/>
      <c r="T791" s="228"/>
      <c r="AT791" s="229" t="s">
        <v>248</v>
      </c>
      <c r="AU791" s="229" t="s">
        <v>78</v>
      </c>
      <c r="AV791" s="15" t="s">
        <v>238</v>
      </c>
      <c r="AW791" s="15" t="s">
        <v>31</v>
      </c>
      <c r="AX791" s="15" t="s">
        <v>76</v>
      </c>
      <c r="AY791" s="229" t="s">
        <v>231</v>
      </c>
    </row>
    <row r="792" spans="1:65" s="2" customFormat="1" ht="37.9" customHeight="1">
      <c r="A792" s="36"/>
      <c r="B792" s="37"/>
      <c r="C792" s="180" t="s">
        <v>1960</v>
      </c>
      <c r="D792" s="180" t="s">
        <v>234</v>
      </c>
      <c r="E792" s="181" t="s">
        <v>1961</v>
      </c>
      <c r="F792" s="182" t="s">
        <v>1962</v>
      </c>
      <c r="G792" s="183" t="s">
        <v>342</v>
      </c>
      <c r="H792" s="184">
        <v>70.832999999999998</v>
      </c>
      <c r="I792" s="185"/>
      <c r="J792" s="186">
        <f>ROUND(I792*H792,2)</f>
        <v>0</v>
      </c>
      <c r="K792" s="182" t="s">
        <v>244</v>
      </c>
      <c r="L792" s="41"/>
      <c r="M792" s="187" t="s">
        <v>19</v>
      </c>
      <c r="N792" s="188" t="s">
        <v>40</v>
      </c>
      <c r="O792" s="66"/>
      <c r="P792" s="189">
        <f>O792*H792</f>
        <v>0</v>
      </c>
      <c r="Q792" s="189">
        <v>0</v>
      </c>
      <c r="R792" s="189">
        <f>Q792*H792</f>
        <v>0</v>
      </c>
      <c r="S792" s="189">
        <v>0</v>
      </c>
      <c r="T792" s="190">
        <f>S792*H792</f>
        <v>0</v>
      </c>
      <c r="U792" s="36"/>
      <c r="V792" s="36"/>
      <c r="W792" s="36"/>
      <c r="X792" s="36"/>
      <c r="Y792" s="36"/>
      <c r="Z792" s="36"/>
      <c r="AA792" s="36"/>
      <c r="AB792" s="36"/>
      <c r="AC792" s="36"/>
      <c r="AD792" s="36"/>
      <c r="AE792" s="36"/>
      <c r="AR792" s="191" t="s">
        <v>331</v>
      </c>
      <c r="AT792" s="191" t="s">
        <v>234</v>
      </c>
      <c r="AU792" s="191" t="s">
        <v>78</v>
      </c>
      <c r="AY792" s="19" t="s">
        <v>231</v>
      </c>
      <c r="BE792" s="192">
        <f>IF(N792="základní",J792,0)</f>
        <v>0</v>
      </c>
      <c r="BF792" s="192">
        <f>IF(N792="snížená",J792,0)</f>
        <v>0</v>
      </c>
      <c r="BG792" s="192">
        <f>IF(N792="zákl. přenesená",J792,0)</f>
        <v>0</v>
      </c>
      <c r="BH792" s="192">
        <f>IF(N792="sníž. přenesená",J792,0)</f>
        <v>0</v>
      </c>
      <c r="BI792" s="192">
        <f>IF(N792="nulová",J792,0)</f>
        <v>0</v>
      </c>
      <c r="BJ792" s="19" t="s">
        <v>76</v>
      </c>
      <c r="BK792" s="192">
        <f>ROUND(I792*H792,2)</f>
        <v>0</v>
      </c>
      <c r="BL792" s="19" t="s">
        <v>331</v>
      </c>
      <c r="BM792" s="191" t="s">
        <v>1963</v>
      </c>
    </row>
    <row r="793" spans="1:65" s="13" customFormat="1" ht="11.25">
      <c r="B793" s="198"/>
      <c r="C793" s="199"/>
      <c r="D793" s="193" t="s">
        <v>248</v>
      </c>
      <c r="E793" s="200" t="s">
        <v>19</v>
      </c>
      <c r="F793" s="201" t="s">
        <v>1964</v>
      </c>
      <c r="G793" s="199"/>
      <c r="H793" s="200" t="s">
        <v>19</v>
      </c>
      <c r="I793" s="202"/>
      <c r="J793" s="199"/>
      <c r="K793" s="199"/>
      <c r="L793" s="203"/>
      <c r="M793" s="204"/>
      <c r="N793" s="205"/>
      <c r="O793" s="205"/>
      <c r="P793" s="205"/>
      <c r="Q793" s="205"/>
      <c r="R793" s="205"/>
      <c r="S793" s="205"/>
      <c r="T793" s="206"/>
      <c r="AT793" s="207" t="s">
        <v>248</v>
      </c>
      <c r="AU793" s="207" t="s">
        <v>78</v>
      </c>
      <c r="AV793" s="13" t="s">
        <v>76</v>
      </c>
      <c r="AW793" s="13" t="s">
        <v>31</v>
      </c>
      <c r="AX793" s="13" t="s">
        <v>69</v>
      </c>
      <c r="AY793" s="207" t="s">
        <v>231</v>
      </c>
    </row>
    <row r="794" spans="1:65" s="14" customFormat="1" ht="11.25">
      <c r="B794" s="208"/>
      <c r="C794" s="209"/>
      <c r="D794" s="193" t="s">
        <v>248</v>
      </c>
      <c r="E794" s="210" t="s">
        <v>19</v>
      </c>
      <c r="F794" s="211" t="s">
        <v>1965</v>
      </c>
      <c r="G794" s="209"/>
      <c r="H794" s="212">
        <v>70.832999999999998</v>
      </c>
      <c r="I794" s="213"/>
      <c r="J794" s="209"/>
      <c r="K794" s="209"/>
      <c r="L794" s="214"/>
      <c r="M794" s="215"/>
      <c r="N794" s="216"/>
      <c r="O794" s="216"/>
      <c r="P794" s="216"/>
      <c r="Q794" s="216"/>
      <c r="R794" s="216"/>
      <c r="S794" s="216"/>
      <c r="T794" s="217"/>
      <c r="AT794" s="218" t="s">
        <v>248</v>
      </c>
      <c r="AU794" s="218" t="s">
        <v>78</v>
      </c>
      <c r="AV794" s="14" t="s">
        <v>78</v>
      </c>
      <c r="AW794" s="14" t="s">
        <v>31</v>
      </c>
      <c r="AX794" s="14" t="s">
        <v>76</v>
      </c>
      <c r="AY794" s="218" t="s">
        <v>231</v>
      </c>
    </row>
    <row r="795" spans="1:65" s="2" customFormat="1" ht="16.5" customHeight="1">
      <c r="A795" s="36"/>
      <c r="B795" s="37"/>
      <c r="C795" s="247" t="s">
        <v>1966</v>
      </c>
      <c r="D795" s="247" t="s">
        <v>638</v>
      </c>
      <c r="E795" s="248" t="s">
        <v>1967</v>
      </c>
      <c r="F795" s="249" t="s">
        <v>1968</v>
      </c>
      <c r="G795" s="250" t="s">
        <v>356</v>
      </c>
      <c r="H795" s="251">
        <v>0.374</v>
      </c>
      <c r="I795" s="252"/>
      <c r="J795" s="253">
        <f>ROUND(I795*H795,2)</f>
        <v>0</v>
      </c>
      <c r="K795" s="249" t="s">
        <v>19</v>
      </c>
      <c r="L795" s="254"/>
      <c r="M795" s="255" t="s">
        <v>19</v>
      </c>
      <c r="N795" s="256" t="s">
        <v>40</v>
      </c>
      <c r="O795" s="66"/>
      <c r="P795" s="189">
        <f>O795*H795</f>
        <v>0</v>
      </c>
      <c r="Q795" s="189">
        <v>0.44</v>
      </c>
      <c r="R795" s="189">
        <f>Q795*H795</f>
        <v>0.16456000000000001</v>
      </c>
      <c r="S795" s="189">
        <v>0</v>
      </c>
      <c r="T795" s="190">
        <f>S795*H795</f>
        <v>0</v>
      </c>
      <c r="U795" s="36"/>
      <c r="V795" s="36"/>
      <c r="W795" s="36"/>
      <c r="X795" s="36"/>
      <c r="Y795" s="36"/>
      <c r="Z795" s="36"/>
      <c r="AA795" s="36"/>
      <c r="AB795" s="36"/>
      <c r="AC795" s="36"/>
      <c r="AD795" s="36"/>
      <c r="AE795" s="36"/>
      <c r="AR795" s="191" t="s">
        <v>423</v>
      </c>
      <c r="AT795" s="191" t="s">
        <v>638</v>
      </c>
      <c r="AU795" s="191" t="s">
        <v>78</v>
      </c>
      <c r="AY795" s="19" t="s">
        <v>231</v>
      </c>
      <c r="BE795" s="192">
        <f>IF(N795="základní",J795,0)</f>
        <v>0</v>
      </c>
      <c r="BF795" s="192">
        <f>IF(N795="snížená",J795,0)</f>
        <v>0</v>
      </c>
      <c r="BG795" s="192">
        <f>IF(N795="zákl. přenesená",J795,0)</f>
        <v>0</v>
      </c>
      <c r="BH795" s="192">
        <f>IF(N795="sníž. přenesená",J795,0)</f>
        <v>0</v>
      </c>
      <c r="BI795" s="192">
        <f>IF(N795="nulová",J795,0)</f>
        <v>0</v>
      </c>
      <c r="BJ795" s="19" t="s">
        <v>76</v>
      </c>
      <c r="BK795" s="192">
        <f>ROUND(I795*H795,2)</f>
        <v>0</v>
      </c>
      <c r="BL795" s="19" t="s">
        <v>331</v>
      </c>
      <c r="BM795" s="191" t="s">
        <v>1969</v>
      </c>
    </row>
    <row r="796" spans="1:65" s="13" customFormat="1" ht="11.25">
      <c r="B796" s="198"/>
      <c r="C796" s="199"/>
      <c r="D796" s="193" t="s">
        <v>248</v>
      </c>
      <c r="E796" s="200" t="s">
        <v>19</v>
      </c>
      <c r="F796" s="201" t="s">
        <v>1964</v>
      </c>
      <c r="G796" s="199"/>
      <c r="H796" s="200" t="s">
        <v>19</v>
      </c>
      <c r="I796" s="202"/>
      <c r="J796" s="199"/>
      <c r="K796" s="199"/>
      <c r="L796" s="203"/>
      <c r="M796" s="204"/>
      <c r="N796" s="205"/>
      <c r="O796" s="205"/>
      <c r="P796" s="205"/>
      <c r="Q796" s="205"/>
      <c r="R796" s="205"/>
      <c r="S796" s="205"/>
      <c r="T796" s="206"/>
      <c r="AT796" s="207" t="s">
        <v>248</v>
      </c>
      <c r="AU796" s="207" t="s">
        <v>78</v>
      </c>
      <c r="AV796" s="13" t="s">
        <v>76</v>
      </c>
      <c r="AW796" s="13" t="s">
        <v>31</v>
      </c>
      <c r="AX796" s="13" t="s">
        <v>69</v>
      </c>
      <c r="AY796" s="207" t="s">
        <v>231</v>
      </c>
    </row>
    <row r="797" spans="1:65" s="14" customFormat="1" ht="11.25">
      <c r="B797" s="208"/>
      <c r="C797" s="209"/>
      <c r="D797" s="193" t="s">
        <v>248</v>
      </c>
      <c r="E797" s="210" t="s">
        <v>19</v>
      </c>
      <c r="F797" s="211" t="s">
        <v>1970</v>
      </c>
      <c r="G797" s="209"/>
      <c r="H797" s="212">
        <v>0.374</v>
      </c>
      <c r="I797" s="213"/>
      <c r="J797" s="209"/>
      <c r="K797" s="209"/>
      <c r="L797" s="214"/>
      <c r="M797" s="215"/>
      <c r="N797" s="216"/>
      <c r="O797" s="216"/>
      <c r="P797" s="216"/>
      <c r="Q797" s="216"/>
      <c r="R797" s="216"/>
      <c r="S797" s="216"/>
      <c r="T797" s="217"/>
      <c r="AT797" s="218" t="s">
        <v>248</v>
      </c>
      <c r="AU797" s="218" t="s">
        <v>78</v>
      </c>
      <c r="AV797" s="14" t="s">
        <v>78</v>
      </c>
      <c r="AW797" s="14" t="s">
        <v>31</v>
      </c>
      <c r="AX797" s="14" t="s">
        <v>76</v>
      </c>
      <c r="AY797" s="218" t="s">
        <v>231</v>
      </c>
    </row>
    <row r="798" spans="1:65" s="2" customFormat="1" ht="24.2" customHeight="1">
      <c r="A798" s="36"/>
      <c r="B798" s="37"/>
      <c r="C798" s="180" t="s">
        <v>1971</v>
      </c>
      <c r="D798" s="180" t="s">
        <v>234</v>
      </c>
      <c r="E798" s="181" t="s">
        <v>1972</v>
      </c>
      <c r="F798" s="182" t="s">
        <v>1973</v>
      </c>
      <c r="G798" s="183" t="s">
        <v>356</v>
      </c>
      <c r="H798" s="184">
        <v>4.798</v>
      </c>
      <c r="I798" s="185"/>
      <c r="J798" s="186">
        <f>ROUND(I798*H798,2)</f>
        <v>0</v>
      </c>
      <c r="K798" s="182" t="s">
        <v>244</v>
      </c>
      <c r="L798" s="41"/>
      <c r="M798" s="187" t="s">
        <v>19</v>
      </c>
      <c r="N798" s="188" t="s">
        <v>40</v>
      </c>
      <c r="O798" s="66"/>
      <c r="P798" s="189">
        <f>O798*H798</f>
        <v>0</v>
      </c>
      <c r="Q798" s="189">
        <v>2.81E-3</v>
      </c>
      <c r="R798" s="189">
        <f>Q798*H798</f>
        <v>1.348238E-2</v>
      </c>
      <c r="S798" s="189">
        <v>0</v>
      </c>
      <c r="T798" s="190">
        <f>S798*H798</f>
        <v>0</v>
      </c>
      <c r="U798" s="36"/>
      <c r="V798" s="36"/>
      <c r="W798" s="36"/>
      <c r="X798" s="36"/>
      <c r="Y798" s="36"/>
      <c r="Z798" s="36"/>
      <c r="AA798" s="36"/>
      <c r="AB798" s="36"/>
      <c r="AC798" s="36"/>
      <c r="AD798" s="36"/>
      <c r="AE798" s="36"/>
      <c r="AR798" s="191" t="s">
        <v>331</v>
      </c>
      <c r="AT798" s="191" t="s">
        <v>234</v>
      </c>
      <c r="AU798" s="191" t="s">
        <v>78</v>
      </c>
      <c r="AY798" s="19" t="s">
        <v>231</v>
      </c>
      <c r="BE798" s="192">
        <f>IF(N798="základní",J798,0)</f>
        <v>0</v>
      </c>
      <c r="BF798" s="192">
        <f>IF(N798="snížená",J798,0)</f>
        <v>0</v>
      </c>
      <c r="BG798" s="192">
        <f>IF(N798="zákl. přenesená",J798,0)</f>
        <v>0</v>
      </c>
      <c r="BH798" s="192">
        <f>IF(N798="sníž. přenesená",J798,0)</f>
        <v>0</v>
      </c>
      <c r="BI798" s="192">
        <f>IF(N798="nulová",J798,0)</f>
        <v>0</v>
      </c>
      <c r="BJ798" s="19" t="s">
        <v>76</v>
      </c>
      <c r="BK798" s="192">
        <f>ROUND(I798*H798,2)</f>
        <v>0</v>
      </c>
      <c r="BL798" s="19" t="s">
        <v>331</v>
      </c>
      <c r="BM798" s="191" t="s">
        <v>1974</v>
      </c>
    </row>
    <row r="799" spans="1:65" s="2" customFormat="1" ht="87.75">
      <c r="A799" s="36"/>
      <c r="B799" s="37"/>
      <c r="C799" s="38"/>
      <c r="D799" s="193" t="s">
        <v>246</v>
      </c>
      <c r="E799" s="38"/>
      <c r="F799" s="194" t="s">
        <v>1975</v>
      </c>
      <c r="G799" s="38"/>
      <c r="H799" s="38"/>
      <c r="I799" s="195"/>
      <c r="J799" s="38"/>
      <c r="K799" s="38"/>
      <c r="L799" s="41"/>
      <c r="M799" s="196"/>
      <c r="N799" s="197"/>
      <c r="O799" s="66"/>
      <c r="P799" s="66"/>
      <c r="Q799" s="66"/>
      <c r="R799" s="66"/>
      <c r="S799" s="66"/>
      <c r="T799" s="67"/>
      <c r="U799" s="36"/>
      <c r="V799" s="36"/>
      <c r="W799" s="36"/>
      <c r="X799" s="36"/>
      <c r="Y799" s="36"/>
      <c r="Z799" s="36"/>
      <c r="AA799" s="36"/>
      <c r="AB799" s="36"/>
      <c r="AC799" s="36"/>
      <c r="AD799" s="36"/>
      <c r="AE799" s="36"/>
      <c r="AT799" s="19" t="s">
        <v>246</v>
      </c>
      <c r="AU799" s="19" t="s">
        <v>78</v>
      </c>
    </row>
    <row r="800" spans="1:65" s="13" customFormat="1" ht="11.25">
      <c r="B800" s="198"/>
      <c r="C800" s="199"/>
      <c r="D800" s="193" t="s">
        <v>248</v>
      </c>
      <c r="E800" s="200" t="s">
        <v>19</v>
      </c>
      <c r="F800" s="201" t="s">
        <v>1835</v>
      </c>
      <c r="G800" s="199"/>
      <c r="H800" s="200" t="s">
        <v>19</v>
      </c>
      <c r="I800" s="202"/>
      <c r="J800" s="199"/>
      <c r="K800" s="199"/>
      <c r="L800" s="203"/>
      <c r="M800" s="204"/>
      <c r="N800" s="205"/>
      <c r="O800" s="205"/>
      <c r="P800" s="205"/>
      <c r="Q800" s="205"/>
      <c r="R800" s="205"/>
      <c r="S800" s="205"/>
      <c r="T800" s="206"/>
      <c r="AT800" s="207" t="s">
        <v>248</v>
      </c>
      <c r="AU800" s="207" t="s">
        <v>78</v>
      </c>
      <c r="AV800" s="13" t="s">
        <v>76</v>
      </c>
      <c r="AW800" s="13" t="s">
        <v>31</v>
      </c>
      <c r="AX800" s="13" t="s">
        <v>69</v>
      </c>
      <c r="AY800" s="207" t="s">
        <v>231</v>
      </c>
    </row>
    <row r="801" spans="1:65" s="14" customFormat="1" ht="11.25">
      <c r="B801" s="208"/>
      <c r="C801" s="209"/>
      <c r="D801" s="193" t="s">
        <v>248</v>
      </c>
      <c r="E801" s="210" t="s">
        <v>19</v>
      </c>
      <c r="F801" s="211" t="s">
        <v>1976</v>
      </c>
      <c r="G801" s="209"/>
      <c r="H801" s="212">
        <v>1.9059999999999999</v>
      </c>
      <c r="I801" s="213"/>
      <c r="J801" s="209"/>
      <c r="K801" s="209"/>
      <c r="L801" s="214"/>
      <c r="M801" s="215"/>
      <c r="N801" s="216"/>
      <c r="O801" s="216"/>
      <c r="P801" s="216"/>
      <c r="Q801" s="216"/>
      <c r="R801" s="216"/>
      <c r="S801" s="216"/>
      <c r="T801" s="217"/>
      <c r="AT801" s="218" t="s">
        <v>248</v>
      </c>
      <c r="AU801" s="218" t="s">
        <v>78</v>
      </c>
      <c r="AV801" s="14" t="s">
        <v>78</v>
      </c>
      <c r="AW801" s="14" t="s">
        <v>31</v>
      </c>
      <c r="AX801" s="14" t="s">
        <v>69</v>
      </c>
      <c r="AY801" s="218" t="s">
        <v>231</v>
      </c>
    </row>
    <row r="802" spans="1:65" s="13" customFormat="1" ht="11.25">
      <c r="B802" s="198"/>
      <c r="C802" s="199"/>
      <c r="D802" s="193" t="s">
        <v>248</v>
      </c>
      <c r="E802" s="200" t="s">
        <v>19</v>
      </c>
      <c r="F802" s="201" t="s">
        <v>1907</v>
      </c>
      <c r="G802" s="199"/>
      <c r="H802" s="200" t="s">
        <v>19</v>
      </c>
      <c r="I802" s="202"/>
      <c r="J802" s="199"/>
      <c r="K802" s="199"/>
      <c r="L802" s="203"/>
      <c r="M802" s="204"/>
      <c r="N802" s="205"/>
      <c r="O802" s="205"/>
      <c r="P802" s="205"/>
      <c r="Q802" s="205"/>
      <c r="R802" s="205"/>
      <c r="S802" s="205"/>
      <c r="T802" s="206"/>
      <c r="AT802" s="207" t="s">
        <v>248</v>
      </c>
      <c r="AU802" s="207" t="s">
        <v>78</v>
      </c>
      <c r="AV802" s="13" t="s">
        <v>76</v>
      </c>
      <c r="AW802" s="13" t="s">
        <v>31</v>
      </c>
      <c r="AX802" s="13" t="s">
        <v>69</v>
      </c>
      <c r="AY802" s="207" t="s">
        <v>231</v>
      </c>
    </row>
    <row r="803" spans="1:65" s="14" customFormat="1" ht="11.25">
      <c r="B803" s="208"/>
      <c r="C803" s="209"/>
      <c r="D803" s="193" t="s">
        <v>248</v>
      </c>
      <c r="E803" s="210" t="s">
        <v>19</v>
      </c>
      <c r="F803" s="211" t="s">
        <v>1977</v>
      </c>
      <c r="G803" s="209"/>
      <c r="H803" s="212">
        <v>2.552</v>
      </c>
      <c r="I803" s="213"/>
      <c r="J803" s="209"/>
      <c r="K803" s="209"/>
      <c r="L803" s="214"/>
      <c r="M803" s="215"/>
      <c r="N803" s="216"/>
      <c r="O803" s="216"/>
      <c r="P803" s="216"/>
      <c r="Q803" s="216"/>
      <c r="R803" s="216"/>
      <c r="S803" s="216"/>
      <c r="T803" s="217"/>
      <c r="AT803" s="218" t="s">
        <v>248</v>
      </c>
      <c r="AU803" s="218" t="s">
        <v>78</v>
      </c>
      <c r="AV803" s="14" t="s">
        <v>78</v>
      </c>
      <c r="AW803" s="14" t="s">
        <v>31</v>
      </c>
      <c r="AX803" s="14" t="s">
        <v>69</v>
      </c>
      <c r="AY803" s="218" t="s">
        <v>231</v>
      </c>
    </row>
    <row r="804" spans="1:65" s="13" customFormat="1" ht="11.25">
      <c r="B804" s="198"/>
      <c r="C804" s="199"/>
      <c r="D804" s="193" t="s">
        <v>248</v>
      </c>
      <c r="E804" s="200" t="s">
        <v>19</v>
      </c>
      <c r="F804" s="201" t="s">
        <v>1964</v>
      </c>
      <c r="G804" s="199"/>
      <c r="H804" s="200" t="s">
        <v>19</v>
      </c>
      <c r="I804" s="202"/>
      <c r="J804" s="199"/>
      <c r="K804" s="199"/>
      <c r="L804" s="203"/>
      <c r="M804" s="204"/>
      <c r="N804" s="205"/>
      <c r="O804" s="205"/>
      <c r="P804" s="205"/>
      <c r="Q804" s="205"/>
      <c r="R804" s="205"/>
      <c r="S804" s="205"/>
      <c r="T804" s="206"/>
      <c r="AT804" s="207" t="s">
        <v>248</v>
      </c>
      <c r="AU804" s="207" t="s">
        <v>78</v>
      </c>
      <c r="AV804" s="13" t="s">
        <v>76</v>
      </c>
      <c r="AW804" s="13" t="s">
        <v>31</v>
      </c>
      <c r="AX804" s="13" t="s">
        <v>69</v>
      </c>
      <c r="AY804" s="207" t="s">
        <v>231</v>
      </c>
    </row>
    <row r="805" spans="1:65" s="14" customFormat="1" ht="11.25">
      <c r="B805" s="208"/>
      <c r="C805" s="209"/>
      <c r="D805" s="193" t="s">
        <v>248</v>
      </c>
      <c r="E805" s="210" t="s">
        <v>19</v>
      </c>
      <c r="F805" s="211" t="s">
        <v>1978</v>
      </c>
      <c r="G805" s="209"/>
      <c r="H805" s="212">
        <v>0.34</v>
      </c>
      <c r="I805" s="213"/>
      <c r="J805" s="209"/>
      <c r="K805" s="209"/>
      <c r="L805" s="214"/>
      <c r="M805" s="215"/>
      <c r="N805" s="216"/>
      <c r="O805" s="216"/>
      <c r="P805" s="216"/>
      <c r="Q805" s="216"/>
      <c r="R805" s="216"/>
      <c r="S805" s="216"/>
      <c r="T805" s="217"/>
      <c r="AT805" s="218" t="s">
        <v>248</v>
      </c>
      <c r="AU805" s="218" t="s">
        <v>78</v>
      </c>
      <c r="AV805" s="14" t="s">
        <v>78</v>
      </c>
      <c r="AW805" s="14" t="s">
        <v>31</v>
      </c>
      <c r="AX805" s="14" t="s">
        <v>69</v>
      </c>
      <c r="AY805" s="218" t="s">
        <v>231</v>
      </c>
    </row>
    <row r="806" spans="1:65" s="15" customFormat="1" ht="11.25">
      <c r="B806" s="219"/>
      <c r="C806" s="220"/>
      <c r="D806" s="193" t="s">
        <v>248</v>
      </c>
      <c r="E806" s="221" t="s">
        <v>19</v>
      </c>
      <c r="F806" s="222" t="s">
        <v>260</v>
      </c>
      <c r="G806" s="220"/>
      <c r="H806" s="223">
        <v>4.798</v>
      </c>
      <c r="I806" s="224"/>
      <c r="J806" s="220"/>
      <c r="K806" s="220"/>
      <c r="L806" s="225"/>
      <c r="M806" s="226"/>
      <c r="N806" s="227"/>
      <c r="O806" s="227"/>
      <c r="P806" s="227"/>
      <c r="Q806" s="227"/>
      <c r="R806" s="227"/>
      <c r="S806" s="227"/>
      <c r="T806" s="228"/>
      <c r="AT806" s="229" t="s">
        <v>248</v>
      </c>
      <c r="AU806" s="229" t="s">
        <v>78</v>
      </c>
      <c r="AV806" s="15" t="s">
        <v>238</v>
      </c>
      <c r="AW806" s="15" t="s">
        <v>31</v>
      </c>
      <c r="AX806" s="15" t="s">
        <v>76</v>
      </c>
      <c r="AY806" s="229" t="s">
        <v>231</v>
      </c>
    </row>
    <row r="807" spans="1:65" s="2" customFormat="1" ht="44.25" customHeight="1">
      <c r="A807" s="36"/>
      <c r="B807" s="37"/>
      <c r="C807" s="180" t="s">
        <v>1979</v>
      </c>
      <c r="D807" s="180" t="s">
        <v>234</v>
      </c>
      <c r="E807" s="181" t="s">
        <v>1980</v>
      </c>
      <c r="F807" s="182" t="s">
        <v>1981</v>
      </c>
      <c r="G807" s="183" t="s">
        <v>404</v>
      </c>
      <c r="H807" s="184">
        <v>2.077</v>
      </c>
      <c r="I807" s="185"/>
      <c r="J807" s="186">
        <f>ROUND(I807*H807,2)</f>
        <v>0</v>
      </c>
      <c r="K807" s="182" t="s">
        <v>244</v>
      </c>
      <c r="L807" s="41"/>
      <c r="M807" s="187" t="s">
        <v>19</v>
      </c>
      <c r="N807" s="188" t="s">
        <v>40</v>
      </c>
      <c r="O807" s="66"/>
      <c r="P807" s="189">
        <f>O807*H807</f>
        <v>0</v>
      </c>
      <c r="Q807" s="189">
        <v>0</v>
      </c>
      <c r="R807" s="189">
        <f>Q807*H807</f>
        <v>0</v>
      </c>
      <c r="S807" s="189">
        <v>0</v>
      </c>
      <c r="T807" s="190">
        <f>S807*H807</f>
        <v>0</v>
      </c>
      <c r="U807" s="36"/>
      <c r="V807" s="36"/>
      <c r="W807" s="36"/>
      <c r="X807" s="36"/>
      <c r="Y807" s="36"/>
      <c r="Z807" s="36"/>
      <c r="AA807" s="36"/>
      <c r="AB807" s="36"/>
      <c r="AC807" s="36"/>
      <c r="AD807" s="36"/>
      <c r="AE807" s="36"/>
      <c r="AR807" s="191" t="s">
        <v>331</v>
      </c>
      <c r="AT807" s="191" t="s">
        <v>234</v>
      </c>
      <c r="AU807" s="191" t="s">
        <v>78</v>
      </c>
      <c r="AY807" s="19" t="s">
        <v>231</v>
      </c>
      <c r="BE807" s="192">
        <f>IF(N807="základní",J807,0)</f>
        <v>0</v>
      </c>
      <c r="BF807" s="192">
        <f>IF(N807="snížená",J807,0)</f>
        <v>0</v>
      </c>
      <c r="BG807" s="192">
        <f>IF(N807="zákl. přenesená",J807,0)</f>
        <v>0</v>
      </c>
      <c r="BH807" s="192">
        <f>IF(N807="sníž. přenesená",J807,0)</f>
        <v>0</v>
      </c>
      <c r="BI807" s="192">
        <f>IF(N807="nulová",J807,0)</f>
        <v>0</v>
      </c>
      <c r="BJ807" s="19" t="s">
        <v>76</v>
      </c>
      <c r="BK807" s="192">
        <f>ROUND(I807*H807,2)</f>
        <v>0</v>
      </c>
      <c r="BL807" s="19" t="s">
        <v>331</v>
      </c>
      <c r="BM807" s="191" t="s">
        <v>1982</v>
      </c>
    </row>
    <row r="808" spans="1:65" s="2" customFormat="1" ht="126.75">
      <c r="A808" s="36"/>
      <c r="B808" s="37"/>
      <c r="C808" s="38"/>
      <c r="D808" s="193" t="s">
        <v>246</v>
      </c>
      <c r="E808" s="38"/>
      <c r="F808" s="194" t="s">
        <v>1983</v>
      </c>
      <c r="G808" s="38"/>
      <c r="H808" s="38"/>
      <c r="I808" s="195"/>
      <c r="J808" s="38"/>
      <c r="K808" s="38"/>
      <c r="L808" s="41"/>
      <c r="M808" s="196"/>
      <c r="N808" s="197"/>
      <c r="O808" s="66"/>
      <c r="P808" s="66"/>
      <c r="Q808" s="66"/>
      <c r="R808" s="66"/>
      <c r="S808" s="66"/>
      <c r="T808" s="67"/>
      <c r="U808" s="36"/>
      <c r="V808" s="36"/>
      <c r="W808" s="36"/>
      <c r="X808" s="36"/>
      <c r="Y808" s="36"/>
      <c r="Z808" s="36"/>
      <c r="AA808" s="36"/>
      <c r="AB808" s="36"/>
      <c r="AC808" s="36"/>
      <c r="AD808" s="36"/>
      <c r="AE808" s="36"/>
      <c r="AT808" s="19" t="s">
        <v>246</v>
      </c>
      <c r="AU808" s="19" t="s">
        <v>78</v>
      </c>
    </row>
    <row r="809" spans="1:65" s="12" customFormat="1" ht="22.9" customHeight="1">
      <c r="B809" s="164"/>
      <c r="C809" s="165"/>
      <c r="D809" s="166" t="s">
        <v>68</v>
      </c>
      <c r="E809" s="178" t="s">
        <v>1984</v>
      </c>
      <c r="F809" s="178" t="s">
        <v>1985</v>
      </c>
      <c r="G809" s="165"/>
      <c r="H809" s="165"/>
      <c r="I809" s="168"/>
      <c r="J809" s="179">
        <f>BK809</f>
        <v>0</v>
      </c>
      <c r="K809" s="165"/>
      <c r="L809" s="170"/>
      <c r="M809" s="171"/>
      <c r="N809" s="172"/>
      <c r="O809" s="172"/>
      <c r="P809" s="173">
        <f>SUM(P810:P834)</f>
        <v>0</v>
      </c>
      <c r="Q809" s="172"/>
      <c r="R809" s="173">
        <f>SUM(R810:R834)</f>
        <v>1.2737040000000002</v>
      </c>
      <c r="S809" s="172"/>
      <c r="T809" s="174">
        <f>SUM(T810:T834)</f>
        <v>0</v>
      </c>
      <c r="AR809" s="175" t="s">
        <v>78</v>
      </c>
      <c r="AT809" s="176" t="s">
        <v>68</v>
      </c>
      <c r="AU809" s="176" t="s">
        <v>76</v>
      </c>
      <c r="AY809" s="175" t="s">
        <v>231</v>
      </c>
      <c r="BK809" s="177">
        <f>SUM(BK810:BK834)</f>
        <v>0</v>
      </c>
    </row>
    <row r="810" spans="1:65" s="2" customFormat="1" ht="66.75" customHeight="1">
      <c r="A810" s="36"/>
      <c r="B810" s="37"/>
      <c r="C810" s="180" t="s">
        <v>1986</v>
      </c>
      <c r="D810" s="180" t="s">
        <v>234</v>
      </c>
      <c r="E810" s="181" t="s">
        <v>1987</v>
      </c>
      <c r="F810" s="182" t="s">
        <v>1988</v>
      </c>
      <c r="G810" s="183" t="s">
        <v>243</v>
      </c>
      <c r="H810" s="184">
        <v>8.4320000000000004</v>
      </c>
      <c r="I810" s="185"/>
      <c r="J810" s="186">
        <f>ROUND(I810*H810,2)</f>
        <v>0</v>
      </c>
      <c r="K810" s="182" t="s">
        <v>244</v>
      </c>
      <c r="L810" s="41"/>
      <c r="M810" s="187" t="s">
        <v>19</v>
      </c>
      <c r="N810" s="188" t="s">
        <v>40</v>
      </c>
      <c r="O810" s="66"/>
      <c r="P810" s="189">
        <f>O810*H810</f>
        <v>0</v>
      </c>
      <c r="Q810" s="189">
        <v>5.1110000000000003E-2</v>
      </c>
      <c r="R810" s="189">
        <f>Q810*H810</f>
        <v>0.43095952000000004</v>
      </c>
      <c r="S810" s="189">
        <v>0</v>
      </c>
      <c r="T810" s="190">
        <f>S810*H810</f>
        <v>0</v>
      </c>
      <c r="U810" s="36"/>
      <c r="V810" s="36"/>
      <c r="W810" s="36"/>
      <c r="X810" s="36"/>
      <c r="Y810" s="36"/>
      <c r="Z810" s="36"/>
      <c r="AA810" s="36"/>
      <c r="AB810" s="36"/>
      <c r="AC810" s="36"/>
      <c r="AD810" s="36"/>
      <c r="AE810" s="36"/>
      <c r="AR810" s="191" t="s">
        <v>331</v>
      </c>
      <c r="AT810" s="191" t="s">
        <v>234</v>
      </c>
      <c r="AU810" s="191" t="s">
        <v>78</v>
      </c>
      <c r="AY810" s="19" t="s">
        <v>231</v>
      </c>
      <c r="BE810" s="192">
        <f>IF(N810="základní",J810,0)</f>
        <v>0</v>
      </c>
      <c r="BF810" s="192">
        <f>IF(N810="snížená",J810,0)</f>
        <v>0</v>
      </c>
      <c r="BG810" s="192">
        <f>IF(N810="zákl. přenesená",J810,0)</f>
        <v>0</v>
      </c>
      <c r="BH810" s="192">
        <f>IF(N810="sníž. přenesená",J810,0)</f>
        <v>0</v>
      </c>
      <c r="BI810" s="192">
        <f>IF(N810="nulová",J810,0)</f>
        <v>0</v>
      </c>
      <c r="BJ810" s="19" t="s">
        <v>76</v>
      </c>
      <c r="BK810" s="192">
        <f>ROUND(I810*H810,2)</f>
        <v>0</v>
      </c>
      <c r="BL810" s="19" t="s">
        <v>331</v>
      </c>
      <c r="BM810" s="191" t="s">
        <v>1989</v>
      </c>
    </row>
    <row r="811" spans="1:65" s="2" customFormat="1" ht="156">
      <c r="A811" s="36"/>
      <c r="B811" s="37"/>
      <c r="C811" s="38"/>
      <c r="D811" s="193" t="s">
        <v>246</v>
      </c>
      <c r="E811" s="38"/>
      <c r="F811" s="194" t="s">
        <v>1990</v>
      </c>
      <c r="G811" s="38"/>
      <c r="H811" s="38"/>
      <c r="I811" s="195"/>
      <c r="J811" s="38"/>
      <c r="K811" s="38"/>
      <c r="L811" s="41"/>
      <c r="M811" s="196"/>
      <c r="N811" s="197"/>
      <c r="O811" s="66"/>
      <c r="P811" s="66"/>
      <c r="Q811" s="66"/>
      <c r="R811" s="66"/>
      <c r="S811" s="66"/>
      <c r="T811" s="67"/>
      <c r="U811" s="36"/>
      <c r="V811" s="36"/>
      <c r="W811" s="36"/>
      <c r="X811" s="36"/>
      <c r="Y811" s="36"/>
      <c r="Z811" s="36"/>
      <c r="AA811" s="36"/>
      <c r="AB811" s="36"/>
      <c r="AC811" s="36"/>
      <c r="AD811" s="36"/>
      <c r="AE811" s="36"/>
      <c r="AT811" s="19" t="s">
        <v>246</v>
      </c>
      <c r="AU811" s="19" t="s">
        <v>78</v>
      </c>
    </row>
    <row r="812" spans="1:65" s="13" customFormat="1" ht="11.25">
      <c r="B812" s="198"/>
      <c r="C812" s="199"/>
      <c r="D812" s="193" t="s">
        <v>248</v>
      </c>
      <c r="E812" s="200" t="s">
        <v>19</v>
      </c>
      <c r="F812" s="201" t="s">
        <v>1991</v>
      </c>
      <c r="G812" s="199"/>
      <c r="H812" s="200" t="s">
        <v>19</v>
      </c>
      <c r="I812" s="202"/>
      <c r="J812" s="199"/>
      <c r="K812" s="199"/>
      <c r="L812" s="203"/>
      <c r="M812" s="204"/>
      <c r="N812" s="205"/>
      <c r="O812" s="205"/>
      <c r="P812" s="205"/>
      <c r="Q812" s="205"/>
      <c r="R812" s="205"/>
      <c r="S812" s="205"/>
      <c r="T812" s="206"/>
      <c r="AT812" s="207" t="s">
        <v>248</v>
      </c>
      <c r="AU812" s="207" t="s">
        <v>78</v>
      </c>
      <c r="AV812" s="13" t="s">
        <v>76</v>
      </c>
      <c r="AW812" s="13" t="s">
        <v>31</v>
      </c>
      <c r="AX812" s="13" t="s">
        <v>69</v>
      </c>
      <c r="AY812" s="207" t="s">
        <v>231</v>
      </c>
    </row>
    <row r="813" spans="1:65" s="14" customFormat="1" ht="11.25">
      <c r="B813" s="208"/>
      <c r="C813" s="209"/>
      <c r="D813" s="193" t="s">
        <v>248</v>
      </c>
      <c r="E813" s="210" t="s">
        <v>19</v>
      </c>
      <c r="F813" s="211" t="s">
        <v>1992</v>
      </c>
      <c r="G813" s="209"/>
      <c r="H813" s="212">
        <v>8.4320000000000004</v>
      </c>
      <c r="I813" s="213"/>
      <c r="J813" s="209"/>
      <c r="K813" s="209"/>
      <c r="L813" s="214"/>
      <c r="M813" s="215"/>
      <c r="N813" s="216"/>
      <c r="O813" s="216"/>
      <c r="P813" s="216"/>
      <c r="Q813" s="216"/>
      <c r="R813" s="216"/>
      <c r="S813" s="216"/>
      <c r="T813" s="217"/>
      <c r="AT813" s="218" t="s">
        <v>248</v>
      </c>
      <c r="AU813" s="218" t="s">
        <v>78</v>
      </c>
      <c r="AV813" s="14" t="s">
        <v>78</v>
      </c>
      <c r="AW813" s="14" t="s">
        <v>31</v>
      </c>
      <c r="AX813" s="14" t="s">
        <v>69</v>
      </c>
      <c r="AY813" s="218" t="s">
        <v>231</v>
      </c>
    </row>
    <row r="814" spans="1:65" s="15" customFormat="1" ht="11.25">
      <c r="B814" s="219"/>
      <c r="C814" s="220"/>
      <c r="D814" s="193" t="s">
        <v>248</v>
      </c>
      <c r="E814" s="221" t="s">
        <v>19</v>
      </c>
      <c r="F814" s="222" t="s">
        <v>260</v>
      </c>
      <c r="G814" s="220"/>
      <c r="H814" s="223">
        <v>8.4320000000000004</v>
      </c>
      <c r="I814" s="224"/>
      <c r="J814" s="220"/>
      <c r="K814" s="220"/>
      <c r="L814" s="225"/>
      <c r="M814" s="226"/>
      <c r="N814" s="227"/>
      <c r="O814" s="227"/>
      <c r="P814" s="227"/>
      <c r="Q814" s="227"/>
      <c r="R814" s="227"/>
      <c r="S814" s="227"/>
      <c r="T814" s="228"/>
      <c r="AT814" s="229" t="s">
        <v>248</v>
      </c>
      <c r="AU814" s="229" t="s">
        <v>78</v>
      </c>
      <c r="AV814" s="15" t="s">
        <v>238</v>
      </c>
      <c r="AW814" s="15" t="s">
        <v>31</v>
      </c>
      <c r="AX814" s="15" t="s">
        <v>76</v>
      </c>
      <c r="AY814" s="229" t="s">
        <v>231</v>
      </c>
    </row>
    <row r="815" spans="1:65" s="2" customFormat="1" ht="62.65" customHeight="1">
      <c r="A815" s="36"/>
      <c r="B815" s="37"/>
      <c r="C815" s="180" t="s">
        <v>1993</v>
      </c>
      <c r="D815" s="180" t="s">
        <v>234</v>
      </c>
      <c r="E815" s="181" t="s">
        <v>1994</v>
      </c>
      <c r="F815" s="182" t="s">
        <v>1995</v>
      </c>
      <c r="G815" s="183" t="s">
        <v>243</v>
      </c>
      <c r="H815" s="184">
        <v>56.85</v>
      </c>
      <c r="I815" s="185"/>
      <c r="J815" s="186">
        <f>ROUND(I815*H815,2)</f>
        <v>0</v>
      </c>
      <c r="K815" s="182" t="s">
        <v>244</v>
      </c>
      <c r="L815" s="41"/>
      <c r="M815" s="187" t="s">
        <v>19</v>
      </c>
      <c r="N815" s="188" t="s">
        <v>40</v>
      </c>
      <c r="O815" s="66"/>
      <c r="P815" s="189">
        <f>O815*H815</f>
        <v>0</v>
      </c>
      <c r="Q815" s="189">
        <v>1.464E-2</v>
      </c>
      <c r="R815" s="189">
        <f>Q815*H815</f>
        <v>0.83228400000000002</v>
      </c>
      <c r="S815" s="189">
        <v>0</v>
      </c>
      <c r="T815" s="190">
        <f>S815*H815</f>
        <v>0</v>
      </c>
      <c r="U815" s="36"/>
      <c r="V815" s="36"/>
      <c r="W815" s="36"/>
      <c r="X815" s="36"/>
      <c r="Y815" s="36"/>
      <c r="Z815" s="36"/>
      <c r="AA815" s="36"/>
      <c r="AB815" s="36"/>
      <c r="AC815" s="36"/>
      <c r="AD815" s="36"/>
      <c r="AE815" s="36"/>
      <c r="AR815" s="191" t="s">
        <v>331</v>
      </c>
      <c r="AT815" s="191" t="s">
        <v>234</v>
      </c>
      <c r="AU815" s="191" t="s">
        <v>78</v>
      </c>
      <c r="AY815" s="19" t="s">
        <v>231</v>
      </c>
      <c r="BE815" s="192">
        <f>IF(N815="základní",J815,0)</f>
        <v>0</v>
      </c>
      <c r="BF815" s="192">
        <f>IF(N815="snížená",J815,0)</f>
        <v>0</v>
      </c>
      <c r="BG815" s="192">
        <f>IF(N815="zákl. přenesená",J815,0)</f>
        <v>0</v>
      </c>
      <c r="BH815" s="192">
        <f>IF(N815="sníž. přenesená",J815,0)</f>
        <v>0</v>
      </c>
      <c r="BI815" s="192">
        <f>IF(N815="nulová",J815,0)</f>
        <v>0</v>
      </c>
      <c r="BJ815" s="19" t="s">
        <v>76</v>
      </c>
      <c r="BK815" s="192">
        <f>ROUND(I815*H815,2)</f>
        <v>0</v>
      </c>
      <c r="BL815" s="19" t="s">
        <v>331</v>
      </c>
      <c r="BM815" s="191" t="s">
        <v>1996</v>
      </c>
    </row>
    <row r="816" spans="1:65" s="2" customFormat="1" ht="136.5">
      <c r="A816" s="36"/>
      <c r="B816" s="37"/>
      <c r="C816" s="38"/>
      <c r="D816" s="193" t="s">
        <v>246</v>
      </c>
      <c r="E816" s="38"/>
      <c r="F816" s="194" t="s">
        <v>1997</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246</v>
      </c>
      <c r="AU816" s="19" t="s">
        <v>78</v>
      </c>
    </row>
    <row r="817" spans="1:65" s="13" customFormat="1" ht="11.25">
      <c r="B817" s="198"/>
      <c r="C817" s="199"/>
      <c r="D817" s="193" t="s">
        <v>248</v>
      </c>
      <c r="E817" s="200" t="s">
        <v>19</v>
      </c>
      <c r="F817" s="201" t="s">
        <v>1835</v>
      </c>
      <c r="G817" s="199"/>
      <c r="H817" s="200" t="s">
        <v>19</v>
      </c>
      <c r="I817" s="202"/>
      <c r="J817" s="199"/>
      <c r="K817" s="199"/>
      <c r="L817" s="203"/>
      <c r="M817" s="204"/>
      <c r="N817" s="205"/>
      <c r="O817" s="205"/>
      <c r="P817" s="205"/>
      <c r="Q817" s="205"/>
      <c r="R817" s="205"/>
      <c r="S817" s="205"/>
      <c r="T817" s="206"/>
      <c r="AT817" s="207" t="s">
        <v>248</v>
      </c>
      <c r="AU817" s="207" t="s">
        <v>78</v>
      </c>
      <c r="AV817" s="13" t="s">
        <v>76</v>
      </c>
      <c r="AW817" s="13" t="s">
        <v>31</v>
      </c>
      <c r="AX817" s="13" t="s">
        <v>69</v>
      </c>
      <c r="AY817" s="207" t="s">
        <v>231</v>
      </c>
    </row>
    <row r="818" spans="1:65" s="14" customFormat="1" ht="22.5">
      <c r="B818" s="208"/>
      <c r="C818" s="209"/>
      <c r="D818" s="193" t="s">
        <v>248</v>
      </c>
      <c r="E818" s="210" t="s">
        <v>19</v>
      </c>
      <c r="F818" s="211" t="s">
        <v>1998</v>
      </c>
      <c r="G818" s="209"/>
      <c r="H818" s="212">
        <v>56.85</v>
      </c>
      <c r="I818" s="213"/>
      <c r="J818" s="209"/>
      <c r="K818" s="209"/>
      <c r="L818" s="214"/>
      <c r="M818" s="215"/>
      <c r="N818" s="216"/>
      <c r="O818" s="216"/>
      <c r="P818" s="216"/>
      <c r="Q818" s="216"/>
      <c r="R818" s="216"/>
      <c r="S818" s="216"/>
      <c r="T818" s="217"/>
      <c r="AT818" s="218" t="s">
        <v>248</v>
      </c>
      <c r="AU818" s="218" t="s">
        <v>78</v>
      </c>
      <c r="AV818" s="14" t="s">
        <v>78</v>
      </c>
      <c r="AW818" s="14" t="s">
        <v>31</v>
      </c>
      <c r="AX818" s="14" t="s">
        <v>76</v>
      </c>
      <c r="AY818" s="218" t="s">
        <v>231</v>
      </c>
    </row>
    <row r="819" spans="1:65" s="2" customFormat="1" ht="44.25" customHeight="1">
      <c r="A819" s="36"/>
      <c r="B819" s="37"/>
      <c r="C819" s="180" t="s">
        <v>1999</v>
      </c>
      <c r="D819" s="180" t="s">
        <v>234</v>
      </c>
      <c r="E819" s="181" t="s">
        <v>2000</v>
      </c>
      <c r="F819" s="182" t="s">
        <v>2001</v>
      </c>
      <c r="G819" s="183" t="s">
        <v>243</v>
      </c>
      <c r="H819" s="184">
        <v>56.85</v>
      </c>
      <c r="I819" s="185"/>
      <c r="J819" s="186">
        <f>ROUND(I819*H819,2)</f>
        <v>0</v>
      </c>
      <c r="K819" s="182" t="s">
        <v>244</v>
      </c>
      <c r="L819" s="41"/>
      <c r="M819" s="187" t="s">
        <v>19</v>
      </c>
      <c r="N819" s="188" t="s">
        <v>40</v>
      </c>
      <c r="O819" s="66"/>
      <c r="P819" s="189">
        <f>O819*H819</f>
        <v>0</v>
      </c>
      <c r="Q819" s="189">
        <v>0</v>
      </c>
      <c r="R819" s="189">
        <f>Q819*H819</f>
        <v>0</v>
      </c>
      <c r="S819" s="189">
        <v>0</v>
      </c>
      <c r="T819" s="190">
        <f>S819*H819</f>
        <v>0</v>
      </c>
      <c r="U819" s="36"/>
      <c r="V819" s="36"/>
      <c r="W819" s="36"/>
      <c r="X819" s="36"/>
      <c r="Y819" s="36"/>
      <c r="Z819" s="36"/>
      <c r="AA819" s="36"/>
      <c r="AB819" s="36"/>
      <c r="AC819" s="36"/>
      <c r="AD819" s="36"/>
      <c r="AE819" s="36"/>
      <c r="AR819" s="191" t="s">
        <v>331</v>
      </c>
      <c r="AT819" s="191" t="s">
        <v>234</v>
      </c>
      <c r="AU819" s="191" t="s">
        <v>78</v>
      </c>
      <c r="AY819" s="19" t="s">
        <v>231</v>
      </c>
      <c r="BE819" s="192">
        <f>IF(N819="základní",J819,0)</f>
        <v>0</v>
      </c>
      <c r="BF819" s="192">
        <f>IF(N819="snížená",J819,0)</f>
        <v>0</v>
      </c>
      <c r="BG819" s="192">
        <f>IF(N819="zákl. přenesená",J819,0)</f>
        <v>0</v>
      </c>
      <c r="BH819" s="192">
        <f>IF(N819="sníž. přenesená",J819,0)</f>
        <v>0</v>
      </c>
      <c r="BI819" s="192">
        <f>IF(N819="nulová",J819,0)</f>
        <v>0</v>
      </c>
      <c r="BJ819" s="19" t="s">
        <v>76</v>
      </c>
      <c r="BK819" s="192">
        <f>ROUND(I819*H819,2)</f>
        <v>0</v>
      </c>
      <c r="BL819" s="19" t="s">
        <v>331</v>
      </c>
      <c r="BM819" s="191" t="s">
        <v>2002</v>
      </c>
    </row>
    <row r="820" spans="1:65" s="2" customFormat="1" ht="136.5">
      <c r="A820" s="36"/>
      <c r="B820" s="37"/>
      <c r="C820" s="38"/>
      <c r="D820" s="193" t="s">
        <v>246</v>
      </c>
      <c r="E820" s="38"/>
      <c r="F820" s="194" t="s">
        <v>1997</v>
      </c>
      <c r="G820" s="38"/>
      <c r="H820" s="38"/>
      <c r="I820" s="195"/>
      <c r="J820" s="38"/>
      <c r="K820" s="38"/>
      <c r="L820" s="41"/>
      <c r="M820" s="196"/>
      <c r="N820" s="197"/>
      <c r="O820" s="66"/>
      <c r="P820" s="66"/>
      <c r="Q820" s="66"/>
      <c r="R820" s="66"/>
      <c r="S820" s="66"/>
      <c r="T820" s="67"/>
      <c r="U820" s="36"/>
      <c r="V820" s="36"/>
      <c r="W820" s="36"/>
      <c r="X820" s="36"/>
      <c r="Y820" s="36"/>
      <c r="Z820" s="36"/>
      <c r="AA820" s="36"/>
      <c r="AB820" s="36"/>
      <c r="AC820" s="36"/>
      <c r="AD820" s="36"/>
      <c r="AE820" s="36"/>
      <c r="AT820" s="19" t="s">
        <v>246</v>
      </c>
      <c r="AU820" s="19" t="s">
        <v>78</v>
      </c>
    </row>
    <row r="821" spans="1:65" s="13" customFormat="1" ht="11.25">
      <c r="B821" s="198"/>
      <c r="C821" s="199"/>
      <c r="D821" s="193" t="s">
        <v>248</v>
      </c>
      <c r="E821" s="200" t="s">
        <v>19</v>
      </c>
      <c r="F821" s="201" t="s">
        <v>1835</v>
      </c>
      <c r="G821" s="199"/>
      <c r="H821" s="200" t="s">
        <v>19</v>
      </c>
      <c r="I821" s="202"/>
      <c r="J821" s="199"/>
      <c r="K821" s="199"/>
      <c r="L821" s="203"/>
      <c r="M821" s="204"/>
      <c r="N821" s="205"/>
      <c r="O821" s="205"/>
      <c r="P821" s="205"/>
      <c r="Q821" s="205"/>
      <c r="R821" s="205"/>
      <c r="S821" s="205"/>
      <c r="T821" s="206"/>
      <c r="AT821" s="207" t="s">
        <v>248</v>
      </c>
      <c r="AU821" s="207" t="s">
        <v>78</v>
      </c>
      <c r="AV821" s="13" t="s">
        <v>76</v>
      </c>
      <c r="AW821" s="13" t="s">
        <v>31</v>
      </c>
      <c r="AX821" s="13" t="s">
        <v>69</v>
      </c>
      <c r="AY821" s="207" t="s">
        <v>231</v>
      </c>
    </row>
    <row r="822" spans="1:65" s="14" customFormat="1" ht="22.5">
      <c r="B822" s="208"/>
      <c r="C822" s="209"/>
      <c r="D822" s="193" t="s">
        <v>248</v>
      </c>
      <c r="E822" s="210" t="s">
        <v>19</v>
      </c>
      <c r="F822" s="211" t="s">
        <v>1998</v>
      </c>
      <c r="G822" s="209"/>
      <c r="H822" s="212">
        <v>56.85</v>
      </c>
      <c r="I822" s="213"/>
      <c r="J822" s="209"/>
      <c r="K822" s="209"/>
      <c r="L822" s="214"/>
      <c r="M822" s="215"/>
      <c r="N822" s="216"/>
      <c r="O822" s="216"/>
      <c r="P822" s="216"/>
      <c r="Q822" s="216"/>
      <c r="R822" s="216"/>
      <c r="S822" s="216"/>
      <c r="T822" s="217"/>
      <c r="AT822" s="218" t="s">
        <v>248</v>
      </c>
      <c r="AU822" s="218" t="s">
        <v>78</v>
      </c>
      <c r="AV822" s="14" t="s">
        <v>78</v>
      </c>
      <c r="AW822" s="14" t="s">
        <v>31</v>
      </c>
      <c r="AX822" s="14" t="s">
        <v>76</v>
      </c>
      <c r="AY822" s="218" t="s">
        <v>231</v>
      </c>
    </row>
    <row r="823" spans="1:65" s="2" customFormat="1" ht="24.2" customHeight="1">
      <c r="A823" s="36"/>
      <c r="B823" s="37"/>
      <c r="C823" s="247" t="s">
        <v>2003</v>
      </c>
      <c r="D823" s="247" t="s">
        <v>638</v>
      </c>
      <c r="E823" s="248" t="s">
        <v>2004</v>
      </c>
      <c r="F823" s="249" t="s">
        <v>2005</v>
      </c>
      <c r="G823" s="250" t="s">
        <v>243</v>
      </c>
      <c r="H823" s="251">
        <v>65.378</v>
      </c>
      <c r="I823" s="252"/>
      <c r="J823" s="253">
        <f>ROUND(I823*H823,2)</f>
        <v>0</v>
      </c>
      <c r="K823" s="249" t="s">
        <v>244</v>
      </c>
      <c r="L823" s="254"/>
      <c r="M823" s="255" t="s">
        <v>19</v>
      </c>
      <c r="N823" s="256" t="s">
        <v>40</v>
      </c>
      <c r="O823" s="66"/>
      <c r="P823" s="189">
        <f>O823*H823</f>
        <v>0</v>
      </c>
      <c r="Q823" s="189">
        <v>1.6000000000000001E-4</v>
      </c>
      <c r="R823" s="189">
        <f>Q823*H823</f>
        <v>1.0460480000000001E-2</v>
      </c>
      <c r="S823" s="189">
        <v>0</v>
      </c>
      <c r="T823" s="190">
        <f>S823*H823</f>
        <v>0</v>
      </c>
      <c r="U823" s="36"/>
      <c r="V823" s="36"/>
      <c r="W823" s="36"/>
      <c r="X823" s="36"/>
      <c r="Y823" s="36"/>
      <c r="Z823" s="36"/>
      <c r="AA823" s="36"/>
      <c r="AB823" s="36"/>
      <c r="AC823" s="36"/>
      <c r="AD823" s="36"/>
      <c r="AE823" s="36"/>
      <c r="AR823" s="191" t="s">
        <v>423</v>
      </c>
      <c r="AT823" s="191" t="s">
        <v>638</v>
      </c>
      <c r="AU823" s="191" t="s">
        <v>78</v>
      </c>
      <c r="AY823" s="19" t="s">
        <v>231</v>
      </c>
      <c r="BE823" s="192">
        <f>IF(N823="základní",J823,0)</f>
        <v>0</v>
      </c>
      <c r="BF823" s="192">
        <f>IF(N823="snížená",J823,0)</f>
        <v>0</v>
      </c>
      <c r="BG823" s="192">
        <f>IF(N823="zákl. přenesená",J823,0)</f>
        <v>0</v>
      </c>
      <c r="BH823" s="192">
        <f>IF(N823="sníž. přenesená",J823,0)</f>
        <v>0</v>
      </c>
      <c r="BI823" s="192">
        <f>IF(N823="nulová",J823,0)</f>
        <v>0</v>
      </c>
      <c r="BJ823" s="19" t="s">
        <v>76</v>
      </c>
      <c r="BK823" s="192">
        <f>ROUND(I823*H823,2)</f>
        <v>0</v>
      </c>
      <c r="BL823" s="19" t="s">
        <v>331</v>
      </c>
      <c r="BM823" s="191" t="s">
        <v>2006</v>
      </c>
    </row>
    <row r="824" spans="1:65" s="14" customFormat="1" ht="11.25">
      <c r="B824" s="208"/>
      <c r="C824" s="209"/>
      <c r="D824" s="193" t="s">
        <v>248</v>
      </c>
      <c r="E824" s="210" t="s">
        <v>19</v>
      </c>
      <c r="F824" s="211" t="s">
        <v>2007</v>
      </c>
      <c r="G824" s="209"/>
      <c r="H824" s="212">
        <v>65.378</v>
      </c>
      <c r="I824" s="213"/>
      <c r="J824" s="209"/>
      <c r="K824" s="209"/>
      <c r="L824" s="214"/>
      <c r="M824" s="215"/>
      <c r="N824" s="216"/>
      <c r="O824" s="216"/>
      <c r="P824" s="216"/>
      <c r="Q824" s="216"/>
      <c r="R824" s="216"/>
      <c r="S824" s="216"/>
      <c r="T824" s="217"/>
      <c r="AT824" s="218" t="s">
        <v>248</v>
      </c>
      <c r="AU824" s="218" t="s">
        <v>78</v>
      </c>
      <c r="AV824" s="14" t="s">
        <v>78</v>
      </c>
      <c r="AW824" s="14" t="s">
        <v>31</v>
      </c>
      <c r="AX824" s="14" t="s">
        <v>76</v>
      </c>
      <c r="AY824" s="218" t="s">
        <v>231</v>
      </c>
    </row>
    <row r="825" spans="1:65" s="2" customFormat="1" ht="44.25" customHeight="1">
      <c r="A825" s="36"/>
      <c r="B825" s="37"/>
      <c r="C825" s="180" t="s">
        <v>2008</v>
      </c>
      <c r="D825" s="180" t="s">
        <v>234</v>
      </c>
      <c r="E825" s="181" t="s">
        <v>2009</v>
      </c>
      <c r="F825" s="182" t="s">
        <v>2010</v>
      </c>
      <c r="G825" s="183" t="s">
        <v>237</v>
      </c>
      <c r="H825" s="184">
        <v>1</v>
      </c>
      <c r="I825" s="185"/>
      <c r="J825" s="186">
        <f t="shared" ref="J825:J833" si="0">ROUND(I825*H825,2)</f>
        <v>0</v>
      </c>
      <c r="K825" s="182" t="s">
        <v>19</v>
      </c>
      <c r="L825" s="41"/>
      <c r="M825" s="187" t="s">
        <v>19</v>
      </c>
      <c r="N825" s="188" t="s">
        <v>40</v>
      </c>
      <c r="O825" s="66"/>
      <c r="P825" s="189">
        <f t="shared" ref="P825:P833" si="1">O825*H825</f>
        <v>0</v>
      </c>
      <c r="Q825" s="189">
        <v>0</v>
      </c>
      <c r="R825" s="189">
        <f t="shared" ref="R825:R833" si="2">Q825*H825</f>
        <v>0</v>
      </c>
      <c r="S825" s="189">
        <v>0</v>
      </c>
      <c r="T825" s="190">
        <f t="shared" ref="T825:T833" si="3">S825*H825</f>
        <v>0</v>
      </c>
      <c r="U825" s="36"/>
      <c r="V825" s="36"/>
      <c r="W825" s="36"/>
      <c r="X825" s="36"/>
      <c r="Y825" s="36"/>
      <c r="Z825" s="36"/>
      <c r="AA825" s="36"/>
      <c r="AB825" s="36"/>
      <c r="AC825" s="36"/>
      <c r="AD825" s="36"/>
      <c r="AE825" s="36"/>
      <c r="AR825" s="191" t="s">
        <v>331</v>
      </c>
      <c r="AT825" s="191" t="s">
        <v>234</v>
      </c>
      <c r="AU825" s="191" t="s">
        <v>78</v>
      </c>
      <c r="AY825" s="19" t="s">
        <v>231</v>
      </c>
      <c r="BE825" s="192">
        <f t="shared" ref="BE825:BE833" si="4">IF(N825="základní",J825,0)</f>
        <v>0</v>
      </c>
      <c r="BF825" s="192">
        <f t="shared" ref="BF825:BF833" si="5">IF(N825="snížená",J825,0)</f>
        <v>0</v>
      </c>
      <c r="BG825" s="192">
        <f t="shared" ref="BG825:BG833" si="6">IF(N825="zákl. přenesená",J825,0)</f>
        <v>0</v>
      </c>
      <c r="BH825" s="192">
        <f t="shared" ref="BH825:BH833" si="7">IF(N825="sníž. přenesená",J825,0)</f>
        <v>0</v>
      </c>
      <c r="BI825" s="192">
        <f t="shared" ref="BI825:BI833" si="8">IF(N825="nulová",J825,0)</f>
        <v>0</v>
      </c>
      <c r="BJ825" s="19" t="s">
        <v>76</v>
      </c>
      <c r="BK825" s="192">
        <f t="shared" ref="BK825:BK833" si="9">ROUND(I825*H825,2)</f>
        <v>0</v>
      </c>
      <c r="BL825" s="19" t="s">
        <v>331</v>
      </c>
      <c r="BM825" s="191" t="s">
        <v>2011</v>
      </c>
    </row>
    <row r="826" spans="1:65" s="2" customFormat="1" ht="44.25" customHeight="1">
      <c r="A826" s="36"/>
      <c r="B826" s="37"/>
      <c r="C826" s="180" t="s">
        <v>2012</v>
      </c>
      <c r="D826" s="180" t="s">
        <v>234</v>
      </c>
      <c r="E826" s="181" t="s">
        <v>2013</v>
      </c>
      <c r="F826" s="182" t="s">
        <v>2014</v>
      </c>
      <c r="G826" s="183" t="s">
        <v>237</v>
      </c>
      <c r="H826" s="184">
        <v>1</v>
      </c>
      <c r="I826" s="185"/>
      <c r="J826" s="186">
        <f t="shared" si="0"/>
        <v>0</v>
      </c>
      <c r="K826" s="182" t="s">
        <v>19</v>
      </c>
      <c r="L826" s="41"/>
      <c r="M826" s="187" t="s">
        <v>19</v>
      </c>
      <c r="N826" s="188" t="s">
        <v>40</v>
      </c>
      <c r="O826" s="66"/>
      <c r="P826" s="189">
        <f t="shared" si="1"/>
        <v>0</v>
      </c>
      <c r="Q826" s="189">
        <v>0</v>
      </c>
      <c r="R826" s="189">
        <f t="shared" si="2"/>
        <v>0</v>
      </c>
      <c r="S826" s="189">
        <v>0</v>
      </c>
      <c r="T826" s="190">
        <f t="shared" si="3"/>
        <v>0</v>
      </c>
      <c r="U826" s="36"/>
      <c r="V826" s="36"/>
      <c r="W826" s="36"/>
      <c r="X826" s="36"/>
      <c r="Y826" s="36"/>
      <c r="Z826" s="36"/>
      <c r="AA826" s="36"/>
      <c r="AB826" s="36"/>
      <c r="AC826" s="36"/>
      <c r="AD826" s="36"/>
      <c r="AE826" s="36"/>
      <c r="AR826" s="191" t="s">
        <v>331</v>
      </c>
      <c r="AT826" s="191" t="s">
        <v>234</v>
      </c>
      <c r="AU826" s="191" t="s">
        <v>78</v>
      </c>
      <c r="AY826" s="19" t="s">
        <v>231</v>
      </c>
      <c r="BE826" s="192">
        <f t="shared" si="4"/>
        <v>0</v>
      </c>
      <c r="BF826" s="192">
        <f t="shared" si="5"/>
        <v>0</v>
      </c>
      <c r="BG826" s="192">
        <f t="shared" si="6"/>
        <v>0</v>
      </c>
      <c r="BH826" s="192">
        <f t="shared" si="7"/>
        <v>0</v>
      </c>
      <c r="BI826" s="192">
        <f t="shared" si="8"/>
        <v>0</v>
      </c>
      <c r="BJ826" s="19" t="s">
        <v>76</v>
      </c>
      <c r="BK826" s="192">
        <f t="shared" si="9"/>
        <v>0</v>
      </c>
      <c r="BL826" s="19" t="s">
        <v>331</v>
      </c>
      <c r="BM826" s="191" t="s">
        <v>2015</v>
      </c>
    </row>
    <row r="827" spans="1:65" s="2" customFormat="1" ht="44.25" customHeight="1">
      <c r="A827" s="36"/>
      <c r="B827" s="37"/>
      <c r="C827" s="180" t="s">
        <v>2016</v>
      </c>
      <c r="D827" s="180" t="s">
        <v>234</v>
      </c>
      <c r="E827" s="181" t="s">
        <v>2017</v>
      </c>
      <c r="F827" s="182" t="s">
        <v>2018</v>
      </c>
      <c r="G827" s="183" t="s">
        <v>237</v>
      </c>
      <c r="H827" s="184">
        <v>1</v>
      </c>
      <c r="I827" s="185"/>
      <c r="J827" s="186">
        <f t="shared" si="0"/>
        <v>0</v>
      </c>
      <c r="K827" s="182" t="s">
        <v>19</v>
      </c>
      <c r="L827" s="41"/>
      <c r="M827" s="187" t="s">
        <v>19</v>
      </c>
      <c r="N827" s="188" t="s">
        <v>40</v>
      </c>
      <c r="O827" s="66"/>
      <c r="P827" s="189">
        <f t="shared" si="1"/>
        <v>0</v>
      </c>
      <c r="Q827" s="189">
        <v>0</v>
      </c>
      <c r="R827" s="189">
        <f t="shared" si="2"/>
        <v>0</v>
      </c>
      <c r="S827" s="189">
        <v>0</v>
      </c>
      <c r="T827" s="190">
        <f t="shared" si="3"/>
        <v>0</v>
      </c>
      <c r="U827" s="36"/>
      <c r="V827" s="36"/>
      <c r="W827" s="36"/>
      <c r="X827" s="36"/>
      <c r="Y827" s="36"/>
      <c r="Z827" s="36"/>
      <c r="AA827" s="36"/>
      <c r="AB827" s="36"/>
      <c r="AC827" s="36"/>
      <c r="AD827" s="36"/>
      <c r="AE827" s="36"/>
      <c r="AR827" s="191" t="s">
        <v>331</v>
      </c>
      <c r="AT827" s="191" t="s">
        <v>234</v>
      </c>
      <c r="AU827" s="191" t="s">
        <v>78</v>
      </c>
      <c r="AY827" s="19" t="s">
        <v>231</v>
      </c>
      <c r="BE827" s="192">
        <f t="shared" si="4"/>
        <v>0</v>
      </c>
      <c r="BF827" s="192">
        <f t="shared" si="5"/>
        <v>0</v>
      </c>
      <c r="BG827" s="192">
        <f t="shared" si="6"/>
        <v>0</v>
      </c>
      <c r="BH827" s="192">
        <f t="shared" si="7"/>
        <v>0</v>
      </c>
      <c r="BI827" s="192">
        <f t="shared" si="8"/>
        <v>0</v>
      </c>
      <c r="BJ827" s="19" t="s">
        <v>76</v>
      </c>
      <c r="BK827" s="192">
        <f t="shared" si="9"/>
        <v>0</v>
      </c>
      <c r="BL827" s="19" t="s">
        <v>331</v>
      </c>
      <c r="BM827" s="191" t="s">
        <v>2019</v>
      </c>
    </row>
    <row r="828" spans="1:65" s="2" customFormat="1" ht="44.25" customHeight="1">
      <c r="A828" s="36"/>
      <c r="B828" s="37"/>
      <c r="C828" s="180" t="s">
        <v>2020</v>
      </c>
      <c r="D828" s="180" t="s">
        <v>234</v>
      </c>
      <c r="E828" s="181" t="s">
        <v>2021</v>
      </c>
      <c r="F828" s="182" t="s">
        <v>2022</v>
      </c>
      <c r="G828" s="183" t="s">
        <v>237</v>
      </c>
      <c r="H828" s="184">
        <v>1</v>
      </c>
      <c r="I828" s="185"/>
      <c r="J828" s="186">
        <f t="shared" si="0"/>
        <v>0</v>
      </c>
      <c r="K828" s="182" t="s">
        <v>19</v>
      </c>
      <c r="L828" s="41"/>
      <c r="M828" s="187" t="s">
        <v>19</v>
      </c>
      <c r="N828" s="188" t="s">
        <v>40</v>
      </c>
      <c r="O828" s="66"/>
      <c r="P828" s="189">
        <f t="shared" si="1"/>
        <v>0</v>
      </c>
      <c r="Q828" s="189">
        <v>0</v>
      </c>
      <c r="R828" s="189">
        <f t="shared" si="2"/>
        <v>0</v>
      </c>
      <c r="S828" s="189">
        <v>0</v>
      </c>
      <c r="T828" s="190">
        <f t="shared" si="3"/>
        <v>0</v>
      </c>
      <c r="U828" s="36"/>
      <c r="V828" s="36"/>
      <c r="W828" s="36"/>
      <c r="X828" s="36"/>
      <c r="Y828" s="36"/>
      <c r="Z828" s="36"/>
      <c r="AA828" s="36"/>
      <c r="AB828" s="36"/>
      <c r="AC828" s="36"/>
      <c r="AD828" s="36"/>
      <c r="AE828" s="36"/>
      <c r="AR828" s="191" t="s">
        <v>331</v>
      </c>
      <c r="AT828" s="191" t="s">
        <v>234</v>
      </c>
      <c r="AU828" s="191" t="s">
        <v>78</v>
      </c>
      <c r="AY828" s="19" t="s">
        <v>231</v>
      </c>
      <c r="BE828" s="192">
        <f t="shared" si="4"/>
        <v>0</v>
      </c>
      <c r="BF828" s="192">
        <f t="shared" si="5"/>
        <v>0</v>
      </c>
      <c r="BG828" s="192">
        <f t="shared" si="6"/>
        <v>0</v>
      </c>
      <c r="BH828" s="192">
        <f t="shared" si="7"/>
        <v>0</v>
      </c>
      <c r="BI828" s="192">
        <f t="shared" si="8"/>
        <v>0</v>
      </c>
      <c r="BJ828" s="19" t="s">
        <v>76</v>
      </c>
      <c r="BK828" s="192">
        <f t="shared" si="9"/>
        <v>0</v>
      </c>
      <c r="BL828" s="19" t="s">
        <v>331</v>
      </c>
      <c r="BM828" s="191" t="s">
        <v>2023</v>
      </c>
    </row>
    <row r="829" spans="1:65" s="2" customFormat="1" ht="44.25" customHeight="1">
      <c r="A829" s="36"/>
      <c r="B829" s="37"/>
      <c r="C829" s="180" t="s">
        <v>2024</v>
      </c>
      <c r="D829" s="180" t="s">
        <v>234</v>
      </c>
      <c r="E829" s="181" t="s">
        <v>2025</v>
      </c>
      <c r="F829" s="182" t="s">
        <v>2026</v>
      </c>
      <c r="G829" s="183" t="s">
        <v>237</v>
      </c>
      <c r="H829" s="184">
        <v>1</v>
      </c>
      <c r="I829" s="185"/>
      <c r="J829" s="186">
        <f t="shared" si="0"/>
        <v>0</v>
      </c>
      <c r="K829" s="182" t="s">
        <v>19</v>
      </c>
      <c r="L829" s="41"/>
      <c r="M829" s="187" t="s">
        <v>19</v>
      </c>
      <c r="N829" s="188" t="s">
        <v>40</v>
      </c>
      <c r="O829" s="66"/>
      <c r="P829" s="189">
        <f t="shared" si="1"/>
        <v>0</v>
      </c>
      <c r="Q829" s="189">
        <v>0</v>
      </c>
      <c r="R829" s="189">
        <f t="shared" si="2"/>
        <v>0</v>
      </c>
      <c r="S829" s="189">
        <v>0</v>
      </c>
      <c r="T829" s="190">
        <f t="shared" si="3"/>
        <v>0</v>
      </c>
      <c r="U829" s="36"/>
      <c r="V829" s="36"/>
      <c r="W829" s="36"/>
      <c r="X829" s="36"/>
      <c r="Y829" s="36"/>
      <c r="Z829" s="36"/>
      <c r="AA829" s="36"/>
      <c r="AB829" s="36"/>
      <c r="AC829" s="36"/>
      <c r="AD829" s="36"/>
      <c r="AE829" s="36"/>
      <c r="AR829" s="191" t="s">
        <v>331</v>
      </c>
      <c r="AT829" s="191" t="s">
        <v>234</v>
      </c>
      <c r="AU829" s="191" t="s">
        <v>78</v>
      </c>
      <c r="AY829" s="19" t="s">
        <v>231</v>
      </c>
      <c r="BE829" s="192">
        <f t="shared" si="4"/>
        <v>0</v>
      </c>
      <c r="BF829" s="192">
        <f t="shared" si="5"/>
        <v>0</v>
      </c>
      <c r="BG829" s="192">
        <f t="shared" si="6"/>
        <v>0</v>
      </c>
      <c r="BH829" s="192">
        <f t="shared" si="7"/>
        <v>0</v>
      </c>
      <c r="BI829" s="192">
        <f t="shared" si="8"/>
        <v>0</v>
      </c>
      <c r="BJ829" s="19" t="s">
        <v>76</v>
      </c>
      <c r="BK829" s="192">
        <f t="shared" si="9"/>
        <v>0</v>
      </c>
      <c r="BL829" s="19" t="s">
        <v>331</v>
      </c>
      <c r="BM829" s="191" t="s">
        <v>2027</v>
      </c>
    </row>
    <row r="830" spans="1:65" s="2" customFormat="1" ht="44.25" customHeight="1">
      <c r="A830" s="36"/>
      <c r="B830" s="37"/>
      <c r="C830" s="180" t="s">
        <v>2028</v>
      </c>
      <c r="D830" s="180" t="s">
        <v>234</v>
      </c>
      <c r="E830" s="181" t="s">
        <v>2029</v>
      </c>
      <c r="F830" s="182" t="s">
        <v>2030</v>
      </c>
      <c r="G830" s="183" t="s">
        <v>237</v>
      </c>
      <c r="H830" s="184">
        <v>1</v>
      </c>
      <c r="I830" s="185"/>
      <c r="J830" s="186">
        <f t="shared" si="0"/>
        <v>0</v>
      </c>
      <c r="K830" s="182" t="s">
        <v>19</v>
      </c>
      <c r="L830" s="41"/>
      <c r="M830" s="187" t="s">
        <v>19</v>
      </c>
      <c r="N830" s="188" t="s">
        <v>40</v>
      </c>
      <c r="O830" s="66"/>
      <c r="P830" s="189">
        <f t="shared" si="1"/>
        <v>0</v>
      </c>
      <c r="Q830" s="189">
        <v>0</v>
      </c>
      <c r="R830" s="189">
        <f t="shared" si="2"/>
        <v>0</v>
      </c>
      <c r="S830" s="189">
        <v>0</v>
      </c>
      <c r="T830" s="190">
        <f t="shared" si="3"/>
        <v>0</v>
      </c>
      <c r="U830" s="36"/>
      <c r="V830" s="36"/>
      <c r="W830" s="36"/>
      <c r="X830" s="36"/>
      <c r="Y830" s="36"/>
      <c r="Z830" s="36"/>
      <c r="AA830" s="36"/>
      <c r="AB830" s="36"/>
      <c r="AC830" s="36"/>
      <c r="AD830" s="36"/>
      <c r="AE830" s="36"/>
      <c r="AR830" s="191" t="s">
        <v>331</v>
      </c>
      <c r="AT830" s="191" t="s">
        <v>234</v>
      </c>
      <c r="AU830" s="191" t="s">
        <v>78</v>
      </c>
      <c r="AY830" s="19" t="s">
        <v>231</v>
      </c>
      <c r="BE830" s="192">
        <f t="shared" si="4"/>
        <v>0</v>
      </c>
      <c r="BF830" s="192">
        <f t="shared" si="5"/>
        <v>0</v>
      </c>
      <c r="BG830" s="192">
        <f t="shared" si="6"/>
        <v>0</v>
      </c>
      <c r="BH830" s="192">
        <f t="shared" si="7"/>
        <v>0</v>
      </c>
      <c r="BI830" s="192">
        <f t="shared" si="8"/>
        <v>0</v>
      </c>
      <c r="BJ830" s="19" t="s">
        <v>76</v>
      </c>
      <c r="BK830" s="192">
        <f t="shared" si="9"/>
        <v>0</v>
      </c>
      <c r="BL830" s="19" t="s">
        <v>331</v>
      </c>
      <c r="BM830" s="191" t="s">
        <v>2031</v>
      </c>
    </row>
    <row r="831" spans="1:65" s="2" customFormat="1" ht="44.25" customHeight="1">
      <c r="A831" s="36"/>
      <c r="B831" s="37"/>
      <c r="C831" s="180" t="s">
        <v>2032</v>
      </c>
      <c r="D831" s="180" t="s">
        <v>234</v>
      </c>
      <c r="E831" s="181" t="s">
        <v>2033</v>
      </c>
      <c r="F831" s="182" t="s">
        <v>2034</v>
      </c>
      <c r="G831" s="183" t="s">
        <v>237</v>
      </c>
      <c r="H831" s="184">
        <v>1</v>
      </c>
      <c r="I831" s="185"/>
      <c r="J831" s="186">
        <f t="shared" si="0"/>
        <v>0</v>
      </c>
      <c r="K831" s="182" t="s">
        <v>19</v>
      </c>
      <c r="L831" s="41"/>
      <c r="M831" s="187" t="s">
        <v>19</v>
      </c>
      <c r="N831" s="188" t="s">
        <v>40</v>
      </c>
      <c r="O831" s="66"/>
      <c r="P831" s="189">
        <f t="shared" si="1"/>
        <v>0</v>
      </c>
      <c r="Q831" s="189">
        <v>0</v>
      </c>
      <c r="R831" s="189">
        <f t="shared" si="2"/>
        <v>0</v>
      </c>
      <c r="S831" s="189">
        <v>0</v>
      </c>
      <c r="T831" s="190">
        <f t="shared" si="3"/>
        <v>0</v>
      </c>
      <c r="U831" s="36"/>
      <c r="V831" s="36"/>
      <c r="W831" s="36"/>
      <c r="X831" s="36"/>
      <c r="Y831" s="36"/>
      <c r="Z831" s="36"/>
      <c r="AA831" s="36"/>
      <c r="AB831" s="36"/>
      <c r="AC831" s="36"/>
      <c r="AD831" s="36"/>
      <c r="AE831" s="36"/>
      <c r="AR831" s="191" t="s">
        <v>331</v>
      </c>
      <c r="AT831" s="191" t="s">
        <v>234</v>
      </c>
      <c r="AU831" s="191" t="s">
        <v>78</v>
      </c>
      <c r="AY831" s="19" t="s">
        <v>231</v>
      </c>
      <c r="BE831" s="192">
        <f t="shared" si="4"/>
        <v>0</v>
      </c>
      <c r="BF831" s="192">
        <f t="shared" si="5"/>
        <v>0</v>
      </c>
      <c r="BG831" s="192">
        <f t="shared" si="6"/>
        <v>0</v>
      </c>
      <c r="BH831" s="192">
        <f t="shared" si="7"/>
        <v>0</v>
      </c>
      <c r="BI831" s="192">
        <f t="shared" si="8"/>
        <v>0</v>
      </c>
      <c r="BJ831" s="19" t="s">
        <v>76</v>
      </c>
      <c r="BK831" s="192">
        <f t="shared" si="9"/>
        <v>0</v>
      </c>
      <c r="BL831" s="19" t="s">
        <v>331</v>
      </c>
      <c r="BM831" s="191" t="s">
        <v>2035</v>
      </c>
    </row>
    <row r="832" spans="1:65" s="2" customFormat="1" ht="37.9" customHeight="1">
      <c r="A832" s="36"/>
      <c r="B832" s="37"/>
      <c r="C832" s="180" t="s">
        <v>2036</v>
      </c>
      <c r="D832" s="180" t="s">
        <v>234</v>
      </c>
      <c r="E832" s="181" t="s">
        <v>2037</v>
      </c>
      <c r="F832" s="182" t="s">
        <v>2038</v>
      </c>
      <c r="G832" s="183" t="s">
        <v>243</v>
      </c>
      <c r="H832" s="184">
        <v>11.65</v>
      </c>
      <c r="I832" s="185"/>
      <c r="J832" s="186">
        <f t="shared" si="0"/>
        <v>0</v>
      </c>
      <c r="K832" s="182" t="s">
        <v>19</v>
      </c>
      <c r="L832" s="41"/>
      <c r="M832" s="187" t="s">
        <v>19</v>
      </c>
      <c r="N832" s="188" t="s">
        <v>40</v>
      </c>
      <c r="O832" s="66"/>
      <c r="P832" s="189">
        <f t="shared" si="1"/>
        <v>0</v>
      </c>
      <c r="Q832" s="189">
        <v>0</v>
      </c>
      <c r="R832" s="189">
        <f t="shared" si="2"/>
        <v>0</v>
      </c>
      <c r="S832" s="189">
        <v>0</v>
      </c>
      <c r="T832" s="190">
        <f t="shared" si="3"/>
        <v>0</v>
      </c>
      <c r="U832" s="36"/>
      <c r="V832" s="36"/>
      <c r="W832" s="36"/>
      <c r="X832" s="36"/>
      <c r="Y832" s="36"/>
      <c r="Z832" s="36"/>
      <c r="AA832" s="36"/>
      <c r="AB832" s="36"/>
      <c r="AC832" s="36"/>
      <c r="AD832" s="36"/>
      <c r="AE832" s="36"/>
      <c r="AR832" s="191" t="s">
        <v>331</v>
      </c>
      <c r="AT832" s="191" t="s">
        <v>234</v>
      </c>
      <c r="AU832" s="191" t="s">
        <v>78</v>
      </c>
      <c r="AY832" s="19" t="s">
        <v>231</v>
      </c>
      <c r="BE832" s="192">
        <f t="shared" si="4"/>
        <v>0</v>
      </c>
      <c r="BF832" s="192">
        <f t="shared" si="5"/>
        <v>0</v>
      </c>
      <c r="BG832" s="192">
        <f t="shared" si="6"/>
        <v>0</v>
      </c>
      <c r="BH832" s="192">
        <f t="shared" si="7"/>
        <v>0</v>
      </c>
      <c r="BI832" s="192">
        <f t="shared" si="8"/>
        <v>0</v>
      </c>
      <c r="BJ832" s="19" t="s">
        <v>76</v>
      </c>
      <c r="BK832" s="192">
        <f t="shared" si="9"/>
        <v>0</v>
      </c>
      <c r="BL832" s="19" t="s">
        <v>331</v>
      </c>
      <c r="BM832" s="191" t="s">
        <v>2039</v>
      </c>
    </row>
    <row r="833" spans="1:65" s="2" customFormat="1" ht="66.75" customHeight="1">
      <c r="A833" s="36"/>
      <c r="B833" s="37"/>
      <c r="C833" s="180" t="s">
        <v>2040</v>
      </c>
      <c r="D833" s="180" t="s">
        <v>234</v>
      </c>
      <c r="E833" s="181" t="s">
        <v>2041</v>
      </c>
      <c r="F833" s="182" t="s">
        <v>2042</v>
      </c>
      <c r="G833" s="183" t="s">
        <v>404</v>
      </c>
      <c r="H833" s="184">
        <v>1.274</v>
      </c>
      <c r="I833" s="185"/>
      <c r="J833" s="186">
        <f t="shared" si="0"/>
        <v>0</v>
      </c>
      <c r="K833" s="182" t="s">
        <v>244</v>
      </c>
      <c r="L833" s="41"/>
      <c r="M833" s="187" t="s">
        <v>19</v>
      </c>
      <c r="N833" s="188" t="s">
        <v>40</v>
      </c>
      <c r="O833" s="66"/>
      <c r="P833" s="189">
        <f t="shared" si="1"/>
        <v>0</v>
      </c>
      <c r="Q833" s="189">
        <v>0</v>
      </c>
      <c r="R833" s="189">
        <f t="shared" si="2"/>
        <v>0</v>
      </c>
      <c r="S833" s="189">
        <v>0</v>
      </c>
      <c r="T833" s="190">
        <f t="shared" si="3"/>
        <v>0</v>
      </c>
      <c r="U833" s="36"/>
      <c r="V833" s="36"/>
      <c r="W833" s="36"/>
      <c r="X833" s="36"/>
      <c r="Y833" s="36"/>
      <c r="Z833" s="36"/>
      <c r="AA833" s="36"/>
      <c r="AB833" s="36"/>
      <c r="AC833" s="36"/>
      <c r="AD833" s="36"/>
      <c r="AE833" s="36"/>
      <c r="AR833" s="191" t="s">
        <v>331</v>
      </c>
      <c r="AT833" s="191" t="s">
        <v>234</v>
      </c>
      <c r="AU833" s="191" t="s">
        <v>78</v>
      </c>
      <c r="AY833" s="19" t="s">
        <v>231</v>
      </c>
      <c r="BE833" s="192">
        <f t="shared" si="4"/>
        <v>0</v>
      </c>
      <c r="BF833" s="192">
        <f t="shared" si="5"/>
        <v>0</v>
      </c>
      <c r="BG833" s="192">
        <f t="shared" si="6"/>
        <v>0</v>
      </c>
      <c r="BH833" s="192">
        <f t="shared" si="7"/>
        <v>0</v>
      </c>
      <c r="BI833" s="192">
        <f t="shared" si="8"/>
        <v>0</v>
      </c>
      <c r="BJ833" s="19" t="s">
        <v>76</v>
      </c>
      <c r="BK833" s="192">
        <f t="shared" si="9"/>
        <v>0</v>
      </c>
      <c r="BL833" s="19" t="s">
        <v>331</v>
      </c>
      <c r="BM833" s="191" t="s">
        <v>2043</v>
      </c>
    </row>
    <row r="834" spans="1:65" s="2" customFormat="1" ht="146.25">
      <c r="A834" s="36"/>
      <c r="B834" s="37"/>
      <c r="C834" s="38"/>
      <c r="D834" s="193" t="s">
        <v>246</v>
      </c>
      <c r="E834" s="38"/>
      <c r="F834" s="194" t="s">
        <v>2044</v>
      </c>
      <c r="G834" s="38"/>
      <c r="H834" s="38"/>
      <c r="I834" s="195"/>
      <c r="J834" s="38"/>
      <c r="K834" s="38"/>
      <c r="L834" s="41"/>
      <c r="M834" s="196"/>
      <c r="N834" s="197"/>
      <c r="O834" s="66"/>
      <c r="P834" s="66"/>
      <c r="Q834" s="66"/>
      <c r="R834" s="66"/>
      <c r="S834" s="66"/>
      <c r="T834" s="67"/>
      <c r="U834" s="36"/>
      <c r="V834" s="36"/>
      <c r="W834" s="36"/>
      <c r="X834" s="36"/>
      <c r="Y834" s="36"/>
      <c r="Z834" s="36"/>
      <c r="AA834" s="36"/>
      <c r="AB834" s="36"/>
      <c r="AC834" s="36"/>
      <c r="AD834" s="36"/>
      <c r="AE834" s="36"/>
      <c r="AT834" s="19" t="s">
        <v>246</v>
      </c>
      <c r="AU834" s="19" t="s">
        <v>78</v>
      </c>
    </row>
    <row r="835" spans="1:65" s="12" customFormat="1" ht="22.9" customHeight="1">
      <c r="B835" s="164"/>
      <c r="C835" s="165"/>
      <c r="D835" s="166" t="s">
        <v>68</v>
      </c>
      <c r="E835" s="178" t="s">
        <v>2045</v>
      </c>
      <c r="F835" s="178" t="s">
        <v>2046</v>
      </c>
      <c r="G835" s="165"/>
      <c r="H835" s="165"/>
      <c r="I835" s="168"/>
      <c r="J835" s="179">
        <f>BK835</f>
        <v>0</v>
      </c>
      <c r="K835" s="165"/>
      <c r="L835" s="170"/>
      <c r="M835" s="171"/>
      <c r="N835" s="172"/>
      <c r="O835" s="172"/>
      <c r="P835" s="173">
        <f>SUM(P836:P845)</f>
        <v>0</v>
      </c>
      <c r="Q835" s="172"/>
      <c r="R835" s="173">
        <f>SUM(R836:R845)</f>
        <v>5.8030650000000003E-2</v>
      </c>
      <c r="S835" s="172"/>
      <c r="T835" s="174">
        <f>SUM(T836:T845)</f>
        <v>0</v>
      </c>
      <c r="AR835" s="175" t="s">
        <v>78</v>
      </c>
      <c r="AT835" s="176" t="s">
        <v>68</v>
      </c>
      <c r="AU835" s="176" t="s">
        <v>76</v>
      </c>
      <c r="AY835" s="175" t="s">
        <v>231</v>
      </c>
      <c r="BK835" s="177">
        <f>SUM(BK836:BK845)</f>
        <v>0</v>
      </c>
    </row>
    <row r="836" spans="1:65" s="2" customFormat="1" ht="24.2" customHeight="1">
      <c r="A836" s="36"/>
      <c r="B836" s="37"/>
      <c r="C836" s="180" t="s">
        <v>2047</v>
      </c>
      <c r="D836" s="180" t="s">
        <v>234</v>
      </c>
      <c r="E836" s="181" t="s">
        <v>2048</v>
      </c>
      <c r="F836" s="182" t="s">
        <v>2049</v>
      </c>
      <c r="G836" s="183" t="s">
        <v>342</v>
      </c>
      <c r="H836" s="184">
        <v>26.663</v>
      </c>
      <c r="I836" s="185"/>
      <c r="J836" s="186">
        <f>ROUND(I836*H836,2)</f>
        <v>0</v>
      </c>
      <c r="K836" s="182" t="s">
        <v>19</v>
      </c>
      <c r="L836" s="41"/>
      <c r="M836" s="187" t="s">
        <v>19</v>
      </c>
      <c r="N836" s="188" t="s">
        <v>40</v>
      </c>
      <c r="O836" s="66"/>
      <c r="P836" s="189">
        <f>O836*H836</f>
        <v>0</v>
      </c>
      <c r="Q836" s="189">
        <v>0</v>
      </c>
      <c r="R836" s="189">
        <f>Q836*H836</f>
        <v>0</v>
      </c>
      <c r="S836" s="189">
        <v>0</v>
      </c>
      <c r="T836" s="190">
        <f>S836*H836</f>
        <v>0</v>
      </c>
      <c r="U836" s="36"/>
      <c r="V836" s="36"/>
      <c r="W836" s="36"/>
      <c r="X836" s="36"/>
      <c r="Y836" s="36"/>
      <c r="Z836" s="36"/>
      <c r="AA836" s="36"/>
      <c r="AB836" s="36"/>
      <c r="AC836" s="36"/>
      <c r="AD836" s="36"/>
      <c r="AE836" s="36"/>
      <c r="AR836" s="191" t="s">
        <v>331</v>
      </c>
      <c r="AT836" s="191" t="s">
        <v>234</v>
      </c>
      <c r="AU836" s="191" t="s">
        <v>78</v>
      </c>
      <c r="AY836" s="19" t="s">
        <v>231</v>
      </c>
      <c r="BE836" s="192">
        <f>IF(N836="základní",J836,0)</f>
        <v>0</v>
      </c>
      <c r="BF836" s="192">
        <f>IF(N836="snížená",J836,0)</f>
        <v>0</v>
      </c>
      <c r="BG836" s="192">
        <f>IF(N836="zákl. přenesená",J836,0)</f>
        <v>0</v>
      </c>
      <c r="BH836" s="192">
        <f>IF(N836="sníž. přenesená",J836,0)</f>
        <v>0</v>
      </c>
      <c r="BI836" s="192">
        <f>IF(N836="nulová",J836,0)</f>
        <v>0</v>
      </c>
      <c r="BJ836" s="19" t="s">
        <v>76</v>
      </c>
      <c r="BK836" s="192">
        <f>ROUND(I836*H836,2)</f>
        <v>0</v>
      </c>
      <c r="BL836" s="19" t="s">
        <v>331</v>
      </c>
      <c r="BM836" s="191" t="s">
        <v>2050</v>
      </c>
    </row>
    <row r="837" spans="1:65" s="2" customFormat="1" ht="37.9" customHeight="1">
      <c r="A837" s="36"/>
      <c r="B837" s="37"/>
      <c r="C837" s="180" t="s">
        <v>2051</v>
      </c>
      <c r="D837" s="180" t="s">
        <v>234</v>
      </c>
      <c r="E837" s="181" t="s">
        <v>2052</v>
      </c>
      <c r="F837" s="182" t="s">
        <v>2053</v>
      </c>
      <c r="G837" s="183" t="s">
        <v>342</v>
      </c>
      <c r="H837" s="184">
        <v>26.649000000000001</v>
      </c>
      <c r="I837" s="185"/>
      <c r="J837" s="186">
        <f>ROUND(I837*H837,2)</f>
        <v>0</v>
      </c>
      <c r="K837" s="182" t="s">
        <v>244</v>
      </c>
      <c r="L837" s="41"/>
      <c r="M837" s="187" t="s">
        <v>19</v>
      </c>
      <c r="N837" s="188" t="s">
        <v>40</v>
      </c>
      <c r="O837" s="66"/>
      <c r="P837" s="189">
        <f>O837*H837</f>
        <v>0</v>
      </c>
      <c r="Q837" s="189">
        <v>1.8500000000000001E-3</v>
      </c>
      <c r="R837" s="189">
        <f>Q837*H837</f>
        <v>4.9300650000000001E-2</v>
      </c>
      <c r="S837" s="189">
        <v>0</v>
      </c>
      <c r="T837" s="190">
        <f>S837*H837</f>
        <v>0</v>
      </c>
      <c r="U837" s="36"/>
      <c r="V837" s="36"/>
      <c r="W837" s="36"/>
      <c r="X837" s="36"/>
      <c r="Y837" s="36"/>
      <c r="Z837" s="36"/>
      <c r="AA837" s="36"/>
      <c r="AB837" s="36"/>
      <c r="AC837" s="36"/>
      <c r="AD837" s="36"/>
      <c r="AE837" s="36"/>
      <c r="AR837" s="191" t="s">
        <v>331</v>
      </c>
      <c r="AT837" s="191" t="s">
        <v>234</v>
      </c>
      <c r="AU837" s="191" t="s">
        <v>78</v>
      </c>
      <c r="AY837" s="19" t="s">
        <v>231</v>
      </c>
      <c r="BE837" s="192">
        <f>IF(N837="základní",J837,0)</f>
        <v>0</v>
      </c>
      <c r="BF837" s="192">
        <f>IF(N837="snížená",J837,0)</f>
        <v>0</v>
      </c>
      <c r="BG837" s="192">
        <f>IF(N837="zákl. přenesená",J837,0)</f>
        <v>0</v>
      </c>
      <c r="BH837" s="192">
        <f>IF(N837="sníž. přenesená",J837,0)</f>
        <v>0</v>
      </c>
      <c r="BI837" s="192">
        <f>IF(N837="nulová",J837,0)</f>
        <v>0</v>
      </c>
      <c r="BJ837" s="19" t="s">
        <v>76</v>
      </c>
      <c r="BK837" s="192">
        <f>ROUND(I837*H837,2)</f>
        <v>0</v>
      </c>
      <c r="BL837" s="19" t="s">
        <v>331</v>
      </c>
      <c r="BM837" s="191" t="s">
        <v>2054</v>
      </c>
    </row>
    <row r="838" spans="1:65" s="2" customFormat="1" ht="58.5">
      <c r="A838" s="36"/>
      <c r="B838" s="37"/>
      <c r="C838" s="38"/>
      <c r="D838" s="193" t="s">
        <v>246</v>
      </c>
      <c r="E838" s="38"/>
      <c r="F838" s="194" t="s">
        <v>2055</v>
      </c>
      <c r="G838" s="38"/>
      <c r="H838" s="38"/>
      <c r="I838" s="195"/>
      <c r="J838" s="38"/>
      <c r="K838" s="38"/>
      <c r="L838" s="41"/>
      <c r="M838" s="196"/>
      <c r="N838" s="197"/>
      <c r="O838" s="66"/>
      <c r="P838" s="66"/>
      <c r="Q838" s="66"/>
      <c r="R838" s="66"/>
      <c r="S838" s="66"/>
      <c r="T838" s="67"/>
      <c r="U838" s="36"/>
      <c r="V838" s="36"/>
      <c r="W838" s="36"/>
      <c r="X838" s="36"/>
      <c r="Y838" s="36"/>
      <c r="Z838" s="36"/>
      <c r="AA838" s="36"/>
      <c r="AB838" s="36"/>
      <c r="AC838" s="36"/>
      <c r="AD838" s="36"/>
      <c r="AE838" s="36"/>
      <c r="AT838" s="19" t="s">
        <v>246</v>
      </c>
      <c r="AU838" s="19" t="s">
        <v>78</v>
      </c>
    </row>
    <row r="839" spans="1:65" s="13" customFormat="1" ht="11.25">
      <c r="B839" s="198"/>
      <c r="C839" s="199"/>
      <c r="D839" s="193" t="s">
        <v>248</v>
      </c>
      <c r="E839" s="200" t="s">
        <v>19</v>
      </c>
      <c r="F839" s="201" t="s">
        <v>2056</v>
      </c>
      <c r="G839" s="199"/>
      <c r="H839" s="200" t="s">
        <v>19</v>
      </c>
      <c r="I839" s="202"/>
      <c r="J839" s="199"/>
      <c r="K839" s="199"/>
      <c r="L839" s="203"/>
      <c r="M839" s="204"/>
      <c r="N839" s="205"/>
      <c r="O839" s="205"/>
      <c r="P839" s="205"/>
      <c r="Q839" s="205"/>
      <c r="R839" s="205"/>
      <c r="S839" s="205"/>
      <c r="T839" s="206"/>
      <c r="AT839" s="207" t="s">
        <v>248</v>
      </c>
      <c r="AU839" s="207" t="s">
        <v>78</v>
      </c>
      <c r="AV839" s="13" t="s">
        <v>76</v>
      </c>
      <c r="AW839" s="13" t="s">
        <v>31</v>
      </c>
      <c r="AX839" s="13" t="s">
        <v>69</v>
      </c>
      <c r="AY839" s="207" t="s">
        <v>231</v>
      </c>
    </row>
    <row r="840" spans="1:65" s="14" customFormat="1" ht="11.25">
      <c r="B840" s="208"/>
      <c r="C840" s="209"/>
      <c r="D840" s="193" t="s">
        <v>248</v>
      </c>
      <c r="E840" s="210" t="s">
        <v>19</v>
      </c>
      <c r="F840" s="211" t="s">
        <v>2057</v>
      </c>
      <c r="G840" s="209"/>
      <c r="H840" s="212">
        <v>26.649000000000001</v>
      </c>
      <c r="I840" s="213"/>
      <c r="J840" s="209"/>
      <c r="K840" s="209"/>
      <c r="L840" s="214"/>
      <c r="M840" s="215"/>
      <c r="N840" s="216"/>
      <c r="O840" s="216"/>
      <c r="P840" s="216"/>
      <c r="Q840" s="216"/>
      <c r="R840" s="216"/>
      <c r="S840" s="216"/>
      <c r="T840" s="217"/>
      <c r="AT840" s="218" t="s">
        <v>248</v>
      </c>
      <c r="AU840" s="218" t="s">
        <v>78</v>
      </c>
      <c r="AV840" s="14" t="s">
        <v>78</v>
      </c>
      <c r="AW840" s="14" t="s">
        <v>31</v>
      </c>
      <c r="AX840" s="14" t="s">
        <v>76</v>
      </c>
      <c r="AY840" s="218" t="s">
        <v>231</v>
      </c>
    </row>
    <row r="841" spans="1:65" s="2" customFormat="1" ht="37.9" customHeight="1">
      <c r="A841" s="36"/>
      <c r="B841" s="37"/>
      <c r="C841" s="180" t="s">
        <v>2058</v>
      </c>
      <c r="D841" s="180" t="s">
        <v>234</v>
      </c>
      <c r="E841" s="181" t="s">
        <v>2059</v>
      </c>
      <c r="F841" s="182" t="s">
        <v>2060</v>
      </c>
      <c r="G841" s="183" t="s">
        <v>342</v>
      </c>
      <c r="H841" s="184">
        <v>3</v>
      </c>
      <c r="I841" s="185"/>
      <c r="J841" s="186">
        <f>ROUND(I841*H841,2)</f>
        <v>0</v>
      </c>
      <c r="K841" s="182" t="s">
        <v>244</v>
      </c>
      <c r="L841" s="41"/>
      <c r="M841" s="187" t="s">
        <v>19</v>
      </c>
      <c r="N841" s="188" t="s">
        <v>40</v>
      </c>
      <c r="O841" s="66"/>
      <c r="P841" s="189">
        <f>O841*H841</f>
        <v>0</v>
      </c>
      <c r="Q841" s="189">
        <v>2.9099999999999998E-3</v>
      </c>
      <c r="R841" s="189">
        <f>Q841*H841</f>
        <v>8.7299999999999999E-3</v>
      </c>
      <c r="S841" s="189">
        <v>0</v>
      </c>
      <c r="T841" s="190">
        <f>S841*H841</f>
        <v>0</v>
      </c>
      <c r="U841" s="36"/>
      <c r="V841" s="36"/>
      <c r="W841" s="36"/>
      <c r="X841" s="36"/>
      <c r="Y841" s="36"/>
      <c r="Z841" s="36"/>
      <c r="AA841" s="36"/>
      <c r="AB841" s="36"/>
      <c r="AC841" s="36"/>
      <c r="AD841" s="36"/>
      <c r="AE841" s="36"/>
      <c r="AR841" s="191" t="s">
        <v>331</v>
      </c>
      <c r="AT841" s="191" t="s">
        <v>234</v>
      </c>
      <c r="AU841" s="191" t="s">
        <v>78</v>
      </c>
      <c r="AY841" s="19" t="s">
        <v>231</v>
      </c>
      <c r="BE841" s="192">
        <f>IF(N841="základní",J841,0)</f>
        <v>0</v>
      </c>
      <c r="BF841" s="192">
        <f>IF(N841="snížená",J841,0)</f>
        <v>0</v>
      </c>
      <c r="BG841" s="192">
        <f>IF(N841="zákl. přenesená",J841,0)</f>
        <v>0</v>
      </c>
      <c r="BH841" s="192">
        <f>IF(N841="sníž. přenesená",J841,0)</f>
        <v>0</v>
      </c>
      <c r="BI841" s="192">
        <f>IF(N841="nulová",J841,0)</f>
        <v>0</v>
      </c>
      <c r="BJ841" s="19" t="s">
        <v>76</v>
      </c>
      <c r="BK841" s="192">
        <f>ROUND(I841*H841,2)</f>
        <v>0</v>
      </c>
      <c r="BL841" s="19" t="s">
        <v>331</v>
      </c>
      <c r="BM841" s="191" t="s">
        <v>2061</v>
      </c>
    </row>
    <row r="842" spans="1:65" s="13" customFormat="1" ht="11.25">
      <c r="B842" s="198"/>
      <c r="C842" s="199"/>
      <c r="D842" s="193" t="s">
        <v>248</v>
      </c>
      <c r="E842" s="200" t="s">
        <v>19</v>
      </c>
      <c r="F842" s="201" t="s">
        <v>2062</v>
      </c>
      <c r="G842" s="199"/>
      <c r="H842" s="200" t="s">
        <v>19</v>
      </c>
      <c r="I842" s="202"/>
      <c r="J842" s="199"/>
      <c r="K842" s="199"/>
      <c r="L842" s="203"/>
      <c r="M842" s="204"/>
      <c r="N842" s="205"/>
      <c r="O842" s="205"/>
      <c r="P842" s="205"/>
      <c r="Q842" s="205"/>
      <c r="R842" s="205"/>
      <c r="S842" s="205"/>
      <c r="T842" s="206"/>
      <c r="AT842" s="207" t="s">
        <v>248</v>
      </c>
      <c r="AU842" s="207" t="s">
        <v>78</v>
      </c>
      <c r="AV842" s="13" t="s">
        <v>76</v>
      </c>
      <c r="AW842" s="13" t="s">
        <v>31</v>
      </c>
      <c r="AX842" s="13" t="s">
        <v>69</v>
      </c>
      <c r="AY842" s="207" t="s">
        <v>231</v>
      </c>
    </row>
    <row r="843" spans="1:65" s="14" customFormat="1" ht="11.25">
      <c r="B843" s="208"/>
      <c r="C843" s="209"/>
      <c r="D843" s="193" t="s">
        <v>248</v>
      </c>
      <c r="E843" s="210" t="s">
        <v>19</v>
      </c>
      <c r="F843" s="211" t="s">
        <v>119</v>
      </c>
      <c r="G843" s="209"/>
      <c r="H843" s="212">
        <v>3</v>
      </c>
      <c r="I843" s="213"/>
      <c r="J843" s="209"/>
      <c r="K843" s="209"/>
      <c r="L843" s="214"/>
      <c r="M843" s="215"/>
      <c r="N843" s="216"/>
      <c r="O843" s="216"/>
      <c r="P843" s="216"/>
      <c r="Q843" s="216"/>
      <c r="R843" s="216"/>
      <c r="S843" s="216"/>
      <c r="T843" s="217"/>
      <c r="AT843" s="218" t="s">
        <v>248</v>
      </c>
      <c r="AU843" s="218" t="s">
        <v>78</v>
      </c>
      <c r="AV843" s="14" t="s">
        <v>78</v>
      </c>
      <c r="AW843" s="14" t="s">
        <v>31</v>
      </c>
      <c r="AX843" s="14" t="s">
        <v>76</v>
      </c>
      <c r="AY843" s="218" t="s">
        <v>231</v>
      </c>
    </row>
    <row r="844" spans="1:65" s="2" customFormat="1" ht="44.25" customHeight="1">
      <c r="A844" s="36"/>
      <c r="B844" s="37"/>
      <c r="C844" s="180" t="s">
        <v>2063</v>
      </c>
      <c r="D844" s="180" t="s">
        <v>234</v>
      </c>
      <c r="E844" s="181" t="s">
        <v>2064</v>
      </c>
      <c r="F844" s="182" t="s">
        <v>2065</v>
      </c>
      <c r="G844" s="183" t="s">
        <v>404</v>
      </c>
      <c r="H844" s="184">
        <v>5.8000000000000003E-2</v>
      </c>
      <c r="I844" s="185"/>
      <c r="J844" s="186">
        <f>ROUND(I844*H844,2)</f>
        <v>0</v>
      </c>
      <c r="K844" s="182" t="s">
        <v>244</v>
      </c>
      <c r="L844" s="41"/>
      <c r="M844" s="187" t="s">
        <v>19</v>
      </c>
      <c r="N844" s="188" t="s">
        <v>40</v>
      </c>
      <c r="O844" s="66"/>
      <c r="P844" s="189">
        <f>O844*H844</f>
        <v>0</v>
      </c>
      <c r="Q844" s="189">
        <v>0</v>
      </c>
      <c r="R844" s="189">
        <f>Q844*H844</f>
        <v>0</v>
      </c>
      <c r="S844" s="189">
        <v>0</v>
      </c>
      <c r="T844" s="190">
        <f>S844*H844</f>
        <v>0</v>
      </c>
      <c r="U844" s="36"/>
      <c r="V844" s="36"/>
      <c r="W844" s="36"/>
      <c r="X844" s="36"/>
      <c r="Y844" s="36"/>
      <c r="Z844" s="36"/>
      <c r="AA844" s="36"/>
      <c r="AB844" s="36"/>
      <c r="AC844" s="36"/>
      <c r="AD844" s="36"/>
      <c r="AE844" s="36"/>
      <c r="AR844" s="191" t="s">
        <v>331</v>
      </c>
      <c r="AT844" s="191" t="s">
        <v>234</v>
      </c>
      <c r="AU844" s="191" t="s">
        <v>78</v>
      </c>
      <c r="AY844" s="19" t="s">
        <v>231</v>
      </c>
      <c r="BE844" s="192">
        <f>IF(N844="základní",J844,0)</f>
        <v>0</v>
      </c>
      <c r="BF844" s="192">
        <f>IF(N844="snížená",J844,0)</f>
        <v>0</v>
      </c>
      <c r="BG844" s="192">
        <f>IF(N844="zákl. přenesená",J844,0)</f>
        <v>0</v>
      </c>
      <c r="BH844" s="192">
        <f>IF(N844="sníž. přenesená",J844,0)</f>
        <v>0</v>
      </c>
      <c r="BI844" s="192">
        <f>IF(N844="nulová",J844,0)</f>
        <v>0</v>
      </c>
      <c r="BJ844" s="19" t="s">
        <v>76</v>
      </c>
      <c r="BK844" s="192">
        <f>ROUND(I844*H844,2)</f>
        <v>0</v>
      </c>
      <c r="BL844" s="19" t="s">
        <v>331</v>
      </c>
      <c r="BM844" s="191" t="s">
        <v>2066</v>
      </c>
    </row>
    <row r="845" spans="1:65" s="2" customFormat="1" ht="126.75">
      <c r="A845" s="36"/>
      <c r="B845" s="37"/>
      <c r="C845" s="38"/>
      <c r="D845" s="193" t="s">
        <v>246</v>
      </c>
      <c r="E845" s="38"/>
      <c r="F845" s="194" t="s">
        <v>2067</v>
      </c>
      <c r="G845" s="38"/>
      <c r="H845" s="38"/>
      <c r="I845" s="195"/>
      <c r="J845" s="38"/>
      <c r="K845" s="38"/>
      <c r="L845" s="41"/>
      <c r="M845" s="196"/>
      <c r="N845" s="197"/>
      <c r="O845" s="66"/>
      <c r="P845" s="66"/>
      <c r="Q845" s="66"/>
      <c r="R845" s="66"/>
      <c r="S845" s="66"/>
      <c r="T845" s="67"/>
      <c r="U845" s="36"/>
      <c r="V845" s="36"/>
      <c r="W845" s="36"/>
      <c r="X845" s="36"/>
      <c r="Y845" s="36"/>
      <c r="Z845" s="36"/>
      <c r="AA845" s="36"/>
      <c r="AB845" s="36"/>
      <c r="AC845" s="36"/>
      <c r="AD845" s="36"/>
      <c r="AE845" s="36"/>
      <c r="AT845" s="19" t="s">
        <v>246</v>
      </c>
      <c r="AU845" s="19" t="s">
        <v>78</v>
      </c>
    </row>
    <row r="846" spans="1:65" s="12" customFormat="1" ht="22.9" customHeight="1">
      <c r="B846" s="164"/>
      <c r="C846" s="165"/>
      <c r="D846" s="166" t="s">
        <v>68</v>
      </c>
      <c r="E846" s="178" t="s">
        <v>2068</v>
      </c>
      <c r="F846" s="178" t="s">
        <v>2069</v>
      </c>
      <c r="G846" s="165"/>
      <c r="H846" s="165"/>
      <c r="I846" s="168"/>
      <c r="J846" s="179">
        <f>BK846</f>
        <v>0</v>
      </c>
      <c r="K846" s="165"/>
      <c r="L846" s="170"/>
      <c r="M846" s="171"/>
      <c r="N846" s="172"/>
      <c r="O846" s="172"/>
      <c r="P846" s="173">
        <f>SUM(P847:P864)</f>
        <v>0</v>
      </c>
      <c r="Q846" s="172"/>
      <c r="R846" s="173">
        <f>SUM(R847:R864)</f>
        <v>3.575685E-2</v>
      </c>
      <c r="S846" s="172"/>
      <c r="T846" s="174">
        <f>SUM(T847:T864)</f>
        <v>0</v>
      </c>
      <c r="AR846" s="175" t="s">
        <v>78</v>
      </c>
      <c r="AT846" s="176" t="s">
        <v>68</v>
      </c>
      <c r="AU846" s="176" t="s">
        <v>76</v>
      </c>
      <c r="AY846" s="175" t="s">
        <v>231</v>
      </c>
      <c r="BK846" s="177">
        <f>SUM(BK847:BK864)</f>
        <v>0</v>
      </c>
    </row>
    <row r="847" spans="1:65" s="2" customFormat="1" ht="44.25" customHeight="1">
      <c r="A847" s="36"/>
      <c r="B847" s="37"/>
      <c r="C847" s="180" t="s">
        <v>2070</v>
      </c>
      <c r="D847" s="180" t="s">
        <v>234</v>
      </c>
      <c r="E847" s="181" t="s">
        <v>2071</v>
      </c>
      <c r="F847" s="182" t="s">
        <v>2072</v>
      </c>
      <c r="G847" s="183" t="s">
        <v>243</v>
      </c>
      <c r="H847" s="184">
        <v>120.233</v>
      </c>
      <c r="I847" s="185"/>
      <c r="J847" s="186">
        <f>ROUND(I847*H847,2)</f>
        <v>0</v>
      </c>
      <c r="K847" s="182" t="s">
        <v>244</v>
      </c>
      <c r="L847" s="41"/>
      <c r="M847" s="187" t="s">
        <v>19</v>
      </c>
      <c r="N847" s="188" t="s">
        <v>40</v>
      </c>
      <c r="O847" s="66"/>
      <c r="P847" s="189">
        <f>O847*H847</f>
        <v>0</v>
      </c>
      <c r="Q847" s="189">
        <v>1.0000000000000001E-5</v>
      </c>
      <c r="R847" s="189">
        <f>Q847*H847</f>
        <v>1.2023300000000002E-3</v>
      </c>
      <c r="S847" s="189">
        <v>0</v>
      </c>
      <c r="T847" s="190">
        <f>S847*H847</f>
        <v>0</v>
      </c>
      <c r="U847" s="36"/>
      <c r="V847" s="36"/>
      <c r="W847" s="36"/>
      <c r="X847" s="36"/>
      <c r="Y847" s="36"/>
      <c r="Z847" s="36"/>
      <c r="AA847" s="36"/>
      <c r="AB847" s="36"/>
      <c r="AC847" s="36"/>
      <c r="AD847" s="36"/>
      <c r="AE847" s="36"/>
      <c r="AR847" s="191" t="s">
        <v>331</v>
      </c>
      <c r="AT847" s="191" t="s">
        <v>234</v>
      </c>
      <c r="AU847" s="191" t="s">
        <v>78</v>
      </c>
      <c r="AY847" s="19" t="s">
        <v>231</v>
      </c>
      <c r="BE847" s="192">
        <f>IF(N847="základní",J847,0)</f>
        <v>0</v>
      </c>
      <c r="BF847" s="192">
        <f>IF(N847="snížená",J847,0)</f>
        <v>0</v>
      </c>
      <c r="BG847" s="192">
        <f>IF(N847="zákl. přenesená",J847,0)</f>
        <v>0</v>
      </c>
      <c r="BH847" s="192">
        <f>IF(N847="sníž. přenesená",J847,0)</f>
        <v>0</v>
      </c>
      <c r="BI847" s="192">
        <f>IF(N847="nulová",J847,0)</f>
        <v>0</v>
      </c>
      <c r="BJ847" s="19" t="s">
        <v>76</v>
      </c>
      <c r="BK847" s="192">
        <f>ROUND(I847*H847,2)</f>
        <v>0</v>
      </c>
      <c r="BL847" s="19" t="s">
        <v>331</v>
      </c>
      <c r="BM847" s="191" t="s">
        <v>2073</v>
      </c>
    </row>
    <row r="848" spans="1:65" s="2" customFormat="1" ht="68.25">
      <c r="A848" s="36"/>
      <c r="B848" s="37"/>
      <c r="C848" s="38"/>
      <c r="D848" s="193" t="s">
        <v>246</v>
      </c>
      <c r="E848" s="38"/>
      <c r="F848" s="194" t="s">
        <v>2074</v>
      </c>
      <c r="G848" s="38"/>
      <c r="H848" s="38"/>
      <c r="I848" s="195"/>
      <c r="J848" s="38"/>
      <c r="K848" s="38"/>
      <c r="L848" s="41"/>
      <c r="M848" s="196"/>
      <c r="N848" s="197"/>
      <c r="O848" s="66"/>
      <c r="P848" s="66"/>
      <c r="Q848" s="66"/>
      <c r="R848" s="66"/>
      <c r="S848" s="66"/>
      <c r="T848" s="67"/>
      <c r="U848" s="36"/>
      <c r="V848" s="36"/>
      <c r="W848" s="36"/>
      <c r="X848" s="36"/>
      <c r="Y848" s="36"/>
      <c r="Z848" s="36"/>
      <c r="AA848" s="36"/>
      <c r="AB848" s="36"/>
      <c r="AC848" s="36"/>
      <c r="AD848" s="36"/>
      <c r="AE848" s="36"/>
      <c r="AT848" s="19" t="s">
        <v>246</v>
      </c>
      <c r="AU848" s="19" t="s">
        <v>78</v>
      </c>
    </row>
    <row r="849" spans="1:65" s="13" customFormat="1" ht="11.25">
      <c r="B849" s="198"/>
      <c r="C849" s="199"/>
      <c r="D849" s="193" t="s">
        <v>248</v>
      </c>
      <c r="E849" s="200" t="s">
        <v>19</v>
      </c>
      <c r="F849" s="201" t="s">
        <v>1907</v>
      </c>
      <c r="G849" s="199"/>
      <c r="H849" s="200" t="s">
        <v>19</v>
      </c>
      <c r="I849" s="202"/>
      <c r="J849" s="199"/>
      <c r="K849" s="199"/>
      <c r="L849" s="203"/>
      <c r="M849" s="204"/>
      <c r="N849" s="205"/>
      <c r="O849" s="205"/>
      <c r="P849" s="205"/>
      <c r="Q849" s="205"/>
      <c r="R849" s="205"/>
      <c r="S849" s="205"/>
      <c r="T849" s="206"/>
      <c r="AT849" s="207" t="s">
        <v>248</v>
      </c>
      <c r="AU849" s="207" t="s">
        <v>78</v>
      </c>
      <c r="AV849" s="13" t="s">
        <v>76</v>
      </c>
      <c r="AW849" s="13" t="s">
        <v>31</v>
      </c>
      <c r="AX849" s="13" t="s">
        <v>69</v>
      </c>
      <c r="AY849" s="207" t="s">
        <v>231</v>
      </c>
    </row>
    <row r="850" spans="1:65" s="14" customFormat="1" ht="11.25">
      <c r="B850" s="208"/>
      <c r="C850" s="209"/>
      <c r="D850" s="193" t="s">
        <v>248</v>
      </c>
      <c r="E850" s="210" t="s">
        <v>19</v>
      </c>
      <c r="F850" s="211" t="s">
        <v>1959</v>
      </c>
      <c r="G850" s="209"/>
      <c r="H850" s="212">
        <v>44.003</v>
      </c>
      <c r="I850" s="213"/>
      <c r="J850" s="209"/>
      <c r="K850" s="209"/>
      <c r="L850" s="214"/>
      <c r="M850" s="215"/>
      <c r="N850" s="216"/>
      <c r="O850" s="216"/>
      <c r="P850" s="216"/>
      <c r="Q850" s="216"/>
      <c r="R850" s="216"/>
      <c r="S850" s="216"/>
      <c r="T850" s="217"/>
      <c r="AT850" s="218" t="s">
        <v>248</v>
      </c>
      <c r="AU850" s="218" t="s">
        <v>78</v>
      </c>
      <c r="AV850" s="14" t="s">
        <v>78</v>
      </c>
      <c r="AW850" s="14" t="s">
        <v>31</v>
      </c>
      <c r="AX850" s="14" t="s">
        <v>69</v>
      </c>
      <c r="AY850" s="218" t="s">
        <v>231</v>
      </c>
    </row>
    <row r="851" spans="1:65" s="13" customFormat="1" ht="11.25">
      <c r="B851" s="198"/>
      <c r="C851" s="199"/>
      <c r="D851" s="193" t="s">
        <v>248</v>
      </c>
      <c r="E851" s="200" t="s">
        <v>19</v>
      </c>
      <c r="F851" s="201" t="s">
        <v>1835</v>
      </c>
      <c r="G851" s="199"/>
      <c r="H851" s="200" t="s">
        <v>19</v>
      </c>
      <c r="I851" s="202"/>
      <c r="J851" s="199"/>
      <c r="K851" s="199"/>
      <c r="L851" s="203"/>
      <c r="M851" s="204"/>
      <c r="N851" s="205"/>
      <c r="O851" s="205"/>
      <c r="P851" s="205"/>
      <c r="Q851" s="205"/>
      <c r="R851" s="205"/>
      <c r="S851" s="205"/>
      <c r="T851" s="206"/>
      <c r="AT851" s="207" t="s">
        <v>248</v>
      </c>
      <c r="AU851" s="207" t="s">
        <v>78</v>
      </c>
      <c r="AV851" s="13" t="s">
        <v>76</v>
      </c>
      <c r="AW851" s="13" t="s">
        <v>31</v>
      </c>
      <c r="AX851" s="13" t="s">
        <v>69</v>
      </c>
      <c r="AY851" s="207" t="s">
        <v>231</v>
      </c>
    </row>
    <row r="852" spans="1:65" s="14" customFormat="1" ht="11.25">
      <c r="B852" s="208"/>
      <c r="C852" s="209"/>
      <c r="D852" s="193" t="s">
        <v>248</v>
      </c>
      <c r="E852" s="210" t="s">
        <v>19</v>
      </c>
      <c r="F852" s="211" t="s">
        <v>1836</v>
      </c>
      <c r="G852" s="209"/>
      <c r="H852" s="212">
        <v>76.23</v>
      </c>
      <c r="I852" s="213"/>
      <c r="J852" s="209"/>
      <c r="K852" s="209"/>
      <c r="L852" s="214"/>
      <c r="M852" s="215"/>
      <c r="N852" s="216"/>
      <c r="O852" s="216"/>
      <c r="P852" s="216"/>
      <c r="Q852" s="216"/>
      <c r="R852" s="216"/>
      <c r="S852" s="216"/>
      <c r="T852" s="217"/>
      <c r="AT852" s="218" t="s">
        <v>248</v>
      </c>
      <c r="AU852" s="218" t="s">
        <v>78</v>
      </c>
      <c r="AV852" s="14" t="s">
        <v>78</v>
      </c>
      <c r="AW852" s="14" t="s">
        <v>31</v>
      </c>
      <c r="AX852" s="14" t="s">
        <v>69</v>
      </c>
      <c r="AY852" s="218" t="s">
        <v>231</v>
      </c>
    </row>
    <row r="853" spans="1:65" s="15" customFormat="1" ht="11.25">
      <c r="B853" s="219"/>
      <c r="C853" s="220"/>
      <c r="D853" s="193" t="s">
        <v>248</v>
      </c>
      <c r="E853" s="221" t="s">
        <v>19</v>
      </c>
      <c r="F853" s="222" t="s">
        <v>260</v>
      </c>
      <c r="G853" s="220"/>
      <c r="H853" s="223">
        <v>120.233</v>
      </c>
      <c r="I853" s="224"/>
      <c r="J853" s="220"/>
      <c r="K853" s="220"/>
      <c r="L853" s="225"/>
      <c r="M853" s="226"/>
      <c r="N853" s="227"/>
      <c r="O853" s="227"/>
      <c r="P853" s="227"/>
      <c r="Q853" s="227"/>
      <c r="R853" s="227"/>
      <c r="S853" s="227"/>
      <c r="T853" s="228"/>
      <c r="AT853" s="229" t="s">
        <v>248</v>
      </c>
      <c r="AU853" s="229" t="s">
        <v>78</v>
      </c>
      <c r="AV853" s="15" t="s">
        <v>238</v>
      </c>
      <c r="AW853" s="15" t="s">
        <v>31</v>
      </c>
      <c r="AX853" s="15" t="s">
        <v>76</v>
      </c>
      <c r="AY853" s="229" t="s">
        <v>231</v>
      </c>
    </row>
    <row r="854" spans="1:65" s="2" customFormat="1" ht="24.2" customHeight="1">
      <c r="A854" s="36"/>
      <c r="B854" s="37"/>
      <c r="C854" s="247" t="s">
        <v>2075</v>
      </c>
      <c r="D854" s="247" t="s">
        <v>638</v>
      </c>
      <c r="E854" s="248" t="s">
        <v>2076</v>
      </c>
      <c r="F854" s="249" t="s">
        <v>2077</v>
      </c>
      <c r="G854" s="250" t="s">
        <v>243</v>
      </c>
      <c r="H854" s="251">
        <v>138.38300000000001</v>
      </c>
      <c r="I854" s="252"/>
      <c r="J854" s="253">
        <f>ROUND(I854*H854,2)</f>
        <v>0</v>
      </c>
      <c r="K854" s="249" t="s">
        <v>244</v>
      </c>
      <c r="L854" s="254"/>
      <c r="M854" s="255" t="s">
        <v>19</v>
      </c>
      <c r="N854" s="256" t="s">
        <v>40</v>
      </c>
      <c r="O854" s="66"/>
      <c r="P854" s="189">
        <f>O854*H854</f>
        <v>0</v>
      </c>
      <c r="Q854" s="189">
        <v>1.3999999999999999E-4</v>
      </c>
      <c r="R854" s="189">
        <f>Q854*H854</f>
        <v>1.9373620000000001E-2</v>
      </c>
      <c r="S854" s="189">
        <v>0</v>
      </c>
      <c r="T854" s="190">
        <f>S854*H854</f>
        <v>0</v>
      </c>
      <c r="U854" s="36"/>
      <c r="V854" s="36"/>
      <c r="W854" s="36"/>
      <c r="X854" s="36"/>
      <c r="Y854" s="36"/>
      <c r="Z854" s="36"/>
      <c r="AA854" s="36"/>
      <c r="AB854" s="36"/>
      <c r="AC854" s="36"/>
      <c r="AD854" s="36"/>
      <c r="AE854" s="36"/>
      <c r="AR854" s="191" t="s">
        <v>423</v>
      </c>
      <c r="AT854" s="191" t="s">
        <v>638</v>
      </c>
      <c r="AU854" s="191" t="s">
        <v>78</v>
      </c>
      <c r="AY854" s="19" t="s">
        <v>231</v>
      </c>
      <c r="BE854" s="192">
        <f>IF(N854="základní",J854,0)</f>
        <v>0</v>
      </c>
      <c r="BF854" s="192">
        <f>IF(N854="snížená",J854,0)</f>
        <v>0</v>
      </c>
      <c r="BG854" s="192">
        <f>IF(N854="zákl. přenesená",J854,0)</f>
        <v>0</v>
      </c>
      <c r="BH854" s="192">
        <f>IF(N854="sníž. přenesená",J854,0)</f>
        <v>0</v>
      </c>
      <c r="BI854" s="192">
        <f>IF(N854="nulová",J854,0)</f>
        <v>0</v>
      </c>
      <c r="BJ854" s="19" t="s">
        <v>76</v>
      </c>
      <c r="BK854" s="192">
        <f>ROUND(I854*H854,2)</f>
        <v>0</v>
      </c>
      <c r="BL854" s="19" t="s">
        <v>331</v>
      </c>
      <c r="BM854" s="191" t="s">
        <v>2078</v>
      </c>
    </row>
    <row r="855" spans="1:65" s="14" customFormat="1" ht="11.25">
      <c r="B855" s="208"/>
      <c r="C855" s="209"/>
      <c r="D855" s="193" t="s">
        <v>248</v>
      </c>
      <c r="E855" s="210" t="s">
        <v>19</v>
      </c>
      <c r="F855" s="211" t="s">
        <v>2079</v>
      </c>
      <c r="G855" s="209"/>
      <c r="H855" s="212">
        <v>138.38300000000001</v>
      </c>
      <c r="I855" s="213"/>
      <c r="J855" s="209"/>
      <c r="K855" s="209"/>
      <c r="L855" s="214"/>
      <c r="M855" s="215"/>
      <c r="N855" s="216"/>
      <c r="O855" s="216"/>
      <c r="P855" s="216"/>
      <c r="Q855" s="216"/>
      <c r="R855" s="216"/>
      <c r="S855" s="216"/>
      <c r="T855" s="217"/>
      <c r="AT855" s="218" t="s">
        <v>248</v>
      </c>
      <c r="AU855" s="218" t="s">
        <v>78</v>
      </c>
      <c r="AV855" s="14" t="s">
        <v>78</v>
      </c>
      <c r="AW855" s="14" t="s">
        <v>31</v>
      </c>
      <c r="AX855" s="14" t="s">
        <v>76</v>
      </c>
      <c r="AY855" s="218" t="s">
        <v>231</v>
      </c>
    </row>
    <row r="856" spans="1:65" s="2" customFormat="1" ht="37.9" customHeight="1">
      <c r="A856" s="36"/>
      <c r="B856" s="37"/>
      <c r="C856" s="180" t="s">
        <v>2080</v>
      </c>
      <c r="D856" s="180" t="s">
        <v>234</v>
      </c>
      <c r="E856" s="181" t="s">
        <v>2081</v>
      </c>
      <c r="F856" s="182" t="s">
        <v>2082</v>
      </c>
      <c r="G856" s="183" t="s">
        <v>243</v>
      </c>
      <c r="H856" s="184">
        <v>44.003</v>
      </c>
      <c r="I856" s="185"/>
      <c r="J856" s="186">
        <f>ROUND(I856*H856,2)</f>
        <v>0</v>
      </c>
      <c r="K856" s="182" t="s">
        <v>244</v>
      </c>
      <c r="L856" s="41"/>
      <c r="M856" s="187" t="s">
        <v>19</v>
      </c>
      <c r="N856" s="188" t="s">
        <v>40</v>
      </c>
      <c r="O856" s="66"/>
      <c r="P856" s="189">
        <f>O856*H856</f>
        <v>0</v>
      </c>
      <c r="Q856" s="189">
        <v>0</v>
      </c>
      <c r="R856" s="189">
        <f>Q856*H856</f>
        <v>0</v>
      </c>
      <c r="S856" s="189">
        <v>0</v>
      </c>
      <c r="T856" s="190">
        <f>S856*H856</f>
        <v>0</v>
      </c>
      <c r="U856" s="36"/>
      <c r="V856" s="36"/>
      <c r="W856" s="36"/>
      <c r="X856" s="36"/>
      <c r="Y856" s="36"/>
      <c r="Z856" s="36"/>
      <c r="AA856" s="36"/>
      <c r="AB856" s="36"/>
      <c r="AC856" s="36"/>
      <c r="AD856" s="36"/>
      <c r="AE856" s="36"/>
      <c r="AR856" s="191" t="s">
        <v>331</v>
      </c>
      <c r="AT856" s="191" t="s">
        <v>234</v>
      </c>
      <c r="AU856" s="191" t="s">
        <v>78</v>
      </c>
      <c r="AY856" s="19" t="s">
        <v>231</v>
      </c>
      <c r="BE856" s="192">
        <f>IF(N856="základní",J856,0)</f>
        <v>0</v>
      </c>
      <c r="BF856" s="192">
        <f>IF(N856="snížená",J856,0)</f>
        <v>0</v>
      </c>
      <c r="BG856" s="192">
        <f>IF(N856="zákl. přenesená",J856,0)</f>
        <v>0</v>
      </c>
      <c r="BH856" s="192">
        <f>IF(N856="sníž. přenesená",J856,0)</f>
        <v>0</v>
      </c>
      <c r="BI856" s="192">
        <f>IF(N856="nulová",J856,0)</f>
        <v>0</v>
      </c>
      <c r="BJ856" s="19" t="s">
        <v>76</v>
      </c>
      <c r="BK856" s="192">
        <f>ROUND(I856*H856,2)</f>
        <v>0</v>
      </c>
      <c r="BL856" s="19" t="s">
        <v>331</v>
      </c>
      <c r="BM856" s="191" t="s">
        <v>2083</v>
      </c>
    </row>
    <row r="857" spans="1:65" s="2" customFormat="1" ht="68.25">
      <c r="A857" s="36"/>
      <c r="B857" s="37"/>
      <c r="C857" s="38"/>
      <c r="D857" s="193" t="s">
        <v>246</v>
      </c>
      <c r="E857" s="38"/>
      <c r="F857" s="194" t="s">
        <v>2074</v>
      </c>
      <c r="G857" s="38"/>
      <c r="H857" s="38"/>
      <c r="I857" s="195"/>
      <c r="J857" s="38"/>
      <c r="K857" s="38"/>
      <c r="L857" s="41"/>
      <c r="M857" s="196"/>
      <c r="N857" s="197"/>
      <c r="O857" s="66"/>
      <c r="P857" s="66"/>
      <c r="Q857" s="66"/>
      <c r="R857" s="66"/>
      <c r="S857" s="66"/>
      <c r="T857" s="67"/>
      <c r="U857" s="36"/>
      <c r="V857" s="36"/>
      <c r="W857" s="36"/>
      <c r="X857" s="36"/>
      <c r="Y857" s="36"/>
      <c r="Z857" s="36"/>
      <c r="AA857" s="36"/>
      <c r="AB857" s="36"/>
      <c r="AC857" s="36"/>
      <c r="AD857" s="36"/>
      <c r="AE857" s="36"/>
      <c r="AT857" s="19" t="s">
        <v>246</v>
      </c>
      <c r="AU857" s="19" t="s">
        <v>78</v>
      </c>
    </row>
    <row r="858" spans="1:65" s="13" customFormat="1" ht="11.25">
      <c r="B858" s="198"/>
      <c r="C858" s="199"/>
      <c r="D858" s="193" t="s">
        <v>248</v>
      </c>
      <c r="E858" s="200" t="s">
        <v>19</v>
      </c>
      <c r="F858" s="201" t="s">
        <v>1907</v>
      </c>
      <c r="G858" s="199"/>
      <c r="H858" s="200" t="s">
        <v>19</v>
      </c>
      <c r="I858" s="202"/>
      <c r="J858" s="199"/>
      <c r="K858" s="199"/>
      <c r="L858" s="203"/>
      <c r="M858" s="204"/>
      <c r="N858" s="205"/>
      <c r="O858" s="205"/>
      <c r="P858" s="205"/>
      <c r="Q858" s="205"/>
      <c r="R858" s="205"/>
      <c r="S858" s="205"/>
      <c r="T858" s="206"/>
      <c r="AT858" s="207" t="s">
        <v>248</v>
      </c>
      <c r="AU858" s="207" t="s">
        <v>78</v>
      </c>
      <c r="AV858" s="13" t="s">
        <v>76</v>
      </c>
      <c r="AW858" s="13" t="s">
        <v>31</v>
      </c>
      <c r="AX858" s="13" t="s">
        <v>69</v>
      </c>
      <c r="AY858" s="207" t="s">
        <v>231</v>
      </c>
    </row>
    <row r="859" spans="1:65" s="14" customFormat="1" ht="11.25">
      <c r="B859" s="208"/>
      <c r="C859" s="209"/>
      <c r="D859" s="193" t="s">
        <v>248</v>
      </c>
      <c r="E859" s="210" t="s">
        <v>19</v>
      </c>
      <c r="F859" s="211" t="s">
        <v>1959</v>
      </c>
      <c r="G859" s="209"/>
      <c r="H859" s="212">
        <v>44.003</v>
      </c>
      <c r="I859" s="213"/>
      <c r="J859" s="209"/>
      <c r="K859" s="209"/>
      <c r="L859" s="214"/>
      <c r="M859" s="215"/>
      <c r="N859" s="216"/>
      <c r="O859" s="216"/>
      <c r="P859" s="216"/>
      <c r="Q859" s="216"/>
      <c r="R859" s="216"/>
      <c r="S859" s="216"/>
      <c r="T859" s="217"/>
      <c r="AT859" s="218" t="s">
        <v>248</v>
      </c>
      <c r="AU859" s="218" t="s">
        <v>78</v>
      </c>
      <c r="AV859" s="14" t="s">
        <v>78</v>
      </c>
      <c r="AW859" s="14" t="s">
        <v>31</v>
      </c>
      <c r="AX859" s="14" t="s">
        <v>76</v>
      </c>
      <c r="AY859" s="218" t="s">
        <v>231</v>
      </c>
    </row>
    <row r="860" spans="1:65" s="2" customFormat="1" ht="16.5" customHeight="1">
      <c r="A860" s="36"/>
      <c r="B860" s="37"/>
      <c r="C860" s="247" t="s">
        <v>2084</v>
      </c>
      <c r="D860" s="247" t="s">
        <v>638</v>
      </c>
      <c r="E860" s="248" t="s">
        <v>2085</v>
      </c>
      <c r="F860" s="249" t="s">
        <v>2086</v>
      </c>
      <c r="G860" s="250" t="s">
        <v>243</v>
      </c>
      <c r="H860" s="251">
        <v>50.603000000000002</v>
      </c>
      <c r="I860" s="252"/>
      <c r="J860" s="253">
        <f>ROUND(I860*H860,2)</f>
        <v>0</v>
      </c>
      <c r="K860" s="249" t="s">
        <v>19</v>
      </c>
      <c r="L860" s="254"/>
      <c r="M860" s="255" t="s">
        <v>19</v>
      </c>
      <c r="N860" s="256" t="s">
        <v>40</v>
      </c>
      <c r="O860" s="66"/>
      <c r="P860" s="189">
        <f>O860*H860</f>
        <v>0</v>
      </c>
      <c r="Q860" s="189">
        <v>2.9999999999999997E-4</v>
      </c>
      <c r="R860" s="189">
        <f>Q860*H860</f>
        <v>1.5180899999999999E-2</v>
      </c>
      <c r="S860" s="189">
        <v>0</v>
      </c>
      <c r="T860" s="190">
        <f>S860*H860</f>
        <v>0</v>
      </c>
      <c r="U860" s="36"/>
      <c r="V860" s="36"/>
      <c r="W860" s="36"/>
      <c r="X860" s="36"/>
      <c r="Y860" s="36"/>
      <c r="Z860" s="36"/>
      <c r="AA860" s="36"/>
      <c r="AB860" s="36"/>
      <c r="AC860" s="36"/>
      <c r="AD860" s="36"/>
      <c r="AE860" s="36"/>
      <c r="AR860" s="191" t="s">
        <v>423</v>
      </c>
      <c r="AT860" s="191" t="s">
        <v>638</v>
      </c>
      <c r="AU860" s="191" t="s">
        <v>78</v>
      </c>
      <c r="AY860" s="19" t="s">
        <v>231</v>
      </c>
      <c r="BE860" s="192">
        <f>IF(N860="základní",J860,0)</f>
        <v>0</v>
      </c>
      <c r="BF860" s="192">
        <f>IF(N860="snížená",J860,0)</f>
        <v>0</v>
      </c>
      <c r="BG860" s="192">
        <f>IF(N860="zákl. přenesená",J860,0)</f>
        <v>0</v>
      </c>
      <c r="BH860" s="192">
        <f>IF(N860="sníž. přenesená",J860,0)</f>
        <v>0</v>
      </c>
      <c r="BI860" s="192">
        <f>IF(N860="nulová",J860,0)</f>
        <v>0</v>
      </c>
      <c r="BJ860" s="19" t="s">
        <v>76</v>
      </c>
      <c r="BK860" s="192">
        <f>ROUND(I860*H860,2)</f>
        <v>0</v>
      </c>
      <c r="BL860" s="19" t="s">
        <v>331</v>
      </c>
      <c r="BM860" s="191" t="s">
        <v>2087</v>
      </c>
    </row>
    <row r="861" spans="1:65" s="13" customFormat="1" ht="11.25">
      <c r="B861" s="198"/>
      <c r="C861" s="199"/>
      <c r="D861" s="193" t="s">
        <v>248</v>
      </c>
      <c r="E861" s="200" t="s">
        <v>19</v>
      </c>
      <c r="F861" s="201" t="s">
        <v>1907</v>
      </c>
      <c r="G861" s="199"/>
      <c r="H861" s="200" t="s">
        <v>19</v>
      </c>
      <c r="I861" s="202"/>
      <c r="J861" s="199"/>
      <c r="K861" s="199"/>
      <c r="L861" s="203"/>
      <c r="M861" s="204"/>
      <c r="N861" s="205"/>
      <c r="O861" s="205"/>
      <c r="P861" s="205"/>
      <c r="Q861" s="205"/>
      <c r="R861" s="205"/>
      <c r="S861" s="205"/>
      <c r="T861" s="206"/>
      <c r="AT861" s="207" t="s">
        <v>248</v>
      </c>
      <c r="AU861" s="207" t="s">
        <v>78</v>
      </c>
      <c r="AV861" s="13" t="s">
        <v>76</v>
      </c>
      <c r="AW861" s="13" t="s">
        <v>31</v>
      </c>
      <c r="AX861" s="13" t="s">
        <v>69</v>
      </c>
      <c r="AY861" s="207" t="s">
        <v>231</v>
      </c>
    </row>
    <row r="862" spans="1:65" s="14" customFormat="1" ht="11.25">
      <c r="B862" s="208"/>
      <c r="C862" s="209"/>
      <c r="D862" s="193" t="s">
        <v>248</v>
      </c>
      <c r="E862" s="210" t="s">
        <v>19</v>
      </c>
      <c r="F862" s="211" t="s">
        <v>2088</v>
      </c>
      <c r="G862" s="209"/>
      <c r="H862" s="212">
        <v>50.603000000000002</v>
      </c>
      <c r="I862" s="213"/>
      <c r="J862" s="209"/>
      <c r="K862" s="209"/>
      <c r="L862" s="214"/>
      <c r="M862" s="215"/>
      <c r="N862" s="216"/>
      <c r="O862" s="216"/>
      <c r="P862" s="216"/>
      <c r="Q862" s="216"/>
      <c r="R862" s="216"/>
      <c r="S862" s="216"/>
      <c r="T862" s="217"/>
      <c r="AT862" s="218" t="s">
        <v>248</v>
      </c>
      <c r="AU862" s="218" t="s">
        <v>78</v>
      </c>
      <c r="AV862" s="14" t="s">
        <v>78</v>
      </c>
      <c r="AW862" s="14" t="s">
        <v>31</v>
      </c>
      <c r="AX862" s="14" t="s">
        <v>76</v>
      </c>
      <c r="AY862" s="218" t="s">
        <v>231</v>
      </c>
    </row>
    <row r="863" spans="1:65" s="2" customFormat="1" ht="44.25" customHeight="1">
      <c r="A863" s="36"/>
      <c r="B863" s="37"/>
      <c r="C863" s="180" t="s">
        <v>2089</v>
      </c>
      <c r="D863" s="180" t="s">
        <v>234</v>
      </c>
      <c r="E863" s="181" t="s">
        <v>2090</v>
      </c>
      <c r="F863" s="182" t="s">
        <v>2091</v>
      </c>
      <c r="G863" s="183" t="s">
        <v>404</v>
      </c>
      <c r="H863" s="184">
        <v>3.5999999999999997E-2</v>
      </c>
      <c r="I863" s="185"/>
      <c r="J863" s="186">
        <f>ROUND(I863*H863,2)</f>
        <v>0</v>
      </c>
      <c r="K863" s="182" t="s">
        <v>244</v>
      </c>
      <c r="L863" s="41"/>
      <c r="M863" s="187" t="s">
        <v>19</v>
      </c>
      <c r="N863" s="188" t="s">
        <v>40</v>
      </c>
      <c r="O863" s="66"/>
      <c r="P863" s="189">
        <f>O863*H863</f>
        <v>0</v>
      </c>
      <c r="Q863" s="189">
        <v>0</v>
      </c>
      <c r="R863" s="189">
        <f>Q863*H863</f>
        <v>0</v>
      </c>
      <c r="S863" s="189">
        <v>0</v>
      </c>
      <c r="T863" s="190">
        <f>S863*H863</f>
        <v>0</v>
      </c>
      <c r="U863" s="36"/>
      <c r="V863" s="36"/>
      <c r="W863" s="36"/>
      <c r="X863" s="36"/>
      <c r="Y863" s="36"/>
      <c r="Z863" s="36"/>
      <c r="AA863" s="36"/>
      <c r="AB863" s="36"/>
      <c r="AC863" s="36"/>
      <c r="AD863" s="36"/>
      <c r="AE863" s="36"/>
      <c r="AR863" s="191" t="s">
        <v>331</v>
      </c>
      <c r="AT863" s="191" t="s">
        <v>234</v>
      </c>
      <c r="AU863" s="191" t="s">
        <v>78</v>
      </c>
      <c r="AY863" s="19" t="s">
        <v>231</v>
      </c>
      <c r="BE863" s="192">
        <f>IF(N863="základní",J863,0)</f>
        <v>0</v>
      </c>
      <c r="BF863" s="192">
        <f>IF(N863="snížená",J863,0)</f>
        <v>0</v>
      </c>
      <c r="BG863" s="192">
        <f>IF(N863="zákl. přenesená",J863,0)</f>
        <v>0</v>
      </c>
      <c r="BH863" s="192">
        <f>IF(N863="sníž. přenesená",J863,0)</f>
        <v>0</v>
      </c>
      <c r="BI863" s="192">
        <f>IF(N863="nulová",J863,0)</f>
        <v>0</v>
      </c>
      <c r="BJ863" s="19" t="s">
        <v>76</v>
      </c>
      <c r="BK863" s="192">
        <f>ROUND(I863*H863,2)</f>
        <v>0</v>
      </c>
      <c r="BL863" s="19" t="s">
        <v>331</v>
      </c>
      <c r="BM863" s="191" t="s">
        <v>2092</v>
      </c>
    </row>
    <row r="864" spans="1:65" s="2" customFormat="1" ht="126.75">
      <c r="A864" s="36"/>
      <c r="B864" s="37"/>
      <c r="C864" s="38"/>
      <c r="D864" s="193" t="s">
        <v>246</v>
      </c>
      <c r="E864" s="38"/>
      <c r="F864" s="194" t="s">
        <v>2093</v>
      </c>
      <c r="G864" s="38"/>
      <c r="H864" s="38"/>
      <c r="I864" s="195"/>
      <c r="J864" s="38"/>
      <c r="K864" s="38"/>
      <c r="L864" s="41"/>
      <c r="M864" s="196"/>
      <c r="N864" s="197"/>
      <c r="O864" s="66"/>
      <c r="P864" s="66"/>
      <c r="Q864" s="66"/>
      <c r="R864" s="66"/>
      <c r="S864" s="66"/>
      <c r="T864" s="67"/>
      <c r="U864" s="36"/>
      <c r="V864" s="36"/>
      <c r="W864" s="36"/>
      <c r="X864" s="36"/>
      <c r="Y864" s="36"/>
      <c r="Z864" s="36"/>
      <c r="AA864" s="36"/>
      <c r="AB864" s="36"/>
      <c r="AC864" s="36"/>
      <c r="AD864" s="36"/>
      <c r="AE864" s="36"/>
      <c r="AT864" s="19" t="s">
        <v>246</v>
      </c>
      <c r="AU864" s="19" t="s">
        <v>78</v>
      </c>
    </row>
    <row r="865" spans="1:65" s="12" customFormat="1" ht="22.9" customHeight="1">
      <c r="B865" s="164"/>
      <c r="C865" s="165"/>
      <c r="D865" s="166" t="s">
        <v>68</v>
      </c>
      <c r="E865" s="178" t="s">
        <v>2094</v>
      </c>
      <c r="F865" s="178" t="s">
        <v>2095</v>
      </c>
      <c r="G865" s="165"/>
      <c r="H865" s="165"/>
      <c r="I865" s="168"/>
      <c r="J865" s="179">
        <f>BK865</f>
        <v>0</v>
      </c>
      <c r="K865" s="165"/>
      <c r="L865" s="170"/>
      <c r="M865" s="171"/>
      <c r="N865" s="172"/>
      <c r="O865" s="172"/>
      <c r="P865" s="173">
        <f>SUM(P866:P885)</f>
        <v>0</v>
      </c>
      <c r="Q865" s="172"/>
      <c r="R865" s="173">
        <f>SUM(R866:R885)</f>
        <v>0</v>
      </c>
      <c r="S865" s="172"/>
      <c r="T865" s="174">
        <f>SUM(T866:T885)</f>
        <v>0</v>
      </c>
      <c r="AR865" s="175" t="s">
        <v>78</v>
      </c>
      <c r="AT865" s="176" t="s">
        <v>68</v>
      </c>
      <c r="AU865" s="176" t="s">
        <v>76</v>
      </c>
      <c r="AY865" s="175" t="s">
        <v>231</v>
      </c>
      <c r="BK865" s="177">
        <f>SUM(BK866:BK885)</f>
        <v>0</v>
      </c>
    </row>
    <row r="866" spans="1:65" s="2" customFormat="1" ht="49.15" customHeight="1">
      <c r="A866" s="36"/>
      <c r="B866" s="37"/>
      <c r="C866" s="180" t="s">
        <v>2096</v>
      </c>
      <c r="D866" s="180" t="s">
        <v>234</v>
      </c>
      <c r="E866" s="181" t="s">
        <v>2097</v>
      </c>
      <c r="F866" s="182" t="s">
        <v>2098</v>
      </c>
      <c r="G866" s="183" t="s">
        <v>237</v>
      </c>
      <c r="H866" s="184">
        <v>1</v>
      </c>
      <c r="I866" s="185"/>
      <c r="J866" s="186">
        <f>ROUND(I866*H866,2)</f>
        <v>0</v>
      </c>
      <c r="K866" s="182" t="s">
        <v>19</v>
      </c>
      <c r="L866" s="41"/>
      <c r="M866" s="187" t="s">
        <v>19</v>
      </c>
      <c r="N866" s="188" t="s">
        <v>40</v>
      </c>
      <c r="O866" s="66"/>
      <c r="P866" s="189">
        <f>O866*H866</f>
        <v>0</v>
      </c>
      <c r="Q866" s="189">
        <v>0</v>
      </c>
      <c r="R866" s="189">
        <f>Q866*H866</f>
        <v>0</v>
      </c>
      <c r="S866" s="189">
        <v>0</v>
      </c>
      <c r="T866" s="190">
        <f>S866*H866</f>
        <v>0</v>
      </c>
      <c r="U866" s="36"/>
      <c r="V866" s="36"/>
      <c r="W866" s="36"/>
      <c r="X866" s="36"/>
      <c r="Y866" s="36"/>
      <c r="Z866" s="36"/>
      <c r="AA866" s="36"/>
      <c r="AB866" s="36"/>
      <c r="AC866" s="36"/>
      <c r="AD866" s="36"/>
      <c r="AE866" s="36"/>
      <c r="AR866" s="191" t="s">
        <v>331</v>
      </c>
      <c r="AT866" s="191" t="s">
        <v>234</v>
      </c>
      <c r="AU866" s="191" t="s">
        <v>78</v>
      </c>
      <c r="AY866" s="19" t="s">
        <v>231</v>
      </c>
      <c r="BE866" s="192">
        <f>IF(N866="základní",J866,0)</f>
        <v>0</v>
      </c>
      <c r="BF866" s="192">
        <f>IF(N866="snížená",J866,0)</f>
        <v>0</v>
      </c>
      <c r="BG866" s="192">
        <f>IF(N866="zákl. přenesená",J866,0)</f>
        <v>0</v>
      </c>
      <c r="BH866" s="192">
        <f>IF(N866="sníž. přenesená",J866,0)</f>
        <v>0</v>
      </c>
      <c r="BI866" s="192">
        <f>IF(N866="nulová",J866,0)</f>
        <v>0</v>
      </c>
      <c r="BJ866" s="19" t="s">
        <v>76</v>
      </c>
      <c r="BK866" s="192">
        <f>ROUND(I866*H866,2)</f>
        <v>0</v>
      </c>
      <c r="BL866" s="19" t="s">
        <v>331</v>
      </c>
      <c r="BM866" s="191" t="s">
        <v>2099</v>
      </c>
    </row>
    <row r="867" spans="1:65" s="2" customFormat="1" ht="62.65" customHeight="1">
      <c r="A867" s="36"/>
      <c r="B867" s="37"/>
      <c r="C867" s="180" t="s">
        <v>2100</v>
      </c>
      <c r="D867" s="180" t="s">
        <v>234</v>
      </c>
      <c r="E867" s="181" t="s">
        <v>2101</v>
      </c>
      <c r="F867" s="182" t="s">
        <v>2102</v>
      </c>
      <c r="G867" s="183" t="s">
        <v>237</v>
      </c>
      <c r="H867" s="184">
        <v>1</v>
      </c>
      <c r="I867" s="185"/>
      <c r="J867" s="186">
        <f>ROUND(I867*H867,2)</f>
        <v>0</v>
      </c>
      <c r="K867" s="182" t="s">
        <v>19</v>
      </c>
      <c r="L867" s="41"/>
      <c r="M867" s="187" t="s">
        <v>19</v>
      </c>
      <c r="N867" s="188" t="s">
        <v>40</v>
      </c>
      <c r="O867" s="66"/>
      <c r="P867" s="189">
        <f>O867*H867</f>
        <v>0</v>
      </c>
      <c r="Q867" s="189">
        <v>0</v>
      </c>
      <c r="R867" s="189">
        <f>Q867*H867</f>
        <v>0</v>
      </c>
      <c r="S867" s="189">
        <v>0</v>
      </c>
      <c r="T867" s="190">
        <f>S867*H867</f>
        <v>0</v>
      </c>
      <c r="U867" s="36"/>
      <c r="V867" s="36"/>
      <c r="W867" s="36"/>
      <c r="X867" s="36"/>
      <c r="Y867" s="36"/>
      <c r="Z867" s="36"/>
      <c r="AA867" s="36"/>
      <c r="AB867" s="36"/>
      <c r="AC867" s="36"/>
      <c r="AD867" s="36"/>
      <c r="AE867" s="36"/>
      <c r="AR867" s="191" t="s">
        <v>331</v>
      </c>
      <c r="AT867" s="191" t="s">
        <v>234</v>
      </c>
      <c r="AU867" s="191" t="s">
        <v>78</v>
      </c>
      <c r="AY867" s="19" t="s">
        <v>231</v>
      </c>
      <c r="BE867" s="192">
        <f>IF(N867="základní",J867,0)</f>
        <v>0</v>
      </c>
      <c r="BF867" s="192">
        <f>IF(N867="snížená",J867,0)</f>
        <v>0</v>
      </c>
      <c r="BG867" s="192">
        <f>IF(N867="zákl. přenesená",J867,0)</f>
        <v>0</v>
      </c>
      <c r="BH867" s="192">
        <f>IF(N867="sníž. přenesená",J867,0)</f>
        <v>0</v>
      </c>
      <c r="BI867" s="192">
        <f>IF(N867="nulová",J867,0)</f>
        <v>0</v>
      </c>
      <c r="BJ867" s="19" t="s">
        <v>76</v>
      </c>
      <c r="BK867" s="192">
        <f>ROUND(I867*H867,2)</f>
        <v>0</v>
      </c>
      <c r="BL867" s="19" t="s">
        <v>331</v>
      </c>
      <c r="BM867" s="191" t="s">
        <v>2103</v>
      </c>
    </row>
    <row r="868" spans="1:65" s="2" customFormat="1" ht="49.15" customHeight="1">
      <c r="A868" s="36"/>
      <c r="B868" s="37"/>
      <c r="C868" s="180" t="s">
        <v>2104</v>
      </c>
      <c r="D868" s="180" t="s">
        <v>234</v>
      </c>
      <c r="E868" s="181" t="s">
        <v>2105</v>
      </c>
      <c r="F868" s="182" t="s">
        <v>2106</v>
      </c>
      <c r="G868" s="183" t="s">
        <v>243</v>
      </c>
      <c r="H868" s="184">
        <v>197.893</v>
      </c>
      <c r="I868" s="185"/>
      <c r="J868" s="186">
        <f>ROUND(I868*H868,2)</f>
        <v>0</v>
      </c>
      <c r="K868" s="182" t="s">
        <v>19</v>
      </c>
      <c r="L868" s="41"/>
      <c r="M868" s="187" t="s">
        <v>19</v>
      </c>
      <c r="N868" s="188" t="s">
        <v>40</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331</v>
      </c>
      <c r="AT868" s="191" t="s">
        <v>234</v>
      </c>
      <c r="AU868" s="191" t="s">
        <v>78</v>
      </c>
      <c r="AY868" s="19" t="s">
        <v>231</v>
      </c>
      <c r="BE868" s="192">
        <f>IF(N868="základní",J868,0)</f>
        <v>0</v>
      </c>
      <c r="BF868" s="192">
        <f>IF(N868="snížená",J868,0)</f>
        <v>0</v>
      </c>
      <c r="BG868" s="192">
        <f>IF(N868="zákl. přenesená",J868,0)</f>
        <v>0</v>
      </c>
      <c r="BH868" s="192">
        <f>IF(N868="sníž. přenesená",J868,0)</f>
        <v>0</v>
      </c>
      <c r="BI868" s="192">
        <f>IF(N868="nulová",J868,0)</f>
        <v>0</v>
      </c>
      <c r="BJ868" s="19" t="s">
        <v>76</v>
      </c>
      <c r="BK868" s="192">
        <f>ROUND(I868*H868,2)</f>
        <v>0</v>
      </c>
      <c r="BL868" s="19" t="s">
        <v>331</v>
      </c>
      <c r="BM868" s="191" t="s">
        <v>2107</v>
      </c>
    </row>
    <row r="869" spans="1:65" s="13" customFormat="1" ht="11.25">
      <c r="B869" s="198"/>
      <c r="C869" s="199"/>
      <c r="D869" s="193" t="s">
        <v>248</v>
      </c>
      <c r="E869" s="200" t="s">
        <v>19</v>
      </c>
      <c r="F869" s="201" t="s">
        <v>2108</v>
      </c>
      <c r="G869" s="199"/>
      <c r="H869" s="200" t="s">
        <v>19</v>
      </c>
      <c r="I869" s="202"/>
      <c r="J869" s="199"/>
      <c r="K869" s="199"/>
      <c r="L869" s="203"/>
      <c r="M869" s="204"/>
      <c r="N869" s="205"/>
      <c r="O869" s="205"/>
      <c r="P869" s="205"/>
      <c r="Q869" s="205"/>
      <c r="R869" s="205"/>
      <c r="S869" s="205"/>
      <c r="T869" s="206"/>
      <c r="AT869" s="207" t="s">
        <v>248</v>
      </c>
      <c r="AU869" s="207" t="s">
        <v>78</v>
      </c>
      <c r="AV869" s="13" t="s">
        <v>76</v>
      </c>
      <c r="AW869" s="13" t="s">
        <v>31</v>
      </c>
      <c r="AX869" s="13" t="s">
        <v>69</v>
      </c>
      <c r="AY869" s="207" t="s">
        <v>231</v>
      </c>
    </row>
    <row r="870" spans="1:65" s="14" customFormat="1" ht="11.25">
      <c r="B870" s="208"/>
      <c r="C870" s="209"/>
      <c r="D870" s="193" t="s">
        <v>248</v>
      </c>
      <c r="E870" s="210" t="s">
        <v>19</v>
      </c>
      <c r="F870" s="211" t="s">
        <v>2109</v>
      </c>
      <c r="G870" s="209"/>
      <c r="H870" s="212">
        <v>197.893</v>
      </c>
      <c r="I870" s="213"/>
      <c r="J870" s="209"/>
      <c r="K870" s="209"/>
      <c r="L870" s="214"/>
      <c r="M870" s="215"/>
      <c r="N870" s="216"/>
      <c r="O870" s="216"/>
      <c r="P870" s="216"/>
      <c r="Q870" s="216"/>
      <c r="R870" s="216"/>
      <c r="S870" s="216"/>
      <c r="T870" s="217"/>
      <c r="AT870" s="218" t="s">
        <v>248</v>
      </c>
      <c r="AU870" s="218" t="s">
        <v>78</v>
      </c>
      <c r="AV870" s="14" t="s">
        <v>78</v>
      </c>
      <c r="AW870" s="14" t="s">
        <v>31</v>
      </c>
      <c r="AX870" s="14" t="s">
        <v>76</v>
      </c>
      <c r="AY870" s="218" t="s">
        <v>231</v>
      </c>
    </row>
    <row r="871" spans="1:65" s="2" customFormat="1" ht="78" customHeight="1">
      <c r="A871" s="36"/>
      <c r="B871" s="37"/>
      <c r="C871" s="180" t="s">
        <v>2110</v>
      </c>
      <c r="D871" s="180" t="s">
        <v>234</v>
      </c>
      <c r="E871" s="181" t="s">
        <v>2111</v>
      </c>
      <c r="F871" s="182" t="s">
        <v>2112</v>
      </c>
      <c r="G871" s="183" t="s">
        <v>243</v>
      </c>
      <c r="H871" s="184">
        <v>204.55</v>
      </c>
      <c r="I871" s="185"/>
      <c r="J871" s="186">
        <f>ROUND(I871*H871,2)</f>
        <v>0</v>
      </c>
      <c r="K871" s="182" t="s">
        <v>19</v>
      </c>
      <c r="L871" s="41"/>
      <c r="M871" s="187" t="s">
        <v>19</v>
      </c>
      <c r="N871" s="188" t="s">
        <v>40</v>
      </c>
      <c r="O871" s="66"/>
      <c r="P871" s="189">
        <f>O871*H871</f>
        <v>0</v>
      </c>
      <c r="Q871" s="189">
        <v>0</v>
      </c>
      <c r="R871" s="189">
        <f>Q871*H871</f>
        <v>0</v>
      </c>
      <c r="S871" s="189">
        <v>0</v>
      </c>
      <c r="T871" s="190">
        <f>S871*H871</f>
        <v>0</v>
      </c>
      <c r="U871" s="36"/>
      <c r="V871" s="36"/>
      <c r="W871" s="36"/>
      <c r="X871" s="36"/>
      <c r="Y871" s="36"/>
      <c r="Z871" s="36"/>
      <c r="AA871" s="36"/>
      <c r="AB871" s="36"/>
      <c r="AC871" s="36"/>
      <c r="AD871" s="36"/>
      <c r="AE871" s="36"/>
      <c r="AR871" s="191" t="s">
        <v>331</v>
      </c>
      <c r="AT871" s="191" t="s">
        <v>234</v>
      </c>
      <c r="AU871" s="191" t="s">
        <v>78</v>
      </c>
      <c r="AY871" s="19" t="s">
        <v>231</v>
      </c>
      <c r="BE871" s="192">
        <f>IF(N871="základní",J871,0)</f>
        <v>0</v>
      </c>
      <c r="BF871" s="192">
        <f>IF(N871="snížená",J871,0)</f>
        <v>0</v>
      </c>
      <c r="BG871" s="192">
        <f>IF(N871="zákl. přenesená",J871,0)</f>
        <v>0</v>
      </c>
      <c r="BH871" s="192">
        <f>IF(N871="sníž. přenesená",J871,0)</f>
        <v>0</v>
      </c>
      <c r="BI871" s="192">
        <f>IF(N871="nulová",J871,0)</f>
        <v>0</v>
      </c>
      <c r="BJ871" s="19" t="s">
        <v>76</v>
      </c>
      <c r="BK871" s="192">
        <f>ROUND(I871*H871,2)</f>
        <v>0</v>
      </c>
      <c r="BL871" s="19" t="s">
        <v>331</v>
      </c>
      <c r="BM871" s="191" t="s">
        <v>2113</v>
      </c>
    </row>
    <row r="872" spans="1:65" s="13" customFormat="1" ht="11.25">
      <c r="B872" s="198"/>
      <c r="C872" s="199"/>
      <c r="D872" s="193" t="s">
        <v>248</v>
      </c>
      <c r="E872" s="200" t="s">
        <v>19</v>
      </c>
      <c r="F872" s="201" t="s">
        <v>2114</v>
      </c>
      <c r="G872" s="199"/>
      <c r="H872" s="200" t="s">
        <v>19</v>
      </c>
      <c r="I872" s="202"/>
      <c r="J872" s="199"/>
      <c r="K872" s="199"/>
      <c r="L872" s="203"/>
      <c r="M872" s="204"/>
      <c r="N872" s="205"/>
      <c r="O872" s="205"/>
      <c r="P872" s="205"/>
      <c r="Q872" s="205"/>
      <c r="R872" s="205"/>
      <c r="S872" s="205"/>
      <c r="T872" s="206"/>
      <c r="AT872" s="207" t="s">
        <v>248</v>
      </c>
      <c r="AU872" s="207" t="s">
        <v>78</v>
      </c>
      <c r="AV872" s="13" t="s">
        <v>76</v>
      </c>
      <c r="AW872" s="13" t="s">
        <v>31</v>
      </c>
      <c r="AX872" s="13" t="s">
        <v>69</v>
      </c>
      <c r="AY872" s="207" t="s">
        <v>231</v>
      </c>
    </row>
    <row r="873" spans="1:65" s="14" customFormat="1" ht="11.25">
      <c r="B873" s="208"/>
      <c r="C873" s="209"/>
      <c r="D873" s="193" t="s">
        <v>248</v>
      </c>
      <c r="E873" s="210" t="s">
        <v>19</v>
      </c>
      <c r="F873" s="211" t="s">
        <v>2115</v>
      </c>
      <c r="G873" s="209"/>
      <c r="H873" s="212">
        <v>204.55</v>
      </c>
      <c r="I873" s="213"/>
      <c r="J873" s="209"/>
      <c r="K873" s="209"/>
      <c r="L873" s="214"/>
      <c r="M873" s="215"/>
      <c r="N873" s="216"/>
      <c r="O873" s="216"/>
      <c r="P873" s="216"/>
      <c r="Q873" s="216"/>
      <c r="R873" s="216"/>
      <c r="S873" s="216"/>
      <c r="T873" s="217"/>
      <c r="AT873" s="218" t="s">
        <v>248</v>
      </c>
      <c r="AU873" s="218" t="s">
        <v>78</v>
      </c>
      <c r="AV873" s="14" t="s">
        <v>78</v>
      </c>
      <c r="AW873" s="14" t="s">
        <v>31</v>
      </c>
      <c r="AX873" s="14" t="s">
        <v>76</v>
      </c>
      <c r="AY873" s="218" t="s">
        <v>231</v>
      </c>
    </row>
    <row r="874" spans="1:65" s="2" customFormat="1" ht="78" customHeight="1">
      <c r="A874" s="36"/>
      <c r="B874" s="37"/>
      <c r="C874" s="180" t="s">
        <v>2116</v>
      </c>
      <c r="D874" s="180" t="s">
        <v>234</v>
      </c>
      <c r="E874" s="181" t="s">
        <v>2117</v>
      </c>
      <c r="F874" s="182" t="s">
        <v>2118</v>
      </c>
      <c r="G874" s="183" t="s">
        <v>243</v>
      </c>
      <c r="H874" s="184">
        <v>8.41</v>
      </c>
      <c r="I874" s="185"/>
      <c r="J874" s="186">
        <f>ROUND(I874*H874,2)</f>
        <v>0</v>
      </c>
      <c r="K874" s="182" t="s">
        <v>19</v>
      </c>
      <c r="L874" s="41"/>
      <c r="M874" s="187" t="s">
        <v>19</v>
      </c>
      <c r="N874" s="188" t="s">
        <v>40</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331</v>
      </c>
      <c r="AT874" s="191" t="s">
        <v>234</v>
      </c>
      <c r="AU874" s="191" t="s">
        <v>78</v>
      </c>
      <c r="AY874" s="19" t="s">
        <v>231</v>
      </c>
      <c r="BE874" s="192">
        <f>IF(N874="základní",J874,0)</f>
        <v>0</v>
      </c>
      <c r="BF874" s="192">
        <f>IF(N874="snížená",J874,0)</f>
        <v>0</v>
      </c>
      <c r="BG874" s="192">
        <f>IF(N874="zákl. přenesená",J874,0)</f>
        <v>0</v>
      </c>
      <c r="BH874" s="192">
        <f>IF(N874="sníž. přenesená",J874,0)</f>
        <v>0</v>
      </c>
      <c r="BI874" s="192">
        <f>IF(N874="nulová",J874,0)</f>
        <v>0</v>
      </c>
      <c r="BJ874" s="19" t="s">
        <v>76</v>
      </c>
      <c r="BK874" s="192">
        <f>ROUND(I874*H874,2)</f>
        <v>0</v>
      </c>
      <c r="BL874" s="19" t="s">
        <v>331</v>
      </c>
      <c r="BM874" s="191" t="s">
        <v>2119</v>
      </c>
    </row>
    <row r="875" spans="1:65" s="2" customFormat="1" ht="90" customHeight="1">
      <c r="A875" s="36"/>
      <c r="B875" s="37"/>
      <c r="C875" s="180" t="s">
        <v>2120</v>
      </c>
      <c r="D875" s="180" t="s">
        <v>234</v>
      </c>
      <c r="E875" s="181" t="s">
        <v>2121</v>
      </c>
      <c r="F875" s="182" t="s">
        <v>2122</v>
      </c>
      <c r="G875" s="183" t="s">
        <v>243</v>
      </c>
      <c r="H875" s="184">
        <v>7.75</v>
      </c>
      <c r="I875" s="185"/>
      <c r="J875" s="186">
        <f>ROUND(I875*H875,2)</f>
        <v>0</v>
      </c>
      <c r="K875" s="182" t="s">
        <v>19</v>
      </c>
      <c r="L875" s="41"/>
      <c r="M875" s="187" t="s">
        <v>19</v>
      </c>
      <c r="N875" s="188" t="s">
        <v>40</v>
      </c>
      <c r="O875" s="66"/>
      <c r="P875" s="189">
        <f>O875*H875</f>
        <v>0</v>
      </c>
      <c r="Q875" s="189">
        <v>0</v>
      </c>
      <c r="R875" s="189">
        <f>Q875*H875</f>
        <v>0</v>
      </c>
      <c r="S875" s="189">
        <v>0</v>
      </c>
      <c r="T875" s="190">
        <f>S875*H875</f>
        <v>0</v>
      </c>
      <c r="U875" s="36"/>
      <c r="V875" s="36"/>
      <c r="W875" s="36"/>
      <c r="X875" s="36"/>
      <c r="Y875" s="36"/>
      <c r="Z875" s="36"/>
      <c r="AA875" s="36"/>
      <c r="AB875" s="36"/>
      <c r="AC875" s="36"/>
      <c r="AD875" s="36"/>
      <c r="AE875" s="36"/>
      <c r="AR875" s="191" t="s">
        <v>331</v>
      </c>
      <c r="AT875" s="191" t="s">
        <v>234</v>
      </c>
      <c r="AU875" s="191" t="s">
        <v>78</v>
      </c>
      <c r="AY875" s="19" t="s">
        <v>231</v>
      </c>
      <c r="BE875" s="192">
        <f>IF(N875="základní",J875,0)</f>
        <v>0</v>
      </c>
      <c r="BF875" s="192">
        <f>IF(N875="snížená",J875,0)</f>
        <v>0</v>
      </c>
      <c r="BG875" s="192">
        <f>IF(N875="zákl. přenesená",J875,0)</f>
        <v>0</v>
      </c>
      <c r="BH875" s="192">
        <f>IF(N875="sníž. přenesená",J875,0)</f>
        <v>0</v>
      </c>
      <c r="BI875" s="192">
        <f>IF(N875="nulová",J875,0)</f>
        <v>0</v>
      </c>
      <c r="BJ875" s="19" t="s">
        <v>76</v>
      </c>
      <c r="BK875" s="192">
        <f>ROUND(I875*H875,2)</f>
        <v>0</v>
      </c>
      <c r="BL875" s="19" t="s">
        <v>331</v>
      </c>
      <c r="BM875" s="191" t="s">
        <v>2123</v>
      </c>
    </row>
    <row r="876" spans="1:65" s="2" customFormat="1" ht="24.2" customHeight="1">
      <c r="A876" s="36"/>
      <c r="B876" s="37"/>
      <c r="C876" s="180" t="s">
        <v>2124</v>
      </c>
      <c r="D876" s="180" t="s">
        <v>234</v>
      </c>
      <c r="E876" s="181" t="s">
        <v>2125</v>
      </c>
      <c r="F876" s="182" t="s">
        <v>2126</v>
      </c>
      <c r="G876" s="183" t="s">
        <v>243</v>
      </c>
      <c r="H876" s="184">
        <v>4.12</v>
      </c>
      <c r="I876" s="185"/>
      <c r="J876" s="186">
        <f>ROUND(I876*H876,2)</f>
        <v>0</v>
      </c>
      <c r="K876" s="182" t="s">
        <v>19</v>
      </c>
      <c r="L876" s="41"/>
      <c r="M876" s="187" t="s">
        <v>19</v>
      </c>
      <c r="N876" s="188" t="s">
        <v>40</v>
      </c>
      <c r="O876" s="66"/>
      <c r="P876" s="189">
        <f>O876*H876</f>
        <v>0</v>
      </c>
      <c r="Q876" s="189">
        <v>0</v>
      </c>
      <c r="R876" s="189">
        <f>Q876*H876</f>
        <v>0</v>
      </c>
      <c r="S876" s="189">
        <v>0</v>
      </c>
      <c r="T876" s="190">
        <f>S876*H876</f>
        <v>0</v>
      </c>
      <c r="U876" s="36"/>
      <c r="V876" s="36"/>
      <c r="W876" s="36"/>
      <c r="X876" s="36"/>
      <c r="Y876" s="36"/>
      <c r="Z876" s="36"/>
      <c r="AA876" s="36"/>
      <c r="AB876" s="36"/>
      <c r="AC876" s="36"/>
      <c r="AD876" s="36"/>
      <c r="AE876" s="36"/>
      <c r="AR876" s="191" t="s">
        <v>331</v>
      </c>
      <c r="AT876" s="191" t="s">
        <v>234</v>
      </c>
      <c r="AU876" s="191" t="s">
        <v>78</v>
      </c>
      <c r="AY876" s="19" t="s">
        <v>231</v>
      </c>
      <c r="BE876" s="192">
        <f>IF(N876="základní",J876,0)</f>
        <v>0</v>
      </c>
      <c r="BF876" s="192">
        <f>IF(N876="snížená",J876,0)</f>
        <v>0</v>
      </c>
      <c r="BG876" s="192">
        <f>IF(N876="zákl. přenesená",J876,0)</f>
        <v>0</v>
      </c>
      <c r="BH876" s="192">
        <f>IF(N876="sníž. přenesená",J876,0)</f>
        <v>0</v>
      </c>
      <c r="BI876" s="192">
        <f>IF(N876="nulová",J876,0)</f>
        <v>0</v>
      </c>
      <c r="BJ876" s="19" t="s">
        <v>76</v>
      </c>
      <c r="BK876" s="192">
        <f>ROUND(I876*H876,2)</f>
        <v>0</v>
      </c>
      <c r="BL876" s="19" t="s">
        <v>331</v>
      </c>
      <c r="BM876" s="191" t="s">
        <v>2127</v>
      </c>
    </row>
    <row r="877" spans="1:65" s="2" customFormat="1" ht="33" customHeight="1">
      <c r="A877" s="36"/>
      <c r="B877" s="37"/>
      <c r="C877" s="180" t="s">
        <v>2128</v>
      </c>
      <c r="D877" s="180" t="s">
        <v>234</v>
      </c>
      <c r="E877" s="181" t="s">
        <v>2129</v>
      </c>
      <c r="F877" s="182" t="s">
        <v>2130</v>
      </c>
      <c r="G877" s="183" t="s">
        <v>243</v>
      </c>
      <c r="H877" s="184">
        <v>4.734</v>
      </c>
      <c r="I877" s="185"/>
      <c r="J877" s="186">
        <f>ROUND(I877*H877,2)</f>
        <v>0</v>
      </c>
      <c r="K877" s="182" t="s">
        <v>19</v>
      </c>
      <c r="L877" s="41"/>
      <c r="M877" s="187" t="s">
        <v>19</v>
      </c>
      <c r="N877" s="188" t="s">
        <v>40</v>
      </c>
      <c r="O877" s="66"/>
      <c r="P877" s="189">
        <f>O877*H877</f>
        <v>0</v>
      </c>
      <c r="Q877" s="189">
        <v>0</v>
      </c>
      <c r="R877" s="189">
        <f>Q877*H877</f>
        <v>0</v>
      </c>
      <c r="S877" s="189">
        <v>0</v>
      </c>
      <c r="T877" s="190">
        <f>S877*H877</f>
        <v>0</v>
      </c>
      <c r="U877" s="36"/>
      <c r="V877" s="36"/>
      <c r="W877" s="36"/>
      <c r="X877" s="36"/>
      <c r="Y877" s="36"/>
      <c r="Z877" s="36"/>
      <c r="AA877" s="36"/>
      <c r="AB877" s="36"/>
      <c r="AC877" s="36"/>
      <c r="AD877" s="36"/>
      <c r="AE877" s="36"/>
      <c r="AR877" s="191" t="s">
        <v>331</v>
      </c>
      <c r="AT877" s="191" t="s">
        <v>234</v>
      </c>
      <c r="AU877" s="191" t="s">
        <v>78</v>
      </c>
      <c r="AY877" s="19" t="s">
        <v>231</v>
      </c>
      <c r="BE877" s="192">
        <f>IF(N877="základní",J877,0)</f>
        <v>0</v>
      </c>
      <c r="BF877" s="192">
        <f>IF(N877="snížená",J877,0)</f>
        <v>0</v>
      </c>
      <c r="BG877" s="192">
        <f>IF(N877="zákl. přenesená",J877,0)</f>
        <v>0</v>
      </c>
      <c r="BH877" s="192">
        <f>IF(N877="sníž. přenesená",J877,0)</f>
        <v>0</v>
      </c>
      <c r="BI877" s="192">
        <f>IF(N877="nulová",J877,0)</f>
        <v>0</v>
      </c>
      <c r="BJ877" s="19" t="s">
        <v>76</v>
      </c>
      <c r="BK877" s="192">
        <f>ROUND(I877*H877,2)</f>
        <v>0</v>
      </c>
      <c r="BL877" s="19" t="s">
        <v>331</v>
      </c>
      <c r="BM877" s="191" t="s">
        <v>2131</v>
      </c>
    </row>
    <row r="878" spans="1:65" s="14" customFormat="1" ht="11.25">
      <c r="B878" s="208"/>
      <c r="C878" s="209"/>
      <c r="D878" s="193" t="s">
        <v>248</v>
      </c>
      <c r="E878" s="210" t="s">
        <v>19</v>
      </c>
      <c r="F878" s="211" t="s">
        <v>2132</v>
      </c>
      <c r="G878" s="209"/>
      <c r="H878" s="212">
        <v>4.734</v>
      </c>
      <c r="I878" s="213"/>
      <c r="J878" s="209"/>
      <c r="K878" s="209"/>
      <c r="L878" s="214"/>
      <c r="M878" s="215"/>
      <c r="N878" s="216"/>
      <c r="O878" s="216"/>
      <c r="P878" s="216"/>
      <c r="Q878" s="216"/>
      <c r="R878" s="216"/>
      <c r="S878" s="216"/>
      <c r="T878" s="217"/>
      <c r="AT878" s="218" t="s">
        <v>248</v>
      </c>
      <c r="AU878" s="218" t="s">
        <v>78</v>
      </c>
      <c r="AV878" s="14" t="s">
        <v>78</v>
      </c>
      <c r="AW878" s="14" t="s">
        <v>31</v>
      </c>
      <c r="AX878" s="14" t="s">
        <v>76</v>
      </c>
      <c r="AY878" s="218" t="s">
        <v>231</v>
      </c>
    </row>
    <row r="879" spans="1:65" s="2" customFormat="1" ht="33" customHeight="1">
      <c r="A879" s="36"/>
      <c r="B879" s="37"/>
      <c r="C879" s="180" t="s">
        <v>2133</v>
      </c>
      <c r="D879" s="180" t="s">
        <v>234</v>
      </c>
      <c r="E879" s="181" t="s">
        <v>2134</v>
      </c>
      <c r="F879" s="182" t="s">
        <v>2135</v>
      </c>
      <c r="G879" s="183" t="s">
        <v>243</v>
      </c>
      <c r="H879" s="184">
        <v>4.8099999999999996</v>
      </c>
      <c r="I879" s="185"/>
      <c r="J879" s="186">
        <f>ROUND(I879*H879,2)</f>
        <v>0</v>
      </c>
      <c r="K879" s="182" t="s">
        <v>19</v>
      </c>
      <c r="L879" s="41"/>
      <c r="M879" s="187" t="s">
        <v>19</v>
      </c>
      <c r="N879" s="188" t="s">
        <v>40</v>
      </c>
      <c r="O879" s="66"/>
      <c r="P879" s="189">
        <f>O879*H879</f>
        <v>0</v>
      </c>
      <c r="Q879" s="189">
        <v>0</v>
      </c>
      <c r="R879" s="189">
        <f>Q879*H879</f>
        <v>0</v>
      </c>
      <c r="S879" s="189">
        <v>0</v>
      </c>
      <c r="T879" s="190">
        <f>S879*H879</f>
        <v>0</v>
      </c>
      <c r="U879" s="36"/>
      <c r="V879" s="36"/>
      <c r="W879" s="36"/>
      <c r="X879" s="36"/>
      <c r="Y879" s="36"/>
      <c r="Z879" s="36"/>
      <c r="AA879" s="36"/>
      <c r="AB879" s="36"/>
      <c r="AC879" s="36"/>
      <c r="AD879" s="36"/>
      <c r="AE879" s="36"/>
      <c r="AR879" s="191" t="s">
        <v>331</v>
      </c>
      <c r="AT879" s="191" t="s">
        <v>234</v>
      </c>
      <c r="AU879" s="191" t="s">
        <v>78</v>
      </c>
      <c r="AY879" s="19" t="s">
        <v>231</v>
      </c>
      <c r="BE879" s="192">
        <f>IF(N879="základní",J879,0)</f>
        <v>0</v>
      </c>
      <c r="BF879" s="192">
        <f>IF(N879="snížená",J879,0)</f>
        <v>0</v>
      </c>
      <c r="BG879" s="192">
        <f>IF(N879="zákl. přenesená",J879,0)</f>
        <v>0</v>
      </c>
      <c r="BH879" s="192">
        <f>IF(N879="sníž. přenesená",J879,0)</f>
        <v>0</v>
      </c>
      <c r="BI879" s="192">
        <f>IF(N879="nulová",J879,0)</f>
        <v>0</v>
      </c>
      <c r="BJ879" s="19" t="s">
        <v>76</v>
      </c>
      <c r="BK879" s="192">
        <f>ROUND(I879*H879,2)</f>
        <v>0</v>
      </c>
      <c r="BL879" s="19" t="s">
        <v>331</v>
      </c>
      <c r="BM879" s="191" t="s">
        <v>2136</v>
      </c>
    </row>
    <row r="880" spans="1:65" s="14" customFormat="1" ht="11.25">
      <c r="B880" s="208"/>
      <c r="C880" s="209"/>
      <c r="D880" s="193" t="s">
        <v>248</v>
      </c>
      <c r="E880" s="210" t="s">
        <v>19</v>
      </c>
      <c r="F880" s="211" t="s">
        <v>2137</v>
      </c>
      <c r="G880" s="209"/>
      <c r="H880" s="212">
        <v>4.8099999999999996</v>
      </c>
      <c r="I880" s="213"/>
      <c r="J880" s="209"/>
      <c r="K880" s="209"/>
      <c r="L880" s="214"/>
      <c r="M880" s="215"/>
      <c r="N880" s="216"/>
      <c r="O880" s="216"/>
      <c r="P880" s="216"/>
      <c r="Q880" s="216"/>
      <c r="R880" s="216"/>
      <c r="S880" s="216"/>
      <c r="T880" s="217"/>
      <c r="AT880" s="218" t="s">
        <v>248</v>
      </c>
      <c r="AU880" s="218" t="s">
        <v>78</v>
      </c>
      <c r="AV880" s="14" t="s">
        <v>78</v>
      </c>
      <c r="AW880" s="14" t="s">
        <v>31</v>
      </c>
      <c r="AX880" s="14" t="s">
        <v>76</v>
      </c>
      <c r="AY880" s="218" t="s">
        <v>231</v>
      </c>
    </row>
    <row r="881" spans="1:65" s="2" customFormat="1" ht="24.2" customHeight="1">
      <c r="A881" s="36"/>
      <c r="B881" s="37"/>
      <c r="C881" s="180" t="s">
        <v>2138</v>
      </c>
      <c r="D881" s="180" t="s">
        <v>234</v>
      </c>
      <c r="E881" s="181" t="s">
        <v>2139</v>
      </c>
      <c r="F881" s="182" t="s">
        <v>2140</v>
      </c>
      <c r="G881" s="183" t="s">
        <v>243</v>
      </c>
      <c r="H881" s="184">
        <v>3.9820000000000002</v>
      </c>
      <c r="I881" s="185"/>
      <c r="J881" s="186">
        <f>ROUND(I881*H881,2)</f>
        <v>0</v>
      </c>
      <c r="K881" s="182" t="s">
        <v>19</v>
      </c>
      <c r="L881" s="41"/>
      <c r="M881" s="187" t="s">
        <v>19</v>
      </c>
      <c r="N881" s="188" t="s">
        <v>40</v>
      </c>
      <c r="O881" s="66"/>
      <c r="P881" s="189">
        <f>O881*H881</f>
        <v>0</v>
      </c>
      <c r="Q881" s="189">
        <v>0</v>
      </c>
      <c r="R881" s="189">
        <f>Q881*H881</f>
        <v>0</v>
      </c>
      <c r="S881" s="189">
        <v>0</v>
      </c>
      <c r="T881" s="190">
        <f>S881*H881</f>
        <v>0</v>
      </c>
      <c r="U881" s="36"/>
      <c r="V881" s="36"/>
      <c r="W881" s="36"/>
      <c r="X881" s="36"/>
      <c r="Y881" s="36"/>
      <c r="Z881" s="36"/>
      <c r="AA881" s="36"/>
      <c r="AB881" s="36"/>
      <c r="AC881" s="36"/>
      <c r="AD881" s="36"/>
      <c r="AE881" s="36"/>
      <c r="AR881" s="191" t="s">
        <v>331</v>
      </c>
      <c r="AT881" s="191" t="s">
        <v>234</v>
      </c>
      <c r="AU881" s="191" t="s">
        <v>78</v>
      </c>
      <c r="AY881" s="19" t="s">
        <v>231</v>
      </c>
      <c r="BE881" s="192">
        <f>IF(N881="základní",J881,0)</f>
        <v>0</v>
      </c>
      <c r="BF881" s="192">
        <f>IF(N881="snížená",J881,0)</f>
        <v>0</v>
      </c>
      <c r="BG881" s="192">
        <f>IF(N881="zákl. přenesená",J881,0)</f>
        <v>0</v>
      </c>
      <c r="BH881" s="192">
        <f>IF(N881="sníž. přenesená",J881,0)</f>
        <v>0</v>
      </c>
      <c r="BI881" s="192">
        <f>IF(N881="nulová",J881,0)</f>
        <v>0</v>
      </c>
      <c r="BJ881" s="19" t="s">
        <v>76</v>
      </c>
      <c r="BK881" s="192">
        <f>ROUND(I881*H881,2)</f>
        <v>0</v>
      </c>
      <c r="BL881" s="19" t="s">
        <v>331</v>
      </c>
      <c r="BM881" s="191" t="s">
        <v>2141</v>
      </c>
    </row>
    <row r="882" spans="1:65" s="14" customFormat="1" ht="11.25">
      <c r="B882" s="208"/>
      <c r="C882" s="209"/>
      <c r="D882" s="193" t="s">
        <v>248</v>
      </c>
      <c r="E882" s="210" t="s">
        <v>19</v>
      </c>
      <c r="F882" s="211" t="s">
        <v>2142</v>
      </c>
      <c r="G882" s="209"/>
      <c r="H882" s="212">
        <v>3.9820000000000002</v>
      </c>
      <c r="I882" s="213"/>
      <c r="J882" s="209"/>
      <c r="K882" s="209"/>
      <c r="L882" s="214"/>
      <c r="M882" s="215"/>
      <c r="N882" s="216"/>
      <c r="O882" s="216"/>
      <c r="P882" s="216"/>
      <c r="Q882" s="216"/>
      <c r="R882" s="216"/>
      <c r="S882" s="216"/>
      <c r="T882" s="217"/>
      <c r="AT882" s="218" t="s">
        <v>248</v>
      </c>
      <c r="AU882" s="218" t="s">
        <v>78</v>
      </c>
      <c r="AV882" s="14" t="s">
        <v>78</v>
      </c>
      <c r="AW882" s="14" t="s">
        <v>31</v>
      </c>
      <c r="AX882" s="14" t="s">
        <v>76</v>
      </c>
      <c r="AY882" s="218" t="s">
        <v>231</v>
      </c>
    </row>
    <row r="883" spans="1:65" s="2" customFormat="1" ht="33" customHeight="1">
      <c r="A883" s="36"/>
      <c r="B883" s="37"/>
      <c r="C883" s="180" t="s">
        <v>2143</v>
      </c>
      <c r="D883" s="180" t="s">
        <v>234</v>
      </c>
      <c r="E883" s="181" t="s">
        <v>2144</v>
      </c>
      <c r="F883" s="182" t="s">
        <v>2145</v>
      </c>
      <c r="G883" s="183" t="s">
        <v>243</v>
      </c>
      <c r="H883" s="184">
        <v>4.0449999999999999</v>
      </c>
      <c r="I883" s="185"/>
      <c r="J883" s="186">
        <f>ROUND(I883*H883,2)</f>
        <v>0</v>
      </c>
      <c r="K883" s="182" t="s">
        <v>19</v>
      </c>
      <c r="L883" s="41"/>
      <c r="M883" s="187" t="s">
        <v>19</v>
      </c>
      <c r="N883" s="188" t="s">
        <v>40</v>
      </c>
      <c r="O883" s="66"/>
      <c r="P883" s="189">
        <f>O883*H883</f>
        <v>0</v>
      </c>
      <c r="Q883" s="189">
        <v>0</v>
      </c>
      <c r="R883" s="189">
        <f>Q883*H883</f>
        <v>0</v>
      </c>
      <c r="S883" s="189">
        <v>0</v>
      </c>
      <c r="T883" s="190">
        <f>S883*H883</f>
        <v>0</v>
      </c>
      <c r="U883" s="36"/>
      <c r="V883" s="36"/>
      <c r="W883" s="36"/>
      <c r="X883" s="36"/>
      <c r="Y883" s="36"/>
      <c r="Z883" s="36"/>
      <c r="AA883" s="36"/>
      <c r="AB883" s="36"/>
      <c r="AC883" s="36"/>
      <c r="AD883" s="36"/>
      <c r="AE883" s="36"/>
      <c r="AR883" s="191" t="s">
        <v>331</v>
      </c>
      <c r="AT883" s="191" t="s">
        <v>234</v>
      </c>
      <c r="AU883" s="191" t="s">
        <v>78</v>
      </c>
      <c r="AY883" s="19" t="s">
        <v>231</v>
      </c>
      <c r="BE883" s="192">
        <f>IF(N883="základní",J883,0)</f>
        <v>0</v>
      </c>
      <c r="BF883" s="192">
        <f>IF(N883="snížená",J883,0)</f>
        <v>0</v>
      </c>
      <c r="BG883" s="192">
        <f>IF(N883="zákl. přenesená",J883,0)</f>
        <v>0</v>
      </c>
      <c r="BH883" s="192">
        <f>IF(N883="sníž. přenesená",J883,0)</f>
        <v>0</v>
      </c>
      <c r="BI883" s="192">
        <f>IF(N883="nulová",J883,0)</f>
        <v>0</v>
      </c>
      <c r="BJ883" s="19" t="s">
        <v>76</v>
      </c>
      <c r="BK883" s="192">
        <f>ROUND(I883*H883,2)</f>
        <v>0</v>
      </c>
      <c r="BL883" s="19" t="s">
        <v>331</v>
      </c>
      <c r="BM883" s="191" t="s">
        <v>2146</v>
      </c>
    </row>
    <row r="884" spans="1:65" s="14" customFormat="1" ht="11.25">
      <c r="B884" s="208"/>
      <c r="C884" s="209"/>
      <c r="D884" s="193" t="s">
        <v>248</v>
      </c>
      <c r="E884" s="210" t="s">
        <v>19</v>
      </c>
      <c r="F884" s="211" t="s">
        <v>2147</v>
      </c>
      <c r="G884" s="209"/>
      <c r="H884" s="212">
        <v>4.0449999999999999</v>
      </c>
      <c r="I884" s="213"/>
      <c r="J884" s="209"/>
      <c r="K884" s="209"/>
      <c r="L884" s="214"/>
      <c r="M884" s="215"/>
      <c r="N884" s="216"/>
      <c r="O884" s="216"/>
      <c r="P884" s="216"/>
      <c r="Q884" s="216"/>
      <c r="R884" s="216"/>
      <c r="S884" s="216"/>
      <c r="T884" s="217"/>
      <c r="AT884" s="218" t="s">
        <v>248</v>
      </c>
      <c r="AU884" s="218" t="s">
        <v>78</v>
      </c>
      <c r="AV884" s="14" t="s">
        <v>78</v>
      </c>
      <c r="AW884" s="14" t="s">
        <v>31</v>
      </c>
      <c r="AX884" s="14" t="s">
        <v>76</v>
      </c>
      <c r="AY884" s="218" t="s">
        <v>231</v>
      </c>
    </row>
    <row r="885" spans="1:65" s="2" customFormat="1" ht="33" customHeight="1">
      <c r="A885" s="36"/>
      <c r="B885" s="37"/>
      <c r="C885" s="180" t="s">
        <v>2148</v>
      </c>
      <c r="D885" s="180" t="s">
        <v>234</v>
      </c>
      <c r="E885" s="181" t="s">
        <v>2149</v>
      </c>
      <c r="F885" s="182" t="s">
        <v>2150</v>
      </c>
      <c r="G885" s="183" t="s">
        <v>243</v>
      </c>
      <c r="H885" s="184">
        <v>1.73</v>
      </c>
      <c r="I885" s="185"/>
      <c r="J885" s="186">
        <f>ROUND(I885*H885,2)</f>
        <v>0</v>
      </c>
      <c r="K885" s="182" t="s">
        <v>19</v>
      </c>
      <c r="L885" s="41"/>
      <c r="M885" s="187" t="s">
        <v>19</v>
      </c>
      <c r="N885" s="188" t="s">
        <v>40</v>
      </c>
      <c r="O885" s="66"/>
      <c r="P885" s="189">
        <f>O885*H885</f>
        <v>0</v>
      </c>
      <c r="Q885" s="189">
        <v>0</v>
      </c>
      <c r="R885" s="189">
        <f>Q885*H885</f>
        <v>0</v>
      </c>
      <c r="S885" s="189">
        <v>0</v>
      </c>
      <c r="T885" s="190">
        <f>S885*H885</f>
        <v>0</v>
      </c>
      <c r="U885" s="36"/>
      <c r="V885" s="36"/>
      <c r="W885" s="36"/>
      <c r="X885" s="36"/>
      <c r="Y885" s="36"/>
      <c r="Z885" s="36"/>
      <c r="AA885" s="36"/>
      <c r="AB885" s="36"/>
      <c r="AC885" s="36"/>
      <c r="AD885" s="36"/>
      <c r="AE885" s="36"/>
      <c r="AR885" s="191" t="s">
        <v>331</v>
      </c>
      <c r="AT885" s="191" t="s">
        <v>234</v>
      </c>
      <c r="AU885" s="191" t="s">
        <v>78</v>
      </c>
      <c r="AY885" s="19" t="s">
        <v>231</v>
      </c>
      <c r="BE885" s="192">
        <f>IF(N885="základní",J885,0)</f>
        <v>0</v>
      </c>
      <c r="BF885" s="192">
        <f>IF(N885="snížená",J885,0)</f>
        <v>0</v>
      </c>
      <c r="BG885" s="192">
        <f>IF(N885="zákl. přenesená",J885,0)</f>
        <v>0</v>
      </c>
      <c r="BH885" s="192">
        <f>IF(N885="sníž. přenesená",J885,0)</f>
        <v>0</v>
      </c>
      <c r="BI885" s="192">
        <f>IF(N885="nulová",J885,0)</f>
        <v>0</v>
      </c>
      <c r="BJ885" s="19" t="s">
        <v>76</v>
      </c>
      <c r="BK885" s="192">
        <f>ROUND(I885*H885,2)</f>
        <v>0</v>
      </c>
      <c r="BL885" s="19" t="s">
        <v>331</v>
      </c>
      <c r="BM885" s="191" t="s">
        <v>2151</v>
      </c>
    </row>
    <row r="886" spans="1:65" s="12" customFormat="1" ht="22.9" customHeight="1">
      <c r="B886" s="164"/>
      <c r="C886" s="165"/>
      <c r="D886" s="166" t="s">
        <v>68</v>
      </c>
      <c r="E886" s="178" t="s">
        <v>1224</v>
      </c>
      <c r="F886" s="178" t="s">
        <v>1225</v>
      </c>
      <c r="G886" s="165"/>
      <c r="H886" s="165"/>
      <c r="I886" s="168"/>
      <c r="J886" s="179">
        <f>BK886</f>
        <v>0</v>
      </c>
      <c r="K886" s="165"/>
      <c r="L886" s="170"/>
      <c r="M886" s="171"/>
      <c r="N886" s="172"/>
      <c r="O886" s="172"/>
      <c r="P886" s="173">
        <f>SUM(P887:P916)</f>
        <v>0</v>
      </c>
      <c r="Q886" s="172"/>
      <c r="R886" s="173">
        <f>SUM(R887:R916)</f>
        <v>0</v>
      </c>
      <c r="S886" s="172"/>
      <c r="T886" s="174">
        <f>SUM(T887:T916)</f>
        <v>0</v>
      </c>
      <c r="AR886" s="175" t="s">
        <v>78</v>
      </c>
      <c r="AT886" s="176" t="s">
        <v>68</v>
      </c>
      <c r="AU886" s="176" t="s">
        <v>76</v>
      </c>
      <c r="AY886" s="175" t="s">
        <v>231</v>
      </c>
      <c r="BK886" s="177">
        <f>SUM(BK887:BK916)</f>
        <v>0</v>
      </c>
    </row>
    <row r="887" spans="1:65" s="2" customFormat="1" ht="37.9" customHeight="1">
      <c r="A887" s="36"/>
      <c r="B887" s="37"/>
      <c r="C887" s="180" t="s">
        <v>2152</v>
      </c>
      <c r="D887" s="180" t="s">
        <v>234</v>
      </c>
      <c r="E887" s="181" t="s">
        <v>2153</v>
      </c>
      <c r="F887" s="182" t="s">
        <v>2154</v>
      </c>
      <c r="G887" s="183" t="s">
        <v>237</v>
      </c>
      <c r="H887" s="184">
        <v>3</v>
      </c>
      <c r="I887" s="185"/>
      <c r="J887" s="186">
        <f t="shared" ref="J887:J895" si="10">ROUND(I887*H887,2)</f>
        <v>0</v>
      </c>
      <c r="K887" s="182" t="s">
        <v>19</v>
      </c>
      <c r="L887" s="41"/>
      <c r="M887" s="187" t="s">
        <v>19</v>
      </c>
      <c r="N887" s="188" t="s">
        <v>40</v>
      </c>
      <c r="O887" s="66"/>
      <c r="P887" s="189">
        <f t="shared" ref="P887:P895" si="11">O887*H887</f>
        <v>0</v>
      </c>
      <c r="Q887" s="189">
        <v>0</v>
      </c>
      <c r="R887" s="189">
        <f t="shared" ref="R887:R895" si="12">Q887*H887</f>
        <v>0</v>
      </c>
      <c r="S887" s="189">
        <v>0</v>
      </c>
      <c r="T887" s="190">
        <f t="shared" ref="T887:T895" si="13">S887*H887</f>
        <v>0</v>
      </c>
      <c r="U887" s="36"/>
      <c r="V887" s="36"/>
      <c r="W887" s="36"/>
      <c r="X887" s="36"/>
      <c r="Y887" s="36"/>
      <c r="Z887" s="36"/>
      <c r="AA887" s="36"/>
      <c r="AB887" s="36"/>
      <c r="AC887" s="36"/>
      <c r="AD887" s="36"/>
      <c r="AE887" s="36"/>
      <c r="AR887" s="191" t="s">
        <v>331</v>
      </c>
      <c r="AT887" s="191" t="s">
        <v>234</v>
      </c>
      <c r="AU887" s="191" t="s">
        <v>78</v>
      </c>
      <c r="AY887" s="19" t="s">
        <v>231</v>
      </c>
      <c r="BE887" s="192">
        <f t="shared" ref="BE887:BE895" si="14">IF(N887="základní",J887,0)</f>
        <v>0</v>
      </c>
      <c r="BF887" s="192">
        <f t="shared" ref="BF887:BF895" si="15">IF(N887="snížená",J887,0)</f>
        <v>0</v>
      </c>
      <c r="BG887" s="192">
        <f t="shared" ref="BG887:BG895" si="16">IF(N887="zákl. přenesená",J887,0)</f>
        <v>0</v>
      </c>
      <c r="BH887" s="192">
        <f t="shared" ref="BH887:BH895" si="17">IF(N887="sníž. přenesená",J887,0)</f>
        <v>0</v>
      </c>
      <c r="BI887" s="192">
        <f t="shared" ref="BI887:BI895" si="18">IF(N887="nulová",J887,0)</f>
        <v>0</v>
      </c>
      <c r="BJ887" s="19" t="s">
        <v>76</v>
      </c>
      <c r="BK887" s="192">
        <f t="shared" ref="BK887:BK895" si="19">ROUND(I887*H887,2)</f>
        <v>0</v>
      </c>
      <c r="BL887" s="19" t="s">
        <v>331</v>
      </c>
      <c r="BM887" s="191" t="s">
        <v>2155</v>
      </c>
    </row>
    <row r="888" spans="1:65" s="2" customFormat="1" ht="55.5" customHeight="1">
      <c r="A888" s="36"/>
      <c r="B888" s="37"/>
      <c r="C888" s="180" t="s">
        <v>2156</v>
      </c>
      <c r="D888" s="180" t="s">
        <v>234</v>
      </c>
      <c r="E888" s="181" t="s">
        <v>2157</v>
      </c>
      <c r="F888" s="182" t="s">
        <v>2158</v>
      </c>
      <c r="G888" s="183" t="s">
        <v>237</v>
      </c>
      <c r="H888" s="184">
        <v>1</v>
      </c>
      <c r="I888" s="185"/>
      <c r="J888" s="186">
        <f t="shared" si="10"/>
        <v>0</v>
      </c>
      <c r="K888" s="182" t="s">
        <v>19</v>
      </c>
      <c r="L888" s="41"/>
      <c r="M888" s="187" t="s">
        <v>19</v>
      </c>
      <c r="N888" s="188" t="s">
        <v>40</v>
      </c>
      <c r="O888" s="66"/>
      <c r="P888" s="189">
        <f t="shared" si="11"/>
        <v>0</v>
      </c>
      <c r="Q888" s="189">
        <v>0</v>
      </c>
      <c r="R888" s="189">
        <f t="shared" si="12"/>
        <v>0</v>
      </c>
      <c r="S888" s="189">
        <v>0</v>
      </c>
      <c r="T888" s="190">
        <f t="shared" si="13"/>
        <v>0</v>
      </c>
      <c r="U888" s="36"/>
      <c r="V888" s="36"/>
      <c r="W888" s="36"/>
      <c r="X888" s="36"/>
      <c r="Y888" s="36"/>
      <c r="Z888" s="36"/>
      <c r="AA888" s="36"/>
      <c r="AB888" s="36"/>
      <c r="AC888" s="36"/>
      <c r="AD888" s="36"/>
      <c r="AE888" s="36"/>
      <c r="AR888" s="191" t="s">
        <v>331</v>
      </c>
      <c r="AT888" s="191" t="s">
        <v>234</v>
      </c>
      <c r="AU888" s="191" t="s">
        <v>78</v>
      </c>
      <c r="AY888" s="19" t="s">
        <v>231</v>
      </c>
      <c r="BE888" s="192">
        <f t="shared" si="14"/>
        <v>0</v>
      </c>
      <c r="BF888" s="192">
        <f t="shared" si="15"/>
        <v>0</v>
      </c>
      <c r="BG888" s="192">
        <f t="shared" si="16"/>
        <v>0</v>
      </c>
      <c r="BH888" s="192">
        <f t="shared" si="17"/>
        <v>0</v>
      </c>
      <c r="BI888" s="192">
        <f t="shared" si="18"/>
        <v>0</v>
      </c>
      <c r="BJ888" s="19" t="s">
        <v>76</v>
      </c>
      <c r="BK888" s="192">
        <f t="shared" si="19"/>
        <v>0</v>
      </c>
      <c r="BL888" s="19" t="s">
        <v>331</v>
      </c>
      <c r="BM888" s="191" t="s">
        <v>2159</v>
      </c>
    </row>
    <row r="889" spans="1:65" s="2" customFormat="1" ht="62.65" customHeight="1">
      <c r="A889" s="36"/>
      <c r="B889" s="37"/>
      <c r="C889" s="180" t="s">
        <v>2160</v>
      </c>
      <c r="D889" s="180" t="s">
        <v>234</v>
      </c>
      <c r="E889" s="181" t="s">
        <v>2161</v>
      </c>
      <c r="F889" s="182" t="s">
        <v>2162</v>
      </c>
      <c r="G889" s="183" t="s">
        <v>237</v>
      </c>
      <c r="H889" s="184">
        <v>1</v>
      </c>
      <c r="I889" s="185"/>
      <c r="J889" s="186">
        <f t="shared" si="10"/>
        <v>0</v>
      </c>
      <c r="K889" s="182" t="s">
        <v>19</v>
      </c>
      <c r="L889" s="41"/>
      <c r="M889" s="187" t="s">
        <v>19</v>
      </c>
      <c r="N889" s="188" t="s">
        <v>40</v>
      </c>
      <c r="O889" s="66"/>
      <c r="P889" s="189">
        <f t="shared" si="11"/>
        <v>0</v>
      </c>
      <c r="Q889" s="189">
        <v>0</v>
      </c>
      <c r="R889" s="189">
        <f t="shared" si="12"/>
        <v>0</v>
      </c>
      <c r="S889" s="189">
        <v>0</v>
      </c>
      <c r="T889" s="190">
        <f t="shared" si="13"/>
        <v>0</v>
      </c>
      <c r="U889" s="36"/>
      <c r="V889" s="36"/>
      <c r="W889" s="36"/>
      <c r="X889" s="36"/>
      <c r="Y889" s="36"/>
      <c r="Z889" s="36"/>
      <c r="AA889" s="36"/>
      <c r="AB889" s="36"/>
      <c r="AC889" s="36"/>
      <c r="AD889" s="36"/>
      <c r="AE889" s="36"/>
      <c r="AR889" s="191" t="s">
        <v>331</v>
      </c>
      <c r="AT889" s="191" t="s">
        <v>234</v>
      </c>
      <c r="AU889" s="191" t="s">
        <v>78</v>
      </c>
      <c r="AY889" s="19" t="s">
        <v>231</v>
      </c>
      <c r="BE889" s="192">
        <f t="shared" si="14"/>
        <v>0</v>
      </c>
      <c r="BF889" s="192">
        <f t="shared" si="15"/>
        <v>0</v>
      </c>
      <c r="BG889" s="192">
        <f t="shared" si="16"/>
        <v>0</v>
      </c>
      <c r="BH889" s="192">
        <f t="shared" si="17"/>
        <v>0</v>
      </c>
      <c r="BI889" s="192">
        <f t="shared" si="18"/>
        <v>0</v>
      </c>
      <c r="BJ889" s="19" t="s">
        <v>76</v>
      </c>
      <c r="BK889" s="192">
        <f t="shared" si="19"/>
        <v>0</v>
      </c>
      <c r="BL889" s="19" t="s">
        <v>331</v>
      </c>
      <c r="BM889" s="191" t="s">
        <v>2163</v>
      </c>
    </row>
    <row r="890" spans="1:65" s="2" customFormat="1" ht="62.65" customHeight="1">
      <c r="A890" s="36"/>
      <c r="B890" s="37"/>
      <c r="C890" s="180" t="s">
        <v>2164</v>
      </c>
      <c r="D890" s="180" t="s">
        <v>234</v>
      </c>
      <c r="E890" s="181" t="s">
        <v>2165</v>
      </c>
      <c r="F890" s="182" t="s">
        <v>2166</v>
      </c>
      <c r="G890" s="183" t="s">
        <v>237</v>
      </c>
      <c r="H890" s="184">
        <v>1</v>
      </c>
      <c r="I890" s="185"/>
      <c r="J890" s="186">
        <f t="shared" si="10"/>
        <v>0</v>
      </c>
      <c r="K890" s="182" t="s">
        <v>19</v>
      </c>
      <c r="L890" s="41"/>
      <c r="M890" s="187" t="s">
        <v>19</v>
      </c>
      <c r="N890" s="188" t="s">
        <v>40</v>
      </c>
      <c r="O890" s="66"/>
      <c r="P890" s="189">
        <f t="shared" si="11"/>
        <v>0</v>
      </c>
      <c r="Q890" s="189">
        <v>0</v>
      </c>
      <c r="R890" s="189">
        <f t="shared" si="12"/>
        <v>0</v>
      </c>
      <c r="S890" s="189">
        <v>0</v>
      </c>
      <c r="T890" s="190">
        <f t="shared" si="13"/>
        <v>0</v>
      </c>
      <c r="U890" s="36"/>
      <c r="V890" s="36"/>
      <c r="W890" s="36"/>
      <c r="X890" s="36"/>
      <c r="Y890" s="36"/>
      <c r="Z890" s="36"/>
      <c r="AA890" s="36"/>
      <c r="AB890" s="36"/>
      <c r="AC890" s="36"/>
      <c r="AD890" s="36"/>
      <c r="AE890" s="36"/>
      <c r="AR890" s="191" t="s">
        <v>331</v>
      </c>
      <c r="AT890" s="191" t="s">
        <v>234</v>
      </c>
      <c r="AU890" s="191" t="s">
        <v>78</v>
      </c>
      <c r="AY890" s="19" t="s">
        <v>231</v>
      </c>
      <c r="BE890" s="192">
        <f t="shared" si="14"/>
        <v>0</v>
      </c>
      <c r="BF890" s="192">
        <f t="shared" si="15"/>
        <v>0</v>
      </c>
      <c r="BG890" s="192">
        <f t="shared" si="16"/>
        <v>0</v>
      </c>
      <c r="BH890" s="192">
        <f t="shared" si="17"/>
        <v>0</v>
      </c>
      <c r="BI890" s="192">
        <f t="shared" si="18"/>
        <v>0</v>
      </c>
      <c r="BJ890" s="19" t="s">
        <v>76</v>
      </c>
      <c r="BK890" s="192">
        <f t="shared" si="19"/>
        <v>0</v>
      </c>
      <c r="BL890" s="19" t="s">
        <v>331</v>
      </c>
      <c r="BM890" s="191" t="s">
        <v>2167</v>
      </c>
    </row>
    <row r="891" spans="1:65" s="2" customFormat="1" ht="33" customHeight="1">
      <c r="A891" s="36"/>
      <c r="B891" s="37"/>
      <c r="C891" s="180" t="s">
        <v>2168</v>
      </c>
      <c r="D891" s="180" t="s">
        <v>234</v>
      </c>
      <c r="E891" s="181" t="s">
        <v>2169</v>
      </c>
      <c r="F891" s="182" t="s">
        <v>2170</v>
      </c>
      <c r="G891" s="183" t="s">
        <v>237</v>
      </c>
      <c r="H891" s="184">
        <v>1</v>
      </c>
      <c r="I891" s="185"/>
      <c r="J891" s="186">
        <f t="shared" si="10"/>
        <v>0</v>
      </c>
      <c r="K891" s="182" t="s">
        <v>19</v>
      </c>
      <c r="L891" s="41"/>
      <c r="M891" s="187" t="s">
        <v>19</v>
      </c>
      <c r="N891" s="188" t="s">
        <v>40</v>
      </c>
      <c r="O891" s="66"/>
      <c r="P891" s="189">
        <f t="shared" si="11"/>
        <v>0</v>
      </c>
      <c r="Q891" s="189">
        <v>0</v>
      </c>
      <c r="R891" s="189">
        <f t="shared" si="12"/>
        <v>0</v>
      </c>
      <c r="S891" s="189">
        <v>0</v>
      </c>
      <c r="T891" s="190">
        <f t="shared" si="13"/>
        <v>0</v>
      </c>
      <c r="U891" s="36"/>
      <c r="V891" s="36"/>
      <c r="W891" s="36"/>
      <c r="X891" s="36"/>
      <c r="Y891" s="36"/>
      <c r="Z891" s="36"/>
      <c r="AA891" s="36"/>
      <c r="AB891" s="36"/>
      <c r="AC891" s="36"/>
      <c r="AD891" s="36"/>
      <c r="AE891" s="36"/>
      <c r="AR891" s="191" t="s">
        <v>331</v>
      </c>
      <c r="AT891" s="191" t="s">
        <v>234</v>
      </c>
      <c r="AU891" s="191" t="s">
        <v>78</v>
      </c>
      <c r="AY891" s="19" t="s">
        <v>231</v>
      </c>
      <c r="BE891" s="192">
        <f t="shared" si="14"/>
        <v>0</v>
      </c>
      <c r="BF891" s="192">
        <f t="shared" si="15"/>
        <v>0</v>
      </c>
      <c r="BG891" s="192">
        <f t="shared" si="16"/>
        <v>0</v>
      </c>
      <c r="BH891" s="192">
        <f t="shared" si="17"/>
        <v>0</v>
      </c>
      <c r="BI891" s="192">
        <f t="shared" si="18"/>
        <v>0</v>
      </c>
      <c r="BJ891" s="19" t="s">
        <v>76</v>
      </c>
      <c r="BK891" s="192">
        <f t="shared" si="19"/>
        <v>0</v>
      </c>
      <c r="BL891" s="19" t="s">
        <v>331</v>
      </c>
      <c r="BM891" s="191" t="s">
        <v>2171</v>
      </c>
    </row>
    <row r="892" spans="1:65" s="2" customFormat="1" ht="33" customHeight="1">
      <c r="A892" s="36"/>
      <c r="B892" s="37"/>
      <c r="C892" s="180" t="s">
        <v>2172</v>
      </c>
      <c r="D892" s="180" t="s">
        <v>234</v>
      </c>
      <c r="E892" s="181" t="s">
        <v>2173</v>
      </c>
      <c r="F892" s="182" t="s">
        <v>2174</v>
      </c>
      <c r="G892" s="183" t="s">
        <v>237</v>
      </c>
      <c r="H892" s="184">
        <v>1</v>
      </c>
      <c r="I892" s="185"/>
      <c r="J892" s="186">
        <f t="shared" si="10"/>
        <v>0</v>
      </c>
      <c r="K892" s="182" t="s">
        <v>19</v>
      </c>
      <c r="L892" s="41"/>
      <c r="M892" s="187" t="s">
        <v>19</v>
      </c>
      <c r="N892" s="188" t="s">
        <v>40</v>
      </c>
      <c r="O892" s="66"/>
      <c r="P892" s="189">
        <f t="shared" si="11"/>
        <v>0</v>
      </c>
      <c r="Q892" s="189">
        <v>0</v>
      </c>
      <c r="R892" s="189">
        <f t="shared" si="12"/>
        <v>0</v>
      </c>
      <c r="S892" s="189">
        <v>0</v>
      </c>
      <c r="T892" s="190">
        <f t="shared" si="13"/>
        <v>0</v>
      </c>
      <c r="U892" s="36"/>
      <c r="V892" s="36"/>
      <c r="W892" s="36"/>
      <c r="X892" s="36"/>
      <c r="Y892" s="36"/>
      <c r="Z892" s="36"/>
      <c r="AA892" s="36"/>
      <c r="AB892" s="36"/>
      <c r="AC892" s="36"/>
      <c r="AD892" s="36"/>
      <c r="AE892" s="36"/>
      <c r="AR892" s="191" t="s">
        <v>331</v>
      </c>
      <c r="AT892" s="191" t="s">
        <v>234</v>
      </c>
      <c r="AU892" s="191" t="s">
        <v>78</v>
      </c>
      <c r="AY892" s="19" t="s">
        <v>231</v>
      </c>
      <c r="BE892" s="192">
        <f t="shared" si="14"/>
        <v>0</v>
      </c>
      <c r="BF892" s="192">
        <f t="shared" si="15"/>
        <v>0</v>
      </c>
      <c r="BG892" s="192">
        <f t="shared" si="16"/>
        <v>0</v>
      </c>
      <c r="BH892" s="192">
        <f t="shared" si="17"/>
        <v>0</v>
      </c>
      <c r="BI892" s="192">
        <f t="shared" si="18"/>
        <v>0</v>
      </c>
      <c r="BJ892" s="19" t="s">
        <v>76</v>
      </c>
      <c r="BK892" s="192">
        <f t="shared" si="19"/>
        <v>0</v>
      </c>
      <c r="BL892" s="19" t="s">
        <v>331</v>
      </c>
      <c r="BM892" s="191" t="s">
        <v>2175</v>
      </c>
    </row>
    <row r="893" spans="1:65" s="2" customFormat="1" ht="49.15" customHeight="1">
      <c r="A893" s="36"/>
      <c r="B893" s="37"/>
      <c r="C893" s="180" t="s">
        <v>2176</v>
      </c>
      <c r="D893" s="180" t="s">
        <v>234</v>
      </c>
      <c r="E893" s="181" t="s">
        <v>2177</v>
      </c>
      <c r="F893" s="182" t="s">
        <v>2178</v>
      </c>
      <c r="G893" s="183" t="s">
        <v>237</v>
      </c>
      <c r="H893" s="184">
        <v>1</v>
      </c>
      <c r="I893" s="185"/>
      <c r="J893" s="186">
        <f t="shared" si="10"/>
        <v>0</v>
      </c>
      <c r="K893" s="182" t="s">
        <v>19</v>
      </c>
      <c r="L893" s="41"/>
      <c r="M893" s="187" t="s">
        <v>19</v>
      </c>
      <c r="N893" s="188" t="s">
        <v>40</v>
      </c>
      <c r="O893" s="66"/>
      <c r="P893" s="189">
        <f t="shared" si="11"/>
        <v>0</v>
      </c>
      <c r="Q893" s="189">
        <v>0</v>
      </c>
      <c r="R893" s="189">
        <f t="shared" si="12"/>
        <v>0</v>
      </c>
      <c r="S893" s="189">
        <v>0</v>
      </c>
      <c r="T893" s="190">
        <f t="shared" si="13"/>
        <v>0</v>
      </c>
      <c r="U893" s="36"/>
      <c r="V893" s="36"/>
      <c r="W893" s="36"/>
      <c r="X893" s="36"/>
      <c r="Y893" s="36"/>
      <c r="Z893" s="36"/>
      <c r="AA893" s="36"/>
      <c r="AB893" s="36"/>
      <c r="AC893" s="36"/>
      <c r="AD893" s="36"/>
      <c r="AE893" s="36"/>
      <c r="AR893" s="191" t="s">
        <v>331</v>
      </c>
      <c r="AT893" s="191" t="s">
        <v>234</v>
      </c>
      <c r="AU893" s="191" t="s">
        <v>78</v>
      </c>
      <c r="AY893" s="19" t="s">
        <v>231</v>
      </c>
      <c r="BE893" s="192">
        <f t="shared" si="14"/>
        <v>0</v>
      </c>
      <c r="BF893" s="192">
        <f t="shared" si="15"/>
        <v>0</v>
      </c>
      <c r="BG893" s="192">
        <f t="shared" si="16"/>
        <v>0</v>
      </c>
      <c r="BH893" s="192">
        <f t="shared" si="17"/>
        <v>0</v>
      </c>
      <c r="BI893" s="192">
        <f t="shared" si="18"/>
        <v>0</v>
      </c>
      <c r="BJ893" s="19" t="s">
        <v>76</v>
      </c>
      <c r="BK893" s="192">
        <f t="shared" si="19"/>
        <v>0</v>
      </c>
      <c r="BL893" s="19" t="s">
        <v>331</v>
      </c>
      <c r="BM893" s="191" t="s">
        <v>2179</v>
      </c>
    </row>
    <row r="894" spans="1:65" s="2" customFormat="1" ht="49.15" customHeight="1">
      <c r="A894" s="36"/>
      <c r="B894" s="37"/>
      <c r="C894" s="180" t="s">
        <v>2180</v>
      </c>
      <c r="D894" s="180" t="s">
        <v>234</v>
      </c>
      <c r="E894" s="181" t="s">
        <v>2181</v>
      </c>
      <c r="F894" s="182" t="s">
        <v>2182</v>
      </c>
      <c r="G894" s="183" t="s">
        <v>237</v>
      </c>
      <c r="H894" s="184">
        <v>1</v>
      </c>
      <c r="I894" s="185"/>
      <c r="J894" s="186">
        <f t="shared" si="10"/>
        <v>0</v>
      </c>
      <c r="K894" s="182" t="s">
        <v>19</v>
      </c>
      <c r="L894" s="41"/>
      <c r="M894" s="187" t="s">
        <v>19</v>
      </c>
      <c r="N894" s="188" t="s">
        <v>40</v>
      </c>
      <c r="O894" s="66"/>
      <c r="P894" s="189">
        <f t="shared" si="11"/>
        <v>0</v>
      </c>
      <c r="Q894" s="189">
        <v>0</v>
      </c>
      <c r="R894" s="189">
        <f t="shared" si="12"/>
        <v>0</v>
      </c>
      <c r="S894" s="189">
        <v>0</v>
      </c>
      <c r="T894" s="190">
        <f t="shared" si="13"/>
        <v>0</v>
      </c>
      <c r="U894" s="36"/>
      <c r="V894" s="36"/>
      <c r="W894" s="36"/>
      <c r="X894" s="36"/>
      <c r="Y894" s="36"/>
      <c r="Z894" s="36"/>
      <c r="AA894" s="36"/>
      <c r="AB894" s="36"/>
      <c r="AC894" s="36"/>
      <c r="AD894" s="36"/>
      <c r="AE894" s="36"/>
      <c r="AR894" s="191" t="s">
        <v>331</v>
      </c>
      <c r="AT894" s="191" t="s">
        <v>234</v>
      </c>
      <c r="AU894" s="191" t="s">
        <v>78</v>
      </c>
      <c r="AY894" s="19" t="s">
        <v>231</v>
      </c>
      <c r="BE894" s="192">
        <f t="shared" si="14"/>
        <v>0</v>
      </c>
      <c r="BF894" s="192">
        <f t="shared" si="15"/>
        <v>0</v>
      </c>
      <c r="BG894" s="192">
        <f t="shared" si="16"/>
        <v>0</v>
      </c>
      <c r="BH894" s="192">
        <f t="shared" si="17"/>
        <v>0</v>
      </c>
      <c r="BI894" s="192">
        <f t="shared" si="18"/>
        <v>0</v>
      </c>
      <c r="BJ894" s="19" t="s">
        <v>76</v>
      </c>
      <c r="BK894" s="192">
        <f t="shared" si="19"/>
        <v>0</v>
      </c>
      <c r="BL894" s="19" t="s">
        <v>331</v>
      </c>
      <c r="BM894" s="191" t="s">
        <v>2183</v>
      </c>
    </row>
    <row r="895" spans="1:65" s="2" customFormat="1" ht="37.9" customHeight="1">
      <c r="A895" s="36"/>
      <c r="B895" s="37"/>
      <c r="C895" s="180" t="s">
        <v>2184</v>
      </c>
      <c r="D895" s="180" t="s">
        <v>234</v>
      </c>
      <c r="E895" s="181" t="s">
        <v>2185</v>
      </c>
      <c r="F895" s="182" t="s">
        <v>2186</v>
      </c>
      <c r="G895" s="183" t="s">
        <v>243</v>
      </c>
      <c r="H895" s="184">
        <v>27.216000000000001</v>
      </c>
      <c r="I895" s="185"/>
      <c r="J895" s="186">
        <f t="shared" si="10"/>
        <v>0</v>
      </c>
      <c r="K895" s="182" t="s">
        <v>19</v>
      </c>
      <c r="L895" s="41"/>
      <c r="M895" s="187" t="s">
        <v>19</v>
      </c>
      <c r="N895" s="188" t="s">
        <v>40</v>
      </c>
      <c r="O895" s="66"/>
      <c r="P895" s="189">
        <f t="shared" si="11"/>
        <v>0</v>
      </c>
      <c r="Q895" s="189">
        <v>0</v>
      </c>
      <c r="R895" s="189">
        <f t="shared" si="12"/>
        <v>0</v>
      </c>
      <c r="S895" s="189">
        <v>0</v>
      </c>
      <c r="T895" s="190">
        <f t="shared" si="13"/>
        <v>0</v>
      </c>
      <c r="U895" s="36"/>
      <c r="V895" s="36"/>
      <c r="W895" s="36"/>
      <c r="X895" s="36"/>
      <c r="Y895" s="36"/>
      <c r="Z895" s="36"/>
      <c r="AA895" s="36"/>
      <c r="AB895" s="36"/>
      <c r="AC895" s="36"/>
      <c r="AD895" s="36"/>
      <c r="AE895" s="36"/>
      <c r="AR895" s="191" t="s">
        <v>331</v>
      </c>
      <c r="AT895" s="191" t="s">
        <v>234</v>
      </c>
      <c r="AU895" s="191" t="s">
        <v>78</v>
      </c>
      <c r="AY895" s="19" t="s">
        <v>231</v>
      </c>
      <c r="BE895" s="192">
        <f t="shared" si="14"/>
        <v>0</v>
      </c>
      <c r="BF895" s="192">
        <f t="shared" si="15"/>
        <v>0</v>
      </c>
      <c r="BG895" s="192">
        <f t="shared" si="16"/>
        <v>0</v>
      </c>
      <c r="BH895" s="192">
        <f t="shared" si="17"/>
        <v>0</v>
      </c>
      <c r="BI895" s="192">
        <f t="shared" si="18"/>
        <v>0</v>
      </c>
      <c r="BJ895" s="19" t="s">
        <v>76</v>
      </c>
      <c r="BK895" s="192">
        <f t="shared" si="19"/>
        <v>0</v>
      </c>
      <c r="BL895" s="19" t="s">
        <v>331</v>
      </c>
      <c r="BM895" s="191" t="s">
        <v>2187</v>
      </c>
    </row>
    <row r="896" spans="1:65" s="14" customFormat="1" ht="11.25">
      <c r="B896" s="208"/>
      <c r="C896" s="209"/>
      <c r="D896" s="193" t="s">
        <v>248</v>
      </c>
      <c r="E896" s="210" t="s">
        <v>19</v>
      </c>
      <c r="F896" s="211" t="s">
        <v>2188</v>
      </c>
      <c r="G896" s="209"/>
      <c r="H896" s="212">
        <v>27.216000000000001</v>
      </c>
      <c r="I896" s="213"/>
      <c r="J896" s="209"/>
      <c r="K896" s="209"/>
      <c r="L896" s="214"/>
      <c r="M896" s="215"/>
      <c r="N896" s="216"/>
      <c r="O896" s="216"/>
      <c r="P896" s="216"/>
      <c r="Q896" s="216"/>
      <c r="R896" s="216"/>
      <c r="S896" s="216"/>
      <c r="T896" s="217"/>
      <c r="AT896" s="218" t="s">
        <v>248</v>
      </c>
      <c r="AU896" s="218" t="s">
        <v>78</v>
      </c>
      <c r="AV896" s="14" t="s">
        <v>78</v>
      </c>
      <c r="AW896" s="14" t="s">
        <v>31</v>
      </c>
      <c r="AX896" s="14" t="s">
        <v>76</v>
      </c>
      <c r="AY896" s="218" t="s">
        <v>231</v>
      </c>
    </row>
    <row r="897" spans="1:65" s="2" customFormat="1" ht="37.9" customHeight="1">
      <c r="A897" s="36"/>
      <c r="B897" s="37"/>
      <c r="C897" s="180" t="s">
        <v>2189</v>
      </c>
      <c r="D897" s="180" t="s">
        <v>234</v>
      </c>
      <c r="E897" s="181" t="s">
        <v>2190</v>
      </c>
      <c r="F897" s="182" t="s">
        <v>2191</v>
      </c>
      <c r="G897" s="183" t="s">
        <v>342</v>
      </c>
      <c r="H897" s="184">
        <v>26.123999999999999</v>
      </c>
      <c r="I897" s="185"/>
      <c r="J897" s="186">
        <f>ROUND(I897*H897,2)</f>
        <v>0</v>
      </c>
      <c r="K897" s="182" t="s">
        <v>19</v>
      </c>
      <c r="L897" s="41"/>
      <c r="M897" s="187" t="s">
        <v>19</v>
      </c>
      <c r="N897" s="188" t="s">
        <v>40</v>
      </c>
      <c r="O897" s="66"/>
      <c r="P897" s="189">
        <f>O897*H897</f>
        <v>0</v>
      </c>
      <c r="Q897" s="189">
        <v>0</v>
      </c>
      <c r="R897" s="189">
        <f>Q897*H897</f>
        <v>0</v>
      </c>
      <c r="S897" s="189">
        <v>0</v>
      </c>
      <c r="T897" s="190">
        <f>S897*H897</f>
        <v>0</v>
      </c>
      <c r="U897" s="36"/>
      <c r="V897" s="36"/>
      <c r="W897" s="36"/>
      <c r="X897" s="36"/>
      <c r="Y897" s="36"/>
      <c r="Z897" s="36"/>
      <c r="AA897" s="36"/>
      <c r="AB897" s="36"/>
      <c r="AC897" s="36"/>
      <c r="AD897" s="36"/>
      <c r="AE897" s="36"/>
      <c r="AR897" s="191" t="s">
        <v>331</v>
      </c>
      <c r="AT897" s="191" t="s">
        <v>234</v>
      </c>
      <c r="AU897" s="191" t="s">
        <v>78</v>
      </c>
      <c r="AY897" s="19" t="s">
        <v>231</v>
      </c>
      <c r="BE897" s="192">
        <f>IF(N897="základní",J897,0)</f>
        <v>0</v>
      </c>
      <c r="BF897" s="192">
        <f>IF(N897="snížená",J897,0)</f>
        <v>0</v>
      </c>
      <c r="BG897" s="192">
        <f>IF(N897="zákl. přenesená",J897,0)</f>
        <v>0</v>
      </c>
      <c r="BH897" s="192">
        <f>IF(N897="sníž. přenesená",J897,0)</f>
        <v>0</v>
      </c>
      <c r="BI897" s="192">
        <f>IF(N897="nulová",J897,0)</f>
        <v>0</v>
      </c>
      <c r="BJ897" s="19" t="s">
        <v>76</v>
      </c>
      <c r="BK897" s="192">
        <f>ROUND(I897*H897,2)</f>
        <v>0</v>
      </c>
      <c r="BL897" s="19" t="s">
        <v>331</v>
      </c>
      <c r="BM897" s="191" t="s">
        <v>2192</v>
      </c>
    </row>
    <row r="898" spans="1:65" s="14" customFormat="1" ht="11.25">
      <c r="B898" s="208"/>
      <c r="C898" s="209"/>
      <c r="D898" s="193" t="s">
        <v>248</v>
      </c>
      <c r="E898" s="210" t="s">
        <v>19</v>
      </c>
      <c r="F898" s="211" t="s">
        <v>2193</v>
      </c>
      <c r="G898" s="209"/>
      <c r="H898" s="212">
        <v>26.123999999999999</v>
      </c>
      <c r="I898" s="213"/>
      <c r="J898" s="209"/>
      <c r="K898" s="209"/>
      <c r="L898" s="214"/>
      <c r="M898" s="215"/>
      <c r="N898" s="216"/>
      <c r="O898" s="216"/>
      <c r="P898" s="216"/>
      <c r="Q898" s="216"/>
      <c r="R898" s="216"/>
      <c r="S898" s="216"/>
      <c r="T898" s="217"/>
      <c r="AT898" s="218" t="s">
        <v>248</v>
      </c>
      <c r="AU898" s="218" t="s">
        <v>78</v>
      </c>
      <c r="AV898" s="14" t="s">
        <v>78</v>
      </c>
      <c r="AW898" s="14" t="s">
        <v>31</v>
      </c>
      <c r="AX898" s="14" t="s">
        <v>76</v>
      </c>
      <c r="AY898" s="218" t="s">
        <v>231</v>
      </c>
    </row>
    <row r="899" spans="1:65" s="2" customFormat="1" ht="37.9" customHeight="1">
      <c r="A899" s="36"/>
      <c r="B899" s="37"/>
      <c r="C899" s="180" t="s">
        <v>2194</v>
      </c>
      <c r="D899" s="180" t="s">
        <v>234</v>
      </c>
      <c r="E899" s="181" t="s">
        <v>2195</v>
      </c>
      <c r="F899" s="182" t="s">
        <v>2196</v>
      </c>
      <c r="G899" s="183" t="s">
        <v>237</v>
      </c>
      <c r="H899" s="184">
        <v>1</v>
      </c>
      <c r="I899" s="185"/>
      <c r="J899" s="186">
        <f>ROUND(I899*H899,2)</f>
        <v>0</v>
      </c>
      <c r="K899" s="182" t="s">
        <v>19</v>
      </c>
      <c r="L899" s="41"/>
      <c r="M899" s="187" t="s">
        <v>19</v>
      </c>
      <c r="N899" s="188" t="s">
        <v>40</v>
      </c>
      <c r="O899" s="66"/>
      <c r="P899" s="189">
        <f>O899*H899</f>
        <v>0</v>
      </c>
      <c r="Q899" s="189">
        <v>0</v>
      </c>
      <c r="R899" s="189">
        <f>Q899*H899</f>
        <v>0</v>
      </c>
      <c r="S899" s="189">
        <v>0</v>
      </c>
      <c r="T899" s="190">
        <f>S899*H899</f>
        <v>0</v>
      </c>
      <c r="U899" s="36"/>
      <c r="V899" s="36"/>
      <c r="W899" s="36"/>
      <c r="X899" s="36"/>
      <c r="Y899" s="36"/>
      <c r="Z899" s="36"/>
      <c r="AA899" s="36"/>
      <c r="AB899" s="36"/>
      <c r="AC899" s="36"/>
      <c r="AD899" s="36"/>
      <c r="AE899" s="36"/>
      <c r="AR899" s="191" t="s">
        <v>331</v>
      </c>
      <c r="AT899" s="191" t="s">
        <v>234</v>
      </c>
      <c r="AU899" s="191" t="s">
        <v>78</v>
      </c>
      <c r="AY899" s="19" t="s">
        <v>231</v>
      </c>
      <c r="BE899" s="192">
        <f>IF(N899="základní",J899,0)</f>
        <v>0</v>
      </c>
      <c r="BF899" s="192">
        <f>IF(N899="snížená",J899,0)</f>
        <v>0</v>
      </c>
      <c r="BG899" s="192">
        <f>IF(N899="zákl. přenesená",J899,0)</f>
        <v>0</v>
      </c>
      <c r="BH899" s="192">
        <f>IF(N899="sníž. přenesená",J899,0)</f>
        <v>0</v>
      </c>
      <c r="BI899" s="192">
        <f>IF(N899="nulová",J899,0)</f>
        <v>0</v>
      </c>
      <c r="BJ899" s="19" t="s">
        <v>76</v>
      </c>
      <c r="BK899" s="192">
        <f>ROUND(I899*H899,2)</f>
        <v>0</v>
      </c>
      <c r="BL899" s="19" t="s">
        <v>331</v>
      </c>
      <c r="BM899" s="191" t="s">
        <v>2197</v>
      </c>
    </row>
    <row r="900" spans="1:65" s="2" customFormat="1" ht="78" customHeight="1">
      <c r="A900" s="36"/>
      <c r="B900" s="37"/>
      <c r="C900" s="180" t="s">
        <v>2198</v>
      </c>
      <c r="D900" s="180" t="s">
        <v>234</v>
      </c>
      <c r="E900" s="181" t="s">
        <v>2199</v>
      </c>
      <c r="F900" s="182" t="s">
        <v>2200</v>
      </c>
      <c r="G900" s="183" t="s">
        <v>1291</v>
      </c>
      <c r="H900" s="184">
        <v>1187</v>
      </c>
      <c r="I900" s="185"/>
      <c r="J900" s="186">
        <f>ROUND(I900*H900,2)</f>
        <v>0</v>
      </c>
      <c r="K900" s="182" t="s">
        <v>19</v>
      </c>
      <c r="L900" s="41"/>
      <c r="M900" s="187" t="s">
        <v>19</v>
      </c>
      <c r="N900" s="188" t="s">
        <v>40</v>
      </c>
      <c r="O900" s="66"/>
      <c r="P900" s="189">
        <f>O900*H900</f>
        <v>0</v>
      </c>
      <c r="Q900" s="189">
        <v>0</v>
      </c>
      <c r="R900" s="189">
        <f>Q900*H900</f>
        <v>0</v>
      </c>
      <c r="S900" s="189">
        <v>0</v>
      </c>
      <c r="T900" s="190">
        <f>S900*H900</f>
        <v>0</v>
      </c>
      <c r="U900" s="36"/>
      <c r="V900" s="36"/>
      <c r="W900" s="36"/>
      <c r="X900" s="36"/>
      <c r="Y900" s="36"/>
      <c r="Z900" s="36"/>
      <c r="AA900" s="36"/>
      <c r="AB900" s="36"/>
      <c r="AC900" s="36"/>
      <c r="AD900" s="36"/>
      <c r="AE900" s="36"/>
      <c r="AR900" s="191" t="s">
        <v>331</v>
      </c>
      <c r="AT900" s="191" t="s">
        <v>234</v>
      </c>
      <c r="AU900" s="191" t="s">
        <v>78</v>
      </c>
      <c r="AY900" s="19" t="s">
        <v>231</v>
      </c>
      <c r="BE900" s="192">
        <f>IF(N900="základní",J900,0)</f>
        <v>0</v>
      </c>
      <c r="BF900" s="192">
        <f>IF(N900="snížená",J900,0)</f>
        <v>0</v>
      </c>
      <c r="BG900" s="192">
        <f>IF(N900="zákl. přenesená",J900,0)</f>
        <v>0</v>
      </c>
      <c r="BH900" s="192">
        <f>IF(N900="sníž. přenesená",J900,0)</f>
        <v>0</v>
      </c>
      <c r="BI900" s="192">
        <f>IF(N900="nulová",J900,0)</f>
        <v>0</v>
      </c>
      <c r="BJ900" s="19" t="s">
        <v>76</v>
      </c>
      <c r="BK900" s="192">
        <f>ROUND(I900*H900,2)</f>
        <v>0</v>
      </c>
      <c r="BL900" s="19" t="s">
        <v>331</v>
      </c>
      <c r="BM900" s="191" t="s">
        <v>2201</v>
      </c>
    </row>
    <row r="901" spans="1:65" s="14" customFormat="1" ht="11.25">
      <c r="B901" s="208"/>
      <c r="C901" s="209"/>
      <c r="D901" s="193" t="s">
        <v>248</v>
      </c>
      <c r="E901" s="210" t="s">
        <v>19</v>
      </c>
      <c r="F901" s="211" t="s">
        <v>2202</v>
      </c>
      <c r="G901" s="209"/>
      <c r="H901" s="212">
        <v>1187</v>
      </c>
      <c r="I901" s="213"/>
      <c r="J901" s="209"/>
      <c r="K901" s="209"/>
      <c r="L901" s="214"/>
      <c r="M901" s="215"/>
      <c r="N901" s="216"/>
      <c r="O901" s="216"/>
      <c r="P901" s="216"/>
      <c r="Q901" s="216"/>
      <c r="R901" s="216"/>
      <c r="S901" s="216"/>
      <c r="T901" s="217"/>
      <c r="AT901" s="218" t="s">
        <v>248</v>
      </c>
      <c r="AU901" s="218" t="s">
        <v>78</v>
      </c>
      <c r="AV901" s="14" t="s">
        <v>78</v>
      </c>
      <c r="AW901" s="14" t="s">
        <v>31</v>
      </c>
      <c r="AX901" s="14" t="s">
        <v>76</v>
      </c>
      <c r="AY901" s="218" t="s">
        <v>231</v>
      </c>
    </row>
    <row r="902" spans="1:65" s="2" customFormat="1" ht="44.25" customHeight="1">
      <c r="A902" s="36"/>
      <c r="B902" s="37"/>
      <c r="C902" s="180" t="s">
        <v>2203</v>
      </c>
      <c r="D902" s="180" t="s">
        <v>234</v>
      </c>
      <c r="E902" s="181" t="s">
        <v>2204</v>
      </c>
      <c r="F902" s="182" t="s">
        <v>2205</v>
      </c>
      <c r="G902" s="183" t="s">
        <v>237</v>
      </c>
      <c r="H902" s="184">
        <v>2</v>
      </c>
      <c r="I902" s="185"/>
      <c r="J902" s="186">
        <f>ROUND(I902*H902,2)</f>
        <v>0</v>
      </c>
      <c r="K902" s="182" t="s">
        <v>19</v>
      </c>
      <c r="L902" s="41"/>
      <c r="M902" s="187" t="s">
        <v>19</v>
      </c>
      <c r="N902" s="188" t="s">
        <v>40</v>
      </c>
      <c r="O902" s="66"/>
      <c r="P902" s="189">
        <f>O902*H902</f>
        <v>0</v>
      </c>
      <c r="Q902" s="189">
        <v>0</v>
      </c>
      <c r="R902" s="189">
        <f>Q902*H902</f>
        <v>0</v>
      </c>
      <c r="S902" s="189">
        <v>0</v>
      </c>
      <c r="T902" s="190">
        <f>S902*H902</f>
        <v>0</v>
      </c>
      <c r="U902" s="36"/>
      <c r="V902" s="36"/>
      <c r="W902" s="36"/>
      <c r="X902" s="36"/>
      <c r="Y902" s="36"/>
      <c r="Z902" s="36"/>
      <c r="AA902" s="36"/>
      <c r="AB902" s="36"/>
      <c r="AC902" s="36"/>
      <c r="AD902" s="36"/>
      <c r="AE902" s="36"/>
      <c r="AR902" s="191" t="s">
        <v>331</v>
      </c>
      <c r="AT902" s="191" t="s">
        <v>234</v>
      </c>
      <c r="AU902" s="191" t="s">
        <v>78</v>
      </c>
      <c r="AY902" s="19" t="s">
        <v>231</v>
      </c>
      <c r="BE902" s="192">
        <f>IF(N902="základní",J902,0)</f>
        <v>0</v>
      </c>
      <c r="BF902" s="192">
        <f>IF(N902="snížená",J902,0)</f>
        <v>0</v>
      </c>
      <c r="BG902" s="192">
        <f>IF(N902="zákl. přenesená",J902,0)</f>
        <v>0</v>
      </c>
      <c r="BH902" s="192">
        <f>IF(N902="sníž. přenesená",J902,0)</f>
        <v>0</v>
      </c>
      <c r="BI902" s="192">
        <f>IF(N902="nulová",J902,0)</f>
        <v>0</v>
      </c>
      <c r="BJ902" s="19" t="s">
        <v>76</v>
      </c>
      <c r="BK902" s="192">
        <f>ROUND(I902*H902,2)</f>
        <v>0</v>
      </c>
      <c r="BL902" s="19" t="s">
        <v>331</v>
      </c>
      <c r="BM902" s="191" t="s">
        <v>2206</v>
      </c>
    </row>
    <row r="903" spans="1:65" s="2" customFormat="1" ht="49.15" customHeight="1">
      <c r="A903" s="36"/>
      <c r="B903" s="37"/>
      <c r="C903" s="180" t="s">
        <v>2207</v>
      </c>
      <c r="D903" s="180" t="s">
        <v>234</v>
      </c>
      <c r="E903" s="181" t="s">
        <v>2208</v>
      </c>
      <c r="F903" s="182" t="s">
        <v>2209</v>
      </c>
      <c r="G903" s="183" t="s">
        <v>243</v>
      </c>
      <c r="H903" s="184">
        <v>9.15</v>
      </c>
      <c r="I903" s="185"/>
      <c r="J903" s="186">
        <f>ROUND(I903*H903,2)</f>
        <v>0</v>
      </c>
      <c r="K903" s="182" t="s">
        <v>19</v>
      </c>
      <c r="L903" s="41"/>
      <c r="M903" s="187" t="s">
        <v>19</v>
      </c>
      <c r="N903" s="188" t="s">
        <v>40</v>
      </c>
      <c r="O903" s="66"/>
      <c r="P903" s="189">
        <f>O903*H903</f>
        <v>0</v>
      </c>
      <c r="Q903" s="189">
        <v>0</v>
      </c>
      <c r="R903" s="189">
        <f>Q903*H903</f>
        <v>0</v>
      </c>
      <c r="S903" s="189">
        <v>0</v>
      </c>
      <c r="T903" s="190">
        <f>S903*H903</f>
        <v>0</v>
      </c>
      <c r="U903" s="36"/>
      <c r="V903" s="36"/>
      <c r="W903" s="36"/>
      <c r="X903" s="36"/>
      <c r="Y903" s="36"/>
      <c r="Z903" s="36"/>
      <c r="AA903" s="36"/>
      <c r="AB903" s="36"/>
      <c r="AC903" s="36"/>
      <c r="AD903" s="36"/>
      <c r="AE903" s="36"/>
      <c r="AR903" s="191" t="s">
        <v>331</v>
      </c>
      <c r="AT903" s="191" t="s">
        <v>234</v>
      </c>
      <c r="AU903" s="191" t="s">
        <v>78</v>
      </c>
      <c r="AY903" s="19" t="s">
        <v>231</v>
      </c>
      <c r="BE903" s="192">
        <f>IF(N903="základní",J903,0)</f>
        <v>0</v>
      </c>
      <c r="BF903" s="192">
        <f>IF(N903="snížená",J903,0)</f>
        <v>0</v>
      </c>
      <c r="BG903" s="192">
        <f>IF(N903="zákl. přenesená",J903,0)</f>
        <v>0</v>
      </c>
      <c r="BH903" s="192">
        <f>IF(N903="sníž. přenesená",J903,0)</f>
        <v>0</v>
      </c>
      <c r="BI903" s="192">
        <f>IF(N903="nulová",J903,0)</f>
        <v>0</v>
      </c>
      <c r="BJ903" s="19" t="s">
        <v>76</v>
      </c>
      <c r="BK903" s="192">
        <f>ROUND(I903*H903,2)</f>
        <v>0</v>
      </c>
      <c r="BL903" s="19" t="s">
        <v>331</v>
      </c>
      <c r="BM903" s="191" t="s">
        <v>2210</v>
      </c>
    </row>
    <row r="904" spans="1:65" s="14" customFormat="1" ht="11.25">
      <c r="B904" s="208"/>
      <c r="C904" s="209"/>
      <c r="D904" s="193" t="s">
        <v>248</v>
      </c>
      <c r="E904" s="210" t="s">
        <v>19</v>
      </c>
      <c r="F904" s="211" t="s">
        <v>2211</v>
      </c>
      <c r="G904" s="209"/>
      <c r="H904" s="212">
        <v>9.15</v>
      </c>
      <c r="I904" s="213"/>
      <c r="J904" s="209"/>
      <c r="K904" s="209"/>
      <c r="L904" s="214"/>
      <c r="M904" s="215"/>
      <c r="N904" s="216"/>
      <c r="O904" s="216"/>
      <c r="P904" s="216"/>
      <c r="Q904" s="216"/>
      <c r="R904" s="216"/>
      <c r="S904" s="216"/>
      <c r="T904" s="217"/>
      <c r="AT904" s="218" t="s">
        <v>248</v>
      </c>
      <c r="AU904" s="218" t="s">
        <v>78</v>
      </c>
      <c r="AV904" s="14" t="s">
        <v>78</v>
      </c>
      <c r="AW904" s="14" t="s">
        <v>31</v>
      </c>
      <c r="AX904" s="14" t="s">
        <v>76</v>
      </c>
      <c r="AY904" s="218" t="s">
        <v>231</v>
      </c>
    </row>
    <row r="905" spans="1:65" s="2" customFormat="1" ht="44.25" customHeight="1">
      <c r="A905" s="36"/>
      <c r="B905" s="37"/>
      <c r="C905" s="180" t="s">
        <v>2212</v>
      </c>
      <c r="D905" s="180" t="s">
        <v>234</v>
      </c>
      <c r="E905" s="181" t="s">
        <v>2213</v>
      </c>
      <c r="F905" s="182" t="s">
        <v>2214</v>
      </c>
      <c r="G905" s="183" t="s">
        <v>243</v>
      </c>
      <c r="H905" s="184">
        <v>10.95</v>
      </c>
      <c r="I905" s="185"/>
      <c r="J905" s="186">
        <f>ROUND(I905*H905,2)</f>
        <v>0</v>
      </c>
      <c r="K905" s="182" t="s">
        <v>19</v>
      </c>
      <c r="L905" s="41"/>
      <c r="M905" s="187" t="s">
        <v>19</v>
      </c>
      <c r="N905" s="188" t="s">
        <v>40</v>
      </c>
      <c r="O905" s="66"/>
      <c r="P905" s="189">
        <f>O905*H905</f>
        <v>0</v>
      </c>
      <c r="Q905" s="189">
        <v>0</v>
      </c>
      <c r="R905" s="189">
        <f>Q905*H905</f>
        <v>0</v>
      </c>
      <c r="S905" s="189">
        <v>0</v>
      </c>
      <c r="T905" s="190">
        <f>S905*H905</f>
        <v>0</v>
      </c>
      <c r="U905" s="36"/>
      <c r="V905" s="36"/>
      <c r="W905" s="36"/>
      <c r="X905" s="36"/>
      <c r="Y905" s="36"/>
      <c r="Z905" s="36"/>
      <c r="AA905" s="36"/>
      <c r="AB905" s="36"/>
      <c r="AC905" s="36"/>
      <c r="AD905" s="36"/>
      <c r="AE905" s="36"/>
      <c r="AR905" s="191" t="s">
        <v>331</v>
      </c>
      <c r="AT905" s="191" t="s">
        <v>234</v>
      </c>
      <c r="AU905" s="191" t="s">
        <v>78</v>
      </c>
      <c r="AY905" s="19" t="s">
        <v>231</v>
      </c>
      <c r="BE905" s="192">
        <f>IF(N905="základní",J905,0)</f>
        <v>0</v>
      </c>
      <c r="BF905" s="192">
        <f>IF(N905="snížená",J905,0)</f>
        <v>0</v>
      </c>
      <c r="BG905" s="192">
        <f>IF(N905="zákl. přenesená",J905,0)</f>
        <v>0</v>
      </c>
      <c r="BH905" s="192">
        <f>IF(N905="sníž. přenesená",J905,0)</f>
        <v>0</v>
      </c>
      <c r="BI905" s="192">
        <f>IF(N905="nulová",J905,0)</f>
        <v>0</v>
      </c>
      <c r="BJ905" s="19" t="s">
        <v>76</v>
      </c>
      <c r="BK905" s="192">
        <f>ROUND(I905*H905,2)</f>
        <v>0</v>
      </c>
      <c r="BL905" s="19" t="s">
        <v>331</v>
      </c>
      <c r="BM905" s="191" t="s">
        <v>2215</v>
      </c>
    </row>
    <row r="906" spans="1:65" s="2" customFormat="1" ht="49.15" customHeight="1">
      <c r="A906" s="36"/>
      <c r="B906" s="37"/>
      <c r="C906" s="180" t="s">
        <v>2216</v>
      </c>
      <c r="D906" s="180" t="s">
        <v>234</v>
      </c>
      <c r="E906" s="181" t="s">
        <v>2217</v>
      </c>
      <c r="F906" s="182" t="s">
        <v>2218</v>
      </c>
      <c r="G906" s="183" t="s">
        <v>237</v>
      </c>
      <c r="H906" s="184">
        <v>1</v>
      </c>
      <c r="I906" s="185"/>
      <c r="J906" s="186">
        <f>ROUND(I906*H906,2)</f>
        <v>0</v>
      </c>
      <c r="K906" s="182" t="s">
        <v>19</v>
      </c>
      <c r="L906" s="41"/>
      <c r="M906" s="187" t="s">
        <v>19</v>
      </c>
      <c r="N906" s="188" t="s">
        <v>40</v>
      </c>
      <c r="O906" s="66"/>
      <c r="P906" s="189">
        <f>O906*H906</f>
        <v>0</v>
      </c>
      <c r="Q906" s="189">
        <v>0</v>
      </c>
      <c r="R906" s="189">
        <f>Q906*H906</f>
        <v>0</v>
      </c>
      <c r="S906" s="189">
        <v>0</v>
      </c>
      <c r="T906" s="190">
        <f>S906*H906</f>
        <v>0</v>
      </c>
      <c r="U906" s="36"/>
      <c r="V906" s="36"/>
      <c r="W906" s="36"/>
      <c r="X906" s="36"/>
      <c r="Y906" s="36"/>
      <c r="Z906" s="36"/>
      <c r="AA906" s="36"/>
      <c r="AB906" s="36"/>
      <c r="AC906" s="36"/>
      <c r="AD906" s="36"/>
      <c r="AE906" s="36"/>
      <c r="AR906" s="191" t="s">
        <v>331</v>
      </c>
      <c r="AT906" s="191" t="s">
        <v>234</v>
      </c>
      <c r="AU906" s="191" t="s">
        <v>78</v>
      </c>
      <c r="AY906" s="19" t="s">
        <v>231</v>
      </c>
      <c r="BE906" s="192">
        <f>IF(N906="základní",J906,0)</f>
        <v>0</v>
      </c>
      <c r="BF906" s="192">
        <f>IF(N906="snížená",J906,0)</f>
        <v>0</v>
      </c>
      <c r="BG906" s="192">
        <f>IF(N906="zákl. přenesená",J906,0)</f>
        <v>0</v>
      </c>
      <c r="BH906" s="192">
        <f>IF(N906="sníž. přenesená",J906,0)</f>
        <v>0</v>
      </c>
      <c r="BI906" s="192">
        <f>IF(N906="nulová",J906,0)</f>
        <v>0</v>
      </c>
      <c r="BJ906" s="19" t="s">
        <v>76</v>
      </c>
      <c r="BK906" s="192">
        <f>ROUND(I906*H906,2)</f>
        <v>0</v>
      </c>
      <c r="BL906" s="19" t="s">
        <v>331</v>
      </c>
      <c r="BM906" s="191" t="s">
        <v>2219</v>
      </c>
    </row>
    <row r="907" spans="1:65" s="2" customFormat="1" ht="49.15" customHeight="1">
      <c r="A907" s="36"/>
      <c r="B907" s="37"/>
      <c r="C907" s="180" t="s">
        <v>2220</v>
      </c>
      <c r="D907" s="180" t="s">
        <v>234</v>
      </c>
      <c r="E907" s="181" t="s">
        <v>2221</v>
      </c>
      <c r="F907" s="182" t="s">
        <v>2222</v>
      </c>
      <c r="G907" s="183" t="s">
        <v>342</v>
      </c>
      <c r="H907" s="184">
        <v>39.32</v>
      </c>
      <c r="I907" s="185"/>
      <c r="J907" s="186">
        <f>ROUND(I907*H907,2)</f>
        <v>0</v>
      </c>
      <c r="K907" s="182" t="s">
        <v>19</v>
      </c>
      <c r="L907" s="41"/>
      <c r="M907" s="187" t="s">
        <v>19</v>
      </c>
      <c r="N907" s="188" t="s">
        <v>40</v>
      </c>
      <c r="O907" s="66"/>
      <c r="P907" s="189">
        <f>O907*H907</f>
        <v>0</v>
      </c>
      <c r="Q907" s="189">
        <v>0</v>
      </c>
      <c r="R907" s="189">
        <f>Q907*H907</f>
        <v>0</v>
      </c>
      <c r="S907" s="189">
        <v>0</v>
      </c>
      <c r="T907" s="190">
        <f>S907*H907</f>
        <v>0</v>
      </c>
      <c r="U907" s="36"/>
      <c r="V907" s="36"/>
      <c r="W907" s="36"/>
      <c r="X907" s="36"/>
      <c r="Y907" s="36"/>
      <c r="Z907" s="36"/>
      <c r="AA907" s="36"/>
      <c r="AB907" s="36"/>
      <c r="AC907" s="36"/>
      <c r="AD907" s="36"/>
      <c r="AE907" s="36"/>
      <c r="AR907" s="191" t="s">
        <v>331</v>
      </c>
      <c r="AT907" s="191" t="s">
        <v>234</v>
      </c>
      <c r="AU907" s="191" t="s">
        <v>78</v>
      </c>
      <c r="AY907" s="19" t="s">
        <v>231</v>
      </c>
      <c r="BE907" s="192">
        <f>IF(N907="základní",J907,0)</f>
        <v>0</v>
      </c>
      <c r="BF907" s="192">
        <f>IF(N907="snížená",J907,0)</f>
        <v>0</v>
      </c>
      <c r="BG907" s="192">
        <f>IF(N907="zákl. přenesená",J907,0)</f>
        <v>0</v>
      </c>
      <c r="BH907" s="192">
        <f>IF(N907="sníž. přenesená",J907,0)</f>
        <v>0</v>
      </c>
      <c r="BI907" s="192">
        <f>IF(N907="nulová",J907,0)</f>
        <v>0</v>
      </c>
      <c r="BJ907" s="19" t="s">
        <v>76</v>
      </c>
      <c r="BK907" s="192">
        <f>ROUND(I907*H907,2)</f>
        <v>0</v>
      </c>
      <c r="BL907" s="19" t="s">
        <v>331</v>
      </c>
      <c r="BM907" s="191" t="s">
        <v>2223</v>
      </c>
    </row>
    <row r="908" spans="1:65" s="14" customFormat="1" ht="11.25">
      <c r="B908" s="208"/>
      <c r="C908" s="209"/>
      <c r="D908" s="193" t="s">
        <v>248</v>
      </c>
      <c r="E908" s="210" t="s">
        <v>19</v>
      </c>
      <c r="F908" s="211" t="s">
        <v>2224</v>
      </c>
      <c r="G908" s="209"/>
      <c r="H908" s="212">
        <v>39.32</v>
      </c>
      <c r="I908" s="213"/>
      <c r="J908" s="209"/>
      <c r="K908" s="209"/>
      <c r="L908" s="214"/>
      <c r="M908" s="215"/>
      <c r="N908" s="216"/>
      <c r="O908" s="216"/>
      <c r="P908" s="216"/>
      <c r="Q908" s="216"/>
      <c r="R908" s="216"/>
      <c r="S908" s="216"/>
      <c r="T908" s="217"/>
      <c r="AT908" s="218" t="s">
        <v>248</v>
      </c>
      <c r="AU908" s="218" t="s">
        <v>78</v>
      </c>
      <c r="AV908" s="14" t="s">
        <v>78</v>
      </c>
      <c r="AW908" s="14" t="s">
        <v>31</v>
      </c>
      <c r="AX908" s="14" t="s">
        <v>76</v>
      </c>
      <c r="AY908" s="218" t="s">
        <v>231</v>
      </c>
    </row>
    <row r="909" spans="1:65" s="2" customFormat="1" ht="37.9" customHeight="1">
      <c r="A909" s="36"/>
      <c r="B909" s="37"/>
      <c r="C909" s="180" t="s">
        <v>2225</v>
      </c>
      <c r="D909" s="180" t="s">
        <v>234</v>
      </c>
      <c r="E909" s="181" t="s">
        <v>2226</v>
      </c>
      <c r="F909" s="182" t="s">
        <v>2227</v>
      </c>
      <c r="G909" s="183" t="s">
        <v>342</v>
      </c>
      <c r="H909" s="184">
        <v>18.806000000000001</v>
      </c>
      <c r="I909" s="185"/>
      <c r="J909" s="186">
        <f>ROUND(I909*H909,2)</f>
        <v>0</v>
      </c>
      <c r="K909" s="182" t="s">
        <v>19</v>
      </c>
      <c r="L909" s="41"/>
      <c r="M909" s="187" t="s">
        <v>19</v>
      </c>
      <c r="N909" s="188" t="s">
        <v>40</v>
      </c>
      <c r="O909" s="66"/>
      <c r="P909" s="189">
        <f>O909*H909</f>
        <v>0</v>
      </c>
      <c r="Q909" s="189">
        <v>0</v>
      </c>
      <c r="R909" s="189">
        <f>Q909*H909</f>
        <v>0</v>
      </c>
      <c r="S909" s="189">
        <v>0</v>
      </c>
      <c r="T909" s="190">
        <f>S909*H909</f>
        <v>0</v>
      </c>
      <c r="U909" s="36"/>
      <c r="V909" s="36"/>
      <c r="W909" s="36"/>
      <c r="X909" s="36"/>
      <c r="Y909" s="36"/>
      <c r="Z909" s="36"/>
      <c r="AA909" s="36"/>
      <c r="AB909" s="36"/>
      <c r="AC909" s="36"/>
      <c r="AD909" s="36"/>
      <c r="AE909" s="36"/>
      <c r="AR909" s="191" t="s">
        <v>331</v>
      </c>
      <c r="AT909" s="191" t="s">
        <v>234</v>
      </c>
      <c r="AU909" s="191" t="s">
        <v>78</v>
      </c>
      <c r="AY909" s="19" t="s">
        <v>231</v>
      </c>
      <c r="BE909" s="192">
        <f>IF(N909="základní",J909,0)</f>
        <v>0</v>
      </c>
      <c r="BF909" s="192">
        <f>IF(N909="snížená",J909,0)</f>
        <v>0</v>
      </c>
      <c r="BG909" s="192">
        <f>IF(N909="zákl. přenesená",J909,0)</f>
        <v>0</v>
      </c>
      <c r="BH909" s="192">
        <f>IF(N909="sníž. přenesená",J909,0)</f>
        <v>0</v>
      </c>
      <c r="BI909" s="192">
        <f>IF(N909="nulová",J909,0)</f>
        <v>0</v>
      </c>
      <c r="BJ909" s="19" t="s">
        <v>76</v>
      </c>
      <c r="BK909" s="192">
        <f>ROUND(I909*H909,2)</f>
        <v>0</v>
      </c>
      <c r="BL909" s="19" t="s">
        <v>331</v>
      </c>
      <c r="BM909" s="191" t="s">
        <v>2228</v>
      </c>
    </row>
    <row r="910" spans="1:65" s="14" customFormat="1" ht="11.25">
      <c r="B910" s="208"/>
      <c r="C910" s="209"/>
      <c r="D910" s="193" t="s">
        <v>248</v>
      </c>
      <c r="E910" s="210" t="s">
        <v>19</v>
      </c>
      <c r="F910" s="211" t="s">
        <v>2229</v>
      </c>
      <c r="G910" s="209"/>
      <c r="H910" s="212">
        <v>18.806000000000001</v>
      </c>
      <c r="I910" s="213"/>
      <c r="J910" s="209"/>
      <c r="K910" s="209"/>
      <c r="L910" s="214"/>
      <c r="M910" s="215"/>
      <c r="N910" s="216"/>
      <c r="O910" s="216"/>
      <c r="P910" s="216"/>
      <c r="Q910" s="216"/>
      <c r="R910" s="216"/>
      <c r="S910" s="216"/>
      <c r="T910" s="217"/>
      <c r="AT910" s="218" t="s">
        <v>248</v>
      </c>
      <c r="AU910" s="218" t="s">
        <v>78</v>
      </c>
      <c r="AV910" s="14" t="s">
        <v>78</v>
      </c>
      <c r="AW910" s="14" t="s">
        <v>31</v>
      </c>
      <c r="AX910" s="14" t="s">
        <v>76</v>
      </c>
      <c r="AY910" s="218" t="s">
        <v>231</v>
      </c>
    </row>
    <row r="911" spans="1:65" s="2" customFormat="1" ht="37.9" customHeight="1">
      <c r="A911" s="36"/>
      <c r="B911" s="37"/>
      <c r="C911" s="180" t="s">
        <v>2230</v>
      </c>
      <c r="D911" s="180" t="s">
        <v>234</v>
      </c>
      <c r="E911" s="181" t="s">
        <v>2231</v>
      </c>
      <c r="F911" s="182" t="s">
        <v>2232</v>
      </c>
      <c r="G911" s="183" t="s">
        <v>342</v>
      </c>
      <c r="H911" s="184">
        <v>27.327000000000002</v>
      </c>
      <c r="I911" s="185"/>
      <c r="J911" s="186">
        <f t="shared" ref="J911:J916" si="20">ROUND(I911*H911,2)</f>
        <v>0</v>
      </c>
      <c r="K911" s="182" t="s">
        <v>19</v>
      </c>
      <c r="L911" s="41"/>
      <c r="M911" s="187" t="s">
        <v>19</v>
      </c>
      <c r="N911" s="188" t="s">
        <v>40</v>
      </c>
      <c r="O911" s="66"/>
      <c r="P911" s="189">
        <f t="shared" ref="P911:P916" si="21">O911*H911</f>
        <v>0</v>
      </c>
      <c r="Q911" s="189">
        <v>0</v>
      </c>
      <c r="R911" s="189">
        <f t="shared" ref="R911:R916" si="22">Q911*H911</f>
        <v>0</v>
      </c>
      <c r="S911" s="189">
        <v>0</v>
      </c>
      <c r="T911" s="190">
        <f t="shared" ref="T911:T916" si="23">S911*H911</f>
        <v>0</v>
      </c>
      <c r="U911" s="36"/>
      <c r="V911" s="36"/>
      <c r="W911" s="36"/>
      <c r="X911" s="36"/>
      <c r="Y911" s="36"/>
      <c r="Z911" s="36"/>
      <c r="AA911" s="36"/>
      <c r="AB911" s="36"/>
      <c r="AC911" s="36"/>
      <c r="AD911" s="36"/>
      <c r="AE911" s="36"/>
      <c r="AR911" s="191" t="s">
        <v>331</v>
      </c>
      <c r="AT911" s="191" t="s">
        <v>234</v>
      </c>
      <c r="AU911" s="191" t="s">
        <v>78</v>
      </c>
      <c r="AY911" s="19" t="s">
        <v>231</v>
      </c>
      <c r="BE911" s="192">
        <f t="shared" ref="BE911:BE916" si="24">IF(N911="základní",J911,0)</f>
        <v>0</v>
      </c>
      <c r="BF911" s="192">
        <f t="shared" ref="BF911:BF916" si="25">IF(N911="snížená",J911,0)</f>
        <v>0</v>
      </c>
      <c r="BG911" s="192">
        <f t="shared" ref="BG911:BG916" si="26">IF(N911="zákl. přenesená",J911,0)</f>
        <v>0</v>
      </c>
      <c r="BH911" s="192">
        <f t="shared" ref="BH911:BH916" si="27">IF(N911="sníž. přenesená",J911,0)</f>
        <v>0</v>
      </c>
      <c r="BI911" s="192">
        <f t="shared" ref="BI911:BI916" si="28">IF(N911="nulová",J911,0)</f>
        <v>0</v>
      </c>
      <c r="BJ911" s="19" t="s">
        <v>76</v>
      </c>
      <c r="BK911" s="192">
        <f t="shared" ref="BK911:BK916" si="29">ROUND(I911*H911,2)</f>
        <v>0</v>
      </c>
      <c r="BL911" s="19" t="s">
        <v>331</v>
      </c>
      <c r="BM911" s="191" t="s">
        <v>2233</v>
      </c>
    </row>
    <row r="912" spans="1:65" s="2" customFormat="1" ht="44.25" customHeight="1">
      <c r="A912" s="36"/>
      <c r="B912" s="37"/>
      <c r="C912" s="180" t="s">
        <v>2234</v>
      </c>
      <c r="D912" s="180" t="s">
        <v>234</v>
      </c>
      <c r="E912" s="181" t="s">
        <v>2235</v>
      </c>
      <c r="F912" s="182" t="s">
        <v>2236</v>
      </c>
      <c r="G912" s="183" t="s">
        <v>237</v>
      </c>
      <c r="H912" s="184">
        <v>3</v>
      </c>
      <c r="I912" s="185"/>
      <c r="J912" s="186">
        <f t="shared" si="20"/>
        <v>0</v>
      </c>
      <c r="K912" s="182" t="s">
        <v>19</v>
      </c>
      <c r="L912" s="41"/>
      <c r="M912" s="187" t="s">
        <v>19</v>
      </c>
      <c r="N912" s="188" t="s">
        <v>40</v>
      </c>
      <c r="O912" s="66"/>
      <c r="P912" s="189">
        <f t="shared" si="21"/>
        <v>0</v>
      </c>
      <c r="Q912" s="189">
        <v>0</v>
      </c>
      <c r="R912" s="189">
        <f t="shared" si="22"/>
        <v>0</v>
      </c>
      <c r="S912" s="189">
        <v>0</v>
      </c>
      <c r="T912" s="190">
        <f t="shared" si="23"/>
        <v>0</v>
      </c>
      <c r="U912" s="36"/>
      <c r="V912" s="36"/>
      <c r="W912" s="36"/>
      <c r="X912" s="36"/>
      <c r="Y912" s="36"/>
      <c r="Z912" s="36"/>
      <c r="AA912" s="36"/>
      <c r="AB912" s="36"/>
      <c r="AC912" s="36"/>
      <c r="AD912" s="36"/>
      <c r="AE912" s="36"/>
      <c r="AR912" s="191" t="s">
        <v>331</v>
      </c>
      <c r="AT912" s="191" t="s">
        <v>234</v>
      </c>
      <c r="AU912" s="191" t="s">
        <v>78</v>
      </c>
      <c r="AY912" s="19" t="s">
        <v>231</v>
      </c>
      <c r="BE912" s="192">
        <f t="shared" si="24"/>
        <v>0</v>
      </c>
      <c r="BF912" s="192">
        <f t="shared" si="25"/>
        <v>0</v>
      </c>
      <c r="BG912" s="192">
        <f t="shared" si="26"/>
        <v>0</v>
      </c>
      <c r="BH912" s="192">
        <f t="shared" si="27"/>
        <v>0</v>
      </c>
      <c r="BI912" s="192">
        <f t="shared" si="28"/>
        <v>0</v>
      </c>
      <c r="BJ912" s="19" t="s">
        <v>76</v>
      </c>
      <c r="BK912" s="192">
        <f t="shared" si="29"/>
        <v>0</v>
      </c>
      <c r="BL912" s="19" t="s">
        <v>331</v>
      </c>
      <c r="BM912" s="191" t="s">
        <v>2237</v>
      </c>
    </row>
    <row r="913" spans="1:65" s="2" customFormat="1" ht="44.25" customHeight="1">
      <c r="A913" s="36"/>
      <c r="B913" s="37"/>
      <c r="C913" s="180" t="s">
        <v>2238</v>
      </c>
      <c r="D913" s="180" t="s">
        <v>234</v>
      </c>
      <c r="E913" s="181" t="s">
        <v>2239</v>
      </c>
      <c r="F913" s="182" t="s">
        <v>2240</v>
      </c>
      <c r="G913" s="183" t="s">
        <v>237</v>
      </c>
      <c r="H913" s="184">
        <v>3</v>
      </c>
      <c r="I913" s="185"/>
      <c r="J913" s="186">
        <f t="shared" si="20"/>
        <v>0</v>
      </c>
      <c r="K913" s="182" t="s">
        <v>19</v>
      </c>
      <c r="L913" s="41"/>
      <c r="M913" s="187" t="s">
        <v>19</v>
      </c>
      <c r="N913" s="188" t="s">
        <v>40</v>
      </c>
      <c r="O913" s="66"/>
      <c r="P913" s="189">
        <f t="shared" si="21"/>
        <v>0</v>
      </c>
      <c r="Q913" s="189">
        <v>0</v>
      </c>
      <c r="R913" s="189">
        <f t="shared" si="22"/>
        <v>0</v>
      </c>
      <c r="S913" s="189">
        <v>0</v>
      </c>
      <c r="T913" s="190">
        <f t="shared" si="23"/>
        <v>0</v>
      </c>
      <c r="U913" s="36"/>
      <c r="V913" s="36"/>
      <c r="W913" s="36"/>
      <c r="X913" s="36"/>
      <c r="Y913" s="36"/>
      <c r="Z913" s="36"/>
      <c r="AA913" s="36"/>
      <c r="AB913" s="36"/>
      <c r="AC913" s="36"/>
      <c r="AD913" s="36"/>
      <c r="AE913" s="36"/>
      <c r="AR913" s="191" t="s">
        <v>331</v>
      </c>
      <c r="AT913" s="191" t="s">
        <v>234</v>
      </c>
      <c r="AU913" s="191" t="s">
        <v>78</v>
      </c>
      <c r="AY913" s="19" t="s">
        <v>231</v>
      </c>
      <c r="BE913" s="192">
        <f t="shared" si="24"/>
        <v>0</v>
      </c>
      <c r="BF913" s="192">
        <f t="shared" si="25"/>
        <v>0</v>
      </c>
      <c r="BG913" s="192">
        <f t="shared" si="26"/>
        <v>0</v>
      </c>
      <c r="BH913" s="192">
        <f t="shared" si="27"/>
        <v>0</v>
      </c>
      <c r="BI913" s="192">
        <f t="shared" si="28"/>
        <v>0</v>
      </c>
      <c r="BJ913" s="19" t="s">
        <v>76</v>
      </c>
      <c r="BK913" s="192">
        <f t="shared" si="29"/>
        <v>0</v>
      </c>
      <c r="BL913" s="19" t="s">
        <v>331</v>
      </c>
      <c r="BM913" s="191" t="s">
        <v>2241</v>
      </c>
    </row>
    <row r="914" spans="1:65" s="2" customFormat="1" ht="89.25" customHeight="1">
      <c r="A914" s="36"/>
      <c r="B914" s="37"/>
      <c r="C914" s="180" t="s">
        <v>2242</v>
      </c>
      <c r="D914" s="180" t="s">
        <v>234</v>
      </c>
      <c r="E914" s="181" t="s">
        <v>2243</v>
      </c>
      <c r="F914" s="182" t="s">
        <v>2244</v>
      </c>
      <c r="G914" s="183" t="s">
        <v>243</v>
      </c>
      <c r="H914" s="184">
        <v>75.8</v>
      </c>
      <c r="I914" s="185"/>
      <c r="J914" s="186">
        <f t="shared" si="20"/>
        <v>0</v>
      </c>
      <c r="K914" s="182" t="s">
        <v>19</v>
      </c>
      <c r="L914" s="41"/>
      <c r="M914" s="187" t="s">
        <v>19</v>
      </c>
      <c r="N914" s="188" t="s">
        <v>40</v>
      </c>
      <c r="O914" s="66"/>
      <c r="P914" s="189">
        <f t="shared" si="21"/>
        <v>0</v>
      </c>
      <c r="Q914" s="189">
        <v>0</v>
      </c>
      <c r="R914" s="189">
        <f t="shared" si="22"/>
        <v>0</v>
      </c>
      <c r="S914" s="189">
        <v>0</v>
      </c>
      <c r="T914" s="190">
        <f t="shared" si="23"/>
        <v>0</v>
      </c>
      <c r="U914" s="36"/>
      <c r="V914" s="36"/>
      <c r="W914" s="36"/>
      <c r="X914" s="36"/>
      <c r="Y914" s="36"/>
      <c r="Z914" s="36"/>
      <c r="AA914" s="36"/>
      <c r="AB914" s="36"/>
      <c r="AC914" s="36"/>
      <c r="AD914" s="36"/>
      <c r="AE914" s="36"/>
      <c r="AR914" s="191" t="s">
        <v>331</v>
      </c>
      <c r="AT914" s="191" t="s">
        <v>234</v>
      </c>
      <c r="AU914" s="191" t="s">
        <v>78</v>
      </c>
      <c r="AY914" s="19" t="s">
        <v>231</v>
      </c>
      <c r="BE914" s="192">
        <f t="shared" si="24"/>
        <v>0</v>
      </c>
      <c r="BF914" s="192">
        <f t="shared" si="25"/>
        <v>0</v>
      </c>
      <c r="BG914" s="192">
        <f t="shared" si="26"/>
        <v>0</v>
      </c>
      <c r="BH914" s="192">
        <f t="shared" si="27"/>
        <v>0</v>
      </c>
      <c r="BI914" s="192">
        <f t="shared" si="28"/>
        <v>0</v>
      </c>
      <c r="BJ914" s="19" t="s">
        <v>76</v>
      </c>
      <c r="BK914" s="192">
        <f t="shared" si="29"/>
        <v>0</v>
      </c>
      <c r="BL914" s="19" t="s">
        <v>331</v>
      </c>
      <c r="BM914" s="191" t="s">
        <v>2245</v>
      </c>
    </row>
    <row r="915" spans="1:65" s="2" customFormat="1" ht="66.75" customHeight="1">
      <c r="A915" s="36"/>
      <c r="B915" s="37"/>
      <c r="C915" s="180" t="s">
        <v>2246</v>
      </c>
      <c r="D915" s="180" t="s">
        <v>234</v>
      </c>
      <c r="E915" s="181" t="s">
        <v>2247</v>
      </c>
      <c r="F915" s="182" t="s">
        <v>2248</v>
      </c>
      <c r="G915" s="183" t="s">
        <v>243</v>
      </c>
      <c r="H915" s="184">
        <v>27.5</v>
      </c>
      <c r="I915" s="185"/>
      <c r="J915" s="186">
        <f t="shared" si="20"/>
        <v>0</v>
      </c>
      <c r="K915" s="182" t="s">
        <v>19</v>
      </c>
      <c r="L915" s="41"/>
      <c r="M915" s="187" t="s">
        <v>19</v>
      </c>
      <c r="N915" s="188" t="s">
        <v>40</v>
      </c>
      <c r="O915" s="66"/>
      <c r="P915" s="189">
        <f t="shared" si="21"/>
        <v>0</v>
      </c>
      <c r="Q915" s="189">
        <v>0</v>
      </c>
      <c r="R915" s="189">
        <f t="shared" si="22"/>
        <v>0</v>
      </c>
      <c r="S915" s="189">
        <v>0</v>
      </c>
      <c r="T915" s="190">
        <f t="shared" si="23"/>
        <v>0</v>
      </c>
      <c r="U915" s="36"/>
      <c r="V915" s="36"/>
      <c r="W915" s="36"/>
      <c r="X915" s="36"/>
      <c r="Y915" s="36"/>
      <c r="Z915" s="36"/>
      <c r="AA915" s="36"/>
      <c r="AB915" s="36"/>
      <c r="AC915" s="36"/>
      <c r="AD915" s="36"/>
      <c r="AE915" s="36"/>
      <c r="AR915" s="191" t="s">
        <v>331</v>
      </c>
      <c r="AT915" s="191" t="s">
        <v>234</v>
      </c>
      <c r="AU915" s="191" t="s">
        <v>78</v>
      </c>
      <c r="AY915" s="19" t="s">
        <v>231</v>
      </c>
      <c r="BE915" s="192">
        <f t="shared" si="24"/>
        <v>0</v>
      </c>
      <c r="BF915" s="192">
        <f t="shared" si="25"/>
        <v>0</v>
      </c>
      <c r="BG915" s="192">
        <f t="shared" si="26"/>
        <v>0</v>
      </c>
      <c r="BH915" s="192">
        <f t="shared" si="27"/>
        <v>0</v>
      </c>
      <c r="BI915" s="192">
        <f t="shared" si="28"/>
        <v>0</v>
      </c>
      <c r="BJ915" s="19" t="s">
        <v>76</v>
      </c>
      <c r="BK915" s="192">
        <f t="shared" si="29"/>
        <v>0</v>
      </c>
      <c r="BL915" s="19" t="s">
        <v>331</v>
      </c>
      <c r="BM915" s="191" t="s">
        <v>2249</v>
      </c>
    </row>
    <row r="916" spans="1:65" s="2" customFormat="1" ht="55.5" customHeight="1">
      <c r="A916" s="36"/>
      <c r="B916" s="37"/>
      <c r="C916" s="180" t="s">
        <v>2250</v>
      </c>
      <c r="D916" s="180" t="s">
        <v>234</v>
      </c>
      <c r="E916" s="181" t="s">
        <v>2251</v>
      </c>
      <c r="F916" s="182" t="s">
        <v>2252</v>
      </c>
      <c r="G916" s="183" t="s">
        <v>237</v>
      </c>
      <c r="H916" s="184">
        <v>3</v>
      </c>
      <c r="I916" s="185"/>
      <c r="J916" s="186">
        <f t="shared" si="20"/>
        <v>0</v>
      </c>
      <c r="K916" s="182" t="s">
        <v>19</v>
      </c>
      <c r="L916" s="41"/>
      <c r="M916" s="187" t="s">
        <v>19</v>
      </c>
      <c r="N916" s="188" t="s">
        <v>40</v>
      </c>
      <c r="O916" s="66"/>
      <c r="P916" s="189">
        <f t="shared" si="21"/>
        <v>0</v>
      </c>
      <c r="Q916" s="189">
        <v>0</v>
      </c>
      <c r="R916" s="189">
        <f t="shared" si="22"/>
        <v>0</v>
      </c>
      <c r="S916" s="189">
        <v>0</v>
      </c>
      <c r="T916" s="190">
        <f t="shared" si="23"/>
        <v>0</v>
      </c>
      <c r="U916" s="36"/>
      <c r="V916" s="36"/>
      <c r="W916" s="36"/>
      <c r="X916" s="36"/>
      <c r="Y916" s="36"/>
      <c r="Z916" s="36"/>
      <c r="AA916" s="36"/>
      <c r="AB916" s="36"/>
      <c r="AC916" s="36"/>
      <c r="AD916" s="36"/>
      <c r="AE916" s="36"/>
      <c r="AR916" s="191" t="s">
        <v>331</v>
      </c>
      <c r="AT916" s="191" t="s">
        <v>234</v>
      </c>
      <c r="AU916" s="191" t="s">
        <v>78</v>
      </c>
      <c r="AY916" s="19" t="s">
        <v>231</v>
      </c>
      <c r="BE916" s="192">
        <f t="shared" si="24"/>
        <v>0</v>
      </c>
      <c r="BF916" s="192">
        <f t="shared" si="25"/>
        <v>0</v>
      </c>
      <c r="BG916" s="192">
        <f t="shared" si="26"/>
        <v>0</v>
      </c>
      <c r="BH916" s="192">
        <f t="shared" si="27"/>
        <v>0</v>
      </c>
      <c r="BI916" s="192">
        <f t="shared" si="28"/>
        <v>0</v>
      </c>
      <c r="BJ916" s="19" t="s">
        <v>76</v>
      </c>
      <c r="BK916" s="192">
        <f t="shared" si="29"/>
        <v>0</v>
      </c>
      <c r="BL916" s="19" t="s">
        <v>331</v>
      </c>
      <c r="BM916" s="191" t="s">
        <v>2253</v>
      </c>
    </row>
    <row r="917" spans="1:65" s="12" customFormat="1" ht="22.9" customHeight="1">
      <c r="B917" s="164"/>
      <c r="C917" s="165"/>
      <c r="D917" s="166" t="s">
        <v>68</v>
      </c>
      <c r="E917" s="178" t="s">
        <v>2254</v>
      </c>
      <c r="F917" s="178" t="s">
        <v>2255</v>
      </c>
      <c r="G917" s="165"/>
      <c r="H917" s="165"/>
      <c r="I917" s="168"/>
      <c r="J917" s="179">
        <f>BK917</f>
        <v>0</v>
      </c>
      <c r="K917" s="165"/>
      <c r="L917" s="170"/>
      <c r="M917" s="171"/>
      <c r="N917" s="172"/>
      <c r="O917" s="172"/>
      <c r="P917" s="173">
        <f>SUM(P918:P926)</f>
        <v>0</v>
      </c>
      <c r="Q917" s="172"/>
      <c r="R917" s="173">
        <f>SUM(R918:R926)</f>
        <v>0</v>
      </c>
      <c r="S917" s="172"/>
      <c r="T917" s="174">
        <f>SUM(T918:T926)</f>
        <v>0</v>
      </c>
      <c r="AR917" s="175" t="s">
        <v>78</v>
      </c>
      <c r="AT917" s="176" t="s">
        <v>68</v>
      </c>
      <c r="AU917" s="176" t="s">
        <v>76</v>
      </c>
      <c r="AY917" s="175" t="s">
        <v>231</v>
      </c>
      <c r="BK917" s="177">
        <f>SUM(BK918:BK926)</f>
        <v>0</v>
      </c>
    </row>
    <row r="918" spans="1:65" s="2" customFormat="1" ht="55.5" customHeight="1">
      <c r="A918" s="36"/>
      <c r="B918" s="37"/>
      <c r="C918" s="180" t="s">
        <v>2256</v>
      </c>
      <c r="D918" s="180" t="s">
        <v>234</v>
      </c>
      <c r="E918" s="181" t="s">
        <v>2257</v>
      </c>
      <c r="F918" s="182" t="s">
        <v>2258</v>
      </c>
      <c r="G918" s="183" t="s">
        <v>237</v>
      </c>
      <c r="H918" s="184">
        <v>2</v>
      </c>
      <c r="I918" s="185"/>
      <c r="J918" s="186">
        <f t="shared" ref="J918:J926" si="30">ROUND(I918*H918,2)</f>
        <v>0</v>
      </c>
      <c r="K918" s="182" t="s">
        <v>19</v>
      </c>
      <c r="L918" s="41"/>
      <c r="M918" s="187" t="s">
        <v>19</v>
      </c>
      <c r="N918" s="188" t="s">
        <v>40</v>
      </c>
      <c r="O918" s="66"/>
      <c r="P918" s="189">
        <f t="shared" ref="P918:P926" si="31">O918*H918</f>
        <v>0</v>
      </c>
      <c r="Q918" s="189">
        <v>0</v>
      </c>
      <c r="R918" s="189">
        <f t="shared" ref="R918:R926" si="32">Q918*H918</f>
        <v>0</v>
      </c>
      <c r="S918" s="189">
        <v>0</v>
      </c>
      <c r="T918" s="190">
        <f t="shared" ref="T918:T926" si="33">S918*H918</f>
        <v>0</v>
      </c>
      <c r="U918" s="36"/>
      <c r="V918" s="36"/>
      <c r="W918" s="36"/>
      <c r="X918" s="36"/>
      <c r="Y918" s="36"/>
      <c r="Z918" s="36"/>
      <c r="AA918" s="36"/>
      <c r="AB918" s="36"/>
      <c r="AC918" s="36"/>
      <c r="AD918" s="36"/>
      <c r="AE918" s="36"/>
      <c r="AR918" s="191" t="s">
        <v>331</v>
      </c>
      <c r="AT918" s="191" t="s">
        <v>234</v>
      </c>
      <c r="AU918" s="191" t="s">
        <v>78</v>
      </c>
      <c r="AY918" s="19" t="s">
        <v>231</v>
      </c>
      <c r="BE918" s="192">
        <f t="shared" ref="BE918:BE926" si="34">IF(N918="základní",J918,0)</f>
        <v>0</v>
      </c>
      <c r="BF918" s="192">
        <f t="shared" ref="BF918:BF926" si="35">IF(N918="snížená",J918,0)</f>
        <v>0</v>
      </c>
      <c r="BG918" s="192">
        <f t="shared" ref="BG918:BG926" si="36">IF(N918="zákl. přenesená",J918,0)</f>
        <v>0</v>
      </c>
      <c r="BH918" s="192">
        <f t="shared" ref="BH918:BH926" si="37">IF(N918="sníž. přenesená",J918,0)</f>
        <v>0</v>
      </c>
      <c r="BI918" s="192">
        <f t="shared" ref="BI918:BI926" si="38">IF(N918="nulová",J918,0)</f>
        <v>0</v>
      </c>
      <c r="BJ918" s="19" t="s">
        <v>76</v>
      </c>
      <c r="BK918" s="192">
        <f t="shared" ref="BK918:BK926" si="39">ROUND(I918*H918,2)</f>
        <v>0</v>
      </c>
      <c r="BL918" s="19" t="s">
        <v>331</v>
      </c>
      <c r="BM918" s="191" t="s">
        <v>2259</v>
      </c>
    </row>
    <row r="919" spans="1:65" s="2" customFormat="1" ht="55.5" customHeight="1">
      <c r="A919" s="36"/>
      <c r="B919" s="37"/>
      <c r="C919" s="180" t="s">
        <v>2260</v>
      </c>
      <c r="D919" s="180" t="s">
        <v>234</v>
      </c>
      <c r="E919" s="181" t="s">
        <v>2261</v>
      </c>
      <c r="F919" s="182" t="s">
        <v>2262</v>
      </c>
      <c r="G919" s="183" t="s">
        <v>237</v>
      </c>
      <c r="H919" s="184">
        <v>2</v>
      </c>
      <c r="I919" s="185"/>
      <c r="J919" s="186">
        <f t="shared" si="30"/>
        <v>0</v>
      </c>
      <c r="K919" s="182" t="s">
        <v>19</v>
      </c>
      <c r="L919" s="41"/>
      <c r="M919" s="187" t="s">
        <v>19</v>
      </c>
      <c r="N919" s="188" t="s">
        <v>40</v>
      </c>
      <c r="O919" s="66"/>
      <c r="P919" s="189">
        <f t="shared" si="31"/>
        <v>0</v>
      </c>
      <c r="Q919" s="189">
        <v>0</v>
      </c>
      <c r="R919" s="189">
        <f t="shared" si="32"/>
        <v>0</v>
      </c>
      <c r="S919" s="189">
        <v>0</v>
      </c>
      <c r="T919" s="190">
        <f t="shared" si="33"/>
        <v>0</v>
      </c>
      <c r="U919" s="36"/>
      <c r="V919" s="36"/>
      <c r="W919" s="36"/>
      <c r="X919" s="36"/>
      <c r="Y919" s="36"/>
      <c r="Z919" s="36"/>
      <c r="AA919" s="36"/>
      <c r="AB919" s="36"/>
      <c r="AC919" s="36"/>
      <c r="AD919" s="36"/>
      <c r="AE919" s="36"/>
      <c r="AR919" s="191" t="s">
        <v>331</v>
      </c>
      <c r="AT919" s="191" t="s">
        <v>234</v>
      </c>
      <c r="AU919" s="191" t="s">
        <v>78</v>
      </c>
      <c r="AY919" s="19" t="s">
        <v>231</v>
      </c>
      <c r="BE919" s="192">
        <f t="shared" si="34"/>
        <v>0</v>
      </c>
      <c r="BF919" s="192">
        <f t="shared" si="35"/>
        <v>0</v>
      </c>
      <c r="BG919" s="192">
        <f t="shared" si="36"/>
        <v>0</v>
      </c>
      <c r="BH919" s="192">
        <f t="shared" si="37"/>
        <v>0</v>
      </c>
      <c r="BI919" s="192">
        <f t="shared" si="38"/>
        <v>0</v>
      </c>
      <c r="BJ919" s="19" t="s">
        <v>76</v>
      </c>
      <c r="BK919" s="192">
        <f t="shared" si="39"/>
        <v>0</v>
      </c>
      <c r="BL919" s="19" t="s">
        <v>331</v>
      </c>
      <c r="BM919" s="191" t="s">
        <v>2263</v>
      </c>
    </row>
    <row r="920" spans="1:65" s="2" customFormat="1" ht="66.75" customHeight="1">
      <c r="A920" s="36"/>
      <c r="B920" s="37"/>
      <c r="C920" s="180" t="s">
        <v>2264</v>
      </c>
      <c r="D920" s="180" t="s">
        <v>234</v>
      </c>
      <c r="E920" s="181" t="s">
        <v>2265</v>
      </c>
      <c r="F920" s="182" t="s">
        <v>2266</v>
      </c>
      <c r="G920" s="183" t="s">
        <v>237</v>
      </c>
      <c r="H920" s="184">
        <v>1</v>
      </c>
      <c r="I920" s="185"/>
      <c r="J920" s="186">
        <f t="shared" si="30"/>
        <v>0</v>
      </c>
      <c r="K920" s="182" t="s">
        <v>19</v>
      </c>
      <c r="L920" s="41"/>
      <c r="M920" s="187" t="s">
        <v>19</v>
      </c>
      <c r="N920" s="188" t="s">
        <v>40</v>
      </c>
      <c r="O920" s="66"/>
      <c r="P920" s="189">
        <f t="shared" si="31"/>
        <v>0</v>
      </c>
      <c r="Q920" s="189">
        <v>0</v>
      </c>
      <c r="R920" s="189">
        <f t="shared" si="32"/>
        <v>0</v>
      </c>
      <c r="S920" s="189">
        <v>0</v>
      </c>
      <c r="T920" s="190">
        <f t="shared" si="33"/>
        <v>0</v>
      </c>
      <c r="U920" s="36"/>
      <c r="V920" s="36"/>
      <c r="W920" s="36"/>
      <c r="X920" s="36"/>
      <c r="Y920" s="36"/>
      <c r="Z920" s="36"/>
      <c r="AA920" s="36"/>
      <c r="AB920" s="36"/>
      <c r="AC920" s="36"/>
      <c r="AD920" s="36"/>
      <c r="AE920" s="36"/>
      <c r="AR920" s="191" t="s">
        <v>331</v>
      </c>
      <c r="AT920" s="191" t="s">
        <v>234</v>
      </c>
      <c r="AU920" s="191" t="s">
        <v>78</v>
      </c>
      <c r="AY920" s="19" t="s">
        <v>231</v>
      </c>
      <c r="BE920" s="192">
        <f t="shared" si="34"/>
        <v>0</v>
      </c>
      <c r="BF920" s="192">
        <f t="shared" si="35"/>
        <v>0</v>
      </c>
      <c r="BG920" s="192">
        <f t="shared" si="36"/>
        <v>0</v>
      </c>
      <c r="BH920" s="192">
        <f t="shared" si="37"/>
        <v>0</v>
      </c>
      <c r="BI920" s="192">
        <f t="shared" si="38"/>
        <v>0</v>
      </c>
      <c r="BJ920" s="19" t="s">
        <v>76</v>
      </c>
      <c r="BK920" s="192">
        <f t="shared" si="39"/>
        <v>0</v>
      </c>
      <c r="BL920" s="19" t="s">
        <v>331</v>
      </c>
      <c r="BM920" s="191" t="s">
        <v>2267</v>
      </c>
    </row>
    <row r="921" spans="1:65" s="2" customFormat="1" ht="62.65" customHeight="1">
      <c r="A921" s="36"/>
      <c r="B921" s="37"/>
      <c r="C921" s="180" t="s">
        <v>2268</v>
      </c>
      <c r="D921" s="180" t="s">
        <v>234</v>
      </c>
      <c r="E921" s="181" t="s">
        <v>2269</v>
      </c>
      <c r="F921" s="182" t="s">
        <v>2270</v>
      </c>
      <c r="G921" s="183" t="s">
        <v>237</v>
      </c>
      <c r="H921" s="184">
        <v>1</v>
      </c>
      <c r="I921" s="185"/>
      <c r="J921" s="186">
        <f t="shared" si="30"/>
        <v>0</v>
      </c>
      <c r="K921" s="182" t="s">
        <v>19</v>
      </c>
      <c r="L921" s="41"/>
      <c r="M921" s="187" t="s">
        <v>19</v>
      </c>
      <c r="N921" s="188" t="s">
        <v>40</v>
      </c>
      <c r="O921" s="66"/>
      <c r="P921" s="189">
        <f t="shared" si="31"/>
        <v>0</v>
      </c>
      <c r="Q921" s="189">
        <v>0</v>
      </c>
      <c r="R921" s="189">
        <f t="shared" si="32"/>
        <v>0</v>
      </c>
      <c r="S921" s="189">
        <v>0</v>
      </c>
      <c r="T921" s="190">
        <f t="shared" si="33"/>
        <v>0</v>
      </c>
      <c r="U921" s="36"/>
      <c r="V921" s="36"/>
      <c r="W921" s="36"/>
      <c r="X921" s="36"/>
      <c r="Y921" s="36"/>
      <c r="Z921" s="36"/>
      <c r="AA921" s="36"/>
      <c r="AB921" s="36"/>
      <c r="AC921" s="36"/>
      <c r="AD921" s="36"/>
      <c r="AE921" s="36"/>
      <c r="AR921" s="191" t="s">
        <v>331</v>
      </c>
      <c r="AT921" s="191" t="s">
        <v>234</v>
      </c>
      <c r="AU921" s="191" t="s">
        <v>78</v>
      </c>
      <c r="AY921" s="19" t="s">
        <v>231</v>
      </c>
      <c r="BE921" s="192">
        <f t="shared" si="34"/>
        <v>0</v>
      </c>
      <c r="BF921" s="192">
        <f t="shared" si="35"/>
        <v>0</v>
      </c>
      <c r="BG921" s="192">
        <f t="shared" si="36"/>
        <v>0</v>
      </c>
      <c r="BH921" s="192">
        <f t="shared" si="37"/>
        <v>0</v>
      </c>
      <c r="BI921" s="192">
        <f t="shared" si="38"/>
        <v>0</v>
      </c>
      <c r="BJ921" s="19" t="s">
        <v>76</v>
      </c>
      <c r="BK921" s="192">
        <f t="shared" si="39"/>
        <v>0</v>
      </c>
      <c r="BL921" s="19" t="s">
        <v>331</v>
      </c>
      <c r="BM921" s="191" t="s">
        <v>2271</v>
      </c>
    </row>
    <row r="922" spans="1:65" s="2" customFormat="1" ht="66.75" customHeight="1">
      <c r="A922" s="36"/>
      <c r="B922" s="37"/>
      <c r="C922" s="180" t="s">
        <v>2272</v>
      </c>
      <c r="D922" s="180" t="s">
        <v>234</v>
      </c>
      <c r="E922" s="181" t="s">
        <v>2273</v>
      </c>
      <c r="F922" s="182" t="s">
        <v>2274</v>
      </c>
      <c r="G922" s="183" t="s">
        <v>19</v>
      </c>
      <c r="H922" s="184">
        <v>1</v>
      </c>
      <c r="I922" s="185"/>
      <c r="J922" s="186">
        <f t="shared" si="30"/>
        <v>0</v>
      </c>
      <c r="K922" s="182" t="s">
        <v>19</v>
      </c>
      <c r="L922" s="41"/>
      <c r="M922" s="187" t="s">
        <v>19</v>
      </c>
      <c r="N922" s="188" t="s">
        <v>40</v>
      </c>
      <c r="O922" s="66"/>
      <c r="P922" s="189">
        <f t="shared" si="31"/>
        <v>0</v>
      </c>
      <c r="Q922" s="189">
        <v>0</v>
      </c>
      <c r="R922" s="189">
        <f t="shared" si="32"/>
        <v>0</v>
      </c>
      <c r="S922" s="189">
        <v>0</v>
      </c>
      <c r="T922" s="190">
        <f t="shared" si="33"/>
        <v>0</v>
      </c>
      <c r="U922" s="36"/>
      <c r="V922" s="36"/>
      <c r="W922" s="36"/>
      <c r="X922" s="36"/>
      <c r="Y922" s="36"/>
      <c r="Z922" s="36"/>
      <c r="AA922" s="36"/>
      <c r="AB922" s="36"/>
      <c r="AC922" s="36"/>
      <c r="AD922" s="36"/>
      <c r="AE922" s="36"/>
      <c r="AR922" s="191" t="s">
        <v>331</v>
      </c>
      <c r="AT922" s="191" t="s">
        <v>234</v>
      </c>
      <c r="AU922" s="191" t="s">
        <v>78</v>
      </c>
      <c r="AY922" s="19" t="s">
        <v>231</v>
      </c>
      <c r="BE922" s="192">
        <f t="shared" si="34"/>
        <v>0</v>
      </c>
      <c r="BF922" s="192">
        <f t="shared" si="35"/>
        <v>0</v>
      </c>
      <c r="BG922" s="192">
        <f t="shared" si="36"/>
        <v>0</v>
      </c>
      <c r="BH922" s="192">
        <f t="shared" si="37"/>
        <v>0</v>
      </c>
      <c r="BI922" s="192">
        <f t="shared" si="38"/>
        <v>0</v>
      </c>
      <c r="BJ922" s="19" t="s">
        <v>76</v>
      </c>
      <c r="BK922" s="192">
        <f t="shared" si="39"/>
        <v>0</v>
      </c>
      <c r="BL922" s="19" t="s">
        <v>331</v>
      </c>
      <c r="BM922" s="191" t="s">
        <v>2275</v>
      </c>
    </row>
    <row r="923" spans="1:65" s="2" customFormat="1" ht="62.65" customHeight="1">
      <c r="A923" s="36"/>
      <c r="B923" s="37"/>
      <c r="C923" s="180" t="s">
        <v>2276</v>
      </c>
      <c r="D923" s="180" t="s">
        <v>234</v>
      </c>
      <c r="E923" s="181" t="s">
        <v>2277</v>
      </c>
      <c r="F923" s="182" t="s">
        <v>2278</v>
      </c>
      <c r="G923" s="183" t="s">
        <v>237</v>
      </c>
      <c r="H923" s="184">
        <v>1</v>
      </c>
      <c r="I923" s="185"/>
      <c r="J923" s="186">
        <f t="shared" si="30"/>
        <v>0</v>
      </c>
      <c r="K923" s="182" t="s">
        <v>19</v>
      </c>
      <c r="L923" s="41"/>
      <c r="M923" s="187" t="s">
        <v>19</v>
      </c>
      <c r="N923" s="188" t="s">
        <v>40</v>
      </c>
      <c r="O923" s="66"/>
      <c r="P923" s="189">
        <f t="shared" si="31"/>
        <v>0</v>
      </c>
      <c r="Q923" s="189">
        <v>0</v>
      </c>
      <c r="R923" s="189">
        <f t="shared" si="32"/>
        <v>0</v>
      </c>
      <c r="S923" s="189">
        <v>0</v>
      </c>
      <c r="T923" s="190">
        <f t="shared" si="33"/>
        <v>0</v>
      </c>
      <c r="U923" s="36"/>
      <c r="V923" s="36"/>
      <c r="W923" s="36"/>
      <c r="X923" s="36"/>
      <c r="Y923" s="36"/>
      <c r="Z923" s="36"/>
      <c r="AA923" s="36"/>
      <c r="AB923" s="36"/>
      <c r="AC923" s="36"/>
      <c r="AD923" s="36"/>
      <c r="AE923" s="36"/>
      <c r="AR923" s="191" t="s">
        <v>331</v>
      </c>
      <c r="AT923" s="191" t="s">
        <v>234</v>
      </c>
      <c r="AU923" s="191" t="s">
        <v>78</v>
      </c>
      <c r="AY923" s="19" t="s">
        <v>231</v>
      </c>
      <c r="BE923" s="192">
        <f t="shared" si="34"/>
        <v>0</v>
      </c>
      <c r="BF923" s="192">
        <f t="shared" si="35"/>
        <v>0</v>
      </c>
      <c r="BG923" s="192">
        <f t="shared" si="36"/>
        <v>0</v>
      </c>
      <c r="BH923" s="192">
        <f t="shared" si="37"/>
        <v>0</v>
      </c>
      <c r="BI923" s="192">
        <f t="shared" si="38"/>
        <v>0</v>
      </c>
      <c r="BJ923" s="19" t="s">
        <v>76</v>
      </c>
      <c r="BK923" s="192">
        <f t="shared" si="39"/>
        <v>0</v>
      </c>
      <c r="BL923" s="19" t="s">
        <v>331</v>
      </c>
      <c r="BM923" s="191" t="s">
        <v>2279</v>
      </c>
    </row>
    <row r="924" spans="1:65" s="2" customFormat="1" ht="66.75" customHeight="1">
      <c r="A924" s="36"/>
      <c r="B924" s="37"/>
      <c r="C924" s="180" t="s">
        <v>2280</v>
      </c>
      <c r="D924" s="180" t="s">
        <v>234</v>
      </c>
      <c r="E924" s="181" t="s">
        <v>2281</v>
      </c>
      <c r="F924" s="182" t="s">
        <v>2282</v>
      </c>
      <c r="G924" s="183" t="s">
        <v>237</v>
      </c>
      <c r="H924" s="184">
        <v>1</v>
      </c>
      <c r="I924" s="185"/>
      <c r="J924" s="186">
        <f t="shared" si="30"/>
        <v>0</v>
      </c>
      <c r="K924" s="182" t="s">
        <v>19</v>
      </c>
      <c r="L924" s="41"/>
      <c r="M924" s="187" t="s">
        <v>19</v>
      </c>
      <c r="N924" s="188" t="s">
        <v>40</v>
      </c>
      <c r="O924" s="66"/>
      <c r="P924" s="189">
        <f t="shared" si="31"/>
        <v>0</v>
      </c>
      <c r="Q924" s="189">
        <v>0</v>
      </c>
      <c r="R924" s="189">
        <f t="shared" si="32"/>
        <v>0</v>
      </c>
      <c r="S924" s="189">
        <v>0</v>
      </c>
      <c r="T924" s="190">
        <f t="shared" si="33"/>
        <v>0</v>
      </c>
      <c r="U924" s="36"/>
      <c r="V924" s="36"/>
      <c r="W924" s="36"/>
      <c r="X924" s="36"/>
      <c r="Y924" s="36"/>
      <c r="Z924" s="36"/>
      <c r="AA924" s="36"/>
      <c r="AB924" s="36"/>
      <c r="AC924" s="36"/>
      <c r="AD924" s="36"/>
      <c r="AE924" s="36"/>
      <c r="AR924" s="191" t="s">
        <v>331</v>
      </c>
      <c r="AT924" s="191" t="s">
        <v>234</v>
      </c>
      <c r="AU924" s="191" t="s">
        <v>78</v>
      </c>
      <c r="AY924" s="19" t="s">
        <v>231</v>
      </c>
      <c r="BE924" s="192">
        <f t="shared" si="34"/>
        <v>0</v>
      </c>
      <c r="BF924" s="192">
        <f t="shared" si="35"/>
        <v>0</v>
      </c>
      <c r="BG924" s="192">
        <f t="shared" si="36"/>
        <v>0</v>
      </c>
      <c r="BH924" s="192">
        <f t="shared" si="37"/>
        <v>0</v>
      </c>
      <c r="BI924" s="192">
        <f t="shared" si="38"/>
        <v>0</v>
      </c>
      <c r="BJ924" s="19" t="s">
        <v>76</v>
      </c>
      <c r="BK924" s="192">
        <f t="shared" si="39"/>
        <v>0</v>
      </c>
      <c r="BL924" s="19" t="s">
        <v>331</v>
      </c>
      <c r="BM924" s="191" t="s">
        <v>2283</v>
      </c>
    </row>
    <row r="925" spans="1:65" s="2" customFormat="1" ht="62.65" customHeight="1">
      <c r="A925" s="36"/>
      <c r="B925" s="37"/>
      <c r="C925" s="180" t="s">
        <v>157</v>
      </c>
      <c r="D925" s="180" t="s">
        <v>234</v>
      </c>
      <c r="E925" s="181" t="s">
        <v>2284</v>
      </c>
      <c r="F925" s="182" t="s">
        <v>2285</v>
      </c>
      <c r="G925" s="183" t="s">
        <v>237</v>
      </c>
      <c r="H925" s="184">
        <v>1</v>
      </c>
      <c r="I925" s="185"/>
      <c r="J925" s="186">
        <f t="shared" si="30"/>
        <v>0</v>
      </c>
      <c r="K925" s="182" t="s">
        <v>19</v>
      </c>
      <c r="L925" s="41"/>
      <c r="M925" s="187" t="s">
        <v>19</v>
      </c>
      <c r="N925" s="188" t="s">
        <v>40</v>
      </c>
      <c r="O925" s="66"/>
      <c r="P925" s="189">
        <f t="shared" si="31"/>
        <v>0</v>
      </c>
      <c r="Q925" s="189">
        <v>0</v>
      </c>
      <c r="R925" s="189">
        <f t="shared" si="32"/>
        <v>0</v>
      </c>
      <c r="S925" s="189">
        <v>0</v>
      </c>
      <c r="T925" s="190">
        <f t="shared" si="33"/>
        <v>0</v>
      </c>
      <c r="U925" s="36"/>
      <c r="V925" s="36"/>
      <c r="W925" s="36"/>
      <c r="X925" s="36"/>
      <c r="Y925" s="36"/>
      <c r="Z925" s="36"/>
      <c r="AA925" s="36"/>
      <c r="AB925" s="36"/>
      <c r="AC925" s="36"/>
      <c r="AD925" s="36"/>
      <c r="AE925" s="36"/>
      <c r="AR925" s="191" t="s">
        <v>331</v>
      </c>
      <c r="AT925" s="191" t="s">
        <v>234</v>
      </c>
      <c r="AU925" s="191" t="s">
        <v>78</v>
      </c>
      <c r="AY925" s="19" t="s">
        <v>231</v>
      </c>
      <c r="BE925" s="192">
        <f t="shared" si="34"/>
        <v>0</v>
      </c>
      <c r="BF925" s="192">
        <f t="shared" si="35"/>
        <v>0</v>
      </c>
      <c r="BG925" s="192">
        <f t="shared" si="36"/>
        <v>0</v>
      </c>
      <c r="BH925" s="192">
        <f t="shared" si="37"/>
        <v>0</v>
      </c>
      <c r="BI925" s="192">
        <f t="shared" si="38"/>
        <v>0</v>
      </c>
      <c r="BJ925" s="19" t="s">
        <v>76</v>
      </c>
      <c r="BK925" s="192">
        <f t="shared" si="39"/>
        <v>0</v>
      </c>
      <c r="BL925" s="19" t="s">
        <v>331</v>
      </c>
      <c r="BM925" s="191" t="s">
        <v>2286</v>
      </c>
    </row>
    <row r="926" spans="1:65" s="2" customFormat="1" ht="62.65" customHeight="1">
      <c r="A926" s="36"/>
      <c r="B926" s="37"/>
      <c r="C926" s="180" t="s">
        <v>160</v>
      </c>
      <c r="D926" s="180" t="s">
        <v>234</v>
      </c>
      <c r="E926" s="181" t="s">
        <v>2287</v>
      </c>
      <c r="F926" s="182" t="s">
        <v>2288</v>
      </c>
      <c r="G926" s="183" t="s">
        <v>237</v>
      </c>
      <c r="H926" s="184">
        <v>1</v>
      </c>
      <c r="I926" s="185"/>
      <c r="J926" s="186">
        <f t="shared" si="30"/>
        <v>0</v>
      </c>
      <c r="K926" s="182" t="s">
        <v>19</v>
      </c>
      <c r="L926" s="41"/>
      <c r="M926" s="187" t="s">
        <v>19</v>
      </c>
      <c r="N926" s="188" t="s">
        <v>40</v>
      </c>
      <c r="O926" s="66"/>
      <c r="P926" s="189">
        <f t="shared" si="31"/>
        <v>0</v>
      </c>
      <c r="Q926" s="189">
        <v>0</v>
      </c>
      <c r="R926" s="189">
        <f t="shared" si="32"/>
        <v>0</v>
      </c>
      <c r="S926" s="189">
        <v>0</v>
      </c>
      <c r="T926" s="190">
        <f t="shared" si="33"/>
        <v>0</v>
      </c>
      <c r="U926" s="36"/>
      <c r="V926" s="36"/>
      <c r="W926" s="36"/>
      <c r="X926" s="36"/>
      <c r="Y926" s="36"/>
      <c r="Z926" s="36"/>
      <c r="AA926" s="36"/>
      <c r="AB926" s="36"/>
      <c r="AC926" s="36"/>
      <c r="AD926" s="36"/>
      <c r="AE926" s="36"/>
      <c r="AR926" s="191" t="s">
        <v>331</v>
      </c>
      <c r="AT926" s="191" t="s">
        <v>234</v>
      </c>
      <c r="AU926" s="191" t="s">
        <v>78</v>
      </c>
      <c r="AY926" s="19" t="s">
        <v>231</v>
      </c>
      <c r="BE926" s="192">
        <f t="shared" si="34"/>
        <v>0</v>
      </c>
      <c r="BF926" s="192">
        <f t="shared" si="35"/>
        <v>0</v>
      </c>
      <c r="BG926" s="192">
        <f t="shared" si="36"/>
        <v>0</v>
      </c>
      <c r="BH926" s="192">
        <f t="shared" si="37"/>
        <v>0</v>
      </c>
      <c r="BI926" s="192">
        <f t="shared" si="38"/>
        <v>0</v>
      </c>
      <c r="BJ926" s="19" t="s">
        <v>76</v>
      </c>
      <c r="BK926" s="192">
        <f t="shared" si="39"/>
        <v>0</v>
      </c>
      <c r="BL926" s="19" t="s">
        <v>331</v>
      </c>
      <c r="BM926" s="191" t="s">
        <v>2289</v>
      </c>
    </row>
    <row r="927" spans="1:65" s="12" customFormat="1" ht="22.9" customHeight="1">
      <c r="B927" s="164"/>
      <c r="C927" s="165"/>
      <c r="D927" s="166" t="s">
        <v>68</v>
      </c>
      <c r="E927" s="178" t="s">
        <v>2290</v>
      </c>
      <c r="F927" s="178" t="s">
        <v>2291</v>
      </c>
      <c r="G927" s="165"/>
      <c r="H927" s="165"/>
      <c r="I927" s="168"/>
      <c r="J927" s="179">
        <f>BK927</f>
        <v>0</v>
      </c>
      <c r="K927" s="165"/>
      <c r="L927" s="170"/>
      <c r="M927" s="171"/>
      <c r="N927" s="172"/>
      <c r="O927" s="172"/>
      <c r="P927" s="173">
        <f>SUM(P928:P937)</f>
        <v>0</v>
      </c>
      <c r="Q927" s="172"/>
      <c r="R927" s="173">
        <f>SUM(R928:R937)</f>
        <v>0</v>
      </c>
      <c r="S927" s="172"/>
      <c r="T927" s="174">
        <f>SUM(T928:T937)</f>
        <v>0</v>
      </c>
      <c r="AR927" s="175" t="s">
        <v>78</v>
      </c>
      <c r="AT927" s="176" t="s">
        <v>68</v>
      </c>
      <c r="AU927" s="176" t="s">
        <v>76</v>
      </c>
      <c r="AY927" s="175" t="s">
        <v>231</v>
      </c>
      <c r="BK927" s="177">
        <f>SUM(BK928:BK937)</f>
        <v>0</v>
      </c>
    </row>
    <row r="928" spans="1:65" s="2" customFormat="1" ht="49.15" customHeight="1">
      <c r="A928" s="36"/>
      <c r="B928" s="37"/>
      <c r="C928" s="180" t="s">
        <v>163</v>
      </c>
      <c r="D928" s="180" t="s">
        <v>234</v>
      </c>
      <c r="E928" s="181" t="s">
        <v>2292</v>
      </c>
      <c r="F928" s="182" t="s">
        <v>2293</v>
      </c>
      <c r="G928" s="183" t="s">
        <v>237</v>
      </c>
      <c r="H928" s="184">
        <v>2</v>
      </c>
      <c r="I928" s="185"/>
      <c r="J928" s="186">
        <f t="shared" ref="J928:J937" si="40">ROUND(I928*H928,2)</f>
        <v>0</v>
      </c>
      <c r="K928" s="182" t="s">
        <v>19</v>
      </c>
      <c r="L928" s="41"/>
      <c r="M928" s="187" t="s">
        <v>19</v>
      </c>
      <c r="N928" s="188" t="s">
        <v>40</v>
      </c>
      <c r="O928" s="66"/>
      <c r="P928" s="189">
        <f t="shared" ref="P928:P937" si="41">O928*H928</f>
        <v>0</v>
      </c>
      <c r="Q928" s="189">
        <v>0</v>
      </c>
      <c r="R928" s="189">
        <f t="shared" ref="R928:R937" si="42">Q928*H928</f>
        <v>0</v>
      </c>
      <c r="S928" s="189">
        <v>0</v>
      </c>
      <c r="T928" s="190">
        <f t="shared" ref="T928:T937" si="43">S928*H928</f>
        <v>0</v>
      </c>
      <c r="U928" s="36"/>
      <c r="V928" s="36"/>
      <c r="W928" s="36"/>
      <c r="X928" s="36"/>
      <c r="Y928" s="36"/>
      <c r="Z928" s="36"/>
      <c r="AA928" s="36"/>
      <c r="AB928" s="36"/>
      <c r="AC928" s="36"/>
      <c r="AD928" s="36"/>
      <c r="AE928" s="36"/>
      <c r="AR928" s="191" t="s">
        <v>331</v>
      </c>
      <c r="AT928" s="191" t="s">
        <v>234</v>
      </c>
      <c r="AU928" s="191" t="s">
        <v>78</v>
      </c>
      <c r="AY928" s="19" t="s">
        <v>231</v>
      </c>
      <c r="BE928" s="192">
        <f t="shared" ref="BE928:BE937" si="44">IF(N928="základní",J928,0)</f>
        <v>0</v>
      </c>
      <c r="BF928" s="192">
        <f t="shared" ref="BF928:BF937" si="45">IF(N928="snížená",J928,0)</f>
        <v>0</v>
      </c>
      <c r="BG928" s="192">
        <f t="shared" ref="BG928:BG937" si="46">IF(N928="zákl. přenesená",J928,0)</f>
        <v>0</v>
      </c>
      <c r="BH928" s="192">
        <f t="shared" ref="BH928:BH937" si="47">IF(N928="sníž. přenesená",J928,0)</f>
        <v>0</v>
      </c>
      <c r="BI928" s="192">
        <f t="shared" ref="BI928:BI937" si="48">IF(N928="nulová",J928,0)</f>
        <v>0</v>
      </c>
      <c r="BJ928" s="19" t="s">
        <v>76</v>
      </c>
      <c r="BK928" s="192">
        <f t="shared" ref="BK928:BK937" si="49">ROUND(I928*H928,2)</f>
        <v>0</v>
      </c>
      <c r="BL928" s="19" t="s">
        <v>331</v>
      </c>
      <c r="BM928" s="191" t="s">
        <v>2294</v>
      </c>
    </row>
    <row r="929" spans="1:65" s="2" customFormat="1" ht="49.15" customHeight="1">
      <c r="A929" s="36"/>
      <c r="B929" s="37"/>
      <c r="C929" s="180" t="s">
        <v>172</v>
      </c>
      <c r="D929" s="180" t="s">
        <v>234</v>
      </c>
      <c r="E929" s="181" t="s">
        <v>2295</v>
      </c>
      <c r="F929" s="182" t="s">
        <v>2296</v>
      </c>
      <c r="G929" s="183" t="s">
        <v>237</v>
      </c>
      <c r="H929" s="184">
        <v>1</v>
      </c>
      <c r="I929" s="185"/>
      <c r="J929" s="186">
        <f t="shared" si="40"/>
        <v>0</v>
      </c>
      <c r="K929" s="182" t="s">
        <v>19</v>
      </c>
      <c r="L929" s="41"/>
      <c r="M929" s="187" t="s">
        <v>19</v>
      </c>
      <c r="N929" s="188" t="s">
        <v>40</v>
      </c>
      <c r="O929" s="66"/>
      <c r="P929" s="189">
        <f t="shared" si="41"/>
        <v>0</v>
      </c>
      <c r="Q929" s="189">
        <v>0</v>
      </c>
      <c r="R929" s="189">
        <f t="shared" si="42"/>
        <v>0</v>
      </c>
      <c r="S929" s="189">
        <v>0</v>
      </c>
      <c r="T929" s="190">
        <f t="shared" si="43"/>
        <v>0</v>
      </c>
      <c r="U929" s="36"/>
      <c r="V929" s="36"/>
      <c r="W929" s="36"/>
      <c r="X929" s="36"/>
      <c r="Y929" s="36"/>
      <c r="Z929" s="36"/>
      <c r="AA929" s="36"/>
      <c r="AB929" s="36"/>
      <c r="AC929" s="36"/>
      <c r="AD929" s="36"/>
      <c r="AE929" s="36"/>
      <c r="AR929" s="191" t="s">
        <v>331</v>
      </c>
      <c r="AT929" s="191" t="s">
        <v>234</v>
      </c>
      <c r="AU929" s="191" t="s">
        <v>78</v>
      </c>
      <c r="AY929" s="19" t="s">
        <v>231</v>
      </c>
      <c r="BE929" s="192">
        <f t="shared" si="44"/>
        <v>0</v>
      </c>
      <c r="BF929" s="192">
        <f t="shared" si="45"/>
        <v>0</v>
      </c>
      <c r="BG929" s="192">
        <f t="shared" si="46"/>
        <v>0</v>
      </c>
      <c r="BH929" s="192">
        <f t="shared" si="47"/>
        <v>0</v>
      </c>
      <c r="BI929" s="192">
        <f t="shared" si="48"/>
        <v>0</v>
      </c>
      <c r="BJ929" s="19" t="s">
        <v>76</v>
      </c>
      <c r="BK929" s="192">
        <f t="shared" si="49"/>
        <v>0</v>
      </c>
      <c r="BL929" s="19" t="s">
        <v>331</v>
      </c>
      <c r="BM929" s="191" t="s">
        <v>2297</v>
      </c>
    </row>
    <row r="930" spans="1:65" s="2" customFormat="1" ht="55.5" customHeight="1">
      <c r="A930" s="36"/>
      <c r="B930" s="37"/>
      <c r="C930" s="180" t="s">
        <v>2298</v>
      </c>
      <c r="D930" s="180" t="s">
        <v>234</v>
      </c>
      <c r="E930" s="181" t="s">
        <v>2299</v>
      </c>
      <c r="F930" s="182" t="s">
        <v>2300</v>
      </c>
      <c r="G930" s="183" t="s">
        <v>237</v>
      </c>
      <c r="H930" s="184">
        <v>1</v>
      </c>
      <c r="I930" s="185"/>
      <c r="J930" s="186">
        <f t="shared" si="40"/>
        <v>0</v>
      </c>
      <c r="K930" s="182" t="s">
        <v>19</v>
      </c>
      <c r="L930" s="41"/>
      <c r="M930" s="187" t="s">
        <v>19</v>
      </c>
      <c r="N930" s="188" t="s">
        <v>40</v>
      </c>
      <c r="O930" s="66"/>
      <c r="P930" s="189">
        <f t="shared" si="41"/>
        <v>0</v>
      </c>
      <c r="Q930" s="189">
        <v>0</v>
      </c>
      <c r="R930" s="189">
        <f t="shared" si="42"/>
        <v>0</v>
      </c>
      <c r="S930" s="189">
        <v>0</v>
      </c>
      <c r="T930" s="190">
        <f t="shared" si="43"/>
        <v>0</v>
      </c>
      <c r="U930" s="36"/>
      <c r="V930" s="36"/>
      <c r="W930" s="36"/>
      <c r="X930" s="36"/>
      <c r="Y930" s="36"/>
      <c r="Z930" s="36"/>
      <c r="AA930" s="36"/>
      <c r="AB930" s="36"/>
      <c r="AC930" s="36"/>
      <c r="AD930" s="36"/>
      <c r="AE930" s="36"/>
      <c r="AR930" s="191" t="s">
        <v>331</v>
      </c>
      <c r="AT930" s="191" t="s">
        <v>234</v>
      </c>
      <c r="AU930" s="191" t="s">
        <v>78</v>
      </c>
      <c r="AY930" s="19" t="s">
        <v>231</v>
      </c>
      <c r="BE930" s="192">
        <f t="shared" si="44"/>
        <v>0</v>
      </c>
      <c r="BF930" s="192">
        <f t="shared" si="45"/>
        <v>0</v>
      </c>
      <c r="BG930" s="192">
        <f t="shared" si="46"/>
        <v>0</v>
      </c>
      <c r="BH930" s="192">
        <f t="shared" si="47"/>
        <v>0</v>
      </c>
      <c r="BI930" s="192">
        <f t="shared" si="48"/>
        <v>0</v>
      </c>
      <c r="BJ930" s="19" t="s">
        <v>76</v>
      </c>
      <c r="BK930" s="192">
        <f t="shared" si="49"/>
        <v>0</v>
      </c>
      <c r="BL930" s="19" t="s">
        <v>331</v>
      </c>
      <c r="BM930" s="191" t="s">
        <v>2301</v>
      </c>
    </row>
    <row r="931" spans="1:65" s="2" customFormat="1" ht="55.5" customHeight="1">
      <c r="A931" s="36"/>
      <c r="B931" s="37"/>
      <c r="C931" s="180" t="s">
        <v>2302</v>
      </c>
      <c r="D931" s="180" t="s">
        <v>234</v>
      </c>
      <c r="E931" s="181" t="s">
        <v>2303</v>
      </c>
      <c r="F931" s="182" t="s">
        <v>2304</v>
      </c>
      <c r="G931" s="183" t="s">
        <v>237</v>
      </c>
      <c r="H931" s="184">
        <v>2</v>
      </c>
      <c r="I931" s="185"/>
      <c r="J931" s="186">
        <f t="shared" si="40"/>
        <v>0</v>
      </c>
      <c r="K931" s="182" t="s">
        <v>19</v>
      </c>
      <c r="L931" s="41"/>
      <c r="M931" s="187" t="s">
        <v>19</v>
      </c>
      <c r="N931" s="188" t="s">
        <v>40</v>
      </c>
      <c r="O931" s="66"/>
      <c r="P931" s="189">
        <f t="shared" si="41"/>
        <v>0</v>
      </c>
      <c r="Q931" s="189">
        <v>0</v>
      </c>
      <c r="R931" s="189">
        <f t="shared" si="42"/>
        <v>0</v>
      </c>
      <c r="S931" s="189">
        <v>0</v>
      </c>
      <c r="T931" s="190">
        <f t="shared" si="43"/>
        <v>0</v>
      </c>
      <c r="U931" s="36"/>
      <c r="V931" s="36"/>
      <c r="W931" s="36"/>
      <c r="X931" s="36"/>
      <c r="Y931" s="36"/>
      <c r="Z931" s="36"/>
      <c r="AA931" s="36"/>
      <c r="AB931" s="36"/>
      <c r="AC931" s="36"/>
      <c r="AD931" s="36"/>
      <c r="AE931" s="36"/>
      <c r="AR931" s="191" t="s">
        <v>331</v>
      </c>
      <c r="AT931" s="191" t="s">
        <v>234</v>
      </c>
      <c r="AU931" s="191" t="s">
        <v>78</v>
      </c>
      <c r="AY931" s="19" t="s">
        <v>231</v>
      </c>
      <c r="BE931" s="192">
        <f t="shared" si="44"/>
        <v>0</v>
      </c>
      <c r="BF931" s="192">
        <f t="shared" si="45"/>
        <v>0</v>
      </c>
      <c r="BG931" s="192">
        <f t="shared" si="46"/>
        <v>0</v>
      </c>
      <c r="BH931" s="192">
        <f t="shared" si="47"/>
        <v>0</v>
      </c>
      <c r="BI931" s="192">
        <f t="shared" si="48"/>
        <v>0</v>
      </c>
      <c r="BJ931" s="19" t="s">
        <v>76</v>
      </c>
      <c r="BK931" s="192">
        <f t="shared" si="49"/>
        <v>0</v>
      </c>
      <c r="BL931" s="19" t="s">
        <v>331</v>
      </c>
      <c r="BM931" s="191" t="s">
        <v>2305</v>
      </c>
    </row>
    <row r="932" spans="1:65" s="2" customFormat="1" ht="49.15" customHeight="1">
      <c r="A932" s="36"/>
      <c r="B932" s="37"/>
      <c r="C932" s="180" t="s">
        <v>2306</v>
      </c>
      <c r="D932" s="180" t="s">
        <v>234</v>
      </c>
      <c r="E932" s="181" t="s">
        <v>2307</v>
      </c>
      <c r="F932" s="182" t="s">
        <v>2308</v>
      </c>
      <c r="G932" s="183" t="s">
        <v>237</v>
      </c>
      <c r="H932" s="184">
        <v>1</v>
      </c>
      <c r="I932" s="185"/>
      <c r="J932" s="186">
        <f t="shared" si="40"/>
        <v>0</v>
      </c>
      <c r="K932" s="182" t="s">
        <v>19</v>
      </c>
      <c r="L932" s="41"/>
      <c r="M932" s="187" t="s">
        <v>19</v>
      </c>
      <c r="N932" s="188" t="s">
        <v>40</v>
      </c>
      <c r="O932" s="66"/>
      <c r="P932" s="189">
        <f t="shared" si="41"/>
        <v>0</v>
      </c>
      <c r="Q932" s="189">
        <v>0</v>
      </c>
      <c r="R932" s="189">
        <f t="shared" si="42"/>
        <v>0</v>
      </c>
      <c r="S932" s="189">
        <v>0</v>
      </c>
      <c r="T932" s="190">
        <f t="shared" si="43"/>
        <v>0</v>
      </c>
      <c r="U932" s="36"/>
      <c r="V932" s="36"/>
      <c r="W932" s="36"/>
      <c r="X932" s="36"/>
      <c r="Y932" s="36"/>
      <c r="Z932" s="36"/>
      <c r="AA932" s="36"/>
      <c r="AB932" s="36"/>
      <c r="AC932" s="36"/>
      <c r="AD932" s="36"/>
      <c r="AE932" s="36"/>
      <c r="AR932" s="191" t="s">
        <v>331</v>
      </c>
      <c r="AT932" s="191" t="s">
        <v>234</v>
      </c>
      <c r="AU932" s="191" t="s">
        <v>78</v>
      </c>
      <c r="AY932" s="19" t="s">
        <v>231</v>
      </c>
      <c r="BE932" s="192">
        <f t="shared" si="44"/>
        <v>0</v>
      </c>
      <c r="BF932" s="192">
        <f t="shared" si="45"/>
        <v>0</v>
      </c>
      <c r="BG932" s="192">
        <f t="shared" si="46"/>
        <v>0</v>
      </c>
      <c r="BH932" s="192">
        <f t="shared" si="47"/>
        <v>0</v>
      </c>
      <c r="BI932" s="192">
        <f t="shared" si="48"/>
        <v>0</v>
      </c>
      <c r="BJ932" s="19" t="s">
        <v>76</v>
      </c>
      <c r="BK932" s="192">
        <f t="shared" si="49"/>
        <v>0</v>
      </c>
      <c r="BL932" s="19" t="s">
        <v>331</v>
      </c>
      <c r="BM932" s="191" t="s">
        <v>2309</v>
      </c>
    </row>
    <row r="933" spans="1:65" s="2" customFormat="1" ht="49.15" customHeight="1">
      <c r="A933" s="36"/>
      <c r="B933" s="37"/>
      <c r="C933" s="180" t="s">
        <v>2310</v>
      </c>
      <c r="D933" s="180" t="s">
        <v>234</v>
      </c>
      <c r="E933" s="181" t="s">
        <v>2311</v>
      </c>
      <c r="F933" s="182" t="s">
        <v>2312</v>
      </c>
      <c r="G933" s="183" t="s">
        <v>237</v>
      </c>
      <c r="H933" s="184">
        <v>1</v>
      </c>
      <c r="I933" s="185"/>
      <c r="J933" s="186">
        <f t="shared" si="40"/>
        <v>0</v>
      </c>
      <c r="K933" s="182" t="s">
        <v>19</v>
      </c>
      <c r="L933" s="41"/>
      <c r="M933" s="187" t="s">
        <v>19</v>
      </c>
      <c r="N933" s="188" t="s">
        <v>40</v>
      </c>
      <c r="O933" s="66"/>
      <c r="P933" s="189">
        <f t="shared" si="41"/>
        <v>0</v>
      </c>
      <c r="Q933" s="189">
        <v>0</v>
      </c>
      <c r="R933" s="189">
        <f t="shared" si="42"/>
        <v>0</v>
      </c>
      <c r="S933" s="189">
        <v>0</v>
      </c>
      <c r="T933" s="190">
        <f t="shared" si="43"/>
        <v>0</v>
      </c>
      <c r="U933" s="36"/>
      <c r="V933" s="36"/>
      <c r="W933" s="36"/>
      <c r="X933" s="36"/>
      <c r="Y933" s="36"/>
      <c r="Z933" s="36"/>
      <c r="AA933" s="36"/>
      <c r="AB933" s="36"/>
      <c r="AC933" s="36"/>
      <c r="AD933" s="36"/>
      <c r="AE933" s="36"/>
      <c r="AR933" s="191" t="s">
        <v>331</v>
      </c>
      <c r="AT933" s="191" t="s">
        <v>234</v>
      </c>
      <c r="AU933" s="191" t="s">
        <v>78</v>
      </c>
      <c r="AY933" s="19" t="s">
        <v>231</v>
      </c>
      <c r="BE933" s="192">
        <f t="shared" si="44"/>
        <v>0</v>
      </c>
      <c r="BF933" s="192">
        <f t="shared" si="45"/>
        <v>0</v>
      </c>
      <c r="BG933" s="192">
        <f t="shared" si="46"/>
        <v>0</v>
      </c>
      <c r="BH933" s="192">
        <f t="shared" si="47"/>
        <v>0</v>
      </c>
      <c r="BI933" s="192">
        <f t="shared" si="48"/>
        <v>0</v>
      </c>
      <c r="BJ933" s="19" t="s">
        <v>76</v>
      </c>
      <c r="BK933" s="192">
        <f t="shared" si="49"/>
        <v>0</v>
      </c>
      <c r="BL933" s="19" t="s">
        <v>331</v>
      </c>
      <c r="BM933" s="191" t="s">
        <v>2313</v>
      </c>
    </row>
    <row r="934" spans="1:65" s="2" customFormat="1" ht="49.15" customHeight="1">
      <c r="A934" s="36"/>
      <c r="B934" s="37"/>
      <c r="C934" s="180" t="s">
        <v>2314</v>
      </c>
      <c r="D934" s="180" t="s">
        <v>234</v>
      </c>
      <c r="E934" s="181" t="s">
        <v>2315</v>
      </c>
      <c r="F934" s="182" t="s">
        <v>2316</v>
      </c>
      <c r="G934" s="183" t="s">
        <v>237</v>
      </c>
      <c r="H934" s="184">
        <v>1</v>
      </c>
      <c r="I934" s="185"/>
      <c r="J934" s="186">
        <f t="shared" si="40"/>
        <v>0</v>
      </c>
      <c r="K934" s="182" t="s">
        <v>19</v>
      </c>
      <c r="L934" s="41"/>
      <c r="M934" s="187" t="s">
        <v>19</v>
      </c>
      <c r="N934" s="188" t="s">
        <v>40</v>
      </c>
      <c r="O934" s="66"/>
      <c r="P934" s="189">
        <f t="shared" si="41"/>
        <v>0</v>
      </c>
      <c r="Q934" s="189">
        <v>0</v>
      </c>
      <c r="R934" s="189">
        <f t="shared" si="42"/>
        <v>0</v>
      </c>
      <c r="S934" s="189">
        <v>0</v>
      </c>
      <c r="T934" s="190">
        <f t="shared" si="43"/>
        <v>0</v>
      </c>
      <c r="U934" s="36"/>
      <c r="V934" s="36"/>
      <c r="W934" s="36"/>
      <c r="X934" s="36"/>
      <c r="Y934" s="36"/>
      <c r="Z934" s="36"/>
      <c r="AA934" s="36"/>
      <c r="AB934" s="36"/>
      <c r="AC934" s="36"/>
      <c r="AD934" s="36"/>
      <c r="AE934" s="36"/>
      <c r="AR934" s="191" t="s">
        <v>331</v>
      </c>
      <c r="AT934" s="191" t="s">
        <v>234</v>
      </c>
      <c r="AU934" s="191" t="s">
        <v>78</v>
      </c>
      <c r="AY934" s="19" t="s">
        <v>231</v>
      </c>
      <c r="BE934" s="192">
        <f t="shared" si="44"/>
        <v>0</v>
      </c>
      <c r="BF934" s="192">
        <f t="shared" si="45"/>
        <v>0</v>
      </c>
      <c r="BG934" s="192">
        <f t="shared" si="46"/>
        <v>0</v>
      </c>
      <c r="BH934" s="192">
        <f t="shared" si="47"/>
        <v>0</v>
      </c>
      <c r="BI934" s="192">
        <f t="shared" si="48"/>
        <v>0</v>
      </c>
      <c r="BJ934" s="19" t="s">
        <v>76</v>
      </c>
      <c r="BK934" s="192">
        <f t="shared" si="49"/>
        <v>0</v>
      </c>
      <c r="BL934" s="19" t="s">
        <v>331</v>
      </c>
      <c r="BM934" s="191" t="s">
        <v>2317</v>
      </c>
    </row>
    <row r="935" spans="1:65" s="2" customFormat="1" ht="49.15" customHeight="1">
      <c r="A935" s="36"/>
      <c r="B935" s="37"/>
      <c r="C935" s="180" t="s">
        <v>2318</v>
      </c>
      <c r="D935" s="180" t="s">
        <v>234</v>
      </c>
      <c r="E935" s="181" t="s">
        <v>2319</v>
      </c>
      <c r="F935" s="182" t="s">
        <v>2320</v>
      </c>
      <c r="G935" s="183" t="s">
        <v>237</v>
      </c>
      <c r="H935" s="184">
        <v>1</v>
      </c>
      <c r="I935" s="185"/>
      <c r="J935" s="186">
        <f t="shared" si="40"/>
        <v>0</v>
      </c>
      <c r="K935" s="182" t="s">
        <v>19</v>
      </c>
      <c r="L935" s="41"/>
      <c r="M935" s="187" t="s">
        <v>19</v>
      </c>
      <c r="N935" s="188" t="s">
        <v>40</v>
      </c>
      <c r="O935" s="66"/>
      <c r="P935" s="189">
        <f t="shared" si="41"/>
        <v>0</v>
      </c>
      <c r="Q935" s="189">
        <v>0</v>
      </c>
      <c r="R935" s="189">
        <f t="shared" si="42"/>
        <v>0</v>
      </c>
      <c r="S935" s="189">
        <v>0</v>
      </c>
      <c r="T935" s="190">
        <f t="shared" si="43"/>
        <v>0</v>
      </c>
      <c r="U935" s="36"/>
      <c r="V935" s="36"/>
      <c r="W935" s="36"/>
      <c r="X935" s="36"/>
      <c r="Y935" s="36"/>
      <c r="Z935" s="36"/>
      <c r="AA935" s="36"/>
      <c r="AB935" s="36"/>
      <c r="AC935" s="36"/>
      <c r="AD935" s="36"/>
      <c r="AE935" s="36"/>
      <c r="AR935" s="191" t="s">
        <v>331</v>
      </c>
      <c r="AT935" s="191" t="s">
        <v>234</v>
      </c>
      <c r="AU935" s="191" t="s">
        <v>78</v>
      </c>
      <c r="AY935" s="19" t="s">
        <v>231</v>
      </c>
      <c r="BE935" s="192">
        <f t="shared" si="44"/>
        <v>0</v>
      </c>
      <c r="BF935" s="192">
        <f t="shared" si="45"/>
        <v>0</v>
      </c>
      <c r="BG935" s="192">
        <f t="shared" si="46"/>
        <v>0</v>
      </c>
      <c r="BH935" s="192">
        <f t="shared" si="47"/>
        <v>0</v>
      </c>
      <c r="BI935" s="192">
        <f t="shared" si="48"/>
        <v>0</v>
      </c>
      <c r="BJ935" s="19" t="s">
        <v>76</v>
      </c>
      <c r="BK935" s="192">
        <f t="shared" si="49"/>
        <v>0</v>
      </c>
      <c r="BL935" s="19" t="s">
        <v>331</v>
      </c>
      <c r="BM935" s="191" t="s">
        <v>2321</v>
      </c>
    </row>
    <row r="936" spans="1:65" s="2" customFormat="1" ht="49.15" customHeight="1">
      <c r="A936" s="36"/>
      <c r="B936" s="37"/>
      <c r="C936" s="180" t="s">
        <v>2322</v>
      </c>
      <c r="D936" s="180" t="s">
        <v>234</v>
      </c>
      <c r="E936" s="181" t="s">
        <v>2323</v>
      </c>
      <c r="F936" s="182" t="s">
        <v>2324</v>
      </c>
      <c r="G936" s="183" t="s">
        <v>237</v>
      </c>
      <c r="H936" s="184">
        <v>1</v>
      </c>
      <c r="I936" s="185"/>
      <c r="J936" s="186">
        <f t="shared" si="40"/>
        <v>0</v>
      </c>
      <c r="K936" s="182" t="s">
        <v>19</v>
      </c>
      <c r="L936" s="41"/>
      <c r="M936" s="187" t="s">
        <v>19</v>
      </c>
      <c r="N936" s="188" t="s">
        <v>40</v>
      </c>
      <c r="O936" s="66"/>
      <c r="P936" s="189">
        <f t="shared" si="41"/>
        <v>0</v>
      </c>
      <c r="Q936" s="189">
        <v>0</v>
      </c>
      <c r="R936" s="189">
        <f t="shared" si="42"/>
        <v>0</v>
      </c>
      <c r="S936" s="189">
        <v>0</v>
      </c>
      <c r="T936" s="190">
        <f t="shared" si="43"/>
        <v>0</v>
      </c>
      <c r="U936" s="36"/>
      <c r="V936" s="36"/>
      <c r="W936" s="36"/>
      <c r="X936" s="36"/>
      <c r="Y936" s="36"/>
      <c r="Z936" s="36"/>
      <c r="AA936" s="36"/>
      <c r="AB936" s="36"/>
      <c r="AC936" s="36"/>
      <c r="AD936" s="36"/>
      <c r="AE936" s="36"/>
      <c r="AR936" s="191" t="s">
        <v>331</v>
      </c>
      <c r="AT936" s="191" t="s">
        <v>234</v>
      </c>
      <c r="AU936" s="191" t="s">
        <v>78</v>
      </c>
      <c r="AY936" s="19" t="s">
        <v>231</v>
      </c>
      <c r="BE936" s="192">
        <f t="shared" si="44"/>
        <v>0</v>
      </c>
      <c r="BF936" s="192">
        <f t="shared" si="45"/>
        <v>0</v>
      </c>
      <c r="BG936" s="192">
        <f t="shared" si="46"/>
        <v>0</v>
      </c>
      <c r="BH936" s="192">
        <f t="shared" si="47"/>
        <v>0</v>
      </c>
      <c r="BI936" s="192">
        <f t="shared" si="48"/>
        <v>0</v>
      </c>
      <c r="BJ936" s="19" t="s">
        <v>76</v>
      </c>
      <c r="BK936" s="192">
        <f t="shared" si="49"/>
        <v>0</v>
      </c>
      <c r="BL936" s="19" t="s">
        <v>331</v>
      </c>
      <c r="BM936" s="191" t="s">
        <v>2325</v>
      </c>
    </row>
    <row r="937" spans="1:65" s="2" customFormat="1" ht="66.75" customHeight="1">
      <c r="A937" s="36"/>
      <c r="B937" s="37"/>
      <c r="C937" s="180" t="s">
        <v>2326</v>
      </c>
      <c r="D937" s="180" t="s">
        <v>234</v>
      </c>
      <c r="E937" s="181" t="s">
        <v>2327</v>
      </c>
      <c r="F937" s="182" t="s">
        <v>2328</v>
      </c>
      <c r="G937" s="183" t="s">
        <v>237</v>
      </c>
      <c r="H937" s="184">
        <v>4</v>
      </c>
      <c r="I937" s="185"/>
      <c r="J937" s="186">
        <f t="shared" si="40"/>
        <v>0</v>
      </c>
      <c r="K937" s="182" t="s">
        <v>19</v>
      </c>
      <c r="L937" s="41"/>
      <c r="M937" s="187" t="s">
        <v>19</v>
      </c>
      <c r="N937" s="188" t="s">
        <v>40</v>
      </c>
      <c r="O937" s="66"/>
      <c r="P937" s="189">
        <f t="shared" si="41"/>
        <v>0</v>
      </c>
      <c r="Q937" s="189">
        <v>0</v>
      </c>
      <c r="R937" s="189">
        <f t="shared" si="42"/>
        <v>0</v>
      </c>
      <c r="S937" s="189">
        <v>0</v>
      </c>
      <c r="T937" s="190">
        <f t="shared" si="43"/>
        <v>0</v>
      </c>
      <c r="U937" s="36"/>
      <c r="V937" s="36"/>
      <c r="W937" s="36"/>
      <c r="X937" s="36"/>
      <c r="Y937" s="36"/>
      <c r="Z937" s="36"/>
      <c r="AA937" s="36"/>
      <c r="AB937" s="36"/>
      <c r="AC937" s="36"/>
      <c r="AD937" s="36"/>
      <c r="AE937" s="36"/>
      <c r="AR937" s="191" t="s">
        <v>331</v>
      </c>
      <c r="AT937" s="191" t="s">
        <v>234</v>
      </c>
      <c r="AU937" s="191" t="s">
        <v>78</v>
      </c>
      <c r="AY937" s="19" t="s">
        <v>231</v>
      </c>
      <c r="BE937" s="192">
        <f t="shared" si="44"/>
        <v>0</v>
      </c>
      <c r="BF937" s="192">
        <f t="shared" si="45"/>
        <v>0</v>
      </c>
      <c r="BG937" s="192">
        <f t="shared" si="46"/>
        <v>0</v>
      </c>
      <c r="BH937" s="192">
        <f t="shared" si="47"/>
        <v>0</v>
      </c>
      <c r="BI937" s="192">
        <f t="shared" si="48"/>
        <v>0</v>
      </c>
      <c r="BJ937" s="19" t="s">
        <v>76</v>
      </c>
      <c r="BK937" s="192">
        <f t="shared" si="49"/>
        <v>0</v>
      </c>
      <c r="BL937" s="19" t="s">
        <v>331</v>
      </c>
      <c r="BM937" s="191" t="s">
        <v>2329</v>
      </c>
    </row>
    <row r="938" spans="1:65" s="12" customFormat="1" ht="22.9" customHeight="1">
      <c r="B938" s="164"/>
      <c r="C938" s="165"/>
      <c r="D938" s="166" t="s">
        <v>68</v>
      </c>
      <c r="E938" s="178" t="s">
        <v>2330</v>
      </c>
      <c r="F938" s="178" t="s">
        <v>2331</v>
      </c>
      <c r="G938" s="165"/>
      <c r="H938" s="165"/>
      <c r="I938" s="168"/>
      <c r="J938" s="179">
        <f>BK938</f>
        <v>0</v>
      </c>
      <c r="K938" s="165"/>
      <c r="L938" s="170"/>
      <c r="M938" s="171"/>
      <c r="N938" s="172"/>
      <c r="O938" s="172"/>
      <c r="P938" s="173">
        <f>SUM(P939:P959)</f>
        <v>0</v>
      </c>
      <c r="Q938" s="172"/>
      <c r="R938" s="173">
        <f>SUM(R939:R959)</f>
        <v>7.1807700000000002E-2</v>
      </c>
      <c r="S938" s="172"/>
      <c r="T938" s="174">
        <f>SUM(T939:T959)</f>
        <v>0</v>
      </c>
      <c r="AR938" s="175" t="s">
        <v>78</v>
      </c>
      <c r="AT938" s="176" t="s">
        <v>68</v>
      </c>
      <c r="AU938" s="176" t="s">
        <v>76</v>
      </c>
      <c r="AY938" s="175" t="s">
        <v>231</v>
      </c>
      <c r="BK938" s="177">
        <f>SUM(BK939:BK959)</f>
        <v>0</v>
      </c>
    </row>
    <row r="939" spans="1:65" s="2" customFormat="1" ht="33" customHeight="1">
      <c r="A939" s="36"/>
      <c r="B939" s="37"/>
      <c r="C939" s="180" t="s">
        <v>2332</v>
      </c>
      <c r="D939" s="180" t="s">
        <v>234</v>
      </c>
      <c r="E939" s="181" t="s">
        <v>2333</v>
      </c>
      <c r="F939" s="182" t="s">
        <v>2334</v>
      </c>
      <c r="G939" s="183" t="s">
        <v>342</v>
      </c>
      <c r="H939" s="184">
        <v>26.995000000000001</v>
      </c>
      <c r="I939" s="185"/>
      <c r="J939" s="186">
        <f>ROUND(I939*H939,2)</f>
        <v>0</v>
      </c>
      <c r="K939" s="182" t="s">
        <v>244</v>
      </c>
      <c r="L939" s="41"/>
      <c r="M939" s="187" t="s">
        <v>19</v>
      </c>
      <c r="N939" s="188" t="s">
        <v>40</v>
      </c>
      <c r="O939" s="66"/>
      <c r="P939" s="189">
        <f>O939*H939</f>
        <v>0</v>
      </c>
      <c r="Q939" s="189">
        <v>4.2999999999999999E-4</v>
      </c>
      <c r="R939" s="189">
        <f>Q939*H939</f>
        <v>1.1607849999999999E-2</v>
      </c>
      <c r="S939" s="189">
        <v>0</v>
      </c>
      <c r="T939" s="190">
        <f>S939*H939</f>
        <v>0</v>
      </c>
      <c r="U939" s="36"/>
      <c r="V939" s="36"/>
      <c r="W939" s="36"/>
      <c r="X939" s="36"/>
      <c r="Y939" s="36"/>
      <c r="Z939" s="36"/>
      <c r="AA939" s="36"/>
      <c r="AB939" s="36"/>
      <c r="AC939" s="36"/>
      <c r="AD939" s="36"/>
      <c r="AE939" s="36"/>
      <c r="AR939" s="191" t="s">
        <v>331</v>
      </c>
      <c r="AT939" s="191" t="s">
        <v>234</v>
      </c>
      <c r="AU939" s="191" t="s">
        <v>78</v>
      </c>
      <c r="AY939" s="19" t="s">
        <v>231</v>
      </c>
      <c r="BE939" s="192">
        <f>IF(N939="základní",J939,0)</f>
        <v>0</v>
      </c>
      <c r="BF939" s="192">
        <f>IF(N939="snížená",J939,0)</f>
        <v>0</v>
      </c>
      <c r="BG939" s="192">
        <f>IF(N939="zákl. přenesená",J939,0)</f>
        <v>0</v>
      </c>
      <c r="BH939" s="192">
        <f>IF(N939="sníž. přenesená",J939,0)</f>
        <v>0</v>
      </c>
      <c r="BI939" s="192">
        <f>IF(N939="nulová",J939,0)</f>
        <v>0</v>
      </c>
      <c r="BJ939" s="19" t="s">
        <v>76</v>
      </c>
      <c r="BK939" s="192">
        <f>ROUND(I939*H939,2)</f>
        <v>0</v>
      </c>
      <c r="BL939" s="19" t="s">
        <v>331</v>
      </c>
      <c r="BM939" s="191" t="s">
        <v>2335</v>
      </c>
    </row>
    <row r="940" spans="1:65" s="13" customFormat="1" ht="11.25">
      <c r="B940" s="198"/>
      <c r="C940" s="199"/>
      <c r="D940" s="193" t="s">
        <v>248</v>
      </c>
      <c r="E940" s="200" t="s">
        <v>19</v>
      </c>
      <c r="F940" s="201" t="s">
        <v>2336</v>
      </c>
      <c r="G940" s="199"/>
      <c r="H940" s="200" t="s">
        <v>19</v>
      </c>
      <c r="I940" s="202"/>
      <c r="J940" s="199"/>
      <c r="K940" s="199"/>
      <c r="L940" s="203"/>
      <c r="M940" s="204"/>
      <c r="N940" s="205"/>
      <c r="O940" s="205"/>
      <c r="P940" s="205"/>
      <c r="Q940" s="205"/>
      <c r="R940" s="205"/>
      <c r="S940" s="205"/>
      <c r="T940" s="206"/>
      <c r="AT940" s="207" t="s">
        <v>248</v>
      </c>
      <c r="AU940" s="207" t="s">
        <v>78</v>
      </c>
      <c r="AV940" s="13" t="s">
        <v>76</v>
      </c>
      <c r="AW940" s="13" t="s">
        <v>31</v>
      </c>
      <c r="AX940" s="13" t="s">
        <v>69</v>
      </c>
      <c r="AY940" s="207" t="s">
        <v>231</v>
      </c>
    </row>
    <row r="941" spans="1:65" s="13" customFormat="1" ht="11.25">
      <c r="B941" s="198"/>
      <c r="C941" s="199"/>
      <c r="D941" s="193" t="s">
        <v>248</v>
      </c>
      <c r="E941" s="200" t="s">
        <v>19</v>
      </c>
      <c r="F941" s="201" t="s">
        <v>2337</v>
      </c>
      <c r="G941" s="199"/>
      <c r="H941" s="200" t="s">
        <v>19</v>
      </c>
      <c r="I941" s="202"/>
      <c r="J941" s="199"/>
      <c r="K941" s="199"/>
      <c r="L941" s="203"/>
      <c r="M941" s="204"/>
      <c r="N941" s="205"/>
      <c r="O941" s="205"/>
      <c r="P941" s="205"/>
      <c r="Q941" s="205"/>
      <c r="R941" s="205"/>
      <c r="S941" s="205"/>
      <c r="T941" s="206"/>
      <c r="AT941" s="207" t="s">
        <v>248</v>
      </c>
      <c r="AU941" s="207" t="s">
        <v>78</v>
      </c>
      <c r="AV941" s="13" t="s">
        <v>76</v>
      </c>
      <c r="AW941" s="13" t="s">
        <v>31</v>
      </c>
      <c r="AX941" s="13" t="s">
        <v>69</v>
      </c>
      <c r="AY941" s="207" t="s">
        <v>231</v>
      </c>
    </row>
    <row r="942" spans="1:65" s="14" customFormat="1" ht="11.25">
      <c r="B942" s="208"/>
      <c r="C942" s="209"/>
      <c r="D942" s="193" t="s">
        <v>248</v>
      </c>
      <c r="E942" s="210" t="s">
        <v>19</v>
      </c>
      <c r="F942" s="211" t="s">
        <v>2338</v>
      </c>
      <c r="G942" s="209"/>
      <c r="H942" s="212">
        <v>8.1720000000000006</v>
      </c>
      <c r="I942" s="213"/>
      <c r="J942" s="209"/>
      <c r="K942" s="209"/>
      <c r="L942" s="214"/>
      <c r="M942" s="215"/>
      <c r="N942" s="216"/>
      <c r="O942" s="216"/>
      <c r="P942" s="216"/>
      <c r="Q942" s="216"/>
      <c r="R942" s="216"/>
      <c r="S942" s="216"/>
      <c r="T942" s="217"/>
      <c r="AT942" s="218" t="s">
        <v>248</v>
      </c>
      <c r="AU942" s="218" t="s">
        <v>78</v>
      </c>
      <c r="AV942" s="14" t="s">
        <v>78</v>
      </c>
      <c r="AW942" s="14" t="s">
        <v>31</v>
      </c>
      <c r="AX942" s="14" t="s">
        <v>69</v>
      </c>
      <c r="AY942" s="218" t="s">
        <v>231</v>
      </c>
    </row>
    <row r="943" spans="1:65" s="13" customFormat="1" ht="11.25">
      <c r="B943" s="198"/>
      <c r="C943" s="199"/>
      <c r="D943" s="193" t="s">
        <v>248</v>
      </c>
      <c r="E943" s="200" t="s">
        <v>19</v>
      </c>
      <c r="F943" s="201" t="s">
        <v>2339</v>
      </c>
      <c r="G943" s="199"/>
      <c r="H943" s="200" t="s">
        <v>19</v>
      </c>
      <c r="I943" s="202"/>
      <c r="J943" s="199"/>
      <c r="K943" s="199"/>
      <c r="L943" s="203"/>
      <c r="M943" s="204"/>
      <c r="N943" s="205"/>
      <c r="O943" s="205"/>
      <c r="P943" s="205"/>
      <c r="Q943" s="205"/>
      <c r="R943" s="205"/>
      <c r="S943" s="205"/>
      <c r="T943" s="206"/>
      <c r="AT943" s="207" t="s">
        <v>248</v>
      </c>
      <c r="AU943" s="207" t="s">
        <v>78</v>
      </c>
      <c r="AV943" s="13" t="s">
        <v>76</v>
      </c>
      <c r="AW943" s="13" t="s">
        <v>31</v>
      </c>
      <c r="AX943" s="13" t="s">
        <v>69</v>
      </c>
      <c r="AY943" s="207" t="s">
        <v>231</v>
      </c>
    </row>
    <row r="944" spans="1:65" s="14" customFormat="1" ht="11.25">
      <c r="B944" s="208"/>
      <c r="C944" s="209"/>
      <c r="D944" s="193" t="s">
        <v>248</v>
      </c>
      <c r="E944" s="210" t="s">
        <v>19</v>
      </c>
      <c r="F944" s="211" t="s">
        <v>2340</v>
      </c>
      <c r="G944" s="209"/>
      <c r="H944" s="212">
        <v>5.17</v>
      </c>
      <c r="I944" s="213"/>
      <c r="J944" s="209"/>
      <c r="K944" s="209"/>
      <c r="L944" s="214"/>
      <c r="M944" s="215"/>
      <c r="N944" s="216"/>
      <c r="O944" s="216"/>
      <c r="P944" s="216"/>
      <c r="Q944" s="216"/>
      <c r="R944" s="216"/>
      <c r="S944" s="216"/>
      <c r="T944" s="217"/>
      <c r="AT944" s="218" t="s">
        <v>248</v>
      </c>
      <c r="AU944" s="218" t="s">
        <v>78</v>
      </c>
      <c r="AV944" s="14" t="s">
        <v>78</v>
      </c>
      <c r="AW944" s="14" t="s">
        <v>31</v>
      </c>
      <c r="AX944" s="14" t="s">
        <v>69</v>
      </c>
      <c r="AY944" s="218" t="s">
        <v>231</v>
      </c>
    </row>
    <row r="945" spans="1:65" s="13" customFormat="1" ht="11.25">
      <c r="B945" s="198"/>
      <c r="C945" s="199"/>
      <c r="D945" s="193" t="s">
        <v>248</v>
      </c>
      <c r="E945" s="200" t="s">
        <v>19</v>
      </c>
      <c r="F945" s="201" t="s">
        <v>2341</v>
      </c>
      <c r="G945" s="199"/>
      <c r="H945" s="200" t="s">
        <v>19</v>
      </c>
      <c r="I945" s="202"/>
      <c r="J945" s="199"/>
      <c r="K945" s="199"/>
      <c r="L945" s="203"/>
      <c r="M945" s="204"/>
      <c r="N945" s="205"/>
      <c r="O945" s="205"/>
      <c r="P945" s="205"/>
      <c r="Q945" s="205"/>
      <c r="R945" s="205"/>
      <c r="S945" s="205"/>
      <c r="T945" s="206"/>
      <c r="AT945" s="207" t="s">
        <v>248</v>
      </c>
      <c r="AU945" s="207" t="s">
        <v>78</v>
      </c>
      <c r="AV945" s="13" t="s">
        <v>76</v>
      </c>
      <c r="AW945" s="13" t="s">
        <v>31</v>
      </c>
      <c r="AX945" s="13" t="s">
        <v>69</v>
      </c>
      <c r="AY945" s="207" t="s">
        <v>231</v>
      </c>
    </row>
    <row r="946" spans="1:65" s="14" customFormat="1" ht="11.25">
      <c r="B946" s="208"/>
      <c r="C946" s="209"/>
      <c r="D946" s="193" t="s">
        <v>248</v>
      </c>
      <c r="E946" s="210" t="s">
        <v>19</v>
      </c>
      <c r="F946" s="211" t="s">
        <v>2342</v>
      </c>
      <c r="G946" s="209"/>
      <c r="H946" s="212">
        <v>1.9930000000000001</v>
      </c>
      <c r="I946" s="213"/>
      <c r="J946" s="209"/>
      <c r="K946" s="209"/>
      <c r="L946" s="214"/>
      <c r="M946" s="215"/>
      <c r="N946" s="216"/>
      <c r="O946" s="216"/>
      <c r="P946" s="216"/>
      <c r="Q946" s="216"/>
      <c r="R946" s="216"/>
      <c r="S946" s="216"/>
      <c r="T946" s="217"/>
      <c r="AT946" s="218" t="s">
        <v>248</v>
      </c>
      <c r="AU946" s="218" t="s">
        <v>78</v>
      </c>
      <c r="AV946" s="14" t="s">
        <v>78</v>
      </c>
      <c r="AW946" s="14" t="s">
        <v>31</v>
      </c>
      <c r="AX946" s="14" t="s">
        <v>69</v>
      </c>
      <c r="AY946" s="218" t="s">
        <v>231</v>
      </c>
    </row>
    <row r="947" spans="1:65" s="13" customFormat="1" ht="11.25">
      <c r="B947" s="198"/>
      <c r="C947" s="199"/>
      <c r="D947" s="193" t="s">
        <v>248</v>
      </c>
      <c r="E947" s="200" t="s">
        <v>19</v>
      </c>
      <c r="F947" s="201" t="s">
        <v>2343</v>
      </c>
      <c r="G947" s="199"/>
      <c r="H947" s="200" t="s">
        <v>19</v>
      </c>
      <c r="I947" s="202"/>
      <c r="J947" s="199"/>
      <c r="K947" s="199"/>
      <c r="L947" s="203"/>
      <c r="M947" s="204"/>
      <c r="N947" s="205"/>
      <c r="O947" s="205"/>
      <c r="P947" s="205"/>
      <c r="Q947" s="205"/>
      <c r="R947" s="205"/>
      <c r="S947" s="205"/>
      <c r="T947" s="206"/>
      <c r="AT947" s="207" t="s">
        <v>248</v>
      </c>
      <c r="AU947" s="207" t="s">
        <v>78</v>
      </c>
      <c r="AV947" s="13" t="s">
        <v>76</v>
      </c>
      <c r="AW947" s="13" t="s">
        <v>31</v>
      </c>
      <c r="AX947" s="13" t="s">
        <v>69</v>
      </c>
      <c r="AY947" s="207" t="s">
        <v>231</v>
      </c>
    </row>
    <row r="948" spans="1:65" s="14" customFormat="1" ht="11.25">
      <c r="B948" s="208"/>
      <c r="C948" s="209"/>
      <c r="D948" s="193" t="s">
        <v>248</v>
      </c>
      <c r="E948" s="210" t="s">
        <v>19</v>
      </c>
      <c r="F948" s="211" t="s">
        <v>2344</v>
      </c>
      <c r="G948" s="209"/>
      <c r="H948" s="212">
        <v>4.9089999999999998</v>
      </c>
      <c r="I948" s="213"/>
      <c r="J948" s="209"/>
      <c r="K948" s="209"/>
      <c r="L948" s="214"/>
      <c r="M948" s="215"/>
      <c r="N948" s="216"/>
      <c r="O948" s="216"/>
      <c r="P948" s="216"/>
      <c r="Q948" s="216"/>
      <c r="R948" s="216"/>
      <c r="S948" s="216"/>
      <c r="T948" s="217"/>
      <c r="AT948" s="218" t="s">
        <v>248</v>
      </c>
      <c r="AU948" s="218" t="s">
        <v>78</v>
      </c>
      <c r="AV948" s="14" t="s">
        <v>78</v>
      </c>
      <c r="AW948" s="14" t="s">
        <v>31</v>
      </c>
      <c r="AX948" s="14" t="s">
        <v>69</v>
      </c>
      <c r="AY948" s="218" t="s">
        <v>231</v>
      </c>
    </row>
    <row r="949" spans="1:65" s="13" customFormat="1" ht="11.25">
      <c r="B949" s="198"/>
      <c r="C949" s="199"/>
      <c r="D949" s="193" t="s">
        <v>248</v>
      </c>
      <c r="E949" s="200" t="s">
        <v>19</v>
      </c>
      <c r="F949" s="201" t="s">
        <v>2345</v>
      </c>
      <c r="G949" s="199"/>
      <c r="H949" s="200" t="s">
        <v>19</v>
      </c>
      <c r="I949" s="202"/>
      <c r="J949" s="199"/>
      <c r="K949" s="199"/>
      <c r="L949" s="203"/>
      <c r="M949" s="204"/>
      <c r="N949" s="205"/>
      <c r="O949" s="205"/>
      <c r="P949" s="205"/>
      <c r="Q949" s="205"/>
      <c r="R949" s="205"/>
      <c r="S949" s="205"/>
      <c r="T949" s="206"/>
      <c r="AT949" s="207" t="s">
        <v>248</v>
      </c>
      <c r="AU949" s="207" t="s">
        <v>78</v>
      </c>
      <c r="AV949" s="13" t="s">
        <v>76</v>
      </c>
      <c r="AW949" s="13" t="s">
        <v>31</v>
      </c>
      <c r="AX949" s="13" t="s">
        <v>69</v>
      </c>
      <c r="AY949" s="207" t="s">
        <v>231</v>
      </c>
    </row>
    <row r="950" spans="1:65" s="14" customFormat="1" ht="11.25">
      <c r="B950" s="208"/>
      <c r="C950" s="209"/>
      <c r="D950" s="193" t="s">
        <v>248</v>
      </c>
      <c r="E950" s="210" t="s">
        <v>19</v>
      </c>
      <c r="F950" s="211" t="s">
        <v>2346</v>
      </c>
      <c r="G950" s="209"/>
      <c r="H950" s="212">
        <v>3.1520000000000001</v>
      </c>
      <c r="I950" s="213"/>
      <c r="J950" s="209"/>
      <c r="K950" s="209"/>
      <c r="L950" s="214"/>
      <c r="M950" s="215"/>
      <c r="N950" s="216"/>
      <c r="O950" s="216"/>
      <c r="P950" s="216"/>
      <c r="Q950" s="216"/>
      <c r="R950" s="216"/>
      <c r="S950" s="216"/>
      <c r="T950" s="217"/>
      <c r="AT950" s="218" t="s">
        <v>248</v>
      </c>
      <c r="AU950" s="218" t="s">
        <v>78</v>
      </c>
      <c r="AV950" s="14" t="s">
        <v>78</v>
      </c>
      <c r="AW950" s="14" t="s">
        <v>31</v>
      </c>
      <c r="AX950" s="14" t="s">
        <v>69</v>
      </c>
      <c r="AY950" s="218" t="s">
        <v>231</v>
      </c>
    </row>
    <row r="951" spans="1:65" s="13" customFormat="1" ht="11.25">
      <c r="B951" s="198"/>
      <c r="C951" s="199"/>
      <c r="D951" s="193" t="s">
        <v>248</v>
      </c>
      <c r="E951" s="200" t="s">
        <v>19</v>
      </c>
      <c r="F951" s="201" t="s">
        <v>1502</v>
      </c>
      <c r="G951" s="199"/>
      <c r="H951" s="200" t="s">
        <v>19</v>
      </c>
      <c r="I951" s="202"/>
      <c r="J951" s="199"/>
      <c r="K951" s="199"/>
      <c r="L951" s="203"/>
      <c r="M951" s="204"/>
      <c r="N951" s="205"/>
      <c r="O951" s="205"/>
      <c r="P951" s="205"/>
      <c r="Q951" s="205"/>
      <c r="R951" s="205"/>
      <c r="S951" s="205"/>
      <c r="T951" s="206"/>
      <c r="AT951" s="207" t="s">
        <v>248</v>
      </c>
      <c r="AU951" s="207" t="s">
        <v>78</v>
      </c>
      <c r="AV951" s="13" t="s">
        <v>76</v>
      </c>
      <c r="AW951" s="13" t="s">
        <v>31</v>
      </c>
      <c r="AX951" s="13" t="s">
        <v>69</v>
      </c>
      <c r="AY951" s="207" t="s">
        <v>231</v>
      </c>
    </row>
    <row r="952" spans="1:65" s="14" customFormat="1" ht="11.25">
      <c r="B952" s="208"/>
      <c r="C952" s="209"/>
      <c r="D952" s="193" t="s">
        <v>248</v>
      </c>
      <c r="E952" s="210" t="s">
        <v>19</v>
      </c>
      <c r="F952" s="211" t="s">
        <v>2347</v>
      </c>
      <c r="G952" s="209"/>
      <c r="H952" s="212">
        <v>3.5990000000000002</v>
      </c>
      <c r="I952" s="213"/>
      <c r="J952" s="209"/>
      <c r="K952" s="209"/>
      <c r="L952" s="214"/>
      <c r="M952" s="215"/>
      <c r="N952" s="216"/>
      <c r="O952" s="216"/>
      <c r="P952" s="216"/>
      <c r="Q952" s="216"/>
      <c r="R952" s="216"/>
      <c r="S952" s="216"/>
      <c r="T952" s="217"/>
      <c r="AT952" s="218" t="s">
        <v>248</v>
      </c>
      <c r="AU952" s="218" t="s">
        <v>78</v>
      </c>
      <c r="AV952" s="14" t="s">
        <v>78</v>
      </c>
      <c r="AW952" s="14" t="s">
        <v>31</v>
      </c>
      <c r="AX952" s="14" t="s">
        <v>69</v>
      </c>
      <c r="AY952" s="218" t="s">
        <v>231</v>
      </c>
    </row>
    <row r="953" spans="1:65" s="15" customFormat="1" ht="11.25">
      <c r="B953" s="219"/>
      <c r="C953" s="220"/>
      <c r="D953" s="193" t="s">
        <v>248</v>
      </c>
      <c r="E953" s="221" t="s">
        <v>19</v>
      </c>
      <c r="F953" s="222" t="s">
        <v>260</v>
      </c>
      <c r="G953" s="220"/>
      <c r="H953" s="223">
        <v>26.995000000000001</v>
      </c>
      <c r="I953" s="224"/>
      <c r="J953" s="220"/>
      <c r="K953" s="220"/>
      <c r="L953" s="225"/>
      <c r="M953" s="226"/>
      <c r="N953" s="227"/>
      <c r="O953" s="227"/>
      <c r="P953" s="227"/>
      <c r="Q953" s="227"/>
      <c r="R953" s="227"/>
      <c r="S953" s="227"/>
      <c r="T953" s="228"/>
      <c r="AT953" s="229" t="s">
        <v>248</v>
      </c>
      <c r="AU953" s="229" t="s">
        <v>78</v>
      </c>
      <c r="AV953" s="15" t="s">
        <v>238</v>
      </c>
      <c r="AW953" s="15" t="s">
        <v>31</v>
      </c>
      <c r="AX953" s="15" t="s">
        <v>76</v>
      </c>
      <c r="AY953" s="229" t="s">
        <v>231</v>
      </c>
    </row>
    <row r="954" spans="1:65" s="2" customFormat="1" ht="16.5" customHeight="1">
      <c r="A954" s="36"/>
      <c r="B954" s="37"/>
      <c r="C954" s="247" t="s">
        <v>2348</v>
      </c>
      <c r="D954" s="247" t="s">
        <v>638</v>
      </c>
      <c r="E954" s="248" t="s">
        <v>2349</v>
      </c>
      <c r="F954" s="249" t="s">
        <v>2350</v>
      </c>
      <c r="G954" s="250" t="s">
        <v>342</v>
      </c>
      <c r="H954" s="251">
        <v>29.695</v>
      </c>
      <c r="I954" s="252"/>
      <c r="J954" s="253">
        <f>ROUND(I954*H954,2)</f>
        <v>0</v>
      </c>
      <c r="K954" s="249" t="s">
        <v>244</v>
      </c>
      <c r="L954" s="254"/>
      <c r="M954" s="255" t="s">
        <v>19</v>
      </c>
      <c r="N954" s="256" t="s">
        <v>40</v>
      </c>
      <c r="O954" s="66"/>
      <c r="P954" s="189">
        <f>O954*H954</f>
        <v>0</v>
      </c>
      <c r="Q954" s="189">
        <v>2E-3</v>
      </c>
      <c r="R954" s="189">
        <f>Q954*H954</f>
        <v>5.9389999999999998E-2</v>
      </c>
      <c r="S954" s="189">
        <v>0</v>
      </c>
      <c r="T954" s="190">
        <f>S954*H954</f>
        <v>0</v>
      </c>
      <c r="U954" s="36"/>
      <c r="V954" s="36"/>
      <c r="W954" s="36"/>
      <c r="X954" s="36"/>
      <c r="Y954" s="36"/>
      <c r="Z954" s="36"/>
      <c r="AA954" s="36"/>
      <c r="AB954" s="36"/>
      <c r="AC954" s="36"/>
      <c r="AD954" s="36"/>
      <c r="AE954" s="36"/>
      <c r="AR954" s="191" t="s">
        <v>423</v>
      </c>
      <c r="AT954" s="191" t="s">
        <v>638</v>
      </c>
      <c r="AU954" s="191" t="s">
        <v>78</v>
      </c>
      <c r="AY954" s="19" t="s">
        <v>231</v>
      </c>
      <c r="BE954" s="192">
        <f>IF(N954="základní",J954,0)</f>
        <v>0</v>
      </c>
      <c r="BF954" s="192">
        <f>IF(N954="snížená",J954,0)</f>
        <v>0</v>
      </c>
      <c r="BG954" s="192">
        <f>IF(N954="zákl. přenesená",J954,0)</f>
        <v>0</v>
      </c>
      <c r="BH954" s="192">
        <f>IF(N954="sníž. přenesená",J954,0)</f>
        <v>0</v>
      </c>
      <c r="BI954" s="192">
        <f>IF(N954="nulová",J954,0)</f>
        <v>0</v>
      </c>
      <c r="BJ954" s="19" t="s">
        <v>76</v>
      </c>
      <c r="BK954" s="192">
        <f>ROUND(I954*H954,2)</f>
        <v>0</v>
      </c>
      <c r="BL954" s="19" t="s">
        <v>331</v>
      </c>
      <c r="BM954" s="191" t="s">
        <v>2351</v>
      </c>
    </row>
    <row r="955" spans="1:65" s="14" customFormat="1" ht="11.25">
      <c r="B955" s="208"/>
      <c r="C955" s="209"/>
      <c r="D955" s="193" t="s">
        <v>248</v>
      </c>
      <c r="E955" s="210" t="s">
        <v>19</v>
      </c>
      <c r="F955" s="211" t="s">
        <v>2352</v>
      </c>
      <c r="G955" s="209"/>
      <c r="H955" s="212">
        <v>29.695</v>
      </c>
      <c r="I955" s="213"/>
      <c r="J955" s="209"/>
      <c r="K955" s="209"/>
      <c r="L955" s="214"/>
      <c r="M955" s="215"/>
      <c r="N955" s="216"/>
      <c r="O955" s="216"/>
      <c r="P955" s="216"/>
      <c r="Q955" s="216"/>
      <c r="R955" s="216"/>
      <c r="S955" s="216"/>
      <c r="T955" s="217"/>
      <c r="AT955" s="218" t="s">
        <v>248</v>
      </c>
      <c r="AU955" s="218" t="s">
        <v>78</v>
      </c>
      <c r="AV955" s="14" t="s">
        <v>78</v>
      </c>
      <c r="AW955" s="14" t="s">
        <v>31</v>
      </c>
      <c r="AX955" s="14" t="s">
        <v>76</v>
      </c>
      <c r="AY955" s="218" t="s">
        <v>231</v>
      </c>
    </row>
    <row r="956" spans="1:65" s="2" customFormat="1" ht="16.5" customHeight="1">
      <c r="A956" s="36"/>
      <c r="B956" s="37"/>
      <c r="C956" s="180" t="s">
        <v>2353</v>
      </c>
      <c r="D956" s="180" t="s">
        <v>234</v>
      </c>
      <c r="E956" s="181" t="s">
        <v>2354</v>
      </c>
      <c r="F956" s="182" t="s">
        <v>2355</v>
      </c>
      <c r="G956" s="183" t="s">
        <v>342</v>
      </c>
      <c r="H956" s="184">
        <v>26.995000000000001</v>
      </c>
      <c r="I956" s="185"/>
      <c r="J956" s="186">
        <f>ROUND(I956*H956,2)</f>
        <v>0</v>
      </c>
      <c r="K956" s="182" t="s">
        <v>244</v>
      </c>
      <c r="L956" s="41"/>
      <c r="M956" s="187" t="s">
        <v>19</v>
      </c>
      <c r="N956" s="188" t="s">
        <v>40</v>
      </c>
      <c r="O956" s="66"/>
      <c r="P956" s="189">
        <f>O956*H956</f>
        <v>0</v>
      </c>
      <c r="Q956" s="189">
        <v>3.0000000000000001E-5</v>
      </c>
      <c r="R956" s="189">
        <f>Q956*H956</f>
        <v>8.0985000000000009E-4</v>
      </c>
      <c r="S956" s="189">
        <v>0</v>
      </c>
      <c r="T956" s="190">
        <f>S956*H956</f>
        <v>0</v>
      </c>
      <c r="U956" s="36"/>
      <c r="V956" s="36"/>
      <c r="W956" s="36"/>
      <c r="X956" s="36"/>
      <c r="Y956" s="36"/>
      <c r="Z956" s="36"/>
      <c r="AA956" s="36"/>
      <c r="AB956" s="36"/>
      <c r="AC956" s="36"/>
      <c r="AD956" s="36"/>
      <c r="AE956" s="36"/>
      <c r="AR956" s="191" t="s">
        <v>331</v>
      </c>
      <c r="AT956" s="191" t="s">
        <v>234</v>
      </c>
      <c r="AU956" s="191" t="s">
        <v>78</v>
      </c>
      <c r="AY956" s="19" t="s">
        <v>231</v>
      </c>
      <c r="BE956" s="192">
        <f>IF(N956="základní",J956,0)</f>
        <v>0</v>
      </c>
      <c r="BF956" s="192">
        <f>IF(N956="snížená",J956,0)</f>
        <v>0</v>
      </c>
      <c r="BG956" s="192">
        <f>IF(N956="zákl. přenesená",J956,0)</f>
        <v>0</v>
      </c>
      <c r="BH956" s="192">
        <f>IF(N956="sníž. přenesená",J956,0)</f>
        <v>0</v>
      </c>
      <c r="BI956" s="192">
        <f>IF(N956="nulová",J956,0)</f>
        <v>0</v>
      </c>
      <c r="BJ956" s="19" t="s">
        <v>76</v>
      </c>
      <c r="BK956" s="192">
        <f>ROUND(I956*H956,2)</f>
        <v>0</v>
      </c>
      <c r="BL956" s="19" t="s">
        <v>331</v>
      </c>
      <c r="BM956" s="191" t="s">
        <v>2356</v>
      </c>
    </row>
    <row r="957" spans="1:65" s="2" customFormat="1" ht="68.25">
      <c r="A957" s="36"/>
      <c r="B957" s="37"/>
      <c r="C957" s="38"/>
      <c r="D957" s="193" t="s">
        <v>246</v>
      </c>
      <c r="E957" s="38"/>
      <c r="F957" s="194" t="s">
        <v>2357</v>
      </c>
      <c r="G957" s="38"/>
      <c r="H957" s="38"/>
      <c r="I957" s="195"/>
      <c r="J957" s="38"/>
      <c r="K957" s="38"/>
      <c r="L957" s="41"/>
      <c r="M957" s="196"/>
      <c r="N957" s="197"/>
      <c r="O957" s="66"/>
      <c r="P957" s="66"/>
      <c r="Q957" s="66"/>
      <c r="R957" s="66"/>
      <c r="S957" s="66"/>
      <c r="T957" s="67"/>
      <c r="U957" s="36"/>
      <c r="V957" s="36"/>
      <c r="W957" s="36"/>
      <c r="X957" s="36"/>
      <c r="Y957" s="36"/>
      <c r="Z957" s="36"/>
      <c r="AA957" s="36"/>
      <c r="AB957" s="36"/>
      <c r="AC957" s="36"/>
      <c r="AD957" s="36"/>
      <c r="AE957" s="36"/>
      <c r="AT957" s="19" t="s">
        <v>246</v>
      </c>
      <c r="AU957" s="19" t="s">
        <v>78</v>
      </c>
    </row>
    <row r="958" spans="1:65" s="2" customFormat="1" ht="44.25" customHeight="1">
      <c r="A958" s="36"/>
      <c r="B958" s="37"/>
      <c r="C958" s="180" t="s">
        <v>2358</v>
      </c>
      <c r="D958" s="180" t="s">
        <v>234</v>
      </c>
      <c r="E958" s="181" t="s">
        <v>2359</v>
      </c>
      <c r="F958" s="182" t="s">
        <v>2360</v>
      </c>
      <c r="G958" s="183" t="s">
        <v>404</v>
      </c>
      <c r="H958" s="184">
        <v>7.1999999999999995E-2</v>
      </c>
      <c r="I958" s="185"/>
      <c r="J958" s="186">
        <f>ROUND(I958*H958,2)</f>
        <v>0</v>
      </c>
      <c r="K958" s="182" t="s">
        <v>244</v>
      </c>
      <c r="L958" s="41"/>
      <c r="M958" s="187" t="s">
        <v>19</v>
      </c>
      <c r="N958" s="188" t="s">
        <v>40</v>
      </c>
      <c r="O958" s="66"/>
      <c r="P958" s="189">
        <f>O958*H958</f>
        <v>0</v>
      </c>
      <c r="Q958" s="189">
        <v>0</v>
      </c>
      <c r="R958" s="189">
        <f>Q958*H958</f>
        <v>0</v>
      </c>
      <c r="S958" s="189">
        <v>0</v>
      </c>
      <c r="T958" s="190">
        <f>S958*H958</f>
        <v>0</v>
      </c>
      <c r="U958" s="36"/>
      <c r="V958" s="36"/>
      <c r="W958" s="36"/>
      <c r="X958" s="36"/>
      <c r="Y958" s="36"/>
      <c r="Z958" s="36"/>
      <c r="AA958" s="36"/>
      <c r="AB958" s="36"/>
      <c r="AC958" s="36"/>
      <c r="AD958" s="36"/>
      <c r="AE958" s="36"/>
      <c r="AR958" s="191" t="s">
        <v>331</v>
      </c>
      <c r="AT958" s="191" t="s">
        <v>234</v>
      </c>
      <c r="AU958" s="191" t="s">
        <v>78</v>
      </c>
      <c r="AY958" s="19" t="s">
        <v>231</v>
      </c>
      <c r="BE958" s="192">
        <f>IF(N958="základní",J958,0)</f>
        <v>0</v>
      </c>
      <c r="BF958" s="192">
        <f>IF(N958="snížená",J958,0)</f>
        <v>0</v>
      </c>
      <c r="BG958" s="192">
        <f>IF(N958="zákl. přenesená",J958,0)</f>
        <v>0</v>
      </c>
      <c r="BH958" s="192">
        <f>IF(N958="sníž. přenesená",J958,0)</f>
        <v>0</v>
      </c>
      <c r="BI958" s="192">
        <f>IF(N958="nulová",J958,0)</f>
        <v>0</v>
      </c>
      <c r="BJ958" s="19" t="s">
        <v>76</v>
      </c>
      <c r="BK958" s="192">
        <f>ROUND(I958*H958,2)</f>
        <v>0</v>
      </c>
      <c r="BL958" s="19" t="s">
        <v>331</v>
      </c>
      <c r="BM958" s="191" t="s">
        <v>2361</v>
      </c>
    </row>
    <row r="959" spans="1:65" s="2" customFormat="1" ht="126.75">
      <c r="A959" s="36"/>
      <c r="B959" s="37"/>
      <c r="C959" s="38"/>
      <c r="D959" s="193" t="s">
        <v>246</v>
      </c>
      <c r="E959" s="38"/>
      <c r="F959" s="194" t="s">
        <v>1223</v>
      </c>
      <c r="G959" s="38"/>
      <c r="H959" s="38"/>
      <c r="I959" s="195"/>
      <c r="J959" s="38"/>
      <c r="K959" s="38"/>
      <c r="L959" s="41"/>
      <c r="M959" s="196"/>
      <c r="N959" s="197"/>
      <c r="O959" s="66"/>
      <c r="P959" s="66"/>
      <c r="Q959" s="66"/>
      <c r="R959" s="66"/>
      <c r="S959" s="66"/>
      <c r="T959" s="67"/>
      <c r="U959" s="36"/>
      <c r="V959" s="36"/>
      <c r="W959" s="36"/>
      <c r="X959" s="36"/>
      <c r="Y959" s="36"/>
      <c r="Z959" s="36"/>
      <c r="AA959" s="36"/>
      <c r="AB959" s="36"/>
      <c r="AC959" s="36"/>
      <c r="AD959" s="36"/>
      <c r="AE959" s="36"/>
      <c r="AT959" s="19" t="s">
        <v>246</v>
      </c>
      <c r="AU959" s="19" t="s">
        <v>78</v>
      </c>
    </row>
    <row r="960" spans="1:65" s="12" customFormat="1" ht="22.9" customHeight="1">
      <c r="B960" s="164"/>
      <c r="C960" s="165"/>
      <c r="D960" s="166" t="s">
        <v>68</v>
      </c>
      <c r="E960" s="178" t="s">
        <v>971</v>
      </c>
      <c r="F960" s="178" t="s">
        <v>972</v>
      </c>
      <c r="G960" s="165"/>
      <c r="H960" s="165"/>
      <c r="I960" s="168"/>
      <c r="J960" s="179">
        <f>BK960</f>
        <v>0</v>
      </c>
      <c r="K960" s="165"/>
      <c r="L960" s="170"/>
      <c r="M960" s="171"/>
      <c r="N960" s="172"/>
      <c r="O960" s="172"/>
      <c r="P960" s="173">
        <f>SUM(P961:P965)</f>
        <v>0</v>
      </c>
      <c r="Q960" s="172"/>
      <c r="R960" s="173">
        <f>SUM(R961:R965)</f>
        <v>2.2943999999999999E-2</v>
      </c>
      <c r="S960" s="172"/>
      <c r="T960" s="174">
        <f>SUM(T961:T965)</f>
        <v>0</v>
      </c>
      <c r="AR960" s="175" t="s">
        <v>78</v>
      </c>
      <c r="AT960" s="176" t="s">
        <v>68</v>
      </c>
      <c r="AU960" s="176" t="s">
        <v>76</v>
      </c>
      <c r="AY960" s="175" t="s">
        <v>231</v>
      </c>
      <c r="BK960" s="177">
        <f>SUM(BK961:BK965)</f>
        <v>0</v>
      </c>
    </row>
    <row r="961" spans="1:65" s="2" customFormat="1" ht="16.5" customHeight="1">
      <c r="A961" s="36"/>
      <c r="B961" s="37"/>
      <c r="C961" s="180" t="s">
        <v>2362</v>
      </c>
      <c r="D961" s="180" t="s">
        <v>234</v>
      </c>
      <c r="E961" s="181" t="s">
        <v>2363</v>
      </c>
      <c r="F961" s="182" t="s">
        <v>2364</v>
      </c>
      <c r="G961" s="183" t="s">
        <v>243</v>
      </c>
      <c r="H961" s="184">
        <v>95.6</v>
      </c>
      <c r="I961" s="185"/>
      <c r="J961" s="186">
        <f>ROUND(I961*H961,2)</f>
        <v>0</v>
      </c>
      <c r="K961" s="182" t="s">
        <v>244</v>
      </c>
      <c r="L961" s="41"/>
      <c r="M961" s="187" t="s">
        <v>19</v>
      </c>
      <c r="N961" s="188" t="s">
        <v>40</v>
      </c>
      <c r="O961" s="66"/>
      <c r="P961" s="189">
        <f>O961*H961</f>
        <v>0</v>
      </c>
      <c r="Q961" s="189">
        <v>2.4000000000000001E-4</v>
      </c>
      <c r="R961" s="189">
        <f>Q961*H961</f>
        <v>2.2943999999999999E-2</v>
      </c>
      <c r="S961" s="189">
        <v>0</v>
      </c>
      <c r="T961" s="190">
        <f>S961*H961</f>
        <v>0</v>
      </c>
      <c r="U961" s="36"/>
      <c r="V961" s="36"/>
      <c r="W961" s="36"/>
      <c r="X961" s="36"/>
      <c r="Y961" s="36"/>
      <c r="Z961" s="36"/>
      <c r="AA961" s="36"/>
      <c r="AB961" s="36"/>
      <c r="AC961" s="36"/>
      <c r="AD961" s="36"/>
      <c r="AE961" s="36"/>
      <c r="AR961" s="191" t="s">
        <v>331</v>
      </c>
      <c r="AT961" s="191" t="s">
        <v>234</v>
      </c>
      <c r="AU961" s="191" t="s">
        <v>78</v>
      </c>
      <c r="AY961" s="19" t="s">
        <v>231</v>
      </c>
      <c r="BE961" s="192">
        <f>IF(N961="základní",J961,0)</f>
        <v>0</v>
      </c>
      <c r="BF961" s="192">
        <f>IF(N961="snížená",J961,0)</f>
        <v>0</v>
      </c>
      <c r="BG961" s="192">
        <f>IF(N961="zákl. přenesená",J961,0)</f>
        <v>0</v>
      </c>
      <c r="BH961" s="192">
        <f>IF(N961="sníž. přenesená",J961,0)</f>
        <v>0</v>
      </c>
      <c r="BI961" s="192">
        <f>IF(N961="nulová",J961,0)</f>
        <v>0</v>
      </c>
      <c r="BJ961" s="19" t="s">
        <v>76</v>
      </c>
      <c r="BK961" s="192">
        <f>ROUND(I961*H961,2)</f>
        <v>0</v>
      </c>
      <c r="BL961" s="19" t="s">
        <v>331</v>
      </c>
      <c r="BM961" s="191" t="s">
        <v>2365</v>
      </c>
    </row>
    <row r="962" spans="1:65" s="2" customFormat="1" ht="58.5">
      <c r="A962" s="36"/>
      <c r="B962" s="37"/>
      <c r="C962" s="38"/>
      <c r="D962" s="193" t="s">
        <v>246</v>
      </c>
      <c r="E962" s="38"/>
      <c r="F962" s="194" t="s">
        <v>2366</v>
      </c>
      <c r="G962" s="38"/>
      <c r="H962" s="38"/>
      <c r="I962" s="195"/>
      <c r="J962" s="38"/>
      <c r="K962" s="38"/>
      <c r="L962" s="41"/>
      <c r="M962" s="196"/>
      <c r="N962" s="197"/>
      <c r="O962" s="66"/>
      <c r="P962" s="66"/>
      <c r="Q962" s="66"/>
      <c r="R962" s="66"/>
      <c r="S962" s="66"/>
      <c r="T962" s="67"/>
      <c r="U962" s="36"/>
      <c r="V962" s="36"/>
      <c r="W962" s="36"/>
      <c r="X962" s="36"/>
      <c r="Y962" s="36"/>
      <c r="Z962" s="36"/>
      <c r="AA962" s="36"/>
      <c r="AB962" s="36"/>
      <c r="AC962" s="36"/>
      <c r="AD962" s="36"/>
      <c r="AE962" s="36"/>
      <c r="AT962" s="19" t="s">
        <v>246</v>
      </c>
      <c r="AU962" s="19" t="s">
        <v>78</v>
      </c>
    </row>
    <row r="963" spans="1:65" s="13" customFormat="1" ht="11.25">
      <c r="B963" s="198"/>
      <c r="C963" s="199"/>
      <c r="D963" s="193" t="s">
        <v>248</v>
      </c>
      <c r="E963" s="200" t="s">
        <v>19</v>
      </c>
      <c r="F963" s="201" t="s">
        <v>2367</v>
      </c>
      <c r="G963" s="199"/>
      <c r="H963" s="200" t="s">
        <v>19</v>
      </c>
      <c r="I963" s="202"/>
      <c r="J963" s="199"/>
      <c r="K963" s="199"/>
      <c r="L963" s="203"/>
      <c r="M963" s="204"/>
      <c r="N963" s="205"/>
      <c r="O963" s="205"/>
      <c r="P963" s="205"/>
      <c r="Q963" s="205"/>
      <c r="R963" s="205"/>
      <c r="S963" s="205"/>
      <c r="T963" s="206"/>
      <c r="AT963" s="207" t="s">
        <v>248</v>
      </c>
      <c r="AU963" s="207" t="s">
        <v>78</v>
      </c>
      <c r="AV963" s="13" t="s">
        <v>76</v>
      </c>
      <c r="AW963" s="13" t="s">
        <v>31</v>
      </c>
      <c r="AX963" s="13" t="s">
        <v>69</v>
      </c>
      <c r="AY963" s="207" t="s">
        <v>231</v>
      </c>
    </row>
    <row r="964" spans="1:65" s="13" customFormat="1" ht="11.25">
      <c r="B964" s="198"/>
      <c r="C964" s="199"/>
      <c r="D964" s="193" t="s">
        <v>248</v>
      </c>
      <c r="E964" s="200" t="s">
        <v>19</v>
      </c>
      <c r="F964" s="201" t="s">
        <v>1287</v>
      </c>
      <c r="G964" s="199"/>
      <c r="H964" s="200" t="s">
        <v>19</v>
      </c>
      <c r="I964" s="202"/>
      <c r="J964" s="199"/>
      <c r="K964" s="199"/>
      <c r="L964" s="203"/>
      <c r="M964" s="204"/>
      <c r="N964" s="205"/>
      <c r="O964" s="205"/>
      <c r="P964" s="205"/>
      <c r="Q964" s="205"/>
      <c r="R964" s="205"/>
      <c r="S964" s="205"/>
      <c r="T964" s="206"/>
      <c r="AT964" s="207" t="s">
        <v>248</v>
      </c>
      <c r="AU964" s="207" t="s">
        <v>78</v>
      </c>
      <c r="AV964" s="13" t="s">
        <v>76</v>
      </c>
      <c r="AW964" s="13" t="s">
        <v>31</v>
      </c>
      <c r="AX964" s="13" t="s">
        <v>69</v>
      </c>
      <c r="AY964" s="207" t="s">
        <v>231</v>
      </c>
    </row>
    <row r="965" spans="1:65" s="14" customFormat="1" ht="11.25">
      <c r="B965" s="208"/>
      <c r="C965" s="209"/>
      <c r="D965" s="193" t="s">
        <v>248</v>
      </c>
      <c r="E965" s="210" t="s">
        <v>19</v>
      </c>
      <c r="F965" s="211" t="s">
        <v>1847</v>
      </c>
      <c r="G965" s="209"/>
      <c r="H965" s="212">
        <v>95.6</v>
      </c>
      <c r="I965" s="213"/>
      <c r="J965" s="209"/>
      <c r="K965" s="209"/>
      <c r="L965" s="214"/>
      <c r="M965" s="215"/>
      <c r="N965" s="216"/>
      <c r="O965" s="216"/>
      <c r="P965" s="216"/>
      <c r="Q965" s="216"/>
      <c r="R965" s="216"/>
      <c r="S965" s="216"/>
      <c r="T965" s="217"/>
      <c r="AT965" s="218" t="s">
        <v>248</v>
      </c>
      <c r="AU965" s="218" t="s">
        <v>78</v>
      </c>
      <c r="AV965" s="14" t="s">
        <v>78</v>
      </c>
      <c r="AW965" s="14" t="s">
        <v>31</v>
      </c>
      <c r="AX965" s="14" t="s">
        <v>76</v>
      </c>
      <c r="AY965" s="218" t="s">
        <v>231</v>
      </c>
    </row>
    <row r="966" spans="1:65" s="12" customFormat="1" ht="22.9" customHeight="1">
      <c r="B966" s="164"/>
      <c r="C966" s="165"/>
      <c r="D966" s="166" t="s">
        <v>68</v>
      </c>
      <c r="E966" s="178" t="s">
        <v>2368</v>
      </c>
      <c r="F966" s="178" t="s">
        <v>2369</v>
      </c>
      <c r="G966" s="165"/>
      <c r="H966" s="165"/>
      <c r="I966" s="168"/>
      <c r="J966" s="179">
        <f>BK966</f>
        <v>0</v>
      </c>
      <c r="K966" s="165"/>
      <c r="L966" s="170"/>
      <c r="M966" s="171"/>
      <c r="N966" s="172"/>
      <c r="O966" s="172"/>
      <c r="P966" s="173">
        <f>SUM(P967:P1037)</f>
        <v>0</v>
      </c>
      <c r="Q966" s="172"/>
      <c r="R966" s="173">
        <f>SUM(R967:R1037)</f>
        <v>0.77851035000000002</v>
      </c>
      <c r="S966" s="172"/>
      <c r="T966" s="174">
        <f>SUM(T967:T1037)</f>
        <v>0</v>
      </c>
      <c r="AR966" s="175" t="s">
        <v>78</v>
      </c>
      <c r="AT966" s="176" t="s">
        <v>68</v>
      </c>
      <c r="AU966" s="176" t="s">
        <v>76</v>
      </c>
      <c r="AY966" s="175" t="s">
        <v>231</v>
      </c>
      <c r="BK966" s="177">
        <f>SUM(BK967:BK1037)</f>
        <v>0</v>
      </c>
    </row>
    <row r="967" spans="1:65" s="2" customFormat="1" ht="24.2" customHeight="1">
      <c r="A967" s="36"/>
      <c r="B967" s="37"/>
      <c r="C967" s="180" t="s">
        <v>2370</v>
      </c>
      <c r="D967" s="180" t="s">
        <v>234</v>
      </c>
      <c r="E967" s="181" t="s">
        <v>2371</v>
      </c>
      <c r="F967" s="182" t="s">
        <v>2372</v>
      </c>
      <c r="G967" s="183" t="s">
        <v>243</v>
      </c>
      <c r="H967" s="184">
        <v>85.507000000000005</v>
      </c>
      <c r="I967" s="185"/>
      <c r="J967" s="186">
        <f>ROUND(I967*H967,2)</f>
        <v>0</v>
      </c>
      <c r="K967" s="182" t="s">
        <v>244</v>
      </c>
      <c r="L967" s="41"/>
      <c r="M967" s="187" t="s">
        <v>19</v>
      </c>
      <c r="N967" s="188" t="s">
        <v>40</v>
      </c>
      <c r="O967" s="66"/>
      <c r="P967" s="189">
        <f>O967*H967</f>
        <v>0</v>
      </c>
      <c r="Q967" s="189">
        <v>2.9999999999999997E-4</v>
      </c>
      <c r="R967" s="189">
        <f>Q967*H967</f>
        <v>2.5652100000000001E-2</v>
      </c>
      <c r="S967" s="189">
        <v>0</v>
      </c>
      <c r="T967" s="190">
        <f>S967*H967</f>
        <v>0</v>
      </c>
      <c r="U967" s="36"/>
      <c r="V967" s="36"/>
      <c r="W967" s="36"/>
      <c r="X967" s="36"/>
      <c r="Y967" s="36"/>
      <c r="Z967" s="36"/>
      <c r="AA967" s="36"/>
      <c r="AB967" s="36"/>
      <c r="AC967" s="36"/>
      <c r="AD967" s="36"/>
      <c r="AE967" s="36"/>
      <c r="AR967" s="191" t="s">
        <v>331</v>
      </c>
      <c r="AT967" s="191" t="s">
        <v>234</v>
      </c>
      <c r="AU967" s="191" t="s">
        <v>78</v>
      </c>
      <c r="AY967" s="19" t="s">
        <v>231</v>
      </c>
      <c r="BE967" s="192">
        <f>IF(N967="základní",J967,0)</f>
        <v>0</v>
      </c>
      <c r="BF967" s="192">
        <f>IF(N967="snížená",J967,0)</f>
        <v>0</v>
      </c>
      <c r="BG967" s="192">
        <f>IF(N967="zákl. přenesená",J967,0)</f>
        <v>0</v>
      </c>
      <c r="BH967" s="192">
        <f>IF(N967="sníž. přenesená",J967,0)</f>
        <v>0</v>
      </c>
      <c r="BI967" s="192">
        <f>IF(N967="nulová",J967,0)</f>
        <v>0</v>
      </c>
      <c r="BJ967" s="19" t="s">
        <v>76</v>
      </c>
      <c r="BK967" s="192">
        <f>ROUND(I967*H967,2)</f>
        <v>0</v>
      </c>
      <c r="BL967" s="19" t="s">
        <v>331</v>
      </c>
      <c r="BM967" s="191" t="s">
        <v>2373</v>
      </c>
    </row>
    <row r="968" spans="1:65" s="2" customFormat="1" ht="107.25">
      <c r="A968" s="36"/>
      <c r="B968" s="37"/>
      <c r="C968" s="38"/>
      <c r="D968" s="193" t="s">
        <v>246</v>
      </c>
      <c r="E968" s="38"/>
      <c r="F968" s="194" t="s">
        <v>2374</v>
      </c>
      <c r="G968" s="38"/>
      <c r="H968" s="38"/>
      <c r="I968" s="195"/>
      <c r="J968" s="38"/>
      <c r="K968" s="38"/>
      <c r="L968" s="41"/>
      <c r="M968" s="196"/>
      <c r="N968" s="197"/>
      <c r="O968" s="66"/>
      <c r="P968" s="66"/>
      <c r="Q968" s="66"/>
      <c r="R968" s="66"/>
      <c r="S968" s="66"/>
      <c r="T968" s="67"/>
      <c r="U968" s="36"/>
      <c r="V968" s="36"/>
      <c r="W968" s="36"/>
      <c r="X968" s="36"/>
      <c r="Y968" s="36"/>
      <c r="Z968" s="36"/>
      <c r="AA968" s="36"/>
      <c r="AB968" s="36"/>
      <c r="AC968" s="36"/>
      <c r="AD968" s="36"/>
      <c r="AE968" s="36"/>
      <c r="AT968" s="19" t="s">
        <v>246</v>
      </c>
      <c r="AU968" s="19" t="s">
        <v>78</v>
      </c>
    </row>
    <row r="969" spans="1:65" s="13" customFormat="1" ht="11.25">
      <c r="B969" s="198"/>
      <c r="C969" s="199"/>
      <c r="D969" s="193" t="s">
        <v>248</v>
      </c>
      <c r="E969" s="200" t="s">
        <v>19</v>
      </c>
      <c r="F969" s="201" t="s">
        <v>2375</v>
      </c>
      <c r="G969" s="199"/>
      <c r="H969" s="200" t="s">
        <v>19</v>
      </c>
      <c r="I969" s="202"/>
      <c r="J969" s="199"/>
      <c r="K969" s="199"/>
      <c r="L969" s="203"/>
      <c r="M969" s="204"/>
      <c r="N969" s="205"/>
      <c r="O969" s="205"/>
      <c r="P969" s="205"/>
      <c r="Q969" s="205"/>
      <c r="R969" s="205"/>
      <c r="S969" s="205"/>
      <c r="T969" s="206"/>
      <c r="AT969" s="207" t="s">
        <v>248</v>
      </c>
      <c r="AU969" s="207" t="s">
        <v>78</v>
      </c>
      <c r="AV969" s="13" t="s">
        <v>76</v>
      </c>
      <c r="AW969" s="13" t="s">
        <v>31</v>
      </c>
      <c r="AX969" s="13" t="s">
        <v>69</v>
      </c>
      <c r="AY969" s="207" t="s">
        <v>231</v>
      </c>
    </row>
    <row r="970" spans="1:65" s="14" customFormat="1" ht="22.5">
      <c r="B970" s="208"/>
      <c r="C970" s="209"/>
      <c r="D970" s="193" t="s">
        <v>248</v>
      </c>
      <c r="E970" s="210" t="s">
        <v>19</v>
      </c>
      <c r="F970" s="211" t="s">
        <v>2376</v>
      </c>
      <c r="G970" s="209"/>
      <c r="H970" s="212">
        <v>19.164000000000001</v>
      </c>
      <c r="I970" s="213"/>
      <c r="J970" s="209"/>
      <c r="K970" s="209"/>
      <c r="L970" s="214"/>
      <c r="M970" s="215"/>
      <c r="N970" s="216"/>
      <c r="O970" s="216"/>
      <c r="P970" s="216"/>
      <c r="Q970" s="216"/>
      <c r="R970" s="216"/>
      <c r="S970" s="216"/>
      <c r="T970" s="217"/>
      <c r="AT970" s="218" t="s">
        <v>248</v>
      </c>
      <c r="AU970" s="218" t="s">
        <v>78</v>
      </c>
      <c r="AV970" s="14" t="s">
        <v>78</v>
      </c>
      <c r="AW970" s="14" t="s">
        <v>31</v>
      </c>
      <c r="AX970" s="14" t="s">
        <v>69</v>
      </c>
      <c r="AY970" s="218" t="s">
        <v>231</v>
      </c>
    </row>
    <row r="971" spans="1:65" s="13" customFormat="1" ht="11.25">
      <c r="B971" s="198"/>
      <c r="C971" s="199"/>
      <c r="D971" s="193" t="s">
        <v>248</v>
      </c>
      <c r="E971" s="200" t="s">
        <v>19</v>
      </c>
      <c r="F971" s="201" t="s">
        <v>1507</v>
      </c>
      <c r="G971" s="199"/>
      <c r="H971" s="200" t="s">
        <v>19</v>
      </c>
      <c r="I971" s="202"/>
      <c r="J971" s="199"/>
      <c r="K971" s="199"/>
      <c r="L971" s="203"/>
      <c r="M971" s="204"/>
      <c r="N971" s="205"/>
      <c r="O971" s="205"/>
      <c r="P971" s="205"/>
      <c r="Q971" s="205"/>
      <c r="R971" s="205"/>
      <c r="S971" s="205"/>
      <c r="T971" s="206"/>
      <c r="AT971" s="207" t="s">
        <v>248</v>
      </c>
      <c r="AU971" s="207" t="s">
        <v>78</v>
      </c>
      <c r="AV971" s="13" t="s">
        <v>76</v>
      </c>
      <c r="AW971" s="13" t="s">
        <v>31</v>
      </c>
      <c r="AX971" s="13" t="s">
        <v>69</v>
      </c>
      <c r="AY971" s="207" t="s">
        <v>231</v>
      </c>
    </row>
    <row r="972" spans="1:65" s="14" customFormat="1" ht="11.25">
      <c r="B972" s="208"/>
      <c r="C972" s="209"/>
      <c r="D972" s="193" t="s">
        <v>248</v>
      </c>
      <c r="E972" s="210" t="s">
        <v>19</v>
      </c>
      <c r="F972" s="211" t="s">
        <v>2377</v>
      </c>
      <c r="G972" s="209"/>
      <c r="H972" s="212">
        <v>9.4990000000000006</v>
      </c>
      <c r="I972" s="213"/>
      <c r="J972" s="209"/>
      <c r="K972" s="209"/>
      <c r="L972" s="214"/>
      <c r="M972" s="215"/>
      <c r="N972" s="216"/>
      <c r="O972" s="216"/>
      <c r="P972" s="216"/>
      <c r="Q972" s="216"/>
      <c r="R972" s="216"/>
      <c r="S972" s="216"/>
      <c r="T972" s="217"/>
      <c r="AT972" s="218" t="s">
        <v>248</v>
      </c>
      <c r="AU972" s="218" t="s">
        <v>78</v>
      </c>
      <c r="AV972" s="14" t="s">
        <v>78</v>
      </c>
      <c r="AW972" s="14" t="s">
        <v>31</v>
      </c>
      <c r="AX972" s="14" t="s">
        <v>69</v>
      </c>
      <c r="AY972" s="218" t="s">
        <v>231</v>
      </c>
    </row>
    <row r="973" spans="1:65" s="13" customFormat="1" ht="11.25">
      <c r="B973" s="198"/>
      <c r="C973" s="199"/>
      <c r="D973" s="193" t="s">
        <v>248</v>
      </c>
      <c r="E973" s="200" t="s">
        <v>19</v>
      </c>
      <c r="F973" s="201" t="s">
        <v>2378</v>
      </c>
      <c r="G973" s="199"/>
      <c r="H973" s="200" t="s">
        <v>19</v>
      </c>
      <c r="I973" s="202"/>
      <c r="J973" s="199"/>
      <c r="K973" s="199"/>
      <c r="L973" s="203"/>
      <c r="M973" s="204"/>
      <c r="N973" s="205"/>
      <c r="O973" s="205"/>
      <c r="P973" s="205"/>
      <c r="Q973" s="205"/>
      <c r="R973" s="205"/>
      <c r="S973" s="205"/>
      <c r="T973" s="206"/>
      <c r="AT973" s="207" t="s">
        <v>248</v>
      </c>
      <c r="AU973" s="207" t="s">
        <v>78</v>
      </c>
      <c r="AV973" s="13" t="s">
        <v>76</v>
      </c>
      <c r="AW973" s="13" t="s">
        <v>31</v>
      </c>
      <c r="AX973" s="13" t="s">
        <v>69</v>
      </c>
      <c r="AY973" s="207" t="s">
        <v>231</v>
      </c>
    </row>
    <row r="974" spans="1:65" s="14" customFormat="1" ht="11.25">
      <c r="B974" s="208"/>
      <c r="C974" s="209"/>
      <c r="D974" s="193" t="s">
        <v>248</v>
      </c>
      <c r="E974" s="210" t="s">
        <v>19</v>
      </c>
      <c r="F974" s="211" t="s">
        <v>2379</v>
      </c>
      <c r="G974" s="209"/>
      <c r="H974" s="212">
        <v>8.2690000000000001</v>
      </c>
      <c r="I974" s="213"/>
      <c r="J974" s="209"/>
      <c r="K974" s="209"/>
      <c r="L974" s="214"/>
      <c r="M974" s="215"/>
      <c r="N974" s="216"/>
      <c r="O974" s="216"/>
      <c r="P974" s="216"/>
      <c r="Q974" s="216"/>
      <c r="R974" s="216"/>
      <c r="S974" s="216"/>
      <c r="T974" s="217"/>
      <c r="AT974" s="218" t="s">
        <v>248</v>
      </c>
      <c r="AU974" s="218" t="s">
        <v>78</v>
      </c>
      <c r="AV974" s="14" t="s">
        <v>78</v>
      </c>
      <c r="AW974" s="14" t="s">
        <v>31</v>
      </c>
      <c r="AX974" s="14" t="s">
        <v>69</v>
      </c>
      <c r="AY974" s="218" t="s">
        <v>231</v>
      </c>
    </row>
    <row r="975" spans="1:65" s="13" customFormat="1" ht="11.25">
      <c r="B975" s="198"/>
      <c r="C975" s="199"/>
      <c r="D975" s="193" t="s">
        <v>248</v>
      </c>
      <c r="E975" s="200" t="s">
        <v>19</v>
      </c>
      <c r="F975" s="201" t="s">
        <v>1509</v>
      </c>
      <c r="G975" s="199"/>
      <c r="H975" s="200" t="s">
        <v>19</v>
      </c>
      <c r="I975" s="202"/>
      <c r="J975" s="199"/>
      <c r="K975" s="199"/>
      <c r="L975" s="203"/>
      <c r="M975" s="204"/>
      <c r="N975" s="205"/>
      <c r="O975" s="205"/>
      <c r="P975" s="205"/>
      <c r="Q975" s="205"/>
      <c r="R975" s="205"/>
      <c r="S975" s="205"/>
      <c r="T975" s="206"/>
      <c r="AT975" s="207" t="s">
        <v>248</v>
      </c>
      <c r="AU975" s="207" t="s">
        <v>78</v>
      </c>
      <c r="AV975" s="13" t="s">
        <v>76</v>
      </c>
      <c r="AW975" s="13" t="s">
        <v>31</v>
      </c>
      <c r="AX975" s="13" t="s">
        <v>69</v>
      </c>
      <c r="AY975" s="207" t="s">
        <v>231</v>
      </c>
    </row>
    <row r="976" spans="1:65" s="14" customFormat="1" ht="11.25">
      <c r="B976" s="208"/>
      <c r="C976" s="209"/>
      <c r="D976" s="193" t="s">
        <v>248</v>
      </c>
      <c r="E976" s="210" t="s">
        <v>19</v>
      </c>
      <c r="F976" s="211" t="s">
        <v>2380</v>
      </c>
      <c r="G976" s="209"/>
      <c r="H976" s="212">
        <v>17.064</v>
      </c>
      <c r="I976" s="213"/>
      <c r="J976" s="209"/>
      <c r="K976" s="209"/>
      <c r="L976" s="214"/>
      <c r="M976" s="215"/>
      <c r="N976" s="216"/>
      <c r="O976" s="216"/>
      <c r="P976" s="216"/>
      <c r="Q976" s="216"/>
      <c r="R976" s="216"/>
      <c r="S976" s="216"/>
      <c r="T976" s="217"/>
      <c r="AT976" s="218" t="s">
        <v>248</v>
      </c>
      <c r="AU976" s="218" t="s">
        <v>78</v>
      </c>
      <c r="AV976" s="14" t="s">
        <v>78</v>
      </c>
      <c r="AW976" s="14" t="s">
        <v>31</v>
      </c>
      <c r="AX976" s="14" t="s">
        <v>69</v>
      </c>
      <c r="AY976" s="218" t="s">
        <v>231</v>
      </c>
    </row>
    <row r="977" spans="1:65" s="13" customFormat="1" ht="11.25">
      <c r="B977" s="198"/>
      <c r="C977" s="199"/>
      <c r="D977" s="193" t="s">
        <v>248</v>
      </c>
      <c r="E977" s="200" t="s">
        <v>19</v>
      </c>
      <c r="F977" s="201" t="s">
        <v>1513</v>
      </c>
      <c r="G977" s="199"/>
      <c r="H977" s="200" t="s">
        <v>19</v>
      </c>
      <c r="I977" s="202"/>
      <c r="J977" s="199"/>
      <c r="K977" s="199"/>
      <c r="L977" s="203"/>
      <c r="M977" s="204"/>
      <c r="N977" s="205"/>
      <c r="O977" s="205"/>
      <c r="P977" s="205"/>
      <c r="Q977" s="205"/>
      <c r="R977" s="205"/>
      <c r="S977" s="205"/>
      <c r="T977" s="206"/>
      <c r="AT977" s="207" t="s">
        <v>248</v>
      </c>
      <c r="AU977" s="207" t="s">
        <v>78</v>
      </c>
      <c r="AV977" s="13" t="s">
        <v>76</v>
      </c>
      <c r="AW977" s="13" t="s">
        <v>31</v>
      </c>
      <c r="AX977" s="13" t="s">
        <v>69</v>
      </c>
      <c r="AY977" s="207" t="s">
        <v>231</v>
      </c>
    </row>
    <row r="978" spans="1:65" s="14" customFormat="1" ht="11.25">
      <c r="B978" s="208"/>
      <c r="C978" s="209"/>
      <c r="D978" s="193" t="s">
        <v>248</v>
      </c>
      <c r="E978" s="210" t="s">
        <v>19</v>
      </c>
      <c r="F978" s="211" t="s">
        <v>2381</v>
      </c>
      <c r="G978" s="209"/>
      <c r="H978" s="212">
        <v>18.687000000000001</v>
      </c>
      <c r="I978" s="213"/>
      <c r="J978" s="209"/>
      <c r="K978" s="209"/>
      <c r="L978" s="214"/>
      <c r="M978" s="215"/>
      <c r="N978" s="216"/>
      <c r="O978" s="216"/>
      <c r="P978" s="216"/>
      <c r="Q978" s="216"/>
      <c r="R978" s="216"/>
      <c r="S978" s="216"/>
      <c r="T978" s="217"/>
      <c r="AT978" s="218" t="s">
        <v>248</v>
      </c>
      <c r="AU978" s="218" t="s">
        <v>78</v>
      </c>
      <c r="AV978" s="14" t="s">
        <v>78</v>
      </c>
      <c r="AW978" s="14" t="s">
        <v>31</v>
      </c>
      <c r="AX978" s="14" t="s">
        <v>69</v>
      </c>
      <c r="AY978" s="218" t="s">
        <v>231</v>
      </c>
    </row>
    <row r="979" spans="1:65" s="13" customFormat="1" ht="11.25">
      <c r="B979" s="198"/>
      <c r="C979" s="199"/>
      <c r="D979" s="193" t="s">
        <v>248</v>
      </c>
      <c r="E979" s="200" t="s">
        <v>19</v>
      </c>
      <c r="F979" s="201" t="s">
        <v>2382</v>
      </c>
      <c r="G979" s="199"/>
      <c r="H979" s="200" t="s">
        <v>19</v>
      </c>
      <c r="I979" s="202"/>
      <c r="J979" s="199"/>
      <c r="K979" s="199"/>
      <c r="L979" s="203"/>
      <c r="M979" s="204"/>
      <c r="N979" s="205"/>
      <c r="O979" s="205"/>
      <c r="P979" s="205"/>
      <c r="Q979" s="205"/>
      <c r="R979" s="205"/>
      <c r="S979" s="205"/>
      <c r="T979" s="206"/>
      <c r="AT979" s="207" t="s">
        <v>248</v>
      </c>
      <c r="AU979" s="207" t="s">
        <v>78</v>
      </c>
      <c r="AV979" s="13" t="s">
        <v>76</v>
      </c>
      <c r="AW979" s="13" t="s">
        <v>31</v>
      </c>
      <c r="AX979" s="13" t="s">
        <v>69</v>
      </c>
      <c r="AY979" s="207" t="s">
        <v>231</v>
      </c>
    </row>
    <row r="980" spans="1:65" s="14" customFormat="1" ht="11.25">
      <c r="B980" s="208"/>
      <c r="C980" s="209"/>
      <c r="D980" s="193" t="s">
        <v>248</v>
      </c>
      <c r="E980" s="210" t="s">
        <v>19</v>
      </c>
      <c r="F980" s="211" t="s">
        <v>2383</v>
      </c>
      <c r="G980" s="209"/>
      <c r="H980" s="212">
        <v>12.824</v>
      </c>
      <c r="I980" s="213"/>
      <c r="J980" s="209"/>
      <c r="K980" s="209"/>
      <c r="L980" s="214"/>
      <c r="M980" s="215"/>
      <c r="N980" s="216"/>
      <c r="O980" s="216"/>
      <c r="P980" s="216"/>
      <c r="Q980" s="216"/>
      <c r="R980" s="216"/>
      <c r="S980" s="216"/>
      <c r="T980" s="217"/>
      <c r="AT980" s="218" t="s">
        <v>248</v>
      </c>
      <c r="AU980" s="218" t="s">
        <v>78</v>
      </c>
      <c r="AV980" s="14" t="s">
        <v>78</v>
      </c>
      <c r="AW980" s="14" t="s">
        <v>31</v>
      </c>
      <c r="AX980" s="14" t="s">
        <v>69</v>
      </c>
      <c r="AY980" s="218" t="s">
        <v>231</v>
      </c>
    </row>
    <row r="981" spans="1:65" s="15" customFormat="1" ht="11.25">
      <c r="B981" s="219"/>
      <c r="C981" s="220"/>
      <c r="D981" s="193" t="s">
        <v>248</v>
      </c>
      <c r="E981" s="221" t="s">
        <v>19</v>
      </c>
      <c r="F981" s="222" t="s">
        <v>260</v>
      </c>
      <c r="G981" s="220"/>
      <c r="H981" s="223">
        <v>85.507000000000005</v>
      </c>
      <c r="I981" s="224"/>
      <c r="J981" s="220"/>
      <c r="K981" s="220"/>
      <c r="L981" s="225"/>
      <c r="M981" s="226"/>
      <c r="N981" s="227"/>
      <c r="O981" s="227"/>
      <c r="P981" s="227"/>
      <c r="Q981" s="227"/>
      <c r="R981" s="227"/>
      <c r="S981" s="227"/>
      <c r="T981" s="228"/>
      <c r="AT981" s="229" t="s">
        <v>248</v>
      </c>
      <c r="AU981" s="229" t="s">
        <v>78</v>
      </c>
      <c r="AV981" s="15" t="s">
        <v>238</v>
      </c>
      <c r="AW981" s="15" t="s">
        <v>31</v>
      </c>
      <c r="AX981" s="15" t="s">
        <v>76</v>
      </c>
      <c r="AY981" s="229" t="s">
        <v>231</v>
      </c>
    </row>
    <row r="982" spans="1:65" s="2" customFormat="1" ht="24.2" customHeight="1">
      <c r="A982" s="36"/>
      <c r="B982" s="37"/>
      <c r="C982" s="180" t="s">
        <v>2384</v>
      </c>
      <c r="D982" s="180" t="s">
        <v>234</v>
      </c>
      <c r="E982" s="181" t="s">
        <v>2385</v>
      </c>
      <c r="F982" s="182" t="s">
        <v>2386</v>
      </c>
      <c r="G982" s="183" t="s">
        <v>243</v>
      </c>
      <c r="H982" s="184">
        <v>6.1529999999999996</v>
      </c>
      <c r="I982" s="185"/>
      <c r="J982" s="186">
        <f>ROUND(I982*H982,2)</f>
        <v>0</v>
      </c>
      <c r="K982" s="182" t="s">
        <v>244</v>
      </c>
      <c r="L982" s="41"/>
      <c r="M982" s="187" t="s">
        <v>19</v>
      </c>
      <c r="N982" s="188" t="s">
        <v>40</v>
      </c>
      <c r="O982" s="66"/>
      <c r="P982" s="189">
        <f>O982*H982</f>
        <v>0</v>
      </c>
      <c r="Q982" s="189">
        <v>0</v>
      </c>
      <c r="R982" s="189">
        <f>Q982*H982</f>
        <v>0</v>
      </c>
      <c r="S982" s="189">
        <v>0</v>
      </c>
      <c r="T982" s="190">
        <f>S982*H982</f>
        <v>0</v>
      </c>
      <c r="U982" s="36"/>
      <c r="V982" s="36"/>
      <c r="W982" s="36"/>
      <c r="X982" s="36"/>
      <c r="Y982" s="36"/>
      <c r="Z982" s="36"/>
      <c r="AA982" s="36"/>
      <c r="AB982" s="36"/>
      <c r="AC982" s="36"/>
      <c r="AD982" s="36"/>
      <c r="AE982" s="36"/>
      <c r="AR982" s="191" t="s">
        <v>331</v>
      </c>
      <c r="AT982" s="191" t="s">
        <v>234</v>
      </c>
      <c r="AU982" s="191" t="s">
        <v>78</v>
      </c>
      <c r="AY982" s="19" t="s">
        <v>231</v>
      </c>
      <c r="BE982" s="192">
        <f>IF(N982="základní",J982,0)</f>
        <v>0</v>
      </c>
      <c r="BF982" s="192">
        <f>IF(N982="snížená",J982,0)</f>
        <v>0</v>
      </c>
      <c r="BG982" s="192">
        <f>IF(N982="zákl. přenesená",J982,0)</f>
        <v>0</v>
      </c>
      <c r="BH982" s="192">
        <f>IF(N982="sníž. přenesená",J982,0)</f>
        <v>0</v>
      </c>
      <c r="BI982" s="192">
        <f>IF(N982="nulová",J982,0)</f>
        <v>0</v>
      </c>
      <c r="BJ982" s="19" t="s">
        <v>76</v>
      </c>
      <c r="BK982" s="192">
        <f>ROUND(I982*H982,2)</f>
        <v>0</v>
      </c>
      <c r="BL982" s="19" t="s">
        <v>331</v>
      </c>
      <c r="BM982" s="191" t="s">
        <v>2387</v>
      </c>
    </row>
    <row r="983" spans="1:65" s="2" customFormat="1" ht="87.75">
      <c r="A983" s="36"/>
      <c r="B983" s="37"/>
      <c r="C983" s="38"/>
      <c r="D983" s="193" t="s">
        <v>246</v>
      </c>
      <c r="E983" s="38"/>
      <c r="F983" s="194" t="s">
        <v>2388</v>
      </c>
      <c r="G983" s="38"/>
      <c r="H983" s="38"/>
      <c r="I983" s="195"/>
      <c r="J983" s="38"/>
      <c r="K983" s="38"/>
      <c r="L983" s="41"/>
      <c r="M983" s="196"/>
      <c r="N983" s="197"/>
      <c r="O983" s="66"/>
      <c r="P983" s="66"/>
      <c r="Q983" s="66"/>
      <c r="R983" s="66"/>
      <c r="S983" s="66"/>
      <c r="T983" s="67"/>
      <c r="U983" s="36"/>
      <c r="V983" s="36"/>
      <c r="W983" s="36"/>
      <c r="X983" s="36"/>
      <c r="Y983" s="36"/>
      <c r="Z983" s="36"/>
      <c r="AA983" s="36"/>
      <c r="AB983" s="36"/>
      <c r="AC983" s="36"/>
      <c r="AD983" s="36"/>
      <c r="AE983" s="36"/>
      <c r="AT983" s="19" t="s">
        <v>246</v>
      </c>
      <c r="AU983" s="19" t="s">
        <v>78</v>
      </c>
    </row>
    <row r="984" spans="1:65" s="13" customFormat="1" ht="11.25">
      <c r="B984" s="198"/>
      <c r="C984" s="199"/>
      <c r="D984" s="193" t="s">
        <v>248</v>
      </c>
      <c r="E984" s="200" t="s">
        <v>19</v>
      </c>
      <c r="F984" s="201" t="s">
        <v>2375</v>
      </c>
      <c r="G984" s="199"/>
      <c r="H984" s="200" t="s">
        <v>19</v>
      </c>
      <c r="I984" s="202"/>
      <c r="J984" s="199"/>
      <c r="K984" s="199"/>
      <c r="L984" s="203"/>
      <c r="M984" s="204"/>
      <c r="N984" s="205"/>
      <c r="O984" s="205"/>
      <c r="P984" s="205"/>
      <c r="Q984" s="205"/>
      <c r="R984" s="205"/>
      <c r="S984" s="205"/>
      <c r="T984" s="206"/>
      <c r="AT984" s="207" t="s">
        <v>248</v>
      </c>
      <c r="AU984" s="207" t="s">
        <v>78</v>
      </c>
      <c r="AV984" s="13" t="s">
        <v>76</v>
      </c>
      <c r="AW984" s="13" t="s">
        <v>31</v>
      </c>
      <c r="AX984" s="13" t="s">
        <v>69</v>
      </c>
      <c r="AY984" s="207" t="s">
        <v>231</v>
      </c>
    </row>
    <row r="985" spans="1:65" s="14" customFormat="1" ht="11.25">
      <c r="B985" s="208"/>
      <c r="C985" s="209"/>
      <c r="D985" s="193" t="s">
        <v>248</v>
      </c>
      <c r="E985" s="210" t="s">
        <v>19</v>
      </c>
      <c r="F985" s="211" t="s">
        <v>2389</v>
      </c>
      <c r="G985" s="209"/>
      <c r="H985" s="212">
        <v>2.081</v>
      </c>
      <c r="I985" s="213"/>
      <c r="J985" s="209"/>
      <c r="K985" s="209"/>
      <c r="L985" s="214"/>
      <c r="M985" s="215"/>
      <c r="N985" s="216"/>
      <c r="O985" s="216"/>
      <c r="P985" s="216"/>
      <c r="Q985" s="216"/>
      <c r="R985" s="216"/>
      <c r="S985" s="216"/>
      <c r="T985" s="217"/>
      <c r="AT985" s="218" t="s">
        <v>248</v>
      </c>
      <c r="AU985" s="218" t="s">
        <v>78</v>
      </c>
      <c r="AV985" s="14" t="s">
        <v>78</v>
      </c>
      <c r="AW985" s="14" t="s">
        <v>31</v>
      </c>
      <c r="AX985" s="14" t="s">
        <v>69</v>
      </c>
      <c r="AY985" s="218" t="s">
        <v>231</v>
      </c>
    </row>
    <row r="986" spans="1:65" s="13" customFormat="1" ht="11.25">
      <c r="B986" s="198"/>
      <c r="C986" s="199"/>
      <c r="D986" s="193" t="s">
        <v>248</v>
      </c>
      <c r="E986" s="200" t="s">
        <v>19</v>
      </c>
      <c r="F986" s="201" t="s">
        <v>1507</v>
      </c>
      <c r="G986" s="199"/>
      <c r="H986" s="200" t="s">
        <v>19</v>
      </c>
      <c r="I986" s="202"/>
      <c r="J986" s="199"/>
      <c r="K986" s="199"/>
      <c r="L986" s="203"/>
      <c r="M986" s="204"/>
      <c r="N986" s="205"/>
      <c r="O986" s="205"/>
      <c r="P986" s="205"/>
      <c r="Q986" s="205"/>
      <c r="R986" s="205"/>
      <c r="S986" s="205"/>
      <c r="T986" s="206"/>
      <c r="AT986" s="207" t="s">
        <v>248</v>
      </c>
      <c r="AU986" s="207" t="s">
        <v>78</v>
      </c>
      <c r="AV986" s="13" t="s">
        <v>76</v>
      </c>
      <c r="AW986" s="13" t="s">
        <v>31</v>
      </c>
      <c r="AX986" s="13" t="s">
        <v>69</v>
      </c>
      <c r="AY986" s="207" t="s">
        <v>231</v>
      </c>
    </row>
    <row r="987" spans="1:65" s="14" customFormat="1" ht="11.25">
      <c r="B987" s="208"/>
      <c r="C987" s="209"/>
      <c r="D987" s="193" t="s">
        <v>248</v>
      </c>
      <c r="E987" s="210" t="s">
        <v>19</v>
      </c>
      <c r="F987" s="211" t="s">
        <v>2390</v>
      </c>
      <c r="G987" s="209"/>
      <c r="H987" s="212">
        <v>0.56399999999999995</v>
      </c>
      <c r="I987" s="213"/>
      <c r="J987" s="209"/>
      <c r="K987" s="209"/>
      <c r="L987" s="214"/>
      <c r="M987" s="215"/>
      <c r="N987" s="216"/>
      <c r="O987" s="216"/>
      <c r="P987" s="216"/>
      <c r="Q987" s="216"/>
      <c r="R987" s="216"/>
      <c r="S987" s="216"/>
      <c r="T987" s="217"/>
      <c r="AT987" s="218" t="s">
        <v>248</v>
      </c>
      <c r="AU987" s="218" t="s">
        <v>78</v>
      </c>
      <c r="AV987" s="14" t="s">
        <v>78</v>
      </c>
      <c r="AW987" s="14" t="s">
        <v>31</v>
      </c>
      <c r="AX987" s="14" t="s">
        <v>69</v>
      </c>
      <c r="AY987" s="218" t="s">
        <v>231</v>
      </c>
    </row>
    <row r="988" spans="1:65" s="13" customFormat="1" ht="11.25">
      <c r="B988" s="198"/>
      <c r="C988" s="199"/>
      <c r="D988" s="193" t="s">
        <v>248</v>
      </c>
      <c r="E988" s="200" t="s">
        <v>19</v>
      </c>
      <c r="F988" s="201" t="s">
        <v>2378</v>
      </c>
      <c r="G988" s="199"/>
      <c r="H988" s="200" t="s">
        <v>19</v>
      </c>
      <c r="I988" s="202"/>
      <c r="J988" s="199"/>
      <c r="K988" s="199"/>
      <c r="L988" s="203"/>
      <c r="M988" s="204"/>
      <c r="N988" s="205"/>
      <c r="O988" s="205"/>
      <c r="P988" s="205"/>
      <c r="Q988" s="205"/>
      <c r="R988" s="205"/>
      <c r="S988" s="205"/>
      <c r="T988" s="206"/>
      <c r="AT988" s="207" t="s">
        <v>248</v>
      </c>
      <c r="AU988" s="207" t="s">
        <v>78</v>
      </c>
      <c r="AV988" s="13" t="s">
        <v>76</v>
      </c>
      <c r="AW988" s="13" t="s">
        <v>31</v>
      </c>
      <c r="AX988" s="13" t="s">
        <v>69</v>
      </c>
      <c r="AY988" s="207" t="s">
        <v>231</v>
      </c>
    </row>
    <row r="989" spans="1:65" s="14" customFormat="1" ht="11.25">
      <c r="B989" s="208"/>
      <c r="C989" s="209"/>
      <c r="D989" s="193" t="s">
        <v>248</v>
      </c>
      <c r="E989" s="210" t="s">
        <v>19</v>
      </c>
      <c r="F989" s="211" t="s">
        <v>2391</v>
      </c>
      <c r="G989" s="209"/>
      <c r="H989" s="212">
        <v>0.49099999999999999</v>
      </c>
      <c r="I989" s="213"/>
      <c r="J989" s="209"/>
      <c r="K989" s="209"/>
      <c r="L989" s="214"/>
      <c r="M989" s="215"/>
      <c r="N989" s="216"/>
      <c r="O989" s="216"/>
      <c r="P989" s="216"/>
      <c r="Q989" s="216"/>
      <c r="R989" s="216"/>
      <c r="S989" s="216"/>
      <c r="T989" s="217"/>
      <c r="AT989" s="218" t="s">
        <v>248</v>
      </c>
      <c r="AU989" s="218" t="s">
        <v>78</v>
      </c>
      <c r="AV989" s="14" t="s">
        <v>78</v>
      </c>
      <c r="AW989" s="14" t="s">
        <v>31</v>
      </c>
      <c r="AX989" s="14" t="s">
        <v>69</v>
      </c>
      <c r="AY989" s="218" t="s">
        <v>231</v>
      </c>
    </row>
    <row r="990" spans="1:65" s="13" customFormat="1" ht="11.25">
      <c r="B990" s="198"/>
      <c r="C990" s="199"/>
      <c r="D990" s="193" t="s">
        <v>248</v>
      </c>
      <c r="E990" s="200" t="s">
        <v>19</v>
      </c>
      <c r="F990" s="201" t="s">
        <v>1509</v>
      </c>
      <c r="G990" s="199"/>
      <c r="H990" s="200" t="s">
        <v>19</v>
      </c>
      <c r="I990" s="202"/>
      <c r="J990" s="199"/>
      <c r="K990" s="199"/>
      <c r="L990" s="203"/>
      <c r="M990" s="204"/>
      <c r="N990" s="205"/>
      <c r="O990" s="205"/>
      <c r="P990" s="205"/>
      <c r="Q990" s="205"/>
      <c r="R990" s="205"/>
      <c r="S990" s="205"/>
      <c r="T990" s="206"/>
      <c r="AT990" s="207" t="s">
        <v>248</v>
      </c>
      <c r="AU990" s="207" t="s">
        <v>78</v>
      </c>
      <c r="AV990" s="13" t="s">
        <v>76</v>
      </c>
      <c r="AW990" s="13" t="s">
        <v>31</v>
      </c>
      <c r="AX990" s="13" t="s">
        <v>69</v>
      </c>
      <c r="AY990" s="207" t="s">
        <v>231</v>
      </c>
    </row>
    <row r="991" spans="1:65" s="14" customFormat="1" ht="11.25">
      <c r="B991" s="208"/>
      <c r="C991" s="209"/>
      <c r="D991" s="193" t="s">
        <v>248</v>
      </c>
      <c r="E991" s="210" t="s">
        <v>19</v>
      </c>
      <c r="F991" s="211" t="s">
        <v>2392</v>
      </c>
      <c r="G991" s="209"/>
      <c r="H991" s="212">
        <v>1.014</v>
      </c>
      <c r="I991" s="213"/>
      <c r="J991" s="209"/>
      <c r="K991" s="209"/>
      <c r="L991" s="214"/>
      <c r="M991" s="215"/>
      <c r="N991" s="216"/>
      <c r="O991" s="216"/>
      <c r="P991" s="216"/>
      <c r="Q991" s="216"/>
      <c r="R991" s="216"/>
      <c r="S991" s="216"/>
      <c r="T991" s="217"/>
      <c r="AT991" s="218" t="s">
        <v>248</v>
      </c>
      <c r="AU991" s="218" t="s">
        <v>78</v>
      </c>
      <c r="AV991" s="14" t="s">
        <v>78</v>
      </c>
      <c r="AW991" s="14" t="s">
        <v>31</v>
      </c>
      <c r="AX991" s="14" t="s">
        <v>69</v>
      </c>
      <c r="AY991" s="218" t="s">
        <v>231</v>
      </c>
    </row>
    <row r="992" spans="1:65" s="13" customFormat="1" ht="11.25">
      <c r="B992" s="198"/>
      <c r="C992" s="199"/>
      <c r="D992" s="193" t="s">
        <v>248</v>
      </c>
      <c r="E992" s="200" t="s">
        <v>19</v>
      </c>
      <c r="F992" s="201" t="s">
        <v>1513</v>
      </c>
      <c r="G992" s="199"/>
      <c r="H992" s="200" t="s">
        <v>19</v>
      </c>
      <c r="I992" s="202"/>
      <c r="J992" s="199"/>
      <c r="K992" s="199"/>
      <c r="L992" s="203"/>
      <c r="M992" s="204"/>
      <c r="N992" s="205"/>
      <c r="O992" s="205"/>
      <c r="P992" s="205"/>
      <c r="Q992" s="205"/>
      <c r="R992" s="205"/>
      <c r="S992" s="205"/>
      <c r="T992" s="206"/>
      <c r="AT992" s="207" t="s">
        <v>248</v>
      </c>
      <c r="AU992" s="207" t="s">
        <v>78</v>
      </c>
      <c r="AV992" s="13" t="s">
        <v>76</v>
      </c>
      <c r="AW992" s="13" t="s">
        <v>31</v>
      </c>
      <c r="AX992" s="13" t="s">
        <v>69</v>
      </c>
      <c r="AY992" s="207" t="s">
        <v>231</v>
      </c>
    </row>
    <row r="993" spans="1:65" s="14" customFormat="1" ht="11.25">
      <c r="B993" s="208"/>
      <c r="C993" s="209"/>
      <c r="D993" s="193" t="s">
        <v>248</v>
      </c>
      <c r="E993" s="210" t="s">
        <v>19</v>
      </c>
      <c r="F993" s="211" t="s">
        <v>2393</v>
      </c>
      <c r="G993" s="209"/>
      <c r="H993" s="212">
        <v>1.2410000000000001</v>
      </c>
      <c r="I993" s="213"/>
      <c r="J993" s="209"/>
      <c r="K993" s="209"/>
      <c r="L993" s="214"/>
      <c r="M993" s="215"/>
      <c r="N993" s="216"/>
      <c r="O993" s="216"/>
      <c r="P993" s="216"/>
      <c r="Q993" s="216"/>
      <c r="R993" s="216"/>
      <c r="S993" s="216"/>
      <c r="T993" s="217"/>
      <c r="AT993" s="218" t="s">
        <v>248</v>
      </c>
      <c r="AU993" s="218" t="s">
        <v>78</v>
      </c>
      <c r="AV993" s="14" t="s">
        <v>78</v>
      </c>
      <c r="AW993" s="14" t="s">
        <v>31</v>
      </c>
      <c r="AX993" s="14" t="s">
        <v>69</v>
      </c>
      <c r="AY993" s="218" t="s">
        <v>231</v>
      </c>
    </row>
    <row r="994" spans="1:65" s="13" customFormat="1" ht="11.25">
      <c r="B994" s="198"/>
      <c r="C994" s="199"/>
      <c r="D994" s="193" t="s">
        <v>248</v>
      </c>
      <c r="E994" s="200" t="s">
        <v>19</v>
      </c>
      <c r="F994" s="201" t="s">
        <v>2382</v>
      </c>
      <c r="G994" s="199"/>
      <c r="H994" s="200" t="s">
        <v>19</v>
      </c>
      <c r="I994" s="202"/>
      <c r="J994" s="199"/>
      <c r="K994" s="199"/>
      <c r="L994" s="203"/>
      <c r="M994" s="204"/>
      <c r="N994" s="205"/>
      <c r="O994" s="205"/>
      <c r="P994" s="205"/>
      <c r="Q994" s="205"/>
      <c r="R994" s="205"/>
      <c r="S994" s="205"/>
      <c r="T994" s="206"/>
      <c r="AT994" s="207" t="s">
        <v>248</v>
      </c>
      <c r="AU994" s="207" t="s">
        <v>78</v>
      </c>
      <c r="AV994" s="13" t="s">
        <v>76</v>
      </c>
      <c r="AW994" s="13" t="s">
        <v>31</v>
      </c>
      <c r="AX994" s="13" t="s">
        <v>69</v>
      </c>
      <c r="AY994" s="207" t="s">
        <v>231</v>
      </c>
    </row>
    <row r="995" spans="1:65" s="14" customFormat="1" ht="11.25">
      <c r="B995" s="208"/>
      <c r="C995" s="209"/>
      <c r="D995" s="193" t="s">
        <v>248</v>
      </c>
      <c r="E995" s="210" t="s">
        <v>19</v>
      </c>
      <c r="F995" s="211" t="s">
        <v>2394</v>
      </c>
      <c r="G995" s="209"/>
      <c r="H995" s="212">
        <v>0.76200000000000001</v>
      </c>
      <c r="I995" s="213"/>
      <c r="J995" s="209"/>
      <c r="K995" s="209"/>
      <c r="L995" s="214"/>
      <c r="M995" s="215"/>
      <c r="N995" s="216"/>
      <c r="O995" s="216"/>
      <c r="P995" s="216"/>
      <c r="Q995" s="216"/>
      <c r="R995" s="216"/>
      <c r="S995" s="216"/>
      <c r="T995" s="217"/>
      <c r="AT995" s="218" t="s">
        <v>248</v>
      </c>
      <c r="AU995" s="218" t="s">
        <v>78</v>
      </c>
      <c r="AV995" s="14" t="s">
        <v>78</v>
      </c>
      <c r="AW995" s="14" t="s">
        <v>31</v>
      </c>
      <c r="AX995" s="14" t="s">
        <v>69</v>
      </c>
      <c r="AY995" s="218" t="s">
        <v>231</v>
      </c>
    </row>
    <row r="996" spans="1:65" s="15" customFormat="1" ht="11.25">
      <c r="B996" s="219"/>
      <c r="C996" s="220"/>
      <c r="D996" s="193" t="s">
        <v>248</v>
      </c>
      <c r="E996" s="221" t="s">
        <v>19</v>
      </c>
      <c r="F996" s="222" t="s">
        <v>260</v>
      </c>
      <c r="G996" s="220"/>
      <c r="H996" s="223">
        <v>6.1530000000000005</v>
      </c>
      <c r="I996" s="224"/>
      <c r="J996" s="220"/>
      <c r="K996" s="220"/>
      <c r="L996" s="225"/>
      <c r="M996" s="226"/>
      <c r="N996" s="227"/>
      <c r="O996" s="227"/>
      <c r="P996" s="227"/>
      <c r="Q996" s="227"/>
      <c r="R996" s="227"/>
      <c r="S996" s="227"/>
      <c r="T996" s="228"/>
      <c r="AT996" s="229" t="s">
        <v>248</v>
      </c>
      <c r="AU996" s="229" t="s">
        <v>78</v>
      </c>
      <c r="AV996" s="15" t="s">
        <v>238</v>
      </c>
      <c r="AW996" s="15" t="s">
        <v>31</v>
      </c>
      <c r="AX996" s="15" t="s">
        <v>76</v>
      </c>
      <c r="AY996" s="229" t="s">
        <v>231</v>
      </c>
    </row>
    <row r="997" spans="1:65" s="2" customFormat="1" ht="24.2" customHeight="1">
      <c r="A997" s="36"/>
      <c r="B997" s="37"/>
      <c r="C997" s="247" t="s">
        <v>2395</v>
      </c>
      <c r="D997" s="247" t="s">
        <v>638</v>
      </c>
      <c r="E997" s="248" t="s">
        <v>2396</v>
      </c>
      <c r="F997" s="249" t="s">
        <v>2397</v>
      </c>
      <c r="G997" s="250" t="s">
        <v>1291</v>
      </c>
      <c r="H997" s="251">
        <v>54.146000000000001</v>
      </c>
      <c r="I997" s="252"/>
      <c r="J997" s="253">
        <f>ROUND(I997*H997,2)</f>
        <v>0</v>
      </c>
      <c r="K997" s="249" t="s">
        <v>244</v>
      </c>
      <c r="L997" s="254"/>
      <c r="M997" s="255" t="s">
        <v>19</v>
      </c>
      <c r="N997" s="256" t="s">
        <v>40</v>
      </c>
      <c r="O997" s="66"/>
      <c r="P997" s="189">
        <f>O997*H997</f>
        <v>0</v>
      </c>
      <c r="Q997" s="189">
        <v>1E-3</v>
      </c>
      <c r="R997" s="189">
        <f>Q997*H997</f>
        <v>5.4146E-2</v>
      </c>
      <c r="S997" s="189">
        <v>0</v>
      </c>
      <c r="T997" s="190">
        <f>S997*H997</f>
        <v>0</v>
      </c>
      <c r="U997" s="36"/>
      <c r="V997" s="36"/>
      <c r="W997" s="36"/>
      <c r="X997" s="36"/>
      <c r="Y997" s="36"/>
      <c r="Z997" s="36"/>
      <c r="AA997" s="36"/>
      <c r="AB997" s="36"/>
      <c r="AC997" s="36"/>
      <c r="AD997" s="36"/>
      <c r="AE997" s="36"/>
      <c r="AR997" s="191" t="s">
        <v>423</v>
      </c>
      <c r="AT997" s="191" t="s">
        <v>638</v>
      </c>
      <c r="AU997" s="191" t="s">
        <v>78</v>
      </c>
      <c r="AY997" s="19" t="s">
        <v>231</v>
      </c>
      <c r="BE997" s="192">
        <f>IF(N997="základní",J997,0)</f>
        <v>0</v>
      </c>
      <c r="BF997" s="192">
        <f>IF(N997="snížená",J997,0)</f>
        <v>0</v>
      </c>
      <c r="BG997" s="192">
        <f>IF(N997="zákl. přenesená",J997,0)</f>
        <v>0</v>
      </c>
      <c r="BH997" s="192">
        <f>IF(N997="sníž. přenesená",J997,0)</f>
        <v>0</v>
      </c>
      <c r="BI997" s="192">
        <f>IF(N997="nulová",J997,0)</f>
        <v>0</v>
      </c>
      <c r="BJ997" s="19" t="s">
        <v>76</v>
      </c>
      <c r="BK997" s="192">
        <f>ROUND(I997*H997,2)</f>
        <v>0</v>
      </c>
      <c r="BL997" s="19" t="s">
        <v>331</v>
      </c>
      <c r="BM997" s="191" t="s">
        <v>2398</v>
      </c>
    </row>
    <row r="998" spans="1:65" s="14" customFormat="1" ht="11.25">
      <c r="B998" s="208"/>
      <c r="C998" s="209"/>
      <c r="D998" s="193" t="s">
        <v>248</v>
      </c>
      <c r="E998" s="210" t="s">
        <v>19</v>
      </c>
      <c r="F998" s="211" t="s">
        <v>2399</v>
      </c>
      <c r="G998" s="209"/>
      <c r="H998" s="212">
        <v>54.146000000000001</v>
      </c>
      <c r="I998" s="213"/>
      <c r="J998" s="209"/>
      <c r="K998" s="209"/>
      <c r="L998" s="214"/>
      <c r="M998" s="215"/>
      <c r="N998" s="216"/>
      <c r="O998" s="216"/>
      <c r="P998" s="216"/>
      <c r="Q998" s="216"/>
      <c r="R998" s="216"/>
      <c r="S998" s="216"/>
      <c r="T998" s="217"/>
      <c r="AT998" s="218" t="s">
        <v>248</v>
      </c>
      <c r="AU998" s="218" t="s">
        <v>78</v>
      </c>
      <c r="AV998" s="14" t="s">
        <v>78</v>
      </c>
      <c r="AW998" s="14" t="s">
        <v>31</v>
      </c>
      <c r="AX998" s="14" t="s">
        <v>76</v>
      </c>
      <c r="AY998" s="218" t="s">
        <v>231</v>
      </c>
    </row>
    <row r="999" spans="1:65" s="2" customFormat="1" ht="24.2" customHeight="1">
      <c r="A999" s="36"/>
      <c r="B999" s="37"/>
      <c r="C999" s="180" t="s">
        <v>2400</v>
      </c>
      <c r="D999" s="180" t="s">
        <v>234</v>
      </c>
      <c r="E999" s="181" t="s">
        <v>2401</v>
      </c>
      <c r="F999" s="182" t="s">
        <v>2402</v>
      </c>
      <c r="G999" s="183" t="s">
        <v>342</v>
      </c>
      <c r="H999" s="184">
        <v>41.018000000000001</v>
      </c>
      <c r="I999" s="185"/>
      <c r="J999" s="186">
        <f>ROUND(I999*H999,2)</f>
        <v>0</v>
      </c>
      <c r="K999" s="182" t="s">
        <v>244</v>
      </c>
      <c r="L999" s="41"/>
      <c r="M999" s="187" t="s">
        <v>19</v>
      </c>
      <c r="N999" s="188" t="s">
        <v>40</v>
      </c>
      <c r="O999" s="66"/>
      <c r="P999" s="189">
        <f>O999*H999</f>
        <v>0</v>
      </c>
      <c r="Q999" s="189">
        <v>1.7000000000000001E-4</v>
      </c>
      <c r="R999" s="189">
        <f>Q999*H999</f>
        <v>6.9730600000000005E-3</v>
      </c>
      <c r="S999" s="189">
        <v>0</v>
      </c>
      <c r="T999" s="190">
        <f>S999*H999</f>
        <v>0</v>
      </c>
      <c r="U999" s="36"/>
      <c r="V999" s="36"/>
      <c r="W999" s="36"/>
      <c r="X999" s="36"/>
      <c r="Y999" s="36"/>
      <c r="Z999" s="36"/>
      <c r="AA999" s="36"/>
      <c r="AB999" s="36"/>
      <c r="AC999" s="36"/>
      <c r="AD999" s="36"/>
      <c r="AE999" s="36"/>
      <c r="AR999" s="191" t="s">
        <v>331</v>
      </c>
      <c r="AT999" s="191" t="s">
        <v>234</v>
      </c>
      <c r="AU999" s="191" t="s">
        <v>78</v>
      </c>
      <c r="AY999" s="19" t="s">
        <v>231</v>
      </c>
      <c r="BE999" s="192">
        <f>IF(N999="základní",J999,0)</f>
        <v>0</v>
      </c>
      <c r="BF999" s="192">
        <f>IF(N999="snížená",J999,0)</f>
        <v>0</v>
      </c>
      <c r="BG999" s="192">
        <f>IF(N999="zákl. přenesená",J999,0)</f>
        <v>0</v>
      </c>
      <c r="BH999" s="192">
        <f>IF(N999="sníž. přenesená",J999,0)</f>
        <v>0</v>
      </c>
      <c r="BI999" s="192">
        <f>IF(N999="nulová",J999,0)</f>
        <v>0</v>
      </c>
      <c r="BJ999" s="19" t="s">
        <v>76</v>
      </c>
      <c r="BK999" s="192">
        <f>ROUND(I999*H999,2)</f>
        <v>0</v>
      </c>
      <c r="BL999" s="19" t="s">
        <v>331</v>
      </c>
      <c r="BM999" s="191" t="s">
        <v>2403</v>
      </c>
    </row>
    <row r="1000" spans="1:65" s="2" customFormat="1" ht="87.75">
      <c r="A1000" s="36"/>
      <c r="B1000" s="37"/>
      <c r="C1000" s="38"/>
      <c r="D1000" s="193" t="s">
        <v>246</v>
      </c>
      <c r="E1000" s="38"/>
      <c r="F1000" s="194" t="s">
        <v>2388</v>
      </c>
      <c r="G1000" s="38"/>
      <c r="H1000" s="38"/>
      <c r="I1000" s="195"/>
      <c r="J1000" s="38"/>
      <c r="K1000" s="38"/>
      <c r="L1000" s="41"/>
      <c r="M1000" s="196"/>
      <c r="N1000" s="197"/>
      <c r="O1000" s="66"/>
      <c r="P1000" s="66"/>
      <c r="Q1000" s="66"/>
      <c r="R1000" s="66"/>
      <c r="S1000" s="66"/>
      <c r="T1000" s="67"/>
      <c r="U1000" s="36"/>
      <c r="V1000" s="36"/>
      <c r="W1000" s="36"/>
      <c r="X1000" s="36"/>
      <c r="Y1000" s="36"/>
      <c r="Z1000" s="36"/>
      <c r="AA1000" s="36"/>
      <c r="AB1000" s="36"/>
      <c r="AC1000" s="36"/>
      <c r="AD1000" s="36"/>
      <c r="AE1000" s="36"/>
      <c r="AT1000" s="19" t="s">
        <v>246</v>
      </c>
      <c r="AU1000" s="19" t="s">
        <v>78</v>
      </c>
    </row>
    <row r="1001" spans="1:65" s="13" customFormat="1" ht="11.25">
      <c r="B1001" s="198"/>
      <c r="C1001" s="199"/>
      <c r="D1001" s="193" t="s">
        <v>248</v>
      </c>
      <c r="E1001" s="200" t="s">
        <v>19</v>
      </c>
      <c r="F1001" s="201" t="s">
        <v>2375</v>
      </c>
      <c r="G1001" s="199"/>
      <c r="H1001" s="200" t="s">
        <v>19</v>
      </c>
      <c r="I1001" s="202"/>
      <c r="J1001" s="199"/>
      <c r="K1001" s="199"/>
      <c r="L1001" s="203"/>
      <c r="M1001" s="204"/>
      <c r="N1001" s="205"/>
      <c r="O1001" s="205"/>
      <c r="P1001" s="205"/>
      <c r="Q1001" s="205"/>
      <c r="R1001" s="205"/>
      <c r="S1001" s="205"/>
      <c r="T1001" s="206"/>
      <c r="AT1001" s="207" t="s">
        <v>248</v>
      </c>
      <c r="AU1001" s="207" t="s">
        <v>78</v>
      </c>
      <c r="AV1001" s="13" t="s">
        <v>76</v>
      </c>
      <c r="AW1001" s="13" t="s">
        <v>31</v>
      </c>
      <c r="AX1001" s="13" t="s">
        <v>69</v>
      </c>
      <c r="AY1001" s="207" t="s">
        <v>231</v>
      </c>
    </row>
    <row r="1002" spans="1:65" s="14" customFormat="1" ht="11.25">
      <c r="B1002" s="208"/>
      <c r="C1002" s="209"/>
      <c r="D1002" s="193" t="s">
        <v>248</v>
      </c>
      <c r="E1002" s="210" t="s">
        <v>19</v>
      </c>
      <c r="F1002" s="211" t="s">
        <v>2404</v>
      </c>
      <c r="G1002" s="209"/>
      <c r="H1002" s="212">
        <v>13.87</v>
      </c>
      <c r="I1002" s="213"/>
      <c r="J1002" s="209"/>
      <c r="K1002" s="209"/>
      <c r="L1002" s="214"/>
      <c r="M1002" s="215"/>
      <c r="N1002" s="216"/>
      <c r="O1002" s="216"/>
      <c r="P1002" s="216"/>
      <c r="Q1002" s="216"/>
      <c r="R1002" s="216"/>
      <c r="S1002" s="216"/>
      <c r="T1002" s="217"/>
      <c r="AT1002" s="218" t="s">
        <v>248</v>
      </c>
      <c r="AU1002" s="218" t="s">
        <v>78</v>
      </c>
      <c r="AV1002" s="14" t="s">
        <v>78</v>
      </c>
      <c r="AW1002" s="14" t="s">
        <v>31</v>
      </c>
      <c r="AX1002" s="14" t="s">
        <v>69</v>
      </c>
      <c r="AY1002" s="218" t="s">
        <v>231</v>
      </c>
    </row>
    <row r="1003" spans="1:65" s="13" customFormat="1" ht="11.25">
      <c r="B1003" s="198"/>
      <c r="C1003" s="199"/>
      <c r="D1003" s="193" t="s">
        <v>248</v>
      </c>
      <c r="E1003" s="200" t="s">
        <v>19</v>
      </c>
      <c r="F1003" s="201" t="s">
        <v>1507</v>
      </c>
      <c r="G1003" s="199"/>
      <c r="H1003" s="200" t="s">
        <v>19</v>
      </c>
      <c r="I1003" s="202"/>
      <c r="J1003" s="199"/>
      <c r="K1003" s="199"/>
      <c r="L1003" s="203"/>
      <c r="M1003" s="204"/>
      <c r="N1003" s="205"/>
      <c r="O1003" s="205"/>
      <c r="P1003" s="205"/>
      <c r="Q1003" s="205"/>
      <c r="R1003" s="205"/>
      <c r="S1003" s="205"/>
      <c r="T1003" s="206"/>
      <c r="AT1003" s="207" t="s">
        <v>248</v>
      </c>
      <c r="AU1003" s="207" t="s">
        <v>78</v>
      </c>
      <c r="AV1003" s="13" t="s">
        <v>76</v>
      </c>
      <c r="AW1003" s="13" t="s">
        <v>31</v>
      </c>
      <c r="AX1003" s="13" t="s">
        <v>69</v>
      </c>
      <c r="AY1003" s="207" t="s">
        <v>231</v>
      </c>
    </row>
    <row r="1004" spans="1:65" s="14" customFormat="1" ht="11.25">
      <c r="B1004" s="208"/>
      <c r="C1004" s="209"/>
      <c r="D1004" s="193" t="s">
        <v>248</v>
      </c>
      <c r="E1004" s="210" t="s">
        <v>19</v>
      </c>
      <c r="F1004" s="211" t="s">
        <v>2405</v>
      </c>
      <c r="G1004" s="209"/>
      <c r="H1004" s="212">
        <v>3.762</v>
      </c>
      <c r="I1004" s="213"/>
      <c r="J1004" s="209"/>
      <c r="K1004" s="209"/>
      <c r="L1004" s="214"/>
      <c r="M1004" s="215"/>
      <c r="N1004" s="216"/>
      <c r="O1004" s="216"/>
      <c r="P1004" s="216"/>
      <c r="Q1004" s="216"/>
      <c r="R1004" s="216"/>
      <c r="S1004" s="216"/>
      <c r="T1004" s="217"/>
      <c r="AT1004" s="218" t="s">
        <v>248</v>
      </c>
      <c r="AU1004" s="218" t="s">
        <v>78</v>
      </c>
      <c r="AV1004" s="14" t="s">
        <v>78</v>
      </c>
      <c r="AW1004" s="14" t="s">
        <v>31</v>
      </c>
      <c r="AX1004" s="14" t="s">
        <v>69</v>
      </c>
      <c r="AY1004" s="218" t="s">
        <v>231</v>
      </c>
    </row>
    <row r="1005" spans="1:65" s="13" customFormat="1" ht="11.25">
      <c r="B1005" s="198"/>
      <c r="C1005" s="199"/>
      <c r="D1005" s="193" t="s">
        <v>248</v>
      </c>
      <c r="E1005" s="200" t="s">
        <v>19</v>
      </c>
      <c r="F1005" s="201" t="s">
        <v>2378</v>
      </c>
      <c r="G1005" s="199"/>
      <c r="H1005" s="200" t="s">
        <v>19</v>
      </c>
      <c r="I1005" s="202"/>
      <c r="J1005" s="199"/>
      <c r="K1005" s="199"/>
      <c r="L1005" s="203"/>
      <c r="M1005" s="204"/>
      <c r="N1005" s="205"/>
      <c r="O1005" s="205"/>
      <c r="P1005" s="205"/>
      <c r="Q1005" s="205"/>
      <c r="R1005" s="205"/>
      <c r="S1005" s="205"/>
      <c r="T1005" s="206"/>
      <c r="AT1005" s="207" t="s">
        <v>248</v>
      </c>
      <c r="AU1005" s="207" t="s">
        <v>78</v>
      </c>
      <c r="AV1005" s="13" t="s">
        <v>76</v>
      </c>
      <c r="AW1005" s="13" t="s">
        <v>31</v>
      </c>
      <c r="AX1005" s="13" t="s">
        <v>69</v>
      </c>
      <c r="AY1005" s="207" t="s">
        <v>231</v>
      </c>
    </row>
    <row r="1006" spans="1:65" s="14" customFormat="1" ht="11.25">
      <c r="B1006" s="208"/>
      <c r="C1006" s="209"/>
      <c r="D1006" s="193" t="s">
        <v>248</v>
      </c>
      <c r="E1006" s="210" t="s">
        <v>19</v>
      </c>
      <c r="F1006" s="211" t="s">
        <v>2406</v>
      </c>
      <c r="G1006" s="209"/>
      <c r="H1006" s="212">
        <v>3.2749999999999999</v>
      </c>
      <c r="I1006" s="213"/>
      <c r="J1006" s="209"/>
      <c r="K1006" s="209"/>
      <c r="L1006" s="214"/>
      <c r="M1006" s="215"/>
      <c r="N1006" s="216"/>
      <c r="O1006" s="216"/>
      <c r="P1006" s="216"/>
      <c r="Q1006" s="216"/>
      <c r="R1006" s="216"/>
      <c r="S1006" s="216"/>
      <c r="T1006" s="217"/>
      <c r="AT1006" s="218" t="s">
        <v>248</v>
      </c>
      <c r="AU1006" s="218" t="s">
        <v>78</v>
      </c>
      <c r="AV1006" s="14" t="s">
        <v>78</v>
      </c>
      <c r="AW1006" s="14" t="s">
        <v>31</v>
      </c>
      <c r="AX1006" s="14" t="s">
        <v>69</v>
      </c>
      <c r="AY1006" s="218" t="s">
        <v>231</v>
      </c>
    </row>
    <row r="1007" spans="1:65" s="13" customFormat="1" ht="11.25">
      <c r="B1007" s="198"/>
      <c r="C1007" s="199"/>
      <c r="D1007" s="193" t="s">
        <v>248</v>
      </c>
      <c r="E1007" s="200" t="s">
        <v>19</v>
      </c>
      <c r="F1007" s="201" t="s">
        <v>1509</v>
      </c>
      <c r="G1007" s="199"/>
      <c r="H1007" s="200" t="s">
        <v>19</v>
      </c>
      <c r="I1007" s="202"/>
      <c r="J1007" s="199"/>
      <c r="K1007" s="199"/>
      <c r="L1007" s="203"/>
      <c r="M1007" s="204"/>
      <c r="N1007" s="205"/>
      <c r="O1007" s="205"/>
      <c r="P1007" s="205"/>
      <c r="Q1007" s="205"/>
      <c r="R1007" s="205"/>
      <c r="S1007" s="205"/>
      <c r="T1007" s="206"/>
      <c r="AT1007" s="207" t="s">
        <v>248</v>
      </c>
      <c r="AU1007" s="207" t="s">
        <v>78</v>
      </c>
      <c r="AV1007" s="13" t="s">
        <v>76</v>
      </c>
      <c r="AW1007" s="13" t="s">
        <v>31</v>
      </c>
      <c r="AX1007" s="13" t="s">
        <v>69</v>
      </c>
      <c r="AY1007" s="207" t="s">
        <v>231</v>
      </c>
    </row>
    <row r="1008" spans="1:65" s="14" customFormat="1" ht="11.25">
      <c r="B1008" s="208"/>
      <c r="C1008" s="209"/>
      <c r="D1008" s="193" t="s">
        <v>248</v>
      </c>
      <c r="E1008" s="210" t="s">
        <v>19</v>
      </c>
      <c r="F1008" s="211" t="s">
        <v>2407</v>
      </c>
      <c r="G1008" s="209"/>
      <c r="H1008" s="212">
        <v>6.758</v>
      </c>
      <c r="I1008" s="213"/>
      <c r="J1008" s="209"/>
      <c r="K1008" s="209"/>
      <c r="L1008" s="214"/>
      <c r="M1008" s="215"/>
      <c r="N1008" s="216"/>
      <c r="O1008" s="216"/>
      <c r="P1008" s="216"/>
      <c r="Q1008" s="216"/>
      <c r="R1008" s="216"/>
      <c r="S1008" s="216"/>
      <c r="T1008" s="217"/>
      <c r="AT1008" s="218" t="s">
        <v>248</v>
      </c>
      <c r="AU1008" s="218" t="s">
        <v>78</v>
      </c>
      <c r="AV1008" s="14" t="s">
        <v>78</v>
      </c>
      <c r="AW1008" s="14" t="s">
        <v>31</v>
      </c>
      <c r="AX1008" s="14" t="s">
        <v>69</v>
      </c>
      <c r="AY1008" s="218" t="s">
        <v>231</v>
      </c>
    </row>
    <row r="1009" spans="1:65" s="13" customFormat="1" ht="11.25">
      <c r="B1009" s="198"/>
      <c r="C1009" s="199"/>
      <c r="D1009" s="193" t="s">
        <v>248</v>
      </c>
      <c r="E1009" s="200" t="s">
        <v>19</v>
      </c>
      <c r="F1009" s="201" t="s">
        <v>1513</v>
      </c>
      <c r="G1009" s="199"/>
      <c r="H1009" s="200" t="s">
        <v>19</v>
      </c>
      <c r="I1009" s="202"/>
      <c r="J1009" s="199"/>
      <c r="K1009" s="199"/>
      <c r="L1009" s="203"/>
      <c r="M1009" s="204"/>
      <c r="N1009" s="205"/>
      <c r="O1009" s="205"/>
      <c r="P1009" s="205"/>
      <c r="Q1009" s="205"/>
      <c r="R1009" s="205"/>
      <c r="S1009" s="205"/>
      <c r="T1009" s="206"/>
      <c r="AT1009" s="207" t="s">
        <v>248</v>
      </c>
      <c r="AU1009" s="207" t="s">
        <v>78</v>
      </c>
      <c r="AV1009" s="13" t="s">
        <v>76</v>
      </c>
      <c r="AW1009" s="13" t="s">
        <v>31</v>
      </c>
      <c r="AX1009" s="13" t="s">
        <v>69</v>
      </c>
      <c r="AY1009" s="207" t="s">
        <v>231</v>
      </c>
    </row>
    <row r="1010" spans="1:65" s="14" customFormat="1" ht="11.25">
      <c r="B1010" s="208"/>
      <c r="C1010" s="209"/>
      <c r="D1010" s="193" t="s">
        <v>248</v>
      </c>
      <c r="E1010" s="210" t="s">
        <v>19</v>
      </c>
      <c r="F1010" s="211" t="s">
        <v>2408</v>
      </c>
      <c r="G1010" s="209"/>
      <c r="H1010" s="212">
        <v>8.2739999999999991</v>
      </c>
      <c r="I1010" s="213"/>
      <c r="J1010" s="209"/>
      <c r="K1010" s="209"/>
      <c r="L1010" s="214"/>
      <c r="M1010" s="215"/>
      <c r="N1010" s="216"/>
      <c r="O1010" s="216"/>
      <c r="P1010" s="216"/>
      <c r="Q1010" s="216"/>
      <c r="R1010" s="216"/>
      <c r="S1010" s="216"/>
      <c r="T1010" s="217"/>
      <c r="AT1010" s="218" t="s">
        <v>248</v>
      </c>
      <c r="AU1010" s="218" t="s">
        <v>78</v>
      </c>
      <c r="AV1010" s="14" t="s">
        <v>78</v>
      </c>
      <c r="AW1010" s="14" t="s">
        <v>31</v>
      </c>
      <c r="AX1010" s="14" t="s">
        <v>69</v>
      </c>
      <c r="AY1010" s="218" t="s">
        <v>231</v>
      </c>
    </row>
    <row r="1011" spans="1:65" s="13" customFormat="1" ht="11.25">
      <c r="B1011" s="198"/>
      <c r="C1011" s="199"/>
      <c r="D1011" s="193" t="s">
        <v>248</v>
      </c>
      <c r="E1011" s="200" t="s">
        <v>19</v>
      </c>
      <c r="F1011" s="201" t="s">
        <v>2382</v>
      </c>
      <c r="G1011" s="199"/>
      <c r="H1011" s="200" t="s">
        <v>19</v>
      </c>
      <c r="I1011" s="202"/>
      <c r="J1011" s="199"/>
      <c r="K1011" s="199"/>
      <c r="L1011" s="203"/>
      <c r="M1011" s="204"/>
      <c r="N1011" s="205"/>
      <c r="O1011" s="205"/>
      <c r="P1011" s="205"/>
      <c r="Q1011" s="205"/>
      <c r="R1011" s="205"/>
      <c r="S1011" s="205"/>
      <c r="T1011" s="206"/>
      <c r="AT1011" s="207" t="s">
        <v>248</v>
      </c>
      <c r="AU1011" s="207" t="s">
        <v>78</v>
      </c>
      <c r="AV1011" s="13" t="s">
        <v>76</v>
      </c>
      <c r="AW1011" s="13" t="s">
        <v>31</v>
      </c>
      <c r="AX1011" s="13" t="s">
        <v>69</v>
      </c>
      <c r="AY1011" s="207" t="s">
        <v>231</v>
      </c>
    </row>
    <row r="1012" spans="1:65" s="14" customFormat="1" ht="11.25">
      <c r="B1012" s="208"/>
      <c r="C1012" s="209"/>
      <c r="D1012" s="193" t="s">
        <v>248</v>
      </c>
      <c r="E1012" s="210" t="s">
        <v>19</v>
      </c>
      <c r="F1012" s="211" t="s">
        <v>2409</v>
      </c>
      <c r="G1012" s="209"/>
      <c r="H1012" s="212">
        <v>5.0789999999999997</v>
      </c>
      <c r="I1012" s="213"/>
      <c r="J1012" s="209"/>
      <c r="K1012" s="209"/>
      <c r="L1012" s="214"/>
      <c r="M1012" s="215"/>
      <c r="N1012" s="216"/>
      <c r="O1012" s="216"/>
      <c r="P1012" s="216"/>
      <c r="Q1012" s="216"/>
      <c r="R1012" s="216"/>
      <c r="S1012" s="216"/>
      <c r="T1012" s="217"/>
      <c r="AT1012" s="218" t="s">
        <v>248</v>
      </c>
      <c r="AU1012" s="218" t="s">
        <v>78</v>
      </c>
      <c r="AV1012" s="14" t="s">
        <v>78</v>
      </c>
      <c r="AW1012" s="14" t="s">
        <v>31</v>
      </c>
      <c r="AX1012" s="14" t="s">
        <v>69</v>
      </c>
      <c r="AY1012" s="218" t="s">
        <v>231</v>
      </c>
    </row>
    <row r="1013" spans="1:65" s="15" customFormat="1" ht="11.25">
      <c r="B1013" s="219"/>
      <c r="C1013" s="220"/>
      <c r="D1013" s="193" t="s">
        <v>248</v>
      </c>
      <c r="E1013" s="221" t="s">
        <v>19</v>
      </c>
      <c r="F1013" s="222" t="s">
        <v>260</v>
      </c>
      <c r="G1013" s="220"/>
      <c r="H1013" s="223">
        <v>41.017999999999994</v>
      </c>
      <c r="I1013" s="224"/>
      <c r="J1013" s="220"/>
      <c r="K1013" s="220"/>
      <c r="L1013" s="225"/>
      <c r="M1013" s="226"/>
      <c r="N1013" s="227"/>
      <c r="O1013" s="227"/>
      <c r="P1013" s="227"/>
      <c r="Q1013" s="227"/>
      <c r="R1013" s="227"/>
      <c r="S1013" s="227"/>
      <c r="T1013" s="228"/>
      <c r="AT1013" s="229" t="s">
        <v>248</v>
      </c>
      <c r="AU1013" s="229" t="s">
        <v>78</v>
      </c>
      <c r="AV1013" s="15" t="s">
        <v>238</v>
      </c>
      <c r="AW1013" s="15" t="s">
        <v>31</v>
      </c>
      <c r="AX1013" s="15" t="s">
        <v>76</v>
      </c>
      <c r="AY1013" s="229" t="s">
        <v>231</v>
      </c>
    </row>
    <row r="1014" spans="1:65" s="2" customFormat="1" ht="16.5" customHeight="1">
      <c r="A1014" s="36"/>
      <c r="B1014" s="37"/>
      <c r="C1014" s="247" t="s">
        <v>2410</v>
      </c>
      <c r="D1014" s="247" t="s">
        <v>638</v>
      </c>
      <c r="E1014" s="248" t="s">
        <v>2411</v>
      </c>
      <c r="F1014" s="249" t="s">
        <v>2412</v>
      </c>
      <c r="G1014" s="250" t="s">
        <v>342</v>
      </c>
      <c r="H1014" s="251">
        <v>45.12</v>
      </c>
      <c r="I1014" s="252"/>
      <c r="J1014" s="253">
        <f>ROUND(I1014*H1014,2)</f>
        <v>0</v>
      </c>
      <c r="K1014" s="249" t="s">
        <v>244</v>
      </c>
      <c r="L1014" s="254"/>
      <c r="M1014" s="255" t="s">
        <v>19</v>
      </c>
      <c r="N1014" s="256" t="s">
        <v>40</v>
      </c>
      <c r="O1014" s="66"/>
      <c r="P1014" s="189">
        <f>O1014*H1014</f>
        <v>0</v>
      </c>
      <c r="Q1014" s="189">
        <v>5.0000000000000002E-5</v>
      </c>
      <c r="R1014" s="189">
        <f>Q1014*H1014</f>
        <v>2.2560000000000002E-3</v>
      </c>
      <c r="S1014" s="189">
        <v>0</v>
      </c>
      <c r="T1014" s="190">
        <f>S1014*H1014</f>
        <v>0</v>
      </c>
      <c r="U1014" s="36"/>
      <c r="V1014" s="36"/>
      <c r="W1014" s="36"/>
      <c r="X1014" s="36"/>
      <c r="Y1014" s="36"/>
      <c r="Z1014" s="36"/>
      <c r="AA1014" s="36"/>
      <c r="AB1014" s="36"/>
      <c r="AC1014" s="36"/>
      <c r="AD1014" s="36"/>
      <c r="AE1014" s="36"/>
      <c r="AR1014" s="191" t="s">
        <v>423</v>
      </c>
      <c r="AT1014" s="191" t="s">
        <v>638</v>
      </c>
      <c r="AU1014" s="191" t="s">
        <v>78</v>
      </c>
      <c r="AY1014" s="19" t="s">
        <v>231</v>
      </c>
      <c r="BE1014" s="192">
        <f>IF(N1014="základní",J1014,0)</f>
        <v>0</v>
      </c>
      <c r="BF1014" s="192">
        <f>IF(N1014="snížená",J1014,0)</f>
        <v>0</v>
      </c>
      <c r="BG1014" s="192">
        <f>IF(N1014="zákl. přenesená",J1014,0)</f>
        <v>0</v>
      </c>
      <c r="BH1014" s="192">
        <f>IF(N1014="sníž. přenesená",J1014,0)</f>
        <v>0</v>
      </c>
      <c r="BI1014" s="192">
        <f>IF(N1014="nulová",J1014,0)</f>
        <v>0</v>
      </c>
      <c r="BJ1014" s="19" t="s">
        <v>76</v>
      </c>
      <c r="BK1014" s="192">
        <f>ROUND(I1014*H1014,2)</f>
        <v>0</v>
      </c>
      <c r="BL1014" s="19" t="s">
        <v>331</v>
      </c>
      <c r="BM1014" s="191" t="s">
        <v>2413</v>
      </c>
    </row>
    <row r="1015" spans="1:65" s="14" customFormat="1" ht="11.25">
      <c r="B1015" s="208"/>
      <c r="C1015" s="209"/>
      <c r="D1015" s="193" t="s">
        <v>248</v>
      </c>
      <c r="E1015" s="210" t="s">
        <v>19</v>
      </c>
      <c r="F1015" s="211" t="s">
        <v>2414</v>
      </c>
      <c r="G1015" s="209"/>
      <c r="H1015" s="212">
        <v>45.12</v>
      </c>
      <c r="I1015" s="213"/>
      <c r="J1015" s="209"/>
      <c r="K1015" s="209"/>
      <c r="L1015" s="214"/>
      <c r="M1015" s="215"/>
      <c r="N1015" s="216"/>
      <c r="O1015" s="216"/>
      <c r="P1015" s="216"/>
      <c r="Q1015" s="216"/>
      <c r="R1015" s="216"/>
      <c r="S1015" s="216"/>
      <c r="T1015" s="217"/>
      <c r="AT1015" s="218" t="s">
        <v>248</v>
      </c>
      <c r="AU1015" s="218" t="s">
        <v>78</v>
      </c>
      <c r="AV1015" s="14" t="s">
        <v>78</v>
      </c>
      <c r="AW1015" s="14" t="s">
        <v>31</v>
      </c>
      <c r="AX1015" s="14" t="s">
        <v>76</v>
      </c>
      <c r="AY1015" s="218" t="s">
        <v>231</v>
      </c>
    </row>
    <row r="1016" spans="1:65" s="2" customFormat="1" ht="37.9" customHeight="1">
      <c r="A1016" s="36"/>
      <c r="B1016" s="37"/>
      <c r="C1016" s="180" t="s">
        <v>2415</v>
      </c>
      <c r="D1016" s="180" t="s">
        <v>234</v>
      </c>
      <c r="E1016" s="181" t="s">
        <v>2416</v>
      </c>
      <c r="F1016" s="182" t="s">
        <v>2417</v>
      </c>
      <c r="G1016" s="183" t="s">
        <v>243</v>
      </c>
      <c r="H1016" s="184">
        <v>85.507000000000005</v>
      </c>
      <c r="I1016" s="185"/>
      <c r="J1016" s="186">
        <f>ROUND(I1016*H1016,2)</f>
        <v>0</v>
      </c>
      <c r="K1016" s="182" t="s">
        <v>244</v>
      </c>
      <c r="L1016" s="41"/>
      <c r="M1016" s="187" t="s">
        <v>19</v>
      </c>
      <c r="N1016" s="188" t="s">
        <v>40</v>
      </c>
      <c r="O1016" s="66"/>
      <c r="P1016" s="189">
        <f>O1016*H1016</f>
        <v>0</v>
      </c>
      <c r="Q1016" s="189">
        <v>2.8E-3</v>
      </c>
      <c r="R1016" s="189">
        <f>Q1016*H1016</f>
        <v>0.23941960000000001</v>
      </c>
      <c r="S1016" s="189">
        <v>0</v>
      </c>
      <c r="T1016" s="190">
        <f>S1016*H1016</f>
        <v>0</v>
      </c>
      <c r="U1016" s="36"/>
      <c r="V1016" s="36"/>
      <c r="W1016" s="36"/>
      <c r="X1016" s="36"/>
      <c r="Y1016" s="36"/>
      <c r="Z1016" s="36"/>
      <c r="AA1016" s="36"/>
      <c r="AB1016" s="36"/>
      <c r="AC1016" s="36"/>
      <c r="AD1016" s="36"/>
      <c r="AE1016" s="36"/>
      <c r="AR1016" s="191" t="s">
        <v>331</v>
      </c>
      <c r="AT1016" s="191" t="s">
        <v>234</v>
      </c>
      <c r="AU1016" s="191" t="s">
        <v>78</v>
      </c>
      <c r="AY1016" s="19" t="s">
        <v>231</v>
      </c>
      <c r="BE1016" s="192">
        <f>IF(N1016="základní",J1016,0)</f>
        <v>0</v>
      </c>
      <c r="BF1016" s="192">
        <f>IF(N1016="snížená",J1016,0)</f>
        <v>0</v>
      </c>
      <c r="BG1016" s="192">
        <f>IF(N1016="zákl. přenesená",J1016,0)</f>
        <v>0</v>
      </c>
      <c r="BH1016" s="192">
        <f>IF(N1016="sníž. přenesená",J1016,0)</f>
        <v>0</v>
      </c>
      <c r="BI1016" s="192">
        <f>IF(N1016="nulová",J1016,0)</f>
        <v>0</v>
      </c>
      <c r="BJ1016" s="19" t="s">
        <v>76</v>
      </c>
      <c r="BK1016" s="192">
        <f>ROUND(I1016*H1016,2)</f>
        <v>0</v>
      </c>
      <c r="BL1016" s="19" t="s">
        <v>331</v>
      </c>
      <c r="BM1016" s="191" t="s">
        <v>2418</v>
      </c>
    </row>
    <row r="1017" spans="1:65" s="13" customFormat="1" ht="11.25">
      <c r="B1017" s="198"/>
      <c r="C1017" s="199"/>
      <c r="D1017" s="193" t="s">
        <v>248</v>
      </c>
      <c r="E1017" s="200" t="s">
        <v>19</v>
      </c>
      <c r="F1017" s="201" t="s">
        <v>2375</v>
      </c>
      <c r="G1017" s="199"/>
      <c r="H1017" s="200" t="s">
        <v>19</v>
      </c>
      <c r="I1017" s="202"/>
      <c r="J1017" s="199"/>
      <c r="K1017" s="199"/>
      <c r="L1017" s="203"/>
      <c r="M1017" s="204"/>
      <c r="N1017" s="205"/>
      <c r="O1017" s="205"/>
      <c r="P1017" s="205"/>
      <c r="Q1017" s="205"/>
      <c r="R1017" s="205"/>
      <c r="S1017" s="205"/>
      <c r="T1017" s="206"/>
      <c r="AT1017" s="207" t="s">
        <v>248</v>
      </c>
      <c r="AU1017" s="207" t="s">
        <v>78</v>
      </c>
      <c r="AV1017" s="13" t="s">
        <v>76</v>
      </c>
      <c r="AW1017" s="13" t="s">
        <v>31</v>
      </c>
      <c r="AX1017" s="13" t="s">
        <v>69</v>
      </c>
      <c r="AY1017" s="207" t="s">
        <v>231</v>
      </c>
    </row>
    <row r="1018" spans="1:65" s="14" customFormat="1" ht="22.5">
      <c r="B1018" s="208"/>
      <c r="C1018" s="209"/>
      <c r="D1018" s="193" t="s">
        <v>248</v>
      </c>
      <c r="E1018" s="210" t="s">
        <v>19</v>
      </c>
      <c r="F1018" s="211" t="s">
        <v>2376</v>
      </c>
      <c r="G1018" s="209"/>
      <c r="H1018" s="212">
        <v>19.164000000000001</v>
      </c>
      <c r="I1018" s="213"/>
      <c r="J1018" s="209"/>
      <c r="K1018" s="209"/>
      <c r="L1018" s="214"/>
      <c r="M1018" s="215"/>
      <c r="N1018" s="216"/>
      <c r="O1018" s="216"/>
      <c r="P1018" s="216"/>
      <c r="Q1018" s="216"/>
      <c r="R1018" s="216"/>
      <c r="S1018" s="216"/>
      <c r="T1018" s="217"/>
      <c r="AT1018" s="218" t="s">
        <v>248</v>
      </c>
      <c r="AU1018" s="218" t="s">
        <v>78</v>
      </c>
      <c r="AV1018" s="14" t="s">
        <v>78</v>
      </c>
      <c r="AW1018" s="14" t="s">
        <v>31</v>
      </c>
      <c r="AX1018" s="14" t="s">
        <v>69</v>
      </c>
      <c r="AY1018" s="218" t="s">
        <v>231</v>
      </c>
    </row>
    <row r="1019" spans="1:65" s="13" customFormat="1" ht="11.25">
      <c r="B1019" s="198"/>
      <c r="C1019" s="199"/>
      <c r="D1019" s="193" t="s">
        <v>248</v>
      </c>
      <c r="E1019" s="200" t="s">
        <v>19</v>
      </c>
      <c r="F1019" s="201" t="s">
        <v>1507</v>
      </c>
      <c r="G1019" s="199"/>
      <c r="H1019" s="200" t="s">
        <v>19</v>
      </c>
      <c r="I1019" s="202"/>
      <c r="J1019" s="199"/>
      <c r="K1019" s="199"/>
      <c r="L1019" s="203"/>
      <c r="M1019" s="204"/>
      <c r="N1019" s="205"/>
      <c r="O1019" s="205"/>
      <c r="P1019" s="205"/>
      <c r="Q1019" s="205"/>
      <c r="R1019" s="205"/>
      <c r="S1019" s="205"/>
      <c r="T1019" s="206"/>
      <c r="AT1019" s="207" t="s">
        <v>248</v>
      </c>
      <c r="AU1019" s="207" t="s">
        <v>78</v>
      </c>
      <c r="AV1019" s="13" t="s">
        <v>76</v>
      </c>
      <c r="AW1019" s="13" t="s">
        <v>31</v>
      </c>
      <c r="AX1019" s="13" t="s">
        <v>69</v>
      </c>
      <c r="AY1019" s="207" t="s">
        <v>231</v>
      </c>
    </row>
    <row r="1020" spans="1:65" s="14" customFormat="1" ht="11.25">
      <c r="B1020" s="208"/>
      <c r="C1020" s="209"/>
      <c r="D1020" s="193" t="s">
        <v>248</v>
      </c>
      <c r="E1020" s="210" t="s">
        <v>19</v>
      </c>
      <c r="F1020" s="211" t="s">
        <v>2377</v>
      </c>
      <c r="G1020" s="209"/>
      <c r="H1020" s="212">
        <v>9.4990000000000006</v>
      </c>
      <c r="I1020" s="213"/>
      <c r="J1020" s="209"/>
      <c r="K1020" s="209"/>
      <c r="L1020" s="214"/>
      <c r="M1020" s="215"/>
      <c r="N1020" s="216"/>
      <c r="O1020" s="216"/>
      <c r="P1020" s="216"/>
      <c r="Q1020" s="216"/>
      <c r="R1020" s="216"/>
      <c r="S1020" s="216"/>
      <c r="T1020" s="217"/>
      <c r="AT1020" s="218" t="s">
        <v>248</v>
      </c>
      <c r="AU1020" s="218" t="s">
        <v>78</v>
      </c>
      <c r="AV1020" s="14" t="s">
        <v>78</v>
      </c>
      <c r="AW1020" s="14" t="s">
        <v>31</v>
      </c>
      <c r="AX1020" s="14" t="s">
        <v>69</v>
      </c>
      <c r="AY1020" s="218" t="s">
        <v>231</v>
      </c>
    </row>
    <row r="1021" spans="1:65" s="13" customFormat="1" ht="11.25">
      <c r="B1021" s="198"/>
      <c r="C1021" s="199"/>
      <c r="D1021" s="193" t="s">
        <v>248</v>
      </c>
      <c r="E1021" s="200" t="s">
        <v>19</v>
      </c>
      <c r="F1021" s="201" t="s">
        <v>2378</v>
      </c>
      <c r="G1021" s="199"/>
      <c r="H1021" s="200" t="s">
        <v>19</v>
      </c>
      <c r="I1021" s="202"/>
      <c r="J1021" s="199"/>
      <c r="K1021" s="199"/>
      <c r="L1021" s="203"/>
      <c r="M1021" s="204"/>
      <c r="N1021" s="205"/>
      <c r="O1021" s="205"/>
      <c r="P1021" s="205"/>
      <c r="Q1021" s="205"/>
      <c r="R1021" s="205"/>
      <c r="S1021" s="205"/>
      <c r="T1021" s="206"/>
      <c r="AT1021" s="207" t="s">
        <v>248</v>
      </c>
      <c r="AU1021" s="207" t="s">
        <v>78</v>
      </c>
      <c r="AV1021" s="13" t="s">
        <v>76</v>
      </c>
      <c r="AW1021" s="13" t="s">
        <v>31</v>
      </c>
      <c r="AX1021" s="13" t="s">
        <v>69</v>
      </c>
      <c r="AY1021" s="207" t="s">
        <v>231</v>
      </c>
    </row>
    <row r="1022" spans="1:65" s="14" customFormat="1" ht="11.25">
      <c r="B1022" s="208"/>
      <c r="C1022" s="209"/>
      <c r="D1022" s="193" t="s">
        <v>248</v>
      </c>
      <c r="E1022" s="210" t="s">
        <v>19</v>
      </c>
      <c r="F1022" s="211" t="s">
        <v>2379</v>
      </c>
      <c r="G1022" s="209"/>
      <c r="H1022" s="212">
        <v>8.2690000000000001</v>
      </c>
      <c r="I1022" s="213"/>
      <c r="J1022" s="209"/>
      <c r="K1022" s="209"/>
      <c r="L1022" s="214"/>
      <c r="M1022" s="215"/>
      <c r="N1022" s="216"/>
      <c r="O1022" s="216"/>
      <c r="P1022" s="216"/>
      <c r="Q1022" s="216"/>
      <c r="R1022" s="216"/>
      <c r="S1022" s="216"/>
      <c r="T1022" s="217"/>
      <c r="AT1022" s="218" t="s">
        <v>248</v>
      </c>
      <c r="AU1022" s="218" t="s">
        <v>78</v>
      </c>
      <c r="AV1022" s="14" t="s">
        <v>78</v>
      </c>
      <c r="AW1022" s="14" t="s">
        <v>31</v>
      </c>
      <c r="AX1022" s="14" t="s">
        <v>69</v>
      </c>
      <c r="AY1022" s="218" t="s">
        <v>231</v>
      </c>
    </row>
    <row r="1023" spans="1:65" s="13" customFormat="1" ht="11.25">
      <c r="B1023" s="198"/>
      <c r="C1023" s="199"/>
      <c r="D1023" s="193" t="s">
        <v>248</v>
      </c>
      <c r="E1023" s="200" t="s">
        <v>19</v>
      </c>
      <c r="F1023" s="201" t="s">
        <v>1509</v>
      </c>
      <c r="G1023" s="199"/>
      <c r="H1023" s="200" t="s">
        <v>19</v>
      </c>
      <c r="I1023" s="202"/>
      <c r="J1023" s="199"/>
      <c r="K1023" s="199"/>
      <c r="L1023" s="203"/>
      <c r="M1023" s="204"/>
      <c r="N1023" s="205"/>
      <c r="O1023" s="205"/>
      <c r="P1023" s="205"/>
      <c r="Q1023" s="205"/>
      <c r="R1023" s="205"/>
      <c r="S1023" s="205"/>
      <c r="T1023" s="206"/>
      <c r="AT1023" s="207" t="s">
        <v>248</v>
      </c>
      <c r="AU1023" s="207" t="s">
        <v>78</v>
      </c>
      <c r="AV1023" s="13" t="s">
        <v>76</v>
      </c>
      <c r="AW1023" s="13" t="s">
        <v>31</v>
      </c>
      <c r="AX1023" s="13" t="s">
        <v>69</v>
      </c>
      <c r="AY1023" s="207" t="s">
        <v>231</v>
      </c>
    </row>
    <row r="1024" spans="1:65" s="14" customFormat="1" ht="11.25">
      <c r="B1024" s="208"/>
      <c r="C1024" s="209"/>
      <c r="D1024" s="193" t="s">
        <v>248</v>
      </c>
      <c r="E1024" s="210" t="s">
        <v>19</v>
      </c>
      <c r="F1024" s="211" t="s">
        <v>2380</v>
      </c>
      <c r="G1024" s="209"/>
      <c r="H1024" s="212">
        <v>17.064</v>
      </c>
      <c r="I1024" s="213"/>
      <c r="J1024" s="209"/>
      <c r="K1024" s="209"/>
      <c r="L1024" s="214"/>
      <c r="M1024" s="215"/>
      <c r="N1024" s="216"/>
      <c r="O1024" s="216"/>
      <c r="P1024" s="216"/>
      <c r="Q1024" s="216"/>
      <c r="R1024" s="216"/>
      <c r="S1024" s="216"/>
      <c r="T1024" s="217"/>
      <c r="AT1024" s="218" t="s">
        <v>248</v>
      </c>
      <c r="AU1024" s="218" t="s">
        <v>78</v>
      </c>
      <c r="AV1024" s="14" t="s">
        <v>78</v>
      </c>
      <c r="AW1024" s="14" t="s">
        <v>31</v>
      </c>
      <c r="AX1024" s="14" t="s">
        <v>69</v>
      </c>
      <c r="AY1024" s="218" t="s">
        <v>231</v>
      </c>
    </row>
    <row r="1025" spans="1:65" s="13" customFormat="1" ht="11.25">
      <c r="B1025" s="198"/>
      <c r="C1025" s="199"/>
      <c r="D1025" s="193" t="s">
        <v>248</v>
      </c>
      <c r="E1025" s="200" t="s">
        <v>19</v>
      </c>
      <c r="F1025" s="201" t="s">
        <v>1513</v>
      </c>
      <c r="G1025" s="199"/>
      <c r="H1025" s="200" t="s">
        <v>19</v>
      </c>
      <c r="I1025" s="202"/>
      <c r="J1025" s="199"/>
      <c r="K1025" s="199"/>
      <c r="L1025" s="203"/>
      <c r="M1025" s="204"/>
      <c r="N1025" s="205"/>
      <c r="O1025" s="205"/>
      <c r="P1025" s="205"/>
      <c r="Q1025" s="205"/>
      <c r="R1025" s="205"/>
      <c r="S1025" s="205"/>
      <c r="T1025" s="206"/>
      <c r="AT1025" s="207" t="s">
        <v>248</v>
      </c>
      <c r="AU1025" s="207" t="s">
        <v>78</v>
      </c>
      <c r="AV1025" s="13" t="s">
        <v>76</v>
      </c>
      <c r="AW1025" s="13" t="s">
        <v>31</v>
      </c>
      <c r="AX1025" s="13" t="s">
        <v>69</v>
      </c>
      <c r="AY1025" s="207" t="s">
        <v>231</v>
      </c>
    </row>
    <row r="1026" spans="1:65" s="14" customFormat="1" ht="11.25">
      <c r="B1026" s="208"/>
      <c r="C1026" s="209"/>
      <c r="D1026" s="193" t="s">
        <v>248</v>
      </c>
      <c r="E1026" s="210" t="s">
        <v>19</v>
      </c>
      <c r="F1026" s="211" t="s">
        <v>2381</v>
      </c>
      <c r="G1026" s="209"/>
      <c r="H1026" s="212">
        <v>18.687000000000001</v>
      </c>
      <c r="I1026" s="213"/>
      <c r="J1026" s="209"/>
      <c r="K1026" s="209"/>
      <c r="L1026" s="214"/>
      <c r="M1026" s="215"/>
      <c r="N1026" s="216"/>
      <c r="O1026" s="216"/>
      <c r="P1026" s="216"/>
      <c r="Q1026" s="216"/>
      <c r="R1026" s="216"/>
      <c r="S1026" s="216"/>
      <c r="T1026" s="217"/>
      <c r="AT1026" s="218" t="s">
        <v>248</v>
      </c>
      <c r="AU1026" s="218" t="s">
        <v>78</v>
      </c>
      <c r="AV1026" s="14" t="s">
        <v>78</v>
      </c>
      <c r="AW1026" s="14" t="s">
        <v>31</v>
      </c>
      <c r="AX1026" s="14" t="s">
        <v>69</v>
      </c>
      <c r="AY1026" s="218" t="s">
        <v>231</v>
      </c>
    </row>
    <row r="1027" spans="1:65" s="13" customFormat="1" ht="11.25">
      <c r="B1027" s="198"/>
      <c r="C1027" s="199"/>
      <c r="D1027" s="193" t="s">
        <v>248</v>
      </c>
      <c r="E1027" s="200" t="s">
        <v>19</v>
      </c>
      <c r="F1027" s="201" t="s">
        <v>2382</v>
      </c>
      <c r="G1027" s="199"/>
      <c r="H1027" s="200" t="s">
        <v>19</v>
      </c>
      <c r="I1027" s="202"/>
      <c r="J1027" s="199"/>
      <c r="K1027" s="199"/>
      <c r="L1027" s="203"/>
      <c r="M1027" s="204"/>
      <c r="N1027" s="205"/>
      <c r="O1027" s="205"/>
      <c r="P1027" s="205"/>
      <c r="Q1027" s="205"/>
      <c r="R1027" s="205"/>
      <c r="S1027" s="205"/>
      <c r="T1027" s="206"/>
      <c r="AT1027" s="207" t="s">
        <v>248</v>
      </c>
      <c r="AU1027" s="207" t="s">
        <v>78</v>
      </c>
      <c r="AV1027" s="13" t="s">
        <v>76</v>
      </c>
      <c r="AW1027" s="13" t="s">
        <v>31</v>
      </c>
      <c r="AX1027" s="13" t="s">
        <v>69</v>
      </c>
      <c r="AY1027" s="207" t="s">
        <v>231</v>
      </c>
    </row>
    <row r="1028" spans="1:65" s="14" customFormat="1" ht="11.25">
      <c r="B1028" s="208"/>
      <c r="C1028" s="209"/>
      <c r="D1028" s="193" t="s">
        <v>248</v>
      </c>
      <c r="E1028" s="210" t="s">
        <v>19</v>
      </c>
      <c r="F1028" s="211" t="s">
        <v>2383</v>
      </c>
      <c r="G1028" s="209"/>
      <c r="H1028" s="212">
        <v>12.824</v>
      </c>
      <c r="I1028" s="213"/>
      <c r="J1028" s="209"/>
      <c r="K1028" s="209"/>
      <c r="L1028" s="214"/>
      <c r="M1028" s="215"/>
      <c r="N1028" s="216"/>
      <c r="O1028" s="216"/>
      <c r="P1028" s="216"/>
      <c r="Q1028" s="216"/>
      <c r="R1028" s="216"/>
      <c r="S1028" s="216"/>
      <c r="T1028" s="217"/>
      <c r="AT1028" s="218" t="s">
        <v>248</v>
      </c>
      <c r="AU1028" s="218" t="s">
        <v>78</v>
      </c>
      <c r="AV1028" s="14" t="s">
        <v>78</v>
      </c>
      <c r="AW1028" s="14" t="s">
        <v>31</v>
      </c>
      <c r="AX1028" s="14" t="s">
        <v>69</v>
      </c>
      <c r="AY1028" s="218" t="s">
        <v>231</v>
      </c>
    </row>
    <row r="1029" spans="1:65" s="15" customFormat="1" ht="11.25">
      <c r="B1029" s="219"/>
      <c r="C1029" s="220"/>
      <c r="D1029" s="193" t="s">
        <v>248</v>
      </c>
      <c r="E1029" s="221" t="s">
        <v>19</v>
      </c>
      <c r="F1029" s="222" t="s">
        <v>260</v>
      </c>
      <c r="G1029" s="220"/>
      <c r="H1029" s="223">
        <v>85.507000000000005</v>
      </c>
      <c r="I1029" s="224"/>
      <c r="J1029" s="220"/>
      <c r="K1029" s="220"/>
      <c r="L1029" s="225"/>
      <c r="M1029" s="226"/>
      <c r="N1029" s="227"/>
      <c r="O1029" s="227"/>
      <c r="P1029" s="227"/>
      <c r="Q1029" s="227"/>
      <c r="R1029" s="227"/>
      <c r="S1029" s="227"/>
      <c r="T1029" s="228"/>
      <c r="AT1029" s="229" t="s">
        <v>248</v>
      </c>
      <c r="AU1029" s="229" t="s">
        <v>78</v>
      </c>
      <c r="AV1029" s="15" t="s">
        <v>238</v>
      </c>
      <c r="AW1029" s="15" t="s">
        <v>31</v>
      </c>
      <c r="AX1029" s="15" t="s">
        <v>76</v>
      </c>
      <c r="AY1029" s="229" t="s">
        <v>231</v>
      </c>
    </row>
    <row r="1030" spans="1:65" s="2" customFormat="1" ht="16.5" customHeight="1">
      <c r="A1030" s="36"/>
      <c r="B1030" s="37"/>
      <c r="C1030" s="247" t="s">
        <v>2419</v>
      </c>
      <c r="D1030" s="247" t="s">
        <v>638</v>
      </c>
      <c r="E1030" s="248" t="s">
        <v>2420</v>
      </c>
      <c r="F1030" s="249" t="s">
        <v>2421</v>
      </c>
      <c r="G1030" s="250" t="s">
        <v>237</v>
      </c>
      <c r="H1030" s="251">
        <v>98.332999999999998</v>
      </c>
      <c r="I1030" s="252"/>
      <c r="J1030" s="253">
        <f>ROUND(I1030*H1030,2)</f>
        <v>0</v>
      </c>
      <c r="K1030" s="249" t="s">
        <v>19</v>
      </c>
      <c r="L1030" s="254"/>
      <c r="M1030" s="255" t="s">
        <v>19</v>
      </c>
      <c r="N1030" s="256" t="s">
        <v>40</v>
      </c>
      <c r="O1030" s="66"/>
      <c r="P1030" s="189">
        <f>O1030*H1030</f>
        <v>0</v>
      </c>
      <c r="Q1030" s="189">
        <v>1.8699999999999999E-3</v>
      </c>
      <c r="R1030" s="189">
        <f>Q1030*H1030</f>
        <v>0.18388270999999998</v>
      </c>
      <c r="S1030" s="189">
        <v>0</v>
      </c>
      <c r="T1030" s="190">
        <f>S1030*H1030</f>
        <v>0</v>
      </c>
      <c r="U1030" s="36"/>
      <c r="V1030" s="36"/>
      <c r="W1030" s="36"/>
      <c r="X1030" s="36"/>
      <c r="Y1030" s="36"/>
      <c r="Z1030" s="36"/>
      <c r="AA1030" s="36"/>
      <c r="AB1030" s="36"/>
      <c r="AC1030" s="36"/>
      <c r="AD1030" s="36"/>
      <c r="AE1030" s="36"/>
      <c r="AR1030" s="191" t="s">
        <v>423</v>
      </c>
      <c r="AT1030" s="191" t="s">
        <v>638</v>
      </c>
      <c r="AU1030" s="191" t="s">
        <v>78</v>
      </c>
      <c r="AY1030" s="19" t="s">
        <v>231</v>
      </c>
      <c r="BE1030" s="192">
        <f>IF(N1030="základní",J1030,0)</f>
        <v>0</v>
      </c>
      <c r="BF1030" s="192">
        <f>IF(N1030="snížená",J1030,0)</f>
        <v>0</v>
      </c>
      <c r="BG1030" s="192">
        <f>IF(N1030="zákl. přenesená",J1030,0)</f>
        <v>0</v>
      </c>
      <c r="BH1030" s="192">
        <f>IF(N1030="sníž. přenesená",J1030,0)</f>
        <v>0</v>
      </c>
      <c r="BI1030" s="192">
        <f>IF(N1030="nulová",J1030,0)</f>
        <v>0</v>
      </c>
      <c r="BJ1030" s="19" t="s">
        <v>76</v>
      </c>
      <c r="BK1030" s="192">
        <f>ROUND(I1030*H1030,2)</f>
        <v>0</v>
      </c>
      <c r="BL1030" s="19" t="s">
        <v>331</v>
      </c>
      <c r="BM1030" s="191" t="s">
        <v>2422</v>
      </c>
    </row>
    <row r="1031" spans="1:65" s="14" customFormat="1" ht="11.25">
      <c r="B1031" s="208"/>
      <c r="C1031" s="209"/>
      <c r="D1031" s="193" t="s">
        <v>248</v>
      </c>
      <c r="E1031" s="210" t="s">
        <v>19</v>
      </c>
      <c r="F1031" s="211" t="s">
        <v>2423</v>
      </c>
      <c r="G1031" s="209"/>
      <c r="H1031" s="212">
        <v>98.332999999999998</v>
      </c>
      <c r="I1031" s="213"/>
      <c r="J1031" s="209"/>
      <c r="K1031" s="209"/>
      <c r="L1031" s="214"/>
      <c r="M1031" s="215"/>
      <c r="N1031" s="216"/>
      <c r="O1031" s="216"/>
      <c r="P1031" s="216"/>
      <c r="Q1031" s="216"/>
      <c r="R1031" s="216"/>
      <c r="S1031" s="216"/>
      <c r="T1031" s="217"/>
      <c r="AT1031" s="218" t="s">
        <v>248</v>
      </c>
      <c r="AU1031" s="218" t="s">
        <v>78</v>
      </c>
      <c r="AV1031" s="14" t="s">
        <v>78</v>
      </c>
      <c r="AW1031" s="14" t="s">
        <v>31</v>
      </c>
      <c r="AX1031" s="14" t="s">
        <v>76</v>
      </c>
      <c r="AY1031" s="218" t="s">
        <v>231</v>
      </c>
    </row>
    <row r="1032" spans="1:65" s="2" customFormat="1" ht="37.9" customHeight="1">
      <c r="A1032" s="36"/>
      <c r="B1032" s="37"/>
      <c r="C1032" s="180" t="s">
        <v>2424</v>
      </c>
      <c r="D1032" s="180" t="s">
        <v>234</v>
      </c>
      <c r="E1032" s="181" t="s">
        <v>2425</v>
      </c>
      <c r="F1032" s="182" t="s">
        <v>2426</v>
      </c>
      <c r="G1032" s="183" t="s">
        <v>243</v>
      </c>
      <c r="H1032" s="184">
        <v>85.507000000000005</v>
      </c>
      <c r="I1032" s="185"/>
      <c r="J1032" s="186">
        <f>ROUND(I1032*H1032,2)</f>
        <v>0</v>
      </c>
      <c r="K1032" s="182" t="s">
        <v>244</v>
      </c>
      <c r="L1032" s="41"/>
      <c r="M1032" s="187" t="s">
        <v>19</v>
      </c>
      <c r="N1032" s="188" t="s">
        <v>40</v>
      </c>
      <c r="O1032" s="66"/>
      <c r="P1032" s="189">
        <f>O1032*H1032</f>
        <v>0</v>
      </c>
      <c r="Q1032" s="189">
        <v>3.0899999999999999E-3</v>
      </c>
      <c r="R1032" s="189">
        <f>Q1032*H1032</f>
        <v>0.26421663000000001</v>
      </c>
      <c r="S1032" s="189">
        <v>0</v>
      </c>
      <c r="T1032" s="190">
        <f>S1032*H1032</f>
        <v>0</v>
      </c>
      <c r="U1032" s="36"/>
      <c r="V1032" s="36"/>
      <c r="W1032" s="36"/>
      <c r="X1032" s="36"/>
      <c r="Y1032" s="36"/>
      <c r="Z1032" s="36"/>
      <c r="AA1032" s="36"/>
      <c r="AB1032" s="36"/>
      <c r="AC1032" s="36"/>
      <c r="AD1032" s="36"/>
      <c r="AE1032" s="36"/>
      <c r="AR1032" s="191" t="s">
        <v>331</v>
      </c>
      <c r="AT1032" s="191" t="s">
        <v>234</v>
      </c>
      <c r="AU1032" s="191" t="s">
        <v>78</v>
      </c>
      <c r="AY1032" s="19" t="s">
        <v>231</v>
      </c>
      <c r="BE1032" s="192">
        <f>IF(N1032="základní",J1032,0)</f>
        <v>0</v>
      </c>
      <c r="BF1032" s="192">
        <f>IF(N1032="snížená",J1032,0)</f>
        <v>0</v>
      </c>
      <c r="BG1032" s="192">
        <f>IF(N1032="zákl. přenesená",J1032,0)</f>
        <v>0</v>
      </c>
      <c r="BH1032" s="192">
        <f>IF(N1032="sníž. přenesená",J1032,0)</f>
        <v>0</v>
      </c>
      <c r="BI1032" s="192">
        <f>IF(N1032="nulová",J1032,0)</f>
        <v>0</v>
      </c>
      <c r="BJ1032" s="19" t="s">
        <v>76</v>
      </c>
      <c r="BK1032" s="192">
        <f>ROUND(I1032*H1032,2)</f>
        <v>0</v>
      </c>
      <c r="BL1032" s="19" t="s">
        <v>331</v>
      </c>
      <c r="BM1032" s="191" t="s">
        <v>2427</v>
      </c>
    </row>
    <row r="1033" spans="1:65" s="2" customFormat="1" ht="24.2" customHeight="1">
      <c r="A1033" s="36"/>
      <c r="B1033" s="37"/>
      <c r="C1033" s="180" t="s">
        <v>2428</v>
      </c>
      <c r="D1033" s="180" t="s">
        <v>234</v>
      </c>
      <c r="E1033" s="181" t="s">
        <v>2429</v>
      </c>
      <c r="F1033" s="182" t="s">
        <v>2430</v>
      </c>
      <c r="G1033" s="183" t="s">
        <v>342</v>
      </c>
      <c r="H1033" s="184">
        <v>65.474999999999994</v>
      </c>
      <c r="I1033" s="185"/>
      <c r="J1033" s="186">
        <f>ROUND(I1033*H1033,2)</f>
        <v>0</v>
      </c>
      <c r="K1033" s="182" t="s">
        <v>244</v>
      </c>
      <c r="L1033" s="41"/>
      <c r="M1033" s="187" t="s">
        <v>19</v>
      </c>
      <c r="N1033" s="188" t="s">
        <v>40</v>
      </c>
      <c r="O1033" s="66"/>
      <c r="P1033" s="189">
        <f>O1033*H1033</f>
        <v>0</v>
      </c>
      <c r="Q1033" s="189">
        <v>3.0000000000000001E-5</v>
      </c>
      <c r="R1033" s="189">
        <f>Q1033*H1033</f>
        <v>1.9642499999999999E-3</v>
      </c>
      <c r="S1033" s="189">
        <v>0</v>
      </c>
      <c r="T1033" s="190">
        <f>S1033*H1033</f>
        <v>0</v>
      </c>
      <c r="U1033" s="36"/>
      <c r="V1033" s="36"/>
      <c r="W1033" s="36"/>
      <c r="X1033" s="36"/>
      <c r="Y1033" s="36"/>
      <c r="Z1033" s="36"/>
      <c r="AA1033" s="36"/>
      <c r="AB1033" s="36"/>
      <c r="AC1033" s="36"/>
      <c r="AD1033" s="36"/>
      <c r="AE1033" s="36"/>
      <c r="AR1033" s="191" t="s">
        <v>331</v>
      </c>
      <c r="AT1033" s="191" t="s">
        <v>234</v>
      </c>
      <c r="AU1033" s="191" t="s">
        <v>78</v>
      </c>
      <c r="AY1033" s="19" t="s">
        <v>231</v>
      </c>
      <c r="BE1033" s="192">
        <f>IF(N1033="základní",J1033,0)</f>
        <v>0</v>
      </c>
      <c r="BF1033" s="192">
        <f>IF(N1033="snížená",J1033,0)</f>
        <v>0</v>
      </c>
      <c r="BG1033" s="192">
        <f>IF(N1033="zákl. přenesená",J1033,0)</f>
        <v>0</v>
      </c>
      <c r="BH1033" s="192">
        <f>IF(N1033="sníž. přenesená",J1033,0)</f>
        <v>0</v>
      </c>
      <c r="BI1033" s="192">
        <f>IF(N1033="nulová",J1033,0)</f>
        <v>0</v>
      </c>
      <c r="BJ1033" s="19" t="s">
        <v>76</v>
      </c>
      <c r="BK1033" s="192">
        <f>ROUND(I1033*H1033,2)</f>
        <v>0</v>
      </c>
      <c r="BL1033" s="19" t="s">
        <v>331</v>
      </c>
      <c r="BM1033" s="191" t="s">
        <v>2431</v>
      </c>
    </row>
    <row r="1034" spans="1:65" s="2" customFormat="1" ht="58.5">
      <c r="A1034" s="36"/>
      <c r="B1034" s="37"/>
      <c r="C1034" s="38"/>
      <c r="D1034" s="193" t="s">
        <v>246</v>
      </c>
      <c r="E1034" s="38"/>
      <c r="F1034" s="194" t="s">
        <v>2432</v>
      </c>
      <c r="G1034" s="38"/>
      <c r="H1034" s="38"/>
      <c r="I1034" s="195"/>
      <c r="J1034" s="38"/>
      <c r="K1034" s="38"/>
      <c r="L1034" s="41"/>
      <c r="M1034" s="196"/>
      <c r="N1034" s="197"/>
      <c r="O1034" s="66"/>
      <c r="P1034" s="66"/>
      <c r="Q1034" s="66"/>
      <c r="R1034" s="66"/>
      <c r="S1034" s="66"/>
      <c r="T1034" s="67"/>
      <c r="U1034" s="36"/>
      <c r="V1034" s="36"/>
      <c r="W1034" s="36"/>
      <c r="X1034" s="36"/>
      <c r="Y1034" s="36"/>
      <c r="Z1034" s="36"/>
      <c r="AA1034" s="36"/>
      <c r="AB1034" s="36"/>
      <c r="AC1034" s="36"/>
      <c r="AD1034" s="36"/>
      <c r="AE1034" s="36"/>
      <c r="AT1034" s="19" t="s">
        <v>246</v>
      </c>
      <c r="AU1034" s="19" t="s">
        <v>78</v>
      </c>
    </row>
    <row r="1035" spans="1:65" s="14" customFormat="1" ht="11.25">
      <c r="B1035" s="208"/>
      <c r="C1035" s="209"/>
      <c r="D1035" s="193" t="s">
        <v>248</v>
      </c>
      <c r="E1035" s="210" t="s">
        <v>19</v>
      </c>
      <c r="F1035" s="211" t="s">
        <v>2433</v>
      </c>
      <c r="G1035" s="209"/>
      <c r="H1035" s="212">
        <v>65.474999999999994</v>
      </c>
      <c r="I1035" s="213"/>
      <c r="J1035" s="209"/>
      <c r="K1035" s="209"/>
      <c r="L1035" s="214"/>
      <c r="M1035" s="215"/>
      <c r="N1035" s="216"/>
      <c r="O1035" s="216"/>
      <c r="P1035" s="216"/>
      <c r="Q1035" s="216"/>
      <c r="R1035" s="216"/>
      <c r="S1035" s="216"/>
      <c r="T1035" s="217"/>
      <c r="AT1035" s="218" t="s">
        <v>248</v>
      </c>
      <c r="AU1035" s="218" t="s">
        <v>78</v>
      </c>
      <c r="AV1035" s="14" t="s">
        <v>78</v>
      </c>
      <c r="AW1035" s="14" t="s">
        <v>31</v>
      </c>
      <c r="AX1035" s="14" t="s">
        <v>76</v>
      </c>
      <c r="AY1035" s="218" t="s">
        <v>231</v>
      </c>
    </row>
    <row r="1036" spans="1:65" s="2" customFormat="1" ht="44.25" customHeight="1">
      <c r="A1036" s="36"/>
      <c r="B1036" s="37"/>
      <c r="C1036" s="180" t="s">
        <v>2434</v>
      </c>
      <c r="D1036" s="180" t="s">
        <v>234</v>
      </c>
      <c r="E1036" s="181" t="s">
        <v>2435</v>
      </c>
      <c r="F1036" s="182" t="s">
        <v>2436</v>
      </c>
      <c r="G1036" s="183" t="s">
        <v>404</v>
      </c>
      <c r="H1036" s="184">
        <v>0.77900000000000003</v>
      </c>
      <c r="I1036" s="185"/>
      <c r="J1036" s="186">
        <f>ROUND(I1036*H1036,2)</f>
        <v>0</v>
      </c>
      <c r="K1036" s="182" t="s">
        <v>244</v>
      </c>
      <c r="L1036" s="41"/>
      <c r="M1036" s="187" t="s">
        <v>19</v>
      </c>
      <c r="N1036" s="188" t="s">
        <v>40</v>
      </c>
      <c r="O1036" s="66"/>
      <c r="P1036" s="189">
        <f>O1036*H1036</f>
        <v>0</v>
      </c>
      <c r="Q1036" s="189">
        <v>0</v>
      </c>
      <c r="R1036" s="189">
        <f>Q1036*H1036</f>
        <v>0</v>
      </c>
      <c r="S1036" s="189">
        <v>0</v>
      </c>
      <c r="T1036" s="190">
        <f>S1036*H1036</f>
        <v>0</v>
      </c>
      <c r="U1036" s="36"/>
      <c r="V1036" s="36"/>
      <c r="W1036" s="36"/>
      <c r="X1036" s="36"/>
      <c r="Y1036" s="36"/>
      <c r="Z1036" s="36"/>
      <c r="AA1036" s="36"/>
      <c r="AB1036" s="36"/>
      <c r="AC1036" s="36"/>
      <c r="AD1036" s="36"/>
      <c r="AE1036" s="36"/>
      <c r="AR1036" s="191" t="s">
        <v>331</v>
      </c>
      <c r="AT1036" s="191" t="s">
        <v>234</v>
      </c>
      <c r="AU1036" s="191" t="s">
        <v>78</v>
      </c>
      <c r="AY1036" s="19" t="s">
        <v>231</v>
      </c>
      <c r="BE1036" s="192">
        <f>IF(N1036="základní",J1036,0)</f>
        <v>0</v>
      </c>
      <c r="BF1036" s="192">
        <f>IF(N1036="snížená",J1036,0)</f>
        <v>0</v>
      </c>
      <c r="BG1036" s="192">
        <f>IF(N1036="zákl. přenesená",J1036,0)</f>
        <v>0</v>
      </c>
      <c r="BH1036" s="192">
        <f>IF(N1036="sníž. přenesená",J1036,0)</f>
        <v>0</v>
      </c>
      <c r="BI1036" s="192">
        <f>IF(N1036="nulová",J1036,0)</f>
        <v>0</v>
      </c>
      <c r="BJ1036" s="19" t="s">
        <v>76</v>
      </c>
      <c r="BK1036" s="192">
        <f>ROUND(I1036*H1036,2)</f>
        <v>0</v>
      </c>
      <c r="BL1036" s="19" t="s">
        <v>331</v>
      </c>
      <c r="BM1036" s="191" t="s">
        <v>2437</v>
      </c>
    </row>
    <row r="1037" spans="1:65" s="2" customFormat="1" ht="126.75">
      <c r="A1037" s="36"/>
      <c r="B1037" s="37"/>
      <c r="C1037" s="38"/>
      <c r="D1037" s="193" t="s">
        <v>246</v>
      </c>
      <c r="E1037" s="38"/>
      <c r="F1037" s="194" t="s">
        <v>1223</v>
      </c>
      <c r="G1037" s="38"/>
      <c r="H1037" s="38"/>
      <c r="I1037" s="195"/>
      <c r="J1037" s="38"/>
      <c r="K1037" s="38"/>
      <c r="L1037" s="41"/>
      <c r="M1037" s="196"/>
      <c r="N1037" s="197"/>
      <c r="O1037" s="66"/>
      <c r="P1037" s="66"/>
      <c r="Q1037" s="66"/>
      <c r="R1037" s="66"/>
      <c r="S1037" s="66"/>
      <c r="T1037" s="67"/>
      <c r="U1037" s="36"/>
      <c r="V1037" s="36"/>
      <c r="W1037" s="36"/>
      <c r="X1037" s="36"/>
      <c r="Y1037" s="36"/>
      <c r="Z1037" s="36"/>
      <c r="AA1037" s="36"/>
      <c r="AB1037" s="36"/>
      <c r="AC1037" s="36"/>
      <c r="AD1037" s="36"/>
      <c r="AE1037" s="36"/>
      <c r="AT1037" s="19" t="s">
        <v>246</v>
      </c>
      <c r="AU1037" s="19" t="s">
        <v>78</v>
      </c>
    </row>
    <row r="1038" spans="1:65" s="12" customFormat="1" ht="22.9" customHeight="1">
      <c r="B1038" s="164"/>
      <c r="C1038" s="165"/>
      <c r="D1038" s="166" t="s">
        <v>68</v>
      </c>
      <c r="E1038" s="178" t="s">
        <v>2438</v>
      </c>
      <c r="F1038" s="178" t="s">
        <v>2439</v>
      </c>
      <c r="G1038" s="165"/>
      <c r="H1038" s="165"/>
      <c r="I1038" s="168"/>
      <c r="J1038" s="179">
        <f>BK1038</f>
        <v>0</v>
      </c>
      <c r="K1038" s="165"/>
      <c r="L1038" s="170"/>
      <c r="M1038" s="171"/>
      <c r="N1038" s="172"/>
      <c r="O1038" s="172"/>
      <c r="P1038" s="173">
        <f>SUM(P1039:P1041)</f>
        <v>0</v>
      </c>
      <c r="Q1038" s="172"/>
      <c r="R1038" s="173">
        <f>SUM(R1039:R1041)</f>
        <v>0</v>
      </c>
      <c r="S1038" s="172"/>
      <c r="T1038" s="174">
        <f>SUM(T1039:T1041)</f>
        <v>0</v>
      </c>
      <c r="AR1038" s="175" t="s">
        <v>78</v>
      </c>
      <c r="AT1038" s="176" t="s">
        <v>68</v>
      </c>
      <c r="AU1038" s="176" t="s">
        <v>76</v>
      </c>
      <c r="AY1038" s="175" t="s">
        <v>231</v>
      </c>
      <c r="BK1038" s="177">
        <f>SUM(BK1039:BK1041)</f>
        <v>0</v>
      </c>
    </row>
    <row r="1039" spans="1:65" s="2" customFormat="1" ht="16.5" customHeight="1">
      <c r="A1039" s="36"/>
      <c r="B1039" s="37"/>
      <c r="C1039" s="180" t="s">
        <v>2440</v>
      </c>
      <c r="D1039" s="180" t="s">
        <v>234</v>
      </c>
      <c r="E1039" s="181" t="s">
        <v>2441</v>
      </c>
      <c r="F1039" s="182" t="s">
        <v>2442</v>
      </c>
      <c r="G1039" s="183" t="s">
        <v>243</v>
      </c>
      <c r="H1039" s="184">
        <v>80</v>
      </c>
      <c r="I1039" s="185"/>
      <c r="J1039" s="186">
        <f>ROUND(I1039*H1039,2)</f>
        <v>0</v>
      </c>
      <c r="K1039" s="182" t="s">
        <v>19</v>
      </c>
      <c r="L1039" s="41"/>
      <c r="M1039" s="187" t="s">
        <v>19</v>
      </c>
      <c r="N1039" s="188" t="s">
        <v>40</v>
      </c>
      <c r="O1039" s="66"/>
      <c r="P1039" s="189">
        <f>O1039*H1039</f>
        <v>0</v>
      </c>
      <c r="Q1039" s="189">
        <v>0</v>
      </c>
      <c r="R1039" s="189">
        <f>Q1039*H1039</f>
        <v>0</v>
      </c>
      <c r="S1039" s="189">
        <v>0</v>
      </c>
      <c r="T1039" s="190">
        <f>S1039*H1039</f>
        <v>0</v>
      </c>
      <c r="U1039" s="36"/>
      <c r="V1039" s="36"/>
      <c r="W1039" s="36"/>
      <c r="X1039" s="36"/>
      <c r="Y1039" s="36"/>
      <c r="Z1039" s="36"/>
      <c r="AA1039" s="36"/>
      <c r="AB1039" s="36"/>
      <c r="AC1039" s="36"/>
      <c r="AD1039" s="36"/>
      <c r="AE1039" s="36"/>
      <c r="AR1039" s="191" t="s">
        <v>331</v>
      </c>
      <c r="AT1039" s="191" t="s">
        <v>234</v>
      </c>
      <c r="AU1039" s="191" t="s">
        <v>78</v>
      </c>
      <c r="AY1039" s="19" t="s">
        <v>231</v>
      </c>
      <c r="BE1039" s="192">
        <f>IF(N1039="základní",J1039,0)</f>
        <v>0</v>
      </c>
      <c r="BF1039" s="192">
        <f>IF(N1039="snížená",J1039,0)</f>
        <v>0</v>
      </c>
      <c r="BG1039" s="192">
        <f>IF(N1039="zákl. přenesená",J1039,0)</f>
        <v>0</v>
      </c>
      <c r="BH1039" s="192">
        <f>IF(N1039="sníž. přenesená",J1039,0)</f>
        <v>0</v>
      </c>
      <c r="BI1039" s="192">
        <f>IF(N1039="nulová",J1039,0)</f>
        <v>0</v>
      </c>
      <c r="BJ1039" s="19" t="s">
        <v>76</v>
      </c>
      <c r="BK1039" s="192">
        <f>ROUND(I1039*H1039,2)</f>
        <v>0</v>
      </c>
      <c r="BL1039" s="19" t="s">
        <v>331</v>
      </c>
      <c r="BM1039" s="191" t="s">
        <v>2443</v>
      </c>
    </row>
    <row r="1040" spans="1:65" s="13" customFormat="1" ht="11.25">
      <c r="B1040" s="198"/>
      <c r="C1040" s="199"/>
      <c r="D1040" s="193" t="s">
        <v>248</v>
      </c>
      <c r="E1040" s="200" t="s">
        <v>19</v>
      </c>
      <c r="F1040" s="201" t="s">
        <v>2444</v>
      </c>
      <c r="G1040" s="199"/>
      <c r="H1040" s="200" t="s">
        <v>19</v>
      </c>
      <c r="I1040" s="202"/>
      <c r="J1040" s="199"/>
      <c r="K1040" s="199"/>
      <c r="L1040" s="203"/>
      <c r="M1040" s="204"/>
      <c r="N1040" s="205"/>
      <c r="O1040" s="205"/>
      <c r="P1040" s="205"/>
      <c r="Q1040" s="205"/>
      <c r="R1040" s="205"/>
      <c r="S1040" s="205"/>
      <c r="T1040" s="206"/>
      <c r="AT1040" s="207" t="s">
        <v>248</v>
      </c>
      <c r="AU1040" s="207" t="s">
        <v>78</v>
      </c>
      <c r="AV1040" s="13" t="s">
        <v>76</v>
      </c>
      <c r="AW1040" s="13" t="s">
        <v>31</v>
      </c>
      <c r="AX1040" s="13" t="s">
        <v>69</v>
      </c>
      <c r="AY1040" s="207" t="s">
        <v>231</v>
      </c>
    </row>
    <row r="1041" spans="1:65" s="14" customFormat="1" ht="11.25">
      <c r="B1041" s="208"/>
      <c r="C1041" s="209"/>
      <c r="D1041" s="193" t="s">
        <v>248</v>
      </c>
      <c r="E1041" s="210" t="s">
        <v>19</v>
      </c>
      <c r="F1041" s="211" t="s">
        <v>2445</v>
      </c>
      <c r="G1041" s="209"/>
      <c r="H1041" s="212">
        <v>80</v>
      </c>
      <c r="I1041" s="213"/>
      <c r="J1041" s="209"/>
      <c r="K1041" s="209"/>
      <c r="L1041" s="214"/>
      <c r="M1041" s="215"/>
      <c r="N1041" s="216"/>
      <c r="O1041" s="216"/>
      <c r="P1041" s="216"/>
      <c r="Q1041" s="216"/>
      <c r="R1041" s="216"/>
      <c r="S1041" s="216"/>
      <c r="T1041" s="217"/>
      <c r="AT1041" s="218" t="s">
        <v>248</v>
      </c>
      <c r="AU1041" s="218" t="s">
        <v>78</v>
      </c>
      <c r="AV1041" s="14" t="s">
        <v>78</v>
      </c>
      <c r="AW1041" s="14" t="s">
        <v>31</v>
      </c>
      <c r="AX1041" s="14" t="s">
        <v>76</v>
      </c>
      <c r="AY1041" s="218" t="s">
        <v>231</v>
      </c>
    </row>
    <row r="1042" spans="1:65" s="12" customFormat="1" ht="22.9" customHeight="1">
      <c r="B1042" s="164"/>
      <c r="C1042" s="165"/>
      <c r="D1042" s="166" t="s">
        <v>68</v>
      </c>
      <c r="E1042" s="178" t="s">
        <v>2446</v>
      </c>
      <c r="F1042" s="178" t="s">
        <v>2447</v>
      </c>
      <c r="G1042" s="165"/>
      <c r="H1042" s="165"/>
      <c r="I1042" s="168"/>
      <c r="J1042" s="179">
        <f>BK1042</f>
        <v>0</v>
      </c>
      <c r="K1042" s="165"/>
      <c r="L1042" s="170"/>
      <c r="M1042" s="171"/>
      <c r="N1042" s="172"/>
      <c r="O1042" s="172"/>
      <c r="P1042" s="173">
        <f>SUM(P1043:P1065)</f>
        <v>0</v>
      </c>
      <c r="Q1042" s="172"/>
      <c r="R1042" s="173">
        <f>SUM(R1043:R1065)</f>
        <v>9.7984979999999999E-2</v>
      </c>
      <c r="S1042" s="172"/>
      <c r="T1042" s="174">
        <f>SUM(T1043:T1065)</f>
        <v>0</v>
      </c>
      <c r="AR1042" s="175" t="s">
        <v>78</v>
      </c>
      <c r="AT1042" s="176" t="s">
        <v>68</v>
      </c>
      <c r="AU1042" s="176" t="s">
        <v>76</v>
      </c>
      <c r="AY1042" s="175" t="s">
        <v>231</v>
      </c>
      <c r="BK1042" s="177">
        <f>SUM(BK1043:BK1065)</f>
        <v>0</v>
      </c>
    </row>
    <row r="1043" spans="1:65" s="2" customFormat="1" ht="16.5" customHeight="1">
      <c r="A1043" s="36"/>
      <c r="B1043" s="37"/>
      <c r="C1043" s="180" t="s">
        <v>2448</v>
      </c>
      <c r="D1043" s="180" t="s">
        <v>234</v>
      </c>
      <c r="E1043" s="181" t="s">
        <v>2449</v>
      </c>
      <c r="F1043" s="182" t="s">
        <v>2450</v>
      </c>
      <c r="G1043" s="183" t="s">
        <v>243</v>
      </c>
      <c r="H1043" s="184">
        <v>52.435000000000002</v>
      </c>
      <c r="I1043" s="185"/>
      <c r="J1043" s="186">
        <f>ROUND(I1043*H1043,2)</f>
        <v>0</v>
      </c>
      <c r="K1043" s="182" t="s">
        <v>19</v>
      </c>
      <c r="L1043" s="41"/>
      <c r="M1043" s="187" t="s">
        <v>19</v>
      </c>
      <c r="N1043" s="188" t="s">
        <v>40</v>
      </c>
      <c r="O1043" s="66"/>
      <c r="P1043" s="189">
        <f>O1043*H1043</f>
        <v>0</v>
      </c>
      <c r="Q1043" s="189">
        <v>0</v>
      </c>
      <c r="R1043" s="189">
        <f>Q1043*H1043</f>
        <v>0</v>
      </c>
      <c r="S1043" s="189">
        <v>0</v>
      </c>
      <c r="T1043" s="190">
        <f>S1043*H1043</f>
        <v>0</v>
      </c>
      <c r="U1043" s="36"/>
      <c r="V1043" s="36"/>
      <c r="W1043" s="36"/>
      <c r="X1043" s="36"/>
      <c r="Y1043" s="36"/>
      <c r="Z1043" s="36"/>
      <c r="AA1043" s="36"/>
      <c r="AB1043" s="36"/>
      <c r="AC1043" s="36"/>
      <c r="AD1043" s="36"/>
      <c r="AE1043" s="36"/>
      <c r="AR1043" s="191" t="s">
        <v>331</v>
      </c>
      <c r="AT1043" s="191" t="s">
        <v>234</v>
      </c>
      <c r="AU1043" s="191" t="s">
        <v>78</v>
      </c>
      <c r="AY1043" s="19" t="s">
        <v>231</v>
      </c>
      <c r="BE1043" s="192">
        <f>IF(N1043="základní",J1043,0)</f>
        <v>0</v>
      </c>
      <c r="BF1043" s="192">
        <f>IF(N1043="snížená",J1043,0)</f>
        <v>0</v>
      </c>
      <c r="BG1043" s="192">
        <f>IF(N1043="zákl. přenesená",J1043,0)</f>
        <v>0</v>
      </c>
      <c r="BH1043" s="192">
        <f>IF(N1043="sníž. přenesená",J1043,0)</f>
        <v>0</v>
      </c>
      <c r="BI1043" s="192">
        <f>IF(N1043="nulová",J1043,0)</f>
        <v>0</v>
      </c>
      <c r="BJ1043" s="19" t="s">
        <v>76</v>
      </c>
      <c r="BK1043" s="192">
        <f>ROUND(I1043*H1043,2)</f>
        <v>0</v>
      </c>
      <c r="BL1043" s="19" t="s">
        <v>331</v>
      </c>
      <c r="BM1043" s="191" t="s">
        <v>2451</v>
      </c>
    </row>
    <row r="1044" spans="1:65" s="13" customFormat="1" ht="11.25">
      <c r="B1044" s="198"/>
      <c r="C1044" s="199"/>
      <c r="D1044" s="193" t="s">
        <v>248</v>
      </c>
      <c r="E1044" s="200" t="s">
        <v>19</v>
      </c>
      <c r="F1044" s="201" t="s">
        <v>1991</v>
      </c>
      <c r="G1044" s="199"/>
      <c r="H1044" s="200" t="s">
        <v>19</v>
      </c>
      <c r="I1044" s="202"/>
      <c r="J1044" s="199"/>
      <c r="K1044" s="199"/>
      <c r="L1044" s="203"/>
      <c r="M1044" s="204"/>
      <c r="N1044" s="205"/>
      <c r="O1044" s="205"/>
      <c r="P1044" s="205"/>
      <c r="Q1044" s="205"/>
      <c r="R1044" s="205"/>
      <c r="S1044" s="205"/>
      <c r="T1044" s="206"/>
      <c r="AT1044" s="207" t="s">
        <v>248</v>
      </c>
      <c r="AU1044" s="207" t="s">
        <v>78</v>
      </c>
      <c r="AV1044" s="13" t="s">
        <v>76</v>
      </c>
      <c r="AW1044" s="13" t="s">
        <v>31</v>
      </c>
      <c r="AX1044" s="13" t="s">
        <v>69</v>
      </c>
      <c r="AY1044" s="207" t="s">
        <v>231</v>
      </c>
    </row>
    <row r="1045" spans="1:65" s="14" customFormat="1" ht="11.25">
      <c r="B1045" s="208"/>
      <c r="C1045" s="209"/>
      <c r="D1045" s="193" t="s">
        <v>248</v>
      </c>
      <c r="E1045" s="210" t="s">
        <v>19</v>
      </c>
      <c r="F1045" s="211" t="s">
        <v>1992</v>
      </c>
      <c r="G1045" s="209"/>
      <c r="H1045" s="212">
        <v>8.4320000000000004</v>
      </c>
      <c r="I1045" s="213"/>
      <c r="J1045" s="209"/>
      <c r="K1045" s="209"/>
      <c r="L1045" s="214"/>
      <c r="M1045" s="215"/>
      <c r="N1045" s="216"/>
      <c r="O1045" s="216"/>
      <c r="P1045" s="216"/>
      <c r="Q1045" s="216"/>
      <c r="R1045" s="216"/>
      <c r="S1045" s="216"/>
      <c r="T1045" s="217"/>
      <c r="AT1045" s="218" t="s">
        <v>248</v>
      </c>
      <c r="AU1045" s="218" t="s">
        <v>78</v>
      </c>
      <c r="AV1045" s="14" t="s">
        <v>78</v>
      </c>
      <c r="AW1045" s="14" t="s">
        <v>31</v>
      </c>
      <c r="AX1045" s="14" t="s">
        <v>69</v>
      </c>
      <c r="AY1045" s="218" t="s">
        <v>231</v>
      </c>
    </row>
    <row r="1046" spans="1:65" s="13" customFormat="1" ht="11.25">
      <c r="B1046" s="198"/>
      <c r="C1046" s="199"/>
      <c r="D1046" s="193" t="s">
        <v>248</v>
      </c>
      <c r="E1046" s="200" t="s">
        <v>19</v>
      </c>
      <c r="F1046" s="201" t="s">
        <v>1907</v>
      </c>
      <c r="G1046" s="199"/>
      <c r="H1046" s="200" t="s">
        <v>19</v>
      </c>
      <c r="I1046" s="202"/>
      <c r="J1046" s="199"/>
      <c r="K1046" s="199"/>
      <c r="L1046" s="203"/>
      <c r="M1046" s="204"/>
      <c r="N1046" s="205"/>
      <c r="O1046" s="205"/>
      <c r="P1046" s="205"/>
      <c r="Q1046" s="205"/>
      <c r="R1046" s="205"/>
      <c r="S1046" s="205"/>
      <c r="T1046" s="206"/>
      <c r="AT1046" s="207" t="s">
        <v>248</v>
      </c>
      <c r="AU1046" s="207" t="s">
        <v>78</v>
      </c>
      <c r="AV1046" s="13" t="s">
        <v>76</v>
      </c>
      <c r="AW1046" s="13" t="s">
        <v>31</v>
      </c>
      <c r="AX1046" s="13" t="s">
        <v>69</v>
      </c>
      <c r="AY1046" s="207" t="s">
        <v>231</v>
      </c>
    </row>
    <row r="1047" spans="1:65" s="14" customFormat="1" ht="11.25">
      <c r="B1047" s="208"/>
      <c r="C1047" s="209"/>
      <c r="D1047" s="193" t="s">
        <v>248</v>
      </c>
      <c r="E1047" s="210" t="s">
        <v>19</v>
      </c>
      <c r="F1047" s="211" t="s">
        <v>1959</v>
      </c>
      <c r="G1047" s="209"/>
      <c r="H1047" s="212">
        <v>44.003</v>
      </c>
      <c r="I1047" s="213"/>
      <c r="J1047" s="209"/>
      <c r="K1047" s="209"/>
      <c r="L1047" s="214"/>
      <c r="M1047" s="215"/>
      <c r="N1047" s="216"/>
      <c r="O1047" s="216"/>
      <c r="P1047" s="216"/>
      <c r="Q1047" s="216"/>
      <c r="R1047" s="216"/>
      <c r="S1047" s="216"/>
      <c r="T1047" s="217"/>
      <c r="AT1047" s="218" t="s">
        <v>248</v>
      </c>
      <c r="AU1047" s="218" t="s">
        <v>78</v>
      </c>
      <c r="AV1047" s="14" t="s">
        <v>78</v>
      </c>
      <c r="AW1047" s="14" t="s">
        <v>31</v>
      </c>
      <c r="AX1047" s="14" t="s">
        <v>69</v>
      </c>
      <c r="AY1047" s="218" t="s">
        <v>231</v>
      </c>
    </row>
    <row r="1048" spans="1:65" s="15" customFormat="1" ht="11.25">
      <c r="B1048" s="219"/>
      <c r="C1048" s="220"/>
      <c r="D1048" s="193" t="s">
        <v>248</v>
      </c>
      <c r="E1048" s="221" t="s">
        <v>19</v>
      </c>
      <c r="F1048" s="222" t="s">
        <v>260</v>
      </c>
      <c r="G1048" s="220"/>
      <c r="H1048" s="223">
        <v>52.435000000000002</v>
      </c>
      <c r="I1048" s="224"/>
      <c r="J1048" s="220"/>
      <c r="K1048" s="220"/>
      <c r="L1048" s="225"/>
      <c r="M1048" s="226"/>
      <c r="N1048" s="227"/>
      <c r="O1048" s="227"/>
      <c r="P1048" s="227"/>
      <c r="Q1048" s="227"/>
      <c r="R1048" s="227"/>
      <c r="S1048" s="227"/>
      <c r="T1048" s="228"/>
      <c r="AT1048" s="229" t="s">
        <v>248</v>
      </c>
      <c r="AU1048" s="229" t="s">
        <v>78</v>
      </c>
      <c r="AV1048" s="15" t="s">
        <v>238</v>
      </c>
      <c r="AW1048" s="15" t="s">
        <v>31</v>
      </c>
      <c r="AX1048" s="15" t="s">
        <v>76</v>
      </c>
      <c r="AY1048" s="229" t="s">
        <v>231</v>
      </c>
    </row>
    <row r="1049" spans="1:65" s="2" customFormat="1" ht="24.2" customHeight="1">
      <c r="A1049" s="36"/>
      <c r="B1049" s="37"/>
      <c r="C1049" s="180" t="s">
        <v>2452</v>
      </c>
      <c r="D1049" s="180" t="s">
        <v>234</v>
      </c>
      <c r="E1049" s="181" t="s">
        <v>2453</v>
      </c>
      <c r="F1049" s="182" t="s">
        <v>2454</v>
      </c>
      <c r="G1049" s="183" t="s">
        <v>243</v>
      </c>
      <c r="H1049" s="184">
        <v>242.648</v>
      </c>
      <c r="I1049" s="185"/>
      <c r="J1049" s="186">
        <f>ROUND(I1049*H1049,2)</f>
        <v>0</v>
      </c>
      <c r="K1049" s="182" t="s">
        <v>244</v>
      </c>
      <c r="L1049" s="41"/>
      <c r="M1049" s="187" t="s">
        <v>19</v>
      </c>
      <c r="N1049" s="188" t="s">
        <v>40</v>
      </c>
      <c r="O1049" s="66"/>
      <c r="P1049" s="189">
        <f>O1049*H1049</f>
        <v>0</v>
      </c>
      <c r="Q1049" s="189">
        <v>2.0000000000000001E-4</v>
      </c>
      <c r="R1049" s="189">
        <f>Q1049*H1049</f>
        <v>4.8529599999999999E-2</v>
      </c>
      <c r="S1049" s="189">
        <v>0</v>
      </c>
      <c r="T1049" s="190">
        <f>S1049*H1049</f>
        <v>0</v>
      </c>
      <c r="U1049" s="36"/>
      <c r="V1049" s="36"/>
      <c r="W1049" s="36"/>
      <c r="X1049" s="36"/>
      <c r="Y1049" s="36"/>
      <c r="Z1049" s="36"/>
      <c r="AA1049" s="36"/>
      <c r="AB1049" s="36"/>
      <c r="AC1049" s="36"/>
      <c r="AD1049" s="36"/>
      <c r="AE1049" s="36"/>
      <c r="AR1049" s="191" t="s">
        <v>331</v>
      </c>
      <c r="AT1049" s="191" t="s">
        <v>234</v>
      </c>
      <c r="AU1049" s="191" t="s">
        <v>78</v>
      </c>
      <c r="AY1049" s="19" t="s">
        <v>231</v>
      </c>
      <c r="BE1049" s="192">
        <f>IF(N1049="základní",J1049,0)</f>
        <v>0</v>
      </c>
      <c r="BF1049" s="192">
        <f>IF(N1049="snížená",J1049,0)</f>
        <v>0</v>
      </c>
      <c r="BG1049" s="192">
        <f>IF(N1049="zákl. přenesená",J1049,0)</f>
        <v>0</v>
      </c>
      <c r="BH1049" s="192">
        <f>IF(N1049="sníž. přenesená",J1049,0)</f>
        <v>0</v>
      </c>
      <c r="BI1049" s="192">
        <f>IF(N1049="nulová",J1049,0)</f>
        <v>0</v>
      </c>
      <c r="BJ1049" s="19" t="s">
        <v>76</v>
      </c>
      <c r="BK1049" s="192">
        <f>ROUND(I1049*H1049,2)</f>
        <v>0</v>
      </c>
      <c r="BL1049" s="19" t="s">
        <v>331</v>
      </c>
      <c r="BM1049" s="191" t="s">
        <v>2455</v>
      </c>
    </row>
    <row r="1050" spans="1:65" s="13" customFormat="1" ht="11.25">
      <c r="B1050" s="198"/>
      <c r="C1050" s="199"/>
      <c r="D1050" s="193" t="s">
        <v>248</v>
      </c>
      <c r="E1050" s="200" t="s">
        <v>19</v>
      </c>
      <c r="F1050" s="201" t="s">
        <v>2456</v>
      </c>
      <c r="G1050" s="199"/>
      <c r="H1050" s="200" t="s">
        <v>19</v>
      </c>
      <c r="I1050" s="202"/>
      <c r="J1050" s="199"/>
      <c r="K1050" s="199"/>
      <c r="L1050" s="203"/>
      <c r="M1050" s="204"/>
      <c r="N1050" s="205"/>
      <c r="O1050" s="205"/>
      <c r="P1050" s="205"/>
      <c r="Q1050" s="205"/>
      <c r="R1050" s="205"/>
      <c r="S1050" s="205"/>
      <c r="T1050" s="206"/>
      <c r="AT1050" s="207" t="s">
        <v>248</v>
      </c>
      <c r="AU1050" s="207" t="s">
        <v>78</v>
      </c>
      <c r="AV1050" s="13" t="s">
        <v>76</v>
      </c>
      <c r="AW1050" s="13" t="s">
        <v>31</v>
      </c>
      <c r="AX1050" s="13" t="s">
        <v>69</v>
      </c>
      <c r="AY1050" s="207" t="s">
        <v>231</v>
      </c>
    </row>
    <row r="1051" spans="1:65" s="14" customFormat="1" ht="11.25">
      <c r="B1051" s="208"/>
      <c r="C1051" s="209"/>
      <c r="D1051" s="193" t="s">
        <v>248</v>
      </c>
      <c r="E1051" s="210" t="s">
        <v>19</v>
      </c>
      <c r="F1051" s="211" t="s">
        <v>2457</v>
      </c>
      <c r="G1051" s="209"/>
      <c r="H1051" s="212">
        <v>85.364000000000004</v>
      </c>
      <c r="I1051" s="213"/>
      <c r="J1051" s="209"/>
      <c r="K1051" s="209"/>
      <c r="L1051" s="214"/>
      <c r="M1051" s="215"/>
      <c r="N1051" s="216"/>
      <c r="O1051" s="216"/>
      <c r="P1051" s="216"/>
      <c r="Q1051" s="216"/>
      <c r="R1051" s="216"/>
      <c r="S1051" s="216"/>
      <c r="T1051" s="217"/>
      <c r="AT1051" s="218" t="s">
        <v>248</v>
      </c>
      <c r="AU1051" s="218" t="s">
        <v>78</v>
      </c>
      <c r="AV1051" s="14" t="s">
        <v>78</v>
      </c>
      <c r="AW1051" s="14" t="s">
        <v>31</v>
      </c>
      <c r="AX1051" s="14" t="s">
        <v>69</v>
      </c>
      <c r="AY1051" s="218" t="s">
        <v>231</v>
      </c>
    </row>
    <row r="1052" spans="1:65" s="13" customFormat="1" ht="11.25">
      <c r="B1052" s="198"/>
      <c r="C1052" s="199"/>
      <c r="D1052" s="193" t="s">
        <v>248</v>
      </c>
      <c r="E1052" s="200" t="s">
        <v>19</v>
      </c>
      <c r="F1052" s="201" t="s">
        <v>2458</v>
      </c>
      <c r="G1052" s="199"/>
      <c r="H1052" s="200" t="s">
        <v>19</v>
      </c>
      <c r="I1052" s="202"/>
      <c r="J1052" s="199"/>
      <c r="K1052" s="199"/>
      <c r="L1052" s="203"/>
      <c r="M1052" s="204"/>
      <c r="N1052" s="205"/>
      <c r="O1052" s="205"/>
      <c r="P1052" s="205"/>
      <c r="Q1052" s="205"/>
      <c r="R1052" s="205"/>
      <c r="S1052" s="205"/>
      <c r="T1052" s="206"/>
      <c r="AT1052" s="207" t="s">
        <v>248</v>
      </c>
      <c r="AU1052" s="207" t="s">
        <v>78</v>
      </c>
      <c r="AV1052" s="13" t="s">
        <v>76</v>
      </c>
      <c r="AW1052" s="13" t="s">
        <v>31</v>
      </c>
      <c r="AX1052" s="13" t="s">
        <v>69</v>
      </c>
      <c r="AY1052" s="207" t="s">
        <v>231</v>
      </c>
    </row>
    <row r="1053" spans="1:65" s="13" customFormat="1" ht="11.25">
      <c r="B1053" s="198"/>
      <c r="C1053" s="199"/>
      <c r="D1053" s="193" t="s">
        <v>248</v>
      </c>
      <c r="E1053" s="200" t="s">
        <v>19</v>
      </c>
      <c r="F1053" s="201" t="s">
        <v>1593</v>
      </c>
      <c r="G1053" s="199"/>
      <c r="H1053" s="200" t="s">
        <v>19</v>
      </c>
      <c r="I1053" s="202"/>
      <c r="J1053" s="199"/>
      <c r="K1053" s="199"/>
      <c r="L1053" s="203"/>
      <c r="M1053" s="204"/>
      <c r="N1053" s="205"/>
      <c r="O1053" s="205"/>
      <c r="P1053" s="205"/>
      <c r="Q1053" s="205"/>
      <c r="R1053" s="205"/>
      <c r="S1053" s="205"/>
      <c r="T1053" s="206"/>
      <c r="AT1053" s="207" t="s">
        <v>248</v>
      </c>
      <c r="AU1053" s="207" t="s">
        <v>78</v>
      </c>
      <c r="AV1053" s="13" t="s">
        <v>76</v>
      </c>
      <c r="AW1053" s="13" t="s">
        <v>31</v>
      </c>
      <c r="AX1053" s="13" t="s">
        <v>69</v>
      </c>
      <c r="AY1053" s="207" t="s">
        <v>231</v>
      </c>
    </row>
    <row r="1054" spans="1:65" s="14" customFormat="1" ht="11.25">
      <c r="B1054" s="208"/>
      <c r="C1054" s="209"/>
      <c r="D1054" s="193" t="s">
        <v>248</v>
      </c>
      <c r="E1054" s="210" t="s">
        <v>19</v>
      </c>
      <c r="F1054" s="211" t="s">
        <v>1594</v>
      </c>
      <c r="G1054" s="209"/>
      <c r="H1054" s="212">
        <v>259.36599999999999</v>
      </c>
      <c r="I1054" s="213"/>
      <c r="J1054" s="209"/>
      <c r="K1054" s="209"/>
      <c r="L1054" s="214"/>
      <c r="M1054" s="215"/>
      <c r="N1054" s="216"/>
      <c r="O1054" s="216"/>
      <c r="P1054" s="216"/>
      <c r="Q1054" s="216"/>
      <c r="R1054" s="216"/>
      <c r="S1054" s="216"/>
      <c r="T1054" s="217"/>
      <c r="AT1054" s="218" t="s">
        <v>248</v>
      </c>
      <c r="AU1054" s="218" t="s">
        <v>78</v>
      </c>
      <c r="AV1054" s="14" t="s">
        <v>78</v>
      </c>
      <c r="AW1054" s="14" t="s">
        <v>31</v>
      </c>
      <c r="AX1054" s="14" t="s">
        <v>69</v>
      </c>
      <c r="AY1054" s="218" t="s">
        <v>231</v>
      </c>
    </row>
    <row r="1055" spans="1:65" s="13" customFormat="1" ht="11.25">
      <c r="B1055" s="198"/>
      <c r="C1055" s="199"/>
      <c r="D1055" s="193" t="s">
        <v>248</v>
      </c>
      <c r="E1055" s="200" t="s">
        <v>19</v>
      </c>
      <c r="F1055" s="201" t="s">
        <v>1595</v>
      </c>
      <c r="G1055" s="199"/>
      <c r="H1055" s="200" t="s">
        <v>19</v>
      </c>
      <c r="I1055" s="202"/>
      <c r="J1055" s="199"/>
      <c r="K1055" s="199"/>
      <c r="L1055" s="203"/>
      <c r="M1055" s="204"/>
      <c r="N1055" s="205"/>
      <c r="O1055" s="205"/>
      <c r="P1055" s="205"/>
      <c r="Q1055" s="205"/>
      <c r="R1055" s="205"/>
      <c r="S1055" s="205"/>
      <c r="T1055" s="206"/>
      <c r="AT1055" s="207" t="s">
        <v>248</v>
      </c>
      <c r="AU1055" s="207" t="s">
        <v>78</v>
      </c>
      <c r="AV1055" s="13" t="s">
        <v>76</v>
      </c>
      <c r="AW1055" s="13" t="s">
        <v>31</v>
      </c>
      <c r="AX1055" s="13" t="s">
        <v>69</v>
      </c>
      <c r="AY1055" s="207" t="s">
        <v>231</v>
      </c>
    </row>
    <row r="1056" spans="1:65" s="14" customFormat="1" ht="11.25">
      <c r="B1056" s="208"/>
      <c r="C1056" s="209"/>
      <c r="D1056" s="193" t="s">
        <v>248</v>
      </c>
      <c r="E1056" s="210" t="s">
        <v>19</v>
      </c>
      <c r="F1056" s="211" t="s">
        <v>1596</v>
      </c>
      <c r="G1056" s="209"/>
      <c r="H1056" s="212">
        <v>-85.507000000000005</v>
      </c>
      <c r="I1056" s="213"/>
      <c r="J1056" s="209"/>
      <c r="K1056" s="209"/>
      <c r="L1056" s="214"/>
      <c r="M1056" s="215"/>
      <c r="N1056" s="216"/>
      <c r="O1056" s="216"/>
      <c r="P1056" s="216"/>
      <c r="Q1056" s="216"/>
      <c r="R1056" s="216"/>
      <c r="S1056" s="216"/>
      <c r="T1056" s="217"/>
      <c r="AT1056" s="218" t="s">
        <v>248</v>
      </c>
      <c r="AU1056" s="218" t="s">
        <v>78</v>
      </c>
      <c r="AV1056" s="14" t="s">
        <v>78</v>
      </c>
      <c r="AW1056" s="14" t="s">
        <v>31</v>
      </c>
      <c r="AX1056" s="14" t="s">
        <v>69</v>
      </c>
      <c r="AY1056" s="218" t="s">
        <v>231</v>
      </c>
    </row>
    <row r="1057" spans="1:65" s="13" customFormat="1" ht="11.25">
      <c r="B1057" s="198"/>
      <c r="C1057" s="199"/>
      <c r="D1057" s="193" t="s">
        <v>248</v>
      </c>
      <c r="E1057" s="200" t="s">
        <v>19</v>
      </c>
      <c r="F1057" s="201" t="s">
        <v>1597</v>
      </c>
      <c r="G1057" s="199"/>
      <c r="H1057" s="200" t="s">
        <v>19</v>
      </c>
      <c r="I1057" s="202"/>
      <c r="J1057" s="199"/>
      <c r="K1057" s="199"/>
      <c r="L1057" s="203"/>
      <c r="M1057" s="204"/>
      <c r="N1057" s="205"/>
      <c r="O1057" s="205"/>
      <c r="P1057" s="205"/>
      <c r="Q1057" s="205"/>
      <c r="R1057" s="205"/>
      <c r="S1057" s="205"/>
      <c r="T1057" s="206"/>
      <c r="AT1057" s="207" t="s">
        <v>248</v>
      </c>
      <c r="AU1057" s="207" t="s">
        <v>78</v>
      </c>
      <c r="AV1057" s="13" t="s">
        <v>76</v>
      </c>
      <c r="AW1057" s="13" t="s">
        <v>31</v>
      </c>
      <c r="AX1057" s="13" t="s">
        <v>69</v>
      </c>
      <c r="AY1057" s="207" t="s">
        <v>231</v>
      </c>
    </row>
    <row r="1058" spans="1:65" s="14" customFormat="1" ht="11.25">
      <c r="B1058" s="208"/>
      <c r="C1058" s="209"/>
      <c r="D1058" s="193" t="s">
        <v>248</v>
      </c>
      <c r="E1058" s="210" t="s">
        <v>19</v>
      </c>
      <c r="F1058" s="211" t="s">
        <v>1598</v>
      </c>
      <c r="G1058" s="209"/>
      <c r="H1058" s="212">
        <v>-16.574999999999999</v>
      </c>
      <c r="I1058" s="213"/>
      <c r="J1058" s="209"/>
      <c r="K1058" s="209"/>
      <c r="L1058" s="214"/>
      <c r="M1058" s="215"/>
      <c r="N1058" s="216"/>
      <c r="O1058" s="216"/>
      <c r="P1058" s="216"/>
      <c r="Q1058" s="216"/>
      <c r="R1058" s="216"/>
      <c r="S1058" s="216"/>
      <c r="T1058" s="217"/>
      <c r="AT1058" s="218" t="s">
        <v>248</v>
      </c>
      <c r="AU1058" s="218" t="s">
        <v>78</v>
      </c>
      <c r="AV1058" s="14" t="s">
        <v>78</v>
      </c>
      <c r="AW1058" s="14" t="s">
        <v>31</v>
      </c>
      <c r="AX1058" s="14" t="s">
        <v>69</v>
      </c>
      <c r="AY1058" s="218" t="s">
        <v>231</v>
      </c>
    </row>
    <row r="1059" spans="1:65" s="15" customFormat="1" ht="11.25">
      <c r="B1059" s="219"/>
      <c r="C1059" s="220"/>
      <c r="D1059" s="193" t="s">
        <v>248</v>
      </c>
      <c r="E1059" s="221" t="s">
        <v>19</v>
      </c>
      <c r="F1059" s="222" t="s">
        <v>260</v>
      </c>
      <c r="G1059" s="220"/>
      <c r="H1059" s="223">
        <v>242.64800000000002</v>
      </c>
      <c r="I1059" s="224"/>
      <c r="J1059" s="220"/>
      <c r="K1059" s="220"/>
      <c r="L1059" s="225"/>
      <c r="M1059" s="226"/>
      <c r="N1059" s="227"/>
      <c r="O1059" s="227"/>
      <c r="P1059" s="227"/>
      <c r="Q1059" s="227"/>
      <c r="R1059" s="227"/>
      <c r="S1059" s="227"/>
      <c r="T1059" s="228"/>
      <c r="AT1059" s="229" t="s">
        <v>248</v>
      </c>
      <c r="AU1059" s="229" t="s">
        <v>78</v>
      </c>
      <c r="AV1059" s="15" t="s">
        <v>238</v>
      </c>
      <c r="AW1059" s="15" t="s">
        <v>31</v>
      </c>
      <c r="AX1059" s="15" t="s">
        <v>76</v>
      </c>
      <c r="AY1059" s="229" t="s">
        <v>231</v>
      </c>
    </row>
    <row r="1060" spans="1:65" s="2" customFormat="1" ht="37.9" customHeight="1">
      <c r="A1060" s="36"/>
      <c r="B1060" s="37"/>
      <c r="C1060" s="180" t="s">
        <v>2459</v>
      </c>
      <c r="D1060" s="180" t="s">
        <v>234</v>
      </c>
      <c r="E1060" s="181" t="s">
        <v>2460</v>
      </c>
      <c r="F1060" s="182" t="s">
        <v>2461</v>
      </c>
      <c r="G1060" s="183" t="s">
        <v>243</v>
      </c>
      <c r="H1060" s="184">
        <v>190.21299999999999</v>
      </c>
      <c r="I1060" s="185"/>
      <c r="J1060" s="186">
        <f>ROUND(I1060*H1060,2)</f>
        <v>0</v>
      </c>
      <c r="K1060" s="182" t="s">
        <v>244</v>
      </c>
      <c r="L1060" s="41"/>
      <c r="M1060" s="187" t="s">
        <v>19</v>
      </c>
      <c r="N1060" s="188" t="s">
        <v>40</v>
      </c>
      <c r="O1060" s="66"/>
      <c r="P1060" s="189">
        <f>O1060*H1060</f>
        <v>0</v>
      </c>
      <c r="Q1060" s="189">
        <v>2.5999999999999998E-4</v>
      </c>
      <c r="R1060" s="189">
        <f>Q1060*H1060</f>
        <v>4.9455379999999993E-2</v>
      </c>
      <c r="S1060" s="189">
        <v>0</v>
      </c>
      <c r="T1060" s="190">
        <f>S1060*H1060</f>
        <v>0</v>
      </c>
      <c r="U1060" s="36"/>
      <c r="V1060" s="36"/>
      <c r="W1060" s="36"/>
      <c r="X1060" s="36"/>
      <c r="Y1060" s="36"/>
      <c r="Z1060" s="36"/>
      <c r="AA1060" s="36"/>
      <c r="AB1060" s="36"/>
      <c r="AC1060" s="36"/>
      <c r="AD1060" s="36"/>
      <c r="AE1060" s="36"/>
      <c r="AR1060" s="191" t="s">
        <v>331</v>
      </c>
      <c r="AT1060" s="191" t="s">
        <v>234</v>
      </c>
      <c r="AU1060" s="191" t="s">
        <v>78</v>
      </c>
      <c r="AY1060" s="19" t="s">
        <v>231</v>
      </c>
      <c r="BE1060" s="192">
        <f>IF(N1060="základní",J1060,0)</f>
        <v>0</v>
      </c>
      <c r="BF1060" s="192">
        <f>IF(N1060="snížená",J1060,0)</f>
        <v>0</v>
      </c>
      <c r="BG1060" s="192">
        <f>IF(N1060="zákl. přenesená",J1060,0)</f>
        <v>0</v>
      </c>
      <c r="BH1060" s="192">
        <f>IF(N1060="sníž. přenesená",J1060,0)</f>
        <v>0</v>
      </c>
      <c r="BI1060" s="192">
        <f>IF(N1060="nulová",J1060,0)</f>
        <v>0</v>
      </c>
      <c r="BJ1060" s="19" t="s">
        <v>76</v>
      </c>
      <c r="BK1060" s="192">
        <f>ROUND(I1060*H1060,2)</f>
        <v>0</v>
      </c>
      <c r="BL1060" s="19" t="s">
        <v>331</v>
      </c>
      <c r="BM1060" s="191" t="s">
        <v>2462</v>
      </c>
    </row>
    <row r="1061" spans="1:65" s="13" customFormat="1" ht="11.25">
      <c r="B1061" s="198"/>
      <c r="C1061" s="199"/>
      <c r="D1061" s="193" t="s">
        <v>248</v>
      </c>
      <c r="E1061" s="200" t="s">
        <v>19</v>
      </c>
      <c r="F1061" s="201" t="s">
        <v>2463</v>
      </c>
      <c r="G1061" s="199"/>
      <c r="H1061" s="200" t="s">
        <v>19</v>
      </c>
      <c r="I1061" s="202"/>
      <c r="J1061" s="199"/>
      <c r="K1061" s="199"/>
      <c r="L1061" s="203"/>
      <c r="M1061" s="204"/>
      <c r="N1061" s="205"/>
      <c r="O1061" s="205"/>
      <c r="P1061" s="205"/>
      <c r="Q1061" s="205"/>
      <c r="R1061" s="205"/>
      <c r="S1061" s="205"/>
      <c r="T1061" s="206"/>
      <c r="AT1061" s="207" t="s">
        <v>248</v>
      </c>
      <c r="AU1061" s="207" t="s">
        <v>78</v>
      </c>
      <c r="AV1061" s="13" t="s">
        <v>76</v>
      </c>
      <c r="AW1061" s="13" t="s">
        <v>31</v>
      </c>
      <c r="AX1061" s="13" t="s">
        <v>69</v>
      </c>
      <c r="AY1061" s="207" t="s">
        <v>231</v>
      </c>
    </row>
    <row r="1062" spans="1:65" s="14" customFormat="1" ht="11.25">
      <c r="B1062" s="208"/>
      <c r="C1062" s="209"/>
      <c r="D1062" s="193" t="s">
        <v>248</v>
      </c>
      <c r="E1062" s="210" t="s">
        <v>19</v>
      </c>
      <c r="F1062" s="211" t="s">
        <v>2464</v>
      </c>
      <c r="G1062" s="209"/>
      <c r="H1062" s="212">
        <v>242.648</v>
      </c>
      <c r="I1062" s="213"/>
      <c r="J1062" s="209"/>
      <c r="K1062" s="209"/>
      <c r="L1062" s="214"/>
      <c r="M1062" s="215"/>
      <c r="N1062" s="216"/>
      <c r="O1062" s="216"/>
      <c r="P1062" s="216"/>
      <c r="Q1062" s="216"/>
      <c r="R1062" s="216"/>
      <c r="S1062" s="216"/>
      <c r="T1062" s="217"/>
      <c r="AT1062" s="218" t="s">
        <v>248</v>
      </c>
      <c r="AU1062" s="218" t="s">
        <v>78</v>
      </c>
      <c r="AV1062" s="14" t="s">
        <v>78</v>
      </c>
      <c r="AW1062" s="14" t="s">
        <v>31</v>
      </c>
      <c r="AX1062" s="14" t="s">
        <v>69</v>
      </c>
      <c r="AY1062" s="218" t="s">
        <v>231</v>
      </c>
    </row>
    <row r="1063" spans="1:65" s="13" customFormat="1" ht="11.25">
      <c r="B1063" s="198"/>
      <c r="C1063" s="199"/>
      <c r="D1063" s="193" t="s">
        <v>248</v>
      </c>
      <c r="E1063" s="200" t="s">
        <v>19</v>
      </c>
      <c r="F1063" s="201" t="s">
        <v>2465</v>
      </c>
      <c r="G1063" s="199"/>
      <c r="H1063" s="200" t="s">
        <v>19</v>
      </c>
      <c r="I1063" s="202"/>
      <c r="J1063" s="199"/>
      <c r="K1063" s="199"/>
      <c r="L1063" s="203"/>
      <c r="M1063" s="204"/>
      <c r="N1063" s="205"/>
      <c r="O1063" s="205"/>
      <c r="P1063" s="205"/>
      <c r="Q1063" s="205"/>
      <c r="R1063" s="205"/>
      <c r="S1063" s="205"/>
      <c r="T1063" s="206"/>
      <c r="AT1063" s="207" t="s">
        <v>248</v>
      </c>
      <c r="AU1063" s="207" t="s">
        <v>78</v>
      </c>
      <c r="AV1063" s="13" t="s">
        <v>76</v>
      </c>
      <c r="AW1063" s="13" t="s">
        <v>31</v>
      </c>
      <c r="AX1063" s="13" t="s">
        <v>69</v>
      </c>
      <c r="AY1063" s="207" t="s">
        <v>231</v>
      </c>
    </row>
    <row r="1064" spans="1:65" s="14" customFormat="1" ht="11.25">
      <c r="B1064" s="208"/>
      <c r="C1064" s="209"/>
      <c r="D1064" s="193" t="s">
        <v>248</v>
      </c>
      <c r="E1064" s="210" t="s">
        <v>19</v>
      </c>
      <c r="F1064" s="211" t="s">
        <v>2466</v>
      </c>
      <c r="G1064" s="209"/>
      <c r="H1064" s="212">
        <v>-52.435000000000002</v>
      </c>
      <c r="I1064" s="213"/>
      <c r="J1064" s="209"/>
      <c r="K1064" s="209"/>
      <c r="L1064" s="214"/>
      <c r="M1064" s="215"/>
      <c r="N1064" s="216"/>
      <c r="O1064" s="216"/>
      <c r="P1064" s="216"/>
      <c r="Q1064" s="216"/>
      <c r="R1064" s="216"/>
      <c r="S1064" s="216"/>
      <c r="T1064" s="217"/>
      <c r="AT1064" s="218" t="s">
        <v>248</v>
      </c>
      <c r="AU1064" s="218" t="s">
        <v>78</v>
      </c>
      <c r="AV1064" s="14" t="s">
        <v>78</v>
      </c>
      <c r="AW1064" s="14" t="s">
        <v>31</v>
      </c>
      <c r="AX1064" s="14" t="s">
        <v>69</v>
      </c>
      <c r="AY1064" s="218" t="s">
        <v>231</v>
      </c>
    </row>
    <row r="1065" spans="1:65" s="15" customFormat="1" ht="11.25">
      <c r="B1065" s="219"/>
      <c r="C1065" s="220"/>
      <c r="D1065" s="193" t="s">
        <v>248</v>
      </c>
      <c r="E1065" s="221" t="s">
        <v>19</v>
      </c>
      <c r="F1065" s="222" t="s">
        <v>260</v>
      </c>
      <c r="G1065" s="220"/>
      <c r="H1065" s="223">
        <v>190.21299999999999</v>
      </c>
      <c r="I1065" s="224"/>
      <c r="J1065" s="220"/>
      <c r="K1065" s="220"/>
      <c r="L1065" s="225"/>
      <c r="M1065" s="244"/>
      <c r="N1065" s="245"/>
      <c r="O1065" s="245"/>
      <c r="P1065" s="245"/>
      <c r="Q1065" s="245"/>
      <c r="R1065" s="245"/>
      <c r="S1065" s="245"/>
      <c r="T1065" s="246"/>
      <c r="AT1065" s="229" t="s">
        <v>248</v>
      </c>
      <c r="AU1065" s="229" t="s">
        <v>78</v>
      </c>
      <c r="AV1065" s="15" t="s">
        <v>238</v>
      </c>
      <c r="AW1065" s="15" t="s">
        <v>31</v>
      </c>
      <c r="AX1065" s="15" t="s">
        <v>76</v>
      </c>
      <c r="AY1065" s="229" t="s">
        <v>231</v>
      </c>
    </row>
    <row r="1066" spans="1:65" s="2" customFormat="1" ht="6.95" customHeight="1">
      <c r="A1066" s="36"/>
      <c r="B1066" s="49"/>
      <c r="C1066" s="50"/>
      <c r="D1066" s="50"/>
      <c r="E1066" s="50"/>
      <c r="F1066" s="50"/>
      <c r="G1066" s="50"/>
      <c r="H1066" s="50"/>
      <c r="I1066" s="50"/>
      <c r="J1066" s="50"/>
      <c r="K1066" s="50"/>
      <c r="L1066" s="41"/>
      <c r="M1066" s="36"/>
      <c r="O1066" s="36"/>
      <c r="P1066" s="36"/>
      <c r="Q1066" s="36"/>
      <c r="R1066" s="36"/>
      <c r="S1066" s="36"/>
      <c r="T1066" s="36"/>
      <c r="U1066" s="36"/>
      <c r="V1066" s="36"/>
      <c r="W1066" s="36"/>
      <c r="X1066" s="36"/>
      <c r="Y1066" s="36"/>
      <c r="Z1066" s="36"/>
      <c r="AA1066" s="36"/>
      <c r="AB1066" s="36"/>
      <c r="AC1066" s="36"/>
      <c r="AD1066" s="36"/>
      <c r="AE1066" s="36"/>
    </row>
  </sheetData>
  <sheetProtection algorithmName="SHA-512" hashValue="Uci+QOTpUfb+ZsB457cf6oK9r8L80fStCe1mo6lJOMMB/70lH1fFByEAgpSsheHSsRdzG6lYvZi83tQRkmTk4g==" saltValue="YyQogkMLbbQ1ugN/VXfyumF/G+SqCMKZwyZbqFM8QAXUi9J4TjoaiGn1krbX7FE1lGIgDe+WlS5VRJymsjlzFQ==" spinCount="100000" sheet="1" objects="1" scenarios="1" formatColumns="0" formatRows="0" autoFilter="0"/>
  <autoFilter ref="C112:K1065"/>
  <mergeCells count="12">
    <mergeCell ref="E105:H105"/>
    <mergeCell ref="L2:V2"/>
    <mergeCell ref="E50:H50"/>
    <mergeCell ref="E52:H52"/>
    <mergeCell ref="E54:H54"/>
    <mergeCell ref="E101:H101"/>
    <mergeCell ref="E103:H10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107</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1229</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2467</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ROUND((SUM(BE87:BE95)),  2)</f>
        <v>0</v>
      </c>
      <c r="G35" s="36"/>
      <c r="H35" s="36"/>
      <c r="I35" s="126">
        <v>0.21</v>
      </c>
      <c r="J35" s="125">
        <f>ROUND(((SUM(BE87:BE95))*I35),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ROUND((SUM(BF87:BF95)),  2)</f>
        <v>0</v>
      </c>
      <c r="G36" s="36"/>
      <c r="H36" s="36"/>
      <c r="I36" s="126">
        <v>0.15</v>
      </c>
      <c r="J36" s="125">
        <f>ROUND(((SUM(BF87:BF95))*I36),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ROUND((SUM(BG87:BG95)),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ROUND((SUM(BH87:BH95)),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ROUND((SUM(BI87:BI95)),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1229</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06.2 - SO06.2 - Ocelová konstrukce</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2468</v>
      </c>
      <c r="E64" s="145"/>
      <c r="F64" s="145"/>
      <c r="G64" s="145"/>
      <c r="H64" s="145"/>
      <c r="I64" s="145"/>
      <c r="J64" s="146">
        <f>J88</f>
        <v>0</v>
      </c>
      <c r="K64" s="143"/>
      <c r="L64" s="147"/>
    </row>
    <row r="65" spans="1:31" s="10" customFormat="1" ht="19.899999999999999" customHeight="1">
      <c r="B65" s="148"/>
      <c r="C65" s="99"/>
      <c r="D65" s="149" t="s">
        <v>2469</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8" t="str">
        <f>E7</f>
        <v>Park na Moravském náměstí v Brně</v>
      </c>
      <c r="F75" s="419"/>
      <c r="G75" s="419"/>
      <c r="H75" s="419"/>
      <c r="I75" s="38"/>
      <c r="J75" s="38"/>
      <c r="K75" s="38"/>
      <c r="L75" s="115"/>
      <c r="S75" s="36"/>
      <c r="T75" s="36"/>
      <c r="U75" s="36"/>
      <c r="V75" s="36"/>
      <c r="W75" s="36"/>
      <c r="X75" s="36"/>
      <c r="Y75" s="36"/>
      <c r="Z75" s="36"/>
      <c r="AA75" s="36"/>
      <c r="AB75" s="36"/>
      <c r="AC75" s="36"/>
      <c r="AD75" s="36"/>
      <c r="AE75" s="36"/>
    </row>
    <row r="76" spans="1:31" s="1" customFormat="1" ht="12" customHeight="1">
      <c r="B76" s="23"/>
      <c r="C76" s="31" t="s">
        <v>200</v>
      </c>
      <c r="D76" s="24"/>
      <c r="E76" s="24"/>
      <c r="F76" s="24"/>
      <c r="G76" s="24"/>
      <c r="H76" s="24"/>
      <c r="I76" s="24"/>
      <c r="J76" s="24"/>
      <c r="K76" s="24"/>
      <c r="L76" s="22"/>
    </row>
    <row r="77" spans="1:31" s="2" customFormat="1" ht="16.5" customHeight="1">
      <c r="A77" s="36"/>
      <c r="B77" s="37"/>
      <c r="C77" s="38"/>
      <c r="D77" s="38"/>
      <c r="E77" s="418" t="s">
        <v>1229</v>
      </c>
      <c r="F77" s="420"/>
      <c r="G77" s="420"/>
      <c r="H77" s="420"/>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202</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2" t="str">
        <f>E11</f>
        <v>06.2 - SO06.2 - Ocelová konstrukce</v>
      </c>
      <c r="F79" s="420"/>
      <c r="G79" s="420"/>
      <c r="H79" s="420"/>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28. 5. 2021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E17</f>
        <v xml:space="preserve"> </v>
      </c>
      <c r="G83" s="38"/>
      <c r="H83" s="38"/>
      <c r="I83" s="31" t="s">
        <v>30</v>
      </c>
      <c r="J83" s="34" t="str">
        <f>E23</f>
        <v xml:space="preserve"> </v>
      </c>
      <c r="K83" s="38"/>
      <c r="L83" s="115"/>
      <c r="S83" s="36"/>
      <c r="T83" s="36"/>
      <c r="U83" s="36"/>
      <c r="V83" s="36"/>
      <c r="W83" s="36"/>
      <c r="X83" s="36"/>
      <c r="Y83" s="36"/>
      <c r="Z83" s="36"/>
      <c r="AA83" s="36"/>
      <c r="AB83" s="36"/>
      <c r="AC83" s="36"/>
      <c r="AD83" s="36"/>
      <c r="AE83" s="36"/>
    </row>
    <row r="84" spans="1:65" s="2" customFormat="1" ht="15.2" customHeight="1">
      <c r="A84" s="36"/>
      <c r="B84" s="37"/>
      <c r="C84" s="31" t="s">
        <v>28</v>
      </c>
      <c r="D84" s="38"/>
      <c r="E84" s="38"/>
      <c r="F84" s="29" t="str">
        <f>IF(E20="","",E20)</f>
        <v>Vyplň údaj</v>
      </c>
      <c r="G84" s="38"/>
      <c r="H84" s="38"/>
      <c r="I84" s="31" t="s">
        <v>32</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217</v>
      </c>
      <c r="D86" s="156" t="s">
        <v>54</v>
      </c>
      <c r="E86" s="156" t="s">
        <v>50</v>
      </c>
      <c r="F86" s="156" t="s">
        <v>51</v>
      </c>
      <c r="G86" s="156" t="s">
        <v>218</v>
      </c>
      <c r="H86" s="156" t="s">
        <v>219</v>
      </c>
      <c r="I86" s="156" t="s">
        <v>220</v>
      </c>
      <c r="J86" s="156" t="s">
        <v>206</v>
      </c>
      <c r="K86" s="157" t="s">
        <v>221</v>
      </c>
      <c r="L86" s="158"/>
      <c r="M86" s="70" t="s">
        <v>19</v>
      </c>
      <c r="N86" s="71" t="s">
        <v>39</v>
      </c>
      <c r="O86" s="71" t="s">
        <v>222</v>
      </c>
      <c r="P86" s="71" t="s">
        <v>223</v>
      </c>
      <c r="Q86" s="71" t="s">
        <v>224</v>
      </c>
      <c r="R86" s="71" t="s">
        <v>225</v>
      </c>
      <c r="S86" s="71" t="s">
        <v>226</v>
      </c>
      <c r="T86" s="72" t="s">
        <v>227</v>
      </c>
      <c r="U86" s="153"/>
      <c r="V86" s="153"/>
      <c r="W86" s="153"/>
      <c r="X86" s="153"/>
      <c r="Y86" s="153"/>
      <c r="Z86" s="153"/>
      <c r="AA86" s="153"/>
      <c r="AB86" s="153"/>
      <c r="AC86" s="153"/>
      <c r="AD86" s="153"/>
      <c r="AE86" s="153"/>
    </row>
    <row r="87" spans="1:65" s="2" customFormat="1" ht="22.9" customHeight="1">
      <c r="A87" s="36"/>
      <c r="B87" s="37"/>
      <c r="C87" s="77" t="s">
        <v>228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68</v>
      </c>
      <c r="AU87" s="19" t="s">
        <v>207</v>
      </c>
      <c r="BK87" s="163">
        <f>BK88</f>
        <v>0</v>
      </c>
    </row>
    <row r="88" spans="1:65" s="12" customFormat="1" ht="25.9" customHeight="1">
      <c r="B88" s="164"/>
      <c r="C88" s="165"/>
      <c r="D88" s="166" t="s">
        <v>68</v>
      </c>
      <c r="E88" s="167" t="s">
        <v>638</v>
      </c>
      <c r="F88" s="167" t="s">
        <v>2470</v>
      </c>
      <c r="G88" s="165"/>
      <c r="H88" s="165"/>
      <c r="I88" s="168"/>
      <c r="J88" s="169">
        <f>BK88</f>
        <v>0</v>
      </c>
      <c r="K88" s="165"/>
      <c r="L88" s="170"/>
      <c r="M88" s="171"/>
      <c r="N88" s="172"/>
      <c r="O88" s="172"/>
      <c r="P88" s="173">
        <f>P89</f>
        <v>0</v>
      </c>
      <c r="Q88" s="172"/>
      <c r="R88" s="173">
        <f>R89</f>
        <v>0</v>
      </c>
      <c r="S88" s="172"/>
      <c r="T88" s="174">
        <f>T89</f>
        <v>0</v>
      </c>
      <c r="AR88" s="175" t="s">
        <v>119</v>
      </c>
      <c r="AT88" s="176" t="s">
        <v>68</v>
      </c>
      <c r="AU88" s="176" t="s">
        <v>69</v>
      </c>
      <c r="AY88" s="175" t="s">
        <v>231</v>
      </c>
      <c r="BK88" s="177">
        <f>BK89</f>
        <v>0</v>
      </c>
    </row>
    <row r="89" spans="1:65" s="12" customFormat="1" ht="22.9" customHeight="1">
      <c r="B89" s="164"/>
      <c r="C89" s="165"/>
      <c r="D89" s="166" t="s">
        <v>68</v>
      </c>
      <c r="E89" s="178" t="s">
        <v>2471</v>
      </c>
      <c r="F89" s="178" t="s">
        <v>2472</v>
      </c>
      <c r="G89" s="165"/>
      <c r="H89" s="165"/>
      <c r="I89" s="168"/>
      <c r="J89" s="179">
        <f>BK89</f>
        <v>0</v>
      </c>
      <c r="K89" s="165"/>
      <c r="L89" s="170"/>
      <c r="M89" s="171"/>
      <c r="N89" s="172"/>
      <c r="O89" s="172"/>
      <c r="P89" s="173">
        <f>SUM(P90:P95)</f>
        <v>0</v>
      </c>
      <c r="Q89" s="172"/>
      <c r="R89" s="173">
        <f>SUM(R90:R95)</f>
        <v>0</v>
      </c>
      <c r="S89" s="172"/>
      <c r="T89" s="174">
        <f>SUM(T90:T95)</f>
        <v>0</v>
      </c>
      <c r="AR89" s="175" t="s">
        <v>119</v>
      </c>
      <c r="AT89" s="176" t="s">
        <v>68</v>
      </c>
      <c r="AU89" s="176" t="s">
        <v>76</v>
      </c>
      <c r="AY89" s="175" t="s">
        <v>231</v>
      </c>
      <c r="BK89" s="177">
        <f>SUM(BK90:BK95)</f>
        <v>0</v>
      </c>
    </row>
    <row r="90" spans="1:65" s="2" customFormat="1" ht="24.2" customHeight="1">
      <c r="A90" s="36"/>
      <c r="B90" s="37"/>
      <c r="C90" s="180" t="s">
        <v>76</v>
      </c>
      <c r="D90" s="180" t="s">
        <v>234</v>
      </c>
      <c r="E90" s="181" t="s">
        <v>2473</v>
      </c>
      <c r="F90" s="182" t="s">
        <v>2474</v>
      </c>
      <c r="G90" s="183" t="s">
        <v>1291</v>
      </c>
      <c r="H90" s="184">
        <v>16482.96</v>
      </c>
      <c r="I90" s="185"/>
      <c r="J90" s="186">
        <f>ROUND(I90*H90,2)</f>
        <v>0</v>
      </c>
      <c r="K90" s="182" t="s">
        <v>19</v>
      </c>
      <c r="L90" s="41"/>
      <c r="M90" s="187" t="s">
        <v>19</v>
      </c>
      <c r="N90" s="188" t="s">
        <v>40</v>
      </c>
      <c r="O90" s="66"/>
      <c r="P90" s="189">
        <f>O90*H90</f>
        <v>0</v>
      </c>
      <c r="Q90" s="189">
        <v>0</v>
      </c>
      <c r="R90" s="189">
        <f>Q90*H90</f>
        <v>0</v>
      </c>
      <c r="S90" s="189">
        <v>0</v>
      </c>
      <c r="T90" s="190">
        <f>S90*H90</f>
        <v>0</v>
      </c>
      <c r="U90" s="36"/>
      <c r="V90" s="36"/>
      <c r="W90" s="36"/>
      <c r="X90" s="36"/>
      <c r="Y90" s="36"/>
      <c r="Z90" s="36"/>
      <c r="AA90" s="36"/>
      <c r="AB90" s="36"/>
      <c r="AC90" s="36"/>
      <c r="AD90" s="36"/>
      <c r="AE90" s="36"/>
      <c r="AR90" s="191" t="s">
        <v>1610</v>
      </c>
      <c r="AT90" s="191" t="s">
        <v>234</v>
      </c>
      <c r="AU90" s="191" t="s">
        <v>78</v>
      </c>
      <c r="AY90" s="19" t="s">
        <v>231</v>
      </c>
      <c r="BE90" s="192">
        <f>IF(N90="základní",J90,0)</f>
        <v>0</v>
      </c>
      <c r="BF90" s="192">
        <f>IF(N90="snížená",J90,0)</f>
        <v>0</v>
      </c>
      <c r="BG90" s="192">
        <f>IF(N90="zákl. přenesená",J90,0)</f>
        <v>0</v>
      </c>
      <c r="BH90" s="192">
        <f>IF(N90="sníž. přenesená",J90,0)</f>
        <v>0</v>
      </c>
      <c r="BI90" s="192">
        <f>IF(N90="nulová",J90,0)</f>
        <v>0</v>
      </c>
      <c r="BJ90" s="19" t="s">
        <v>76</v>
      </c>
      <c r="BK90" s="192">
        <f>ROUND(I90*H90,2)</f>
        <v>0</v>
      </c>
      <c r="BL90" s="19" t="s">
        <v>1610</v>
      </c>
      <c r="BM90" s="191" t="s">
        <v>2475</v>
      </c>
    </row>
    <row r="91" spans="1:65" s="13" customFormat="1" ht="11.25">
      <c r="B91" s="198"/>
      <c r="C91" s="199"/>
      <c r="D91" s="193" t="s">
        <v>248</v>
      </c>
      <c r="E91" s="200" t="s">
        <v>19</v>
      </c>
      <c r="F91" s="201" t="s">
        <v>2476</v>
      </c>
      <c r="G91" s="199"/>
      <c r="H91" s="200" t="s">
        <v>19</v>
      </c>
      <c r="I91" s="202"/>
      <c r="J91" s="199"/>
      <c r="K91" s="199"/>
      <c r="L91" s="203"/>
      <c r="M91" s="204"/>
      <c r="N91" s="205"/>
      <c r="O91" s="205"/>
      <c r="P91" s="205"/>
      <c r="Q91" s="205"/>
      <c r="R91" s="205"/>
      <c r="S91" s="205"/>
      <c r="T91" s="206"/>
      <c r="AT91" s="207" t="s">
        <v>248</v>
      </c>
      <c r="AU91" s="207" t="s">
        <v>78</v>
      </c>
      <c r="AV91" s="13" t="s">
        <v>76</v>
      </c>
      <c r="AW91" s="13" t="s">
        <v>31</v>
      </c>
      <c r="AX91" s="13" t="s">
        <v>69</v>
      </c>
      <c r="AY91" s="207" t="s">
        <v>231</v>
      </c>
    </row>
    <row r="92" spans="1:65" s="14" customFormat="1" ht="11.25">
      <c r="B92" s="208"/>
      <c r="C92" s="209"/>
      <c r="D92" s="193" t="s">
        <v>248</v>
      </c>
      <c r="E92" s="210" t="s">
        <v>19</v>
      </c>
      <c r="F92" s="211" t="s">
        <v>2477</v>
      </c>
      <c r="G92" s="209"/>
      <c r="H92" s="212">
        <v>15262</v>
      </c>
      <c r="I92" s="213"/>
      <c r="J92" s="209"/>
      <c r="K92" s="209"/>
      <c r="L92" s="214"/>
      <c r="M92" s="215"/>
      <c r="N92" s="216"/>
      <c r="O92" s="216"/>
      <c r="P92" s="216"/>
      <c r="Q92" s="216"/>
      <c r="R92" s="216"/>
      <c r="S92" s="216"/>
      <c r="T92" s="217"/>
      <c r="AT92" s="218" t="s">
        <v>248</v>
      </c>
      <c r="AU92" s="218" t="s">
        <v>78</v>
      </c>
      <c r="AV92" s="14" t="s">
        <v>78</v>
      </c>
      <c r="AW92" s="14" t="s">
        <v>31</v>
      </c>
      <c r="AX92" s="14" t="s">
        <v>69</v>
      </c>
      <c r="AY92" s="218" t="s">
        <v>231</v>
      </c>
    </row>
    <row r="93" spans="1:65" s="13" customFormat="1" ht="11.25">
      <c r="B93" s="198"/>
      <c r="C93" s="199"/>
      <c r="D93" s="193" t="s">
        <v>248</v>
      </c>
      <c r="E93" s="200" t="s">
        <v>19</v>
      </c>
      <c r="F93" s="201" t="s">
        <v>2478</v>
      </c>
      <c r="G93" s="199"/>
      <c r="H93" s="200" t="s">
        <v>19</v>
      </c>
      <c r="I93" s="202"/>
      <c r="J93" s="199"/>
      <c r="K93" s="199"/>
      <c r="L93" s="203"/>
      <c r="M93" s="204"/>
      <c r="N93" s="205"/>
      <c r="O93" s="205"/>
      <c r="P93" s="205"/>
      <c r="Q93" s="205"/>
      <c r="R93" s="205"/>
      <c r="S93" s="205"/>
      <c r="T93" s="206"/>
      <c r="AT93" s="207" t="s">
        <v>248</v>
      </c>
      <c r="AU93" s="207" t="s">
        <v>78</v>
      </c>
      <c r="AV93" s="13" t="s">
        <v>76</v>
      </c>
      <c r="AW93" s="13" t="s">
        <v>31</v>
      </c>
      <c r="AX93" s="13" t="s">
        <v>69</v>
      </c>
      <c r="AY93" s="207" t="s">
        <v>231</v>
      </c>
    </row>
    <row r="94" spans="1:65" s="14" customFormat="1" ht="11.25">
      <c r="B94" s="208"/>
      <c r="C94" s="209"/>
      <c r="D94" s="193" t="s">
        <v>248</v>
      </c>
      <c r="E94" s="210" t="s">
        <v>19</v>
      </c>
      <c r="F94" s="211" t="s">
        <v>2479</v>
      </c>
      <c r="G94" s="209"/>
      <c r="H94" s="212">
        <v>1220.96</v>
      </c>
      <c r="I94" s="213"/>
      <c r="J94" s="209"/>
      <c r="K94" s="209"/>
      <c r="L94" s="214"/>
      <c r="M94" s="215"/>
      <c r="N94" s="216"/>
      <c r="O94" s="216"/>
      <c r="P94" s="216"/>
      <c r="Q94" s="216"/>
      <c r="R94" s="216"/>
      <c r="S94" s="216"/>
      <c r="T94" s="217"/>
      <c r="AT94" s="218" t="s">
        <v>248</v>
      </c>
      <c r="AU94" s="218" t="s">
        <v>78</v>
      </c>
      <c r="AV94" s="14" t="s">
        <v>78</v>
      </c>
      <c r="AW94" s="14" t="s">
        <v>31</v>
      </c>
      <c r="AX94" s="14" t="s">
        <v>69</v>
      </c>
      <c r="AY94" s="218" t="s">
        <v>231</v>
      </c>
    </row>
    <row r="95" spans="1:65" s="15" customFormat="1" ht="11.25">
      <c r="B95" s="219"/>
      <c r="C95" s="220"/>
      <c r="D95" s="193" t="s">
        <v>248</v>
      </c>
      <c r="E95" s="221" t="s">
        <v>19</v>
      </c>
      <c r="F95" s="222" t="s">
        <v>260</v>
      </c>
      <c r="G95" s="220"/>
      <c r="H95" s="223">
        <v>16482.96</v>
      </c>
      <c r="I95" s="224"/>
      <c r="J95" s="220"/>
      <c r="K95" s="220"/>
      <c r="L95" s="225"/>
      <c r="M95" s="244"/>
      <c r="N95" s="245"/>
      <c r="O95" s="245"/>
      <c r="P95" s="245"/>
      <c r="Q95" s="245"/>
      <c r="R95" s="245"/>
      <c r="S95" s="245"/>
      <c r="T95" s="246"/>
      <c r="AT95" s="229" t="s">
        <v>248</v>
      </c>
      <c r="AU95" s="229" t="s">
        <v>78</v>
      </c>
      <c r="AV95" s="15" t="s">
        <v>238</v>
      </c>
      <c r="AW95" s="15" t="s">
        <v>31</v>
      </c>
      <c r="AX95" s="15" t="s">
        <v>76</v>
      </c>
      <c r="AY95" s="229" t="s">
        <v>231</v>
      </c>
    </row>
    <row r="96" spans="1:65" s="2" customFormat="1" ht="6.95" customHeight="1">
      <c r="A96" s="36"/>
      <c r="B96" s="49"/>
      <c r="C96" s="50"/>
      <c r="D96" s="50"/>
      <c r="E96" s="50"/>
      <c r="F96" s="50"/>
      <c r="G96" s="50"/>
      <c r="H96" s="50"/>
      <c r="I96" s="50"/>
      <c r="J96" s="50"/>
      <c r="K96" s="50"/>
      <c r="L96" s="41"/>
      <c r="M96" s="36"/>
      <c r="O96" s="36"/>
      <c r="P96" s="36"/>
      <c r="Q96" s="36"/>
      <c r="R96" s="36"/>
      <c r="S96" s="36"/>
      <c r="T96" s="36"/>
      <c r="U96" s="36"/>
      <c r="V96" s="36"/>
      <c r="W96" s="36"/>
      <c r="X96" s="36"/>
      <c r="Y96" s="36"/>
      <c r="Z96" s="36"/>
      <c r="AA96" s="36"/>
      <c r="AB96" s="36"/>
      <c r="AC96" s="36"/>
      <c r="AD96" s="36"/>
      <c r="AE96" s="36"/>
    </row>
  </sheetData>
  <sheetProtection algorithmName="SHA-512" hashValue="aEw4YswNxEust3EAtnff4CjORFBsFXlZG2ukZM5dAq1cpwX3qzGQdnTYZuZdvHKqGaSB6Biz77gbQMAIEBW/qw==" saltValue="XqcWhN5FYmJGB6UeDa3gk1uyEgVWmrKDR4qG+r9Wi00tLMmvJfKtymPvKF6rM02wy+ONLUVRKvqxlexZhmF9ZA==" spinCount="100000" sheet="1" objects="1" scenarios="1" formatColumns="0" formatRows="0" autoFilter="0"/>
  <autoFilter ref="C86:K95"/>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110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1229</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2480</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ROUND(J93,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ROUND((SUM(BE93:BE226)),  2)</f>
        <v>0</v>
      </c>
      <c r="G35" s="36"/>
      <c r="H35" s="36"/>
      <c r="I35" s="126">
        <v>0.21</v>
      </c>
      <c r="J35" s="125">
        <f>ROUND(((SUM(BE93:BE226))*I35),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ROUND((SUM(BF93:BF226)),  2)</f>
        <v>0</v>
      </c>
      <c r="G36" s="36"/>
      <c r="H36" s="36"/>
      <c r="I36" s="126">
        <v>0.15</v>
      </c>
      <c r="J36" s="125">
        <f>ROUND(((SUM(BF93:BF226))*I36),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ROUND((SUM(BG93:BG226)),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ROUND((SUM(BH93:BH226)),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ROUND((SUM(BI93:BI226)),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1229</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06.3 - SO06.3 - Vodovod, kanalizace</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J93</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J94</f>
        <v>0</v>
      </c>
      <c r="K64" s="143"/>
      <c r="L64" s="147"/>
    </row>
    <row r="65" spans="1:31" s="10" customFormat="1" ht="19.899999999999999" customHeight="1">
      <c r="B65" s="148"/>
      <c r="C65" s="99"/>
      <c r="D65" s="149" t="s">
        <v>210</v>
      </c>
      <c r="E65" s="150"/>
      <c r="F65" s="150"/>
      <c r="G65" s="150"/>
      <c r="H65" s="150"/>
      <c r="I65" s="150"/>
      <c r="J65" s="151">
        <f>J95</f>
        <v>0</v>
      </c>
      <c r="K65" s="99"/>
      <c r="L65" s="152"/>
    </row>
    <row r="66" spans="1:31" s="10" customFormat="1" ht="19.899999999999999" customHeight="1">
      <c r="B66" s="148"/>
      <c r="C66" s="99"/>
      <c r="D66" s="149" t="s">
        <v>1232</v>
      </c>
      <c r="E66" s="150"/>
      <c r="F66" s="150"/>
      <c r="G66" s="150"/>
      <c r="H66" s="150"/>
      <c r="I66" s="150"/>
      <c r="J66" s="151">
        <f>J106</f>
        <v>0</v>
      </c>
      <c r="K66" s="99"/>
      <c r="L66" s="152"/>
    </row>
    <row r="67" spans="1:31" s="9" customFormat="1" ht="24.95" customHeight="1">
      <c r="B67" s="142"/>
      <c r="C67" s="143"/>
      <c r="D67" s="144" t="s">
        <v>214</v>
      </c>
      <c r="E67" s="145"/>
      <c r="F67" s="145"/>
      <c r="G67" s="145"/>
      <c r="H67" s="145"/>
      <c r="I67" s="145"/>
      <c r="J67" s="146">
        <f>J108</f>
        <v>0</v>
      </c>
      <c r="K67" s="143"/>
      <c r="L67" s="147"/>
    </row>
    <row r="68" spans="1:31" s="10" customFormat="1" ht="19.899999999999999" customHeight="1">
      <c r="B68" s="148"/>
      <c r="C68" s="99"/>
      <c r="D68" s="149" t="s">
        <v>2481</v>
      </c>
      <c r="E68" s="150"/>
      <c r="F68" s="150"/>
      <c r="G68" s="150"/>
      <c r="H68" s="150"/>
      <c r="I68" s="150"/>
      <c r="J68" s="151">
        <f>J109</f>
        <v>0</v>
      </c>
      <c r="K68" s="99"/>
      <c r="L68" s="152"/>
    </row>
    <row r="69" spans="1:31" s="10" customFormat="1" ht="19.899999999999999" customHeight="1">
      <c r="B69" s="148"/>
      <c r="C69" s="99"/>
      <c r="D69" s="149" t="s">
        <v>2482</v>
      </c>
      <c r="E69" s="150"/>
      <c r="F69" s="150"/>
      <c r="G69" s="150"/>
      <c r="H69" s="150"/>
      <c r="I69" s="150"/>
      <c r="J69" s="151">
        <f>J128</f>
        <v>0</v>
      </c>
      <c r="K69" s="99"/>
      <c r="L69" s="152"/>
    </row>
    <row r="70" spans="1:31" s="10" customFormat="1" ht="19.899999999999999" customHeight="1">
      <c r="B70" s="148"/>
      <c r="C70" s="99"/>
      <c r="D70" s="149" t="s">
        <v>2483</v>
      </c>
      <c r="E70" s="150"/>
      <c r="F70" s="150"/>
      <c r="G70" s="150"/>
      <c r="H70" s="150"/>
      <c r="I70" s="150"/>
      <c r="J70" s="151">
        <f>J174</f>
        <v>0</v>
      </c>
      <c r="K70" s="99"/>
      <c r="L70" s="152"/>
    </row>
    <row r="71" spans="1:31" s="10" customFormat="1" ht="19.899999999999999" customHeight="1">
      <c r="B71" s="148"/>
      <c r="C71" s="99"/>
      <c r="D71" s="149" t="s">
        <v>1069</v>
      </c>
      <c r="E71" s="150"/>
      <c r="F71" s="150"/>
      <c r="G71" s="150"/>
      <c r="H71" s="150"/>
      <c r="I71" s="150"/>
      <c r="J71" s="151">
        <f>J225</f>
        <v>0</v>
      </c>
      <c r="K71" s="99"/>
      <c r="L71" s="152"/>
    </row>
    <row r="72" spans="1:31"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31" s="2" customFormat="1" ht="24.95" customHeight="1">
      <c r="A78" s="36"/>
      <c r="B78" s="37"/>
      <c r="C78" s="25" t="s">
        <v>216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418" t="str">
        <f>E7</f>
        <v>Park na Moravském náměstí v Brně</v>
      </c>
      <c r="F81" s="419"/>
      <c r="G81" s="419"/>
      <c r="H81" s="419"/>
      <c r="I81" s="38"/>
      <c r="J81" s="38"/>
      <c r="K81" s="38"/>
      <c r="L81" s="115"/>
      <c r="S81" s="36"/>
      <c r="T81" s="36"/>
      <c r="U81" s="36"/>
      <c r="V81" s="36"/>
      <c r="W81" s="36"/>
      <c r="X81" s="36"/>
      <c r="Y81" s="36"/>
      <c r="Z81" s="36"/>
      <c r="AA81" s="36"/>
      <c r="AB81" s="36"/>
      <c r="AC81" s="36"/>
      <c r="AD81" s="36"/>
      <c r="AE81" s="36"/>
    </row>
    <row r="82" spans="1:65" s="1" customFormat="1" ht="12" customHeight="1">
      <c r="B82" s="23"/>
      <c r="C82" s="31" t="s">
        <v>200</v>
      </c>
      <c r="D82" s="24"/>
      <c r="E82" s="24"/>
      <c r="F82" s="24"/>
      <c r="G82" s="24"/>
      <c r="H82" s="24"/>
      <c r="I82" s="24"/>
      <c r="J82" s="24"/>
      <c r="K82" s="24"/>
      <c r="L82" s="22"/>
    </row>
    <row r="83" spans="1:65" s="2" customFormat="1" ht="16.5" customHeight="1">
      <c r="A83" s="36"/>
      <c r="B83" s="37"/>
      <c r="C83" s="38"/>
      <c r="D83" s="38"/>
      <c r="E83" s="418" t="s">
        <v>1229</v>
      </c>
      <c r="F83" s="420"/>
      <c r="G83" s="420"/>
      <c r="H83" s="420"/>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202</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2" t="str">
        <f>E11</f>
        <v>06.3 - SO06.3 - Vodovod, kanalizace</v>
      </c>
      <c r="F85" s="420"/>
      <c r="G85" s="420"/>
      <c r="H85" s="420"/>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F14</f>
        <v xml:space="preserve"> </v>
      </c>
      <c r="G87" s="38"/>
      <c r="H87" s="38"/>
      <c r="I87" s="31" t="s">
        <v>23</v>
      </c>
      <c r="J87" s="61" t="str">
        <f>IF(J14="","",J14)</f>
        <v>28. 5. 2021</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E17</f>
        <v xml:space="preserve"> </v>
      </c>
      <c r="G89" s="38"/>
      <c r="H89" s="38"/>
      <c r="I89" s="31" t="s">
        <v>30</v>
      </c>
      <c r="J89" s="34" t="str">
        <f>E23</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IF(E20="","",E20)</f>
        <v>Vyplň údaj</v>
      </c>
      <c r="G90" s="38"/>
      <c r="H90" s="38"/>
      <c r="I90" s="31" t="s">
        <v>32</v>
      </c>
      <c r="J90" s="34" t="str">
        <f>E26</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217</v>
      </c>
      <c r="D92" s="156" t="s">
        <v>54</v>
      </c>
      <c r="E92" s="156" t="s">
        <v>50</v>
      </c>
      <c r="F92" s="156" t="s">
        <v>51</v>
      </c>
      <c r="G92" s="156" t="s">
        <v>218</v>
      </c>
      <c r="H92" s="156" t="s">
        <v>219</v>
      </c>
      <c r="I92" s="156" t="s">
        <v>220</v>
      </c>
      <c r="J92" s="156" t="s">
        <v>206</v>
      </c>
      <c r="K92" s="157" t="s">
        <v>221</v>
      </c>
      <c r="L92" s="158"/>
      <c r="M92" s="70" t="s">
        <v>19</v>
      </c>
      <c r="N92" s="71" t="s">
        <v>39</v>
      </c>
      <c r="O92" s="71" t="s">
        <v>222</v>
      </c>
      <c r="P92" s="71" t="s">
        <v>223</v>
      </c>
      <c r="Q92" s="71" t="s">
        <v>224</v>
      </c>
      <c r="R92" s="71" t="s">
        <v>225</v>
      </c>
      <c r="S92" s="71" t="s">
        <v>226</v>
      </c>
      <c r="T92" s="72" t="s">
        <v>227</v>
      </c>
      <c r="U92" s="153"/>
      <c r="V92" s="153"/>
      <c r="W92" s="153"/>
      <c r="X92" s="153"/>
      <c r="Y92" s="153"/>
      <c r="Z92" s="153"/>
      <c r="AA92" s="153"/>
      <c r="AB92" s="153"/>
      <c r="AC92" s="153"/>
      <c r="AD92" s="153"/>
      <c r="AE92" s="153"/>
    </row>
    <row r="93" spans="1:65" s="2" customFormat="1" ht="22.9" customHeight="1">
      <c r="A93" s="36"/>
      <c r="B93" s="37"/>
      <c r="C93" s="77" t="s">
        <v>228</v>
      </c>
      <c r="D93" s="38"/>
      <c r="E93" s="38"/>
      <c r="F93" s="38"/>
      <c r="G93" s="38"/>
      <c r="H93" s="38"/>
      <c r="I93" s="38"/>
      <c r="J93" s="159">
        <f>BK93</f>
        <v>0</v>
      </c>
      <c r="K93" s="38"/>
      <c r="L93" s="41"/>
      <c r="M93" s="73"/>
      <c r="N93" s="160"/>
      <c r="O93" s="74"/>
      <c r="P93" s="161">
        <f>P94+P108</f>
        <v>0</v>
      </c>
      <c r="Q93" s="74"/>
      <c r="R93" s="161">
        <f>R94+R108</f>
        <v>0</v>
      </c>
      <c r="S93" s="74"/>
      <c r="T93" s="162">
        <f>T94+T108</f>
        <v>0</v>
      </c>
      <c r="U93" s="36"/>
      <c r="V93" s="36"/>
      <c r="W93" s="36"/>
      <c r="X93" s="36"/>
      <c r="Y93" s="36"/>
      <c r="Z93" s="36"/>
      <c r="AA93" s="36"/>
      <c r="AB93" s="36"/>
      <c r="AC93" s="36"/>
      <c r="AD93" s="36"/>
      <c r="AE93" s="36"/>
      <c r="AT93" s="19" t="s">
        <v>68</v>
      </c>
      <c r="AU93" s="19" t="s">
        <v>207</v>
      </c>
      <c r="BK93" s="163">
        <f>BK94+BK108</f>
        <v>0</v>
      </c>
    </row>
    <row r="94" spans="1:65" s="12" customFormat="1" ht="25.9" customHeight="1">
      <c r="B94" s="164"/>
      <c r="C94" s="165"/>
      <c r="D94" s="166" t="s">
        <v>68</v>
      </c>
      <c r="E94" s="167" t="s">
        <v>229</v>
      </c>
      <c r="F94" s="167" t="s">
        <v>230</v>
      </c>
      <c r="G94" s="165"/>
      <c r="H94" s="165"/>
      <c r="I94" s="168"/>
      <c r="J94" s="169">
        <f>BK94</f>
        <v>0</v>
      </c>
      <c r="K94" s="165"/>
      <c r="L94" s="170"/>
      <c r="M94" s="171"/>
      <c r="N94" s="172"/>
      <c r="O94" s="172"/>
      <c r="P94" s="173">
        <f>P95+P106</f>
        <v>0</v>
      </c>
      <c r="Q94" s="172"/>
      <c r="R94" s="173">
        <f>R95+R106</f>
        <v>0</v>
      </c>
      <c r="S94" s="172"/>
      <c r="T94" s="174">
        <f>T95+T106</f>
        <v>0</v>
      </c>
      <c r="AR94" s="175" t="s">
        <v>76</v>
      </c>
      <c r="AT94" s="176" t="s">
        <v>68</v>
      </c>
      <c r="AU94" s="176" t="s">
        <v>69</v>
      </c>
      <c r="AY94" s="175" t="s">
        <v>231</v>
      </c>
      <c r="BK94" s="177">
        <f>BK95+BK106</f>
        <v>0</v>
      </c>
    </row>
    <row r="95" spans="1:65" s="12" customFormat="1" ht="22.9" customHeight="1">
      <c r="B95" s="164"/>
      <c r="C95" s="165"/>
      <c r="D95" s="166" t="s">
        <v>68</v>
      </c>
      <c r="E95" s="178" t="s">
        <v>76</v>
      </c>
      <c r="F95" s="178" t="s">
        <v>240</v>
      </c>
      <c r="G95" s="165"/>
      <c r="H95" s="165"/>
      <c r="I95" s="168"/>
      <c r="J95" s="179">
        <f>BK95</f>
        <v>0</v>
      </c>
      <c r="K95" s="165"/>
      <c r="L95" s="170"/>
      <c r="M95" s="171"/>
      <c r="N95" s="172"/>
      <c r="O95" s="172"/>
      <c r="P95" s="173">
        <f>SUM(P96:P105)</f>
        <v>0</v>
      </c>
      <c r="Q95" s="172"/>
      <c r="R95" s="173">
        <f>SUM(R96:R105)</f>
        <v>0</v>
      </c>
      <c r="S95" s="172"/>
      <c r="T95" s="174">
        <f>SUM(T96:T105)</f>
        <v>0</v>
      </c>
      <c r="AR95" s="175" t="s">
        <v>76</v>
      </c>
      <c r="AT95" s="176" t="s">
        <v>68</v>
      </c>
      <c r="AU95" s="176" t="s">
        <v>76</v>
      </c>
      <c r="AY95" s="175" t="s">
        <v>231</v>
      </c>
      <c r="BK95" s="177">
        <f>SUM(BK96:BK105)</f>
        <v>0</v>
      </c>
    </row>
    <row r="96" spans="1:65" s="2" customFormat="1" ht="21.75" customHeight="1">
      <c r="A96" s="36"/>
      <c r="B96" s="37"/>
      <c r="C96" s="180" t="s">
        <v>76</v>
      </c>
      <c r="D96" s="180" t="s">
        <v>234</v>
      </c>
      <c r="E96" s="181" t="s">
        <v>2484</v>
      </c>
      <c r="F96" s="182" t="s">
        <v>2485</v>
      </c>
      <c r="G96" s="183" t="s">
        <v>356</v>
      </c>
      <c r="H96" s="184">
        <v>40.804000000000002</v>
      </c>
      <c r="I96" s="185"/>
      <c r="J96" s="186">
        <f t="shared" ref="J96:J105" si="0">ROUND(I96*H96,2)</f>
        <v>0</v>
      </c>
      <c r="K96" s="182" t="s">
        <v>19</v>
      </c>
      <c r="L96" s="41"/>
      <c r="M96" s="187" t="s">
        <v>19</v>
      </c>
      <c r="N96" s="188" t="s">
        <v>40</v>
      </c>
      <c r="O96" s="66"/>
      <c r="P96" s="189">
        <f t="shared" ref="P96:P105" si="1">O96*H96</f>
        <v>0</v>
      </c>
      <c r="Q96" s="189">
        <v>0</v>
      </c>
      <c r="R96" s="189">
        <f t="shared" ref="R96:R105" si="2">Q96*H96</f>
        <v>0</v>
      </c>
      <c r="S96" s="189">
        <v>0</v>
      </c>
      <c r="T96" s="190">
        <f t="shared" ref="T96:T105" si="3">S96*H96</f>
        <v>0</v>
      </c>
      <c r="U96" s="36"/>
      <c r="V96" s="36"/>
      <c r="W96" s="36"/>
      <c r="X96" s="36"/>
      <c r="Y96" s="36"/>
      <c r="Z96" s="36"/>
      <c r="AA96" s="36"/>
      <c r="AB96" s="36"/>
      <c r="AC96" s="36"/>
      <c r="AD96" s="36"/>
      <c r="AE96" s="36"/>
      <c r="AR96" s="191" t="s">
        <v>238</v>
      </c>
      <c r="AT96" s="191" t="s">
        <v>234</v>
      </c>
      <c r="AU96" s="191" t="s">
        <v>78</v>
      </c>
      <c r="AY96" s="19" t="s">
        <v>231</v>
      </c>
      <c r="BE96" s="192">
        <f t="shared" ref="BE96:BE105" si="4">IF(N96="základní",J96,0)</f>
        <v>0</v>
      </c>
      <c r="BF96" s="192">
        <f t="shared" ref="BF96:BF105" si="5">IF(N96="snížená",J96,0)</f>
        <v>0</v>
      </c>
      <c r="BG96" s="192">
        <f t="shared" ref="BG96:BG105" si="6">IF(N96="zákl. přenesená",J96,0)</f>
        <v>0</v>
      </c>
      <c r="BH96" s="192">
        <f t="shared" ref="BH96:BH105" si="7">IF(N96="sníž. přenesená",J96,0)</f>
        <v>0</v>
      </c>
      <c r="BI96" s="192">
        <f t="shared" ref="BI96:BI105" si="8">IF(N96="nulová",J96,0)</f>
        <v>0</v>
      </c>
      <c r="BJ96" s="19" t="s">
        <v>76</v>
      </c>
      <c r="BK96" s="192">
        <f t="shared" ref="BK96:BK105" si="9">ROUND(I96*H96,2)</f>
        <v>0</v>
      </c>
      <c r="BL96" s="19" t="s">
        <v>238</v>
      </c>
      <c r="BM96" s="191" t="s">
        <v>78</v>
      </c>
    </row>
    <row r="97" spans="1:65" s="2" customFormat="1" ht="16.5" customHeight="1">
      <c r="A97" s="36"/>
      <c r="B97" s="37"/>
      <c r="C97" s="180" t="s">
        <v>78</v>
      </c>
      <c r="D97" s="180" t="s">
        <v>234</v>
      </c>
      <c r="E97" s="181" t="s">
        <v>2486</v>
      </c>
      <c r="F97" s="182" t="s">
        <v>2487</v>
      </c>
      <c r="G97" s="183" t="s">
        <v>356</v>
      </c>
      <c r="H97" s="184">
        <v>40.804000000000002</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238</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238</v>
      </c>
      <c r="BM97" s="191" t="s">
        <v>238</v>
      </c>
    </row>
    <row r="98" spans="1:65" s="2" customFormat="1" ht="16.5" customHeight="1">
      <c r="A98" s="36"/>
      <c r="B98" s="37"/>
      <c r="C98" s="180" t="s">
        <v>119</v>
      </c>
      <c r="D98" s="180" t="s">
        <v>234</v>
      </c>
      <c r="E98" s="181" t="s">
        <v>2488</v>
      </c>
      <c r="F98" s="182" t="s">
        <v>2489</v>
      </c>
      <c r="G98" s="183" t="s">
        <v>356</v>
      </c>
      <c r="H98" s="184">
        <v>40.804000000000002</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238</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238</v>
      </c>
      <c r="BM98" s="191" t="s">
        <v>275</v>
      </c>
    </row>
    <row r="99" spans="1:65" s="2" customFormat="1" ht="21.75" customHeight="1">
      <c r="A99" s="36"/>
      <c r="B99" s="37"/>
      <c r="C99" s="180" t="s">
        <v>238</v>
      </c>
      <c r="D99" s="180" t="s">
        <v>234</v>
      </c>
      <c r="E99" s="181" t="s">
        <v>2490</v>
      </c>
      <c r="F99" s="182" t="s">
        <v>2491</v>
      </c>
      <c r="G99" s="183" t="s">
        <v>356</v>
      </c>
      <c r="H99" s="184">
        <v>40.804000000000002</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238</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238</v>
      </c>
      <c r="BM99" s="191" t="s">
        <v>287</v>
      </c>
    </row>
    <row r="100" spans="1:65" s="2" customFormat="1" ht="21.75" customHeight="1">
      <c r="A100" s="36"/>
      <c r="B100" s="37"/>
      <c r="C100" s="180" t="s">
        <v>269</v>
      </c>
      <c r="D100" s="180" t="s">
        <v>234</v>
      </c>
      <c r="E100" s="181" t="s">
        <v>2492</v>
      </c>
      <c r="F100" s="182" t="s">
        <v>2493</v>
      </c>
      <c r="G100" s="183" t="s">
        <v>356</v>
      </c>
      <c r="H100" s="184">
        <v>40.804000000000002</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238</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238</v>
      </c>
      <c r="BM100" s="191" t="s">
        <v>145</v>
      </c>
    </row>
    <row r="101" spans="1:65" s="2" customFormat="1" ht="24.2" customHeight="1">
      <c r="A101" s="36"/>
      <c r="B101" s="37"/>
      <c r="C101" s="180" t="s">
        <v>275</v>
      </c>
      <c r="D101" s="180" t="s">
        <v>234</v>
      </c>
      <c r="E101" s="181" t="s">
        <v>2494</v>
      </c>
      <c r="F101" s="182" t="s">
        <v>2495</v>
      </c>
      <c r="G101" s="183" t="s">
        <v>356</v>
      </c>
      <c r="H101" s="184">
        <v>40.804000000000002</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238</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238</v>
      </c>
      <c r="BM101" s="191" t="s">
        <v>311</v>
      </c>
    </row>
    <row r="102" spans="1:65" s="2" customFormat="1" ht="16.5" customHeight="1">
      <c r="A102" s="36"/>
      <c r="B102" s="37"/>
      <c r="C102" s="180" t="s">
        <v>282</v>
      </c>
      <c r="D102" s="180" t="s">
        <v>234</v>
      </c>
      <c r="E102" s="181" t="s">
        <v>2496</v>
      </c>
      <c r="F102" s="182" t="s">
        <v>2497</v>
      </c>
      <c r="G102" s="183" t="s">
        <v>404</v>
      </c>
      <c r="H102" s="184">
        <v>40.804000000000002</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238</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238</v>
      </c>
      <c r="BM102" s="191" t="s">
        <v>321</v>
      </c>
    </row>
    <row r="103" spans="1:65" s="2" customFormat="1" ht="24.2" customHeight="1">
      <c r="A103" s="36"/>
      <c r="B103" s="37"/>
      <c r="C103" s="180" t="s">
        <v>287</v>
      </c>
      <c r="D103" s="180" t="s">
        <v>234</v>
      </c>
      <c r="E103" s="181" t="s">
        <v>2498</v>
      </c>
      <c r="F103" s="182" t="s">
        <v>2499</v>
      </c>
      <c r="G103" s="183" t="s">
        <v>356</v>
      </c>
      <c r="H103" s="184">
        <v>21.524999999999999</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238</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238</v>
      </c>
      <c r="BM103" s="191" t="s">
        <v>331</v>
      </c>
    </row>
    <row r="104" spans="1:65" s="2" customFormat="1" ht="16.5" customHeight="1">
      <c r="A104" s="36"/>
      <c r="B104" s="37"/>
      <c r="C104" s="180" t="s">
        <v>294</v>
      </c>
      <c r="D104" s="180" t="s">
        <v>234</v>
      </c>
      <c r="E104" s="181" t="s">
        <v>2500</v>
      </c>
      <c r="F104" s="182" t="s">
        <v>2501</v>
      </c>
      <c r="G104" s="183" t="s">
        <v>356</v>
      </c>
      <c r="H104" s="184">
        <v>13.284000000000001</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238</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238</v>
      </c>
      <c r="BM104" s="191" t="s">
        <v>339</v>
      </c>
    </row>
    <row r="105" spans="1:65" s="2" customFormat="1" ht="24.2" customHeight="1">
      <c r="A105" s="36"/>
      <c r="B105" s="37"/>
      <c r="C105" s="180" t="s">
        <v>145</v>
      </c>
      <c r="D105" s="180" t="s">
        <v>234</v>
      </c>
      <c r="E105" s="181" t="s">
        <v>2502</v>
      </c>
      <c r="F105" s="182" t="s">
        <v>2503</v>
      </c>
      <c r="G105" s="183" t="s">
        <v>356</v>
      </c>
      <c r="H105" s="184">
        <v>14.612</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238</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238</v>
      </c>
      <c r="BM105" s="191" t="s">
        <v>353</v>
      </c>
    </row>
    <row r="106" spans="1:65" s="12" customFormat="1" ht="22.9" customHeight="1">
      <c r="B106" s="164"/>
      <c r="C106" s="165"/>
      <c r="D106" s="166" t="s">
        <v>68</v>
      </c>
      <c r="E106" s="178" t="s">
        <v>238</v>
      </c>
      <c r="F106" s="178" t="s">
        <v>1514</v>
      </c>
      <c r="G106" s="165"/>
      <c r="H106" s="165"/>
      <c r="I106" s="168"/>
      <c r="J106" s="179">
        <f>BK106</f>
        <v>0</v>
      </c>
      <c r="K106" s="165"/>
      <c r="L106" s="170"/>
      <c r="M106" s="171"/>
      <c r="N106" s="172"/>
      <c r="O106" s="172"/>
      <c r="P106" s="173">
        <f>P107</f>
        <v>0</v>
      </c>
      <c r="Q106" s="172"/>
      <c r="R106" s="173">
        <f>R107</f>
        <v>0</v>
      </c>
      <c r="S106" s="172"/>
      <c r="T106" s="174">
        <f>T107</f>
        <v>0</v>
      </c>
      <c r="AR106" s="175" t="s">
        <v>76</v>
      </c>
      <c r="AT106" s="176" t="s">
        <v>68</v>
      </c>
      <c r="AU106" s="176" t="s">
        <v>76</v>
      </c>
      <c r="AY106" s="175" t="s">
        <v>231</v>
      </c>
      <c r="BK106" s="177">
        <f>BK107</f>
        <v>0</v>
      </c>
    </row>
    <row r="107" spans="1:65" s="2" customFormat="1" ht="16.5" customHeight="1">
      <c r="A107" s="36"/>
      <c r="B107" s="37"/>
      <c r="C107" s="180" t="s">
        <v>154</v>
      </c>
      <c r="D107" s="180" t="s">
        <v>234</v>
      </c>
      <c r="E107" s="181" t="s">
        <v>2504</v>
      </c>
      <c r="F107" s="182" t="s">
        <v>2505</v>
      </c>
      <c r="G107" s="183" t="s">
        <v>356</v>
      </c>
      <c r="H107" s="184">
        <v>5.9960000000000004</v>
      </c>
      <c r="I107" s="185"/>
      <c r="J107" s="186">
        <f>ROUND(I107*H107,2)</f>
        <v>0</v>
      </c>
      <c r="K107" s="182" t="s">
        <v>19</v>
      </c>
      <c r="L107" s="41"/>
      <c r="M107" s="187" t="s">
        <v>19</v>
      </c>
      <c r="N107" s="188" t="s">
        <v>40</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238</v>
      </c>
      <c r="AT107" s="191" t="s">
        <v>234</v>
      </c>
      <c r="AU107" s="191" t="s">
        <v>78</v>
      </c>
      <c r="AY107" s="19" t="s">
        <v>231</v>
      </c>
      <c r="BE107" s="192">
        <f>IF(N107="základní",J107,0)</f>
        <v>0</v>
      </c>
      <c r="BF107" s="192">
        <f>IF(N107="snížená",J107,0)</f>
        <v>0</v>
      </c>
      <c r="BG107" s="192">
        <f>IF(N107="zákl. přenesená",J107,0)</f>
        <v>0</v>
      </c>
      <c r="BH107" s="192">
        <f>IF(N107="sníž. přenesená",J107,0)</f>
        <v>0</v>
      </c>
      <c r="BI107" s="192">
        <f>IF(N107="nulová",J107,0)</f>
        <v>0</v>
      </c>
      <c r="BJ107" s="19" t="s">
        <v>76</v>
      </c>
      <c r="BK107" s="192">
        <f>ROUND(I107*H107,2)</f>
        <v>0</v>
      </c>
      <c r="BL107" s="19" t="s">
        <v>238</v>
      </c>
      <c r="BM107" s="191" t="s">
        <v>373</v>
      </c>
    </row>
    <row r="108" spans="1:65" s="12" customFormat="1" ht="25.9" customHeight="1">
      <c r="B108" s="164"/>
      <c r="C108" s="165"/>
      <c r="D108" s="166" t="s">
        <v>68</v>
      </c>
      <c r="E108" s="167" t="s">
        <v>438</v>
      </c>
      <c r="F108" s="167" t="s">
        <v>439</v>
      </c>
      <c r="G108" s="165"/>
      <c r="H108" s="165"/>
      <c r="I108" s="168"/>
      <c r="J108" s="169">
        <f>BK108</f>
        <v>0</v>
      </c>
      <c r="K108" s="165"/>
      <c r="L108" s="170"/>
      <c r="M108" s="171"/>
      <c r="N108" s="172"/>
      <c r="O108" s="172"/>
      <c r="P108" s="173">
        <f>P109+P128+P174+P225</f>
        <v>0</v>
      </c>
      <c r="Q108" s="172"/>
      <c r="R108" s="173">
        <f>R109+R128+R174+R225</f>
        <v>0</v>
      </c>
      <c r="S108" s="172"/>
      <c r="T108" s="174">
        <f>T109+T128+T174+T225</f>
        <v>0</v>
      </c>
      <c r="AR108" s="175" t="s">
        <v>78</v>
      </c>
      <c r="AT108" s="176" t="s">
        <v>68</v>
      </c>
      <c r="AU108" s="176" t="s">
        <v>69</v>
      </c>
      <c r="AY108" s="175" t="s">
        <v>231</v>
      </c>
      <c r="BK108" s="177">
        <f>BK109+BK128+BK174+BK225</f>
        <v>0</v>
      </c>
    </row>
    <row r="109" spans="1:65" s="12" customFormat="1" ht="22.9" customHeight="1">
      <c r="B109" s="164"/>
      <c r="C109" s="165"/>
      <c r="D109" s="166" t="s">
        <v>68</v>
      </c>
      <c r="E109" s="178" t="s">
        <v>2506</v>
      </c>
      <c r="F109" s="178" t="s">
        <v>2507</v>
      </c>
      <c r="G109" s="165"/>
      <c r="H109" s="165"/>
      <c r="I109" s="168"/>
      <c r="J109" s="179">
        <f>BK109</f>
        <v>0</v>
      </c>
      <c r="K109" s="165"/>
      <c r="L109" s="170"/>
      <c r="M109" s="171"/>
      <c r="N109" s="172"/>
      <c r="O109" s="172"/>
      <c r="P109" s="173">
        <f>SUM(P110:P127)</f>
        <v>0</v>
      </c>
      <c r="Q109" s="172"/>
      <c r="R109" s="173">
        <f>SUM(R110:R127)</f>
        <v>0</v>
      </c>
      <c r="S109" s="172"/>
      <c r="T109" s="174">
        <f>SUM(T110:T127)</f>
        <v>0</v>
      </c>
      <c r="AR109" s="175" t="s">
        <v>78</v>
      </c>
      <c r="AT109" s="176" t="s">
        <v>68</v>
      </c>
      <c r="AU109" s="176" t="s">
        <v>76</v>
      </c>
      <c r="AY109" s="175" t="s">
        <v>231</v>
      </c>
      <c r="BK109" s="177">
        <f>SUM(BK110:BK127)</f>
        <v>0</v>
      </c>
    </row>
    <row r="110" spans="1:65" s="2" customFormat="1" ht="21.75" customHeight="1">
      <c r="A110" s="36"/>
      <c r="B110" s="37"/>
      <c r="C110" s="180" t="s">
        <v>311</v>
      </c>
      <c r="D110" s="180" t="s">
        <v>234</v>
      </c>
      <c r="E110" s="181" t="s">
        <v>2508</v>
      </c>
      <c r="F110" s="182" t="s">
        <v>2509</v>
      </c>
      <c r="G110" s="183" t="s">
        <v>342</v>
      </c>
      <c r="H110" s="184">
        <v>27.81</v>
      </c>
      <c r="I110" s="185"/>
      <c r="J110" s="186">
        <f t="shared" ref="J110:J127" si="10">ROUND(I110*H110,2)</f>
        <v>0</v>
      </c>
      <c r="K110" s="182" t="s">
        <v>19</v>
      </c>
      <c r="L110" s="41"/>
      <c r="M110" s="187" t="s">
        <v>19</v>
      </c>
      <c r="N110" s="188" t="s">
        <v>40</v>
      </c>
      <c r="O110" s="66"/>
      <c r="P110" s="189">
        <f t="shared" ref="P110:P127" si="11">O110*H110</f>
        <v>0</v>
      </c>
      <c r="Q110" s="189">
        <v>0</v>
      </c>
      <c r="R110" s="189">
        <f t="shared" ref="R110:R127" si="12">Q110*H110</f>
        <v>0</v>
      </c>
      <c r="S110" s="189">
        <v>0</v>
      </c>
      <c r="T110" s="190">
        <f t="shared" ref="T110:T127" si="13">S110*H110</f>
        <v>0</v>
      </c>
      <c r="U110" s="36"/>
      <c r="V110" s="36"/>
      <c r="W110" s="36"/>
      <c r="X110" s="36"/>
      <c r="Y110" s="36"/>
      <c r="Z110" s="36"/>
      <c r="AA110" s="36"/>
      <c r="AB110" s="36"/>
      <c r="AC110" s="36"/>
      <c r="AD110" s="36"/>
      <c r="AE110" s="36"/>
      <c r="AR110" s="191" t="s">
        <v>331</v>
      </c>
      <c r="AT110" s="191" t="s">
        <v>234</v>
      </c>
      <c r="AU110" s="191" t="s">
        <v>78</v>
      </c>
      <c r="AY110" s="19" t="s">
        <v>231</v>
      </c>
      <c r="BE110" s="192">
        <f t="shared" ref="BE110:BE127" si="14">IF(N110="základní",J110,0)</f>
        <v>0</v>
      </c>
      <c r="BF110" s="192">
        <f t="shared" ref="BF110:BF127" si="15">IF(N110="snížená",J110,0)</f>
        <v>0</v>
      </c>
      <c r="BG110" s="192">
        <f t="shared" ref="BG110:BG127" si="16">IF(N110="zákl. přenesená",J110,0)</f>
        <v>0</v>
      </c>
      <c r="BH110" s="192">
        <f t="shared" ref="BH110:BH127" si="17">IF(N110="sníž. přenesená",J110,0)</f>
        <v>0</v>
      </c>
      <c r="BI110" s="192">
        <f t="shared" ref="BI110:BI127" si="18">IF(N110="nulová",J110,0)</f>
        <v>0</v>
      </c>
      <c r="BJ110" s="19" t="s">
        <v>76</v>
      </c>
      <c r="BK110" s="192">
        <f t="shared" ref="BK110:BK127" si="19">ROUND(I110*H110,2)</f>
        <v>0</v>
      </c>
      <c r="BL110" s="19" t="s">
        <v>331</v>
      </c>
      <c r="BM110" s="191" t="s">
        <v>384</v>
      </c>
    </row>
    <row r="111" spans="1:65" s="2" customFormat="1" ht="21.75" customHeight="1">
      <c r="A111" s="36"/>
      <c r="B111" s="37"/>
      <c r="C111" s="180" t="s">
        <v>316</v>
      </c>
      <c r="D111" s="180" t="s">
        <v>234</v>
      </c>
      <c r="E111" s="181" t="s">
        <v>2510</v>
      </c>
      <c r="F111" s="182" t="s">
        <v>2511</v>
      </c>
      <c r="G111" s="183" t="s">
        <v>342</v>
      </c>
      <c r="H111" s="184">
        <v>43.363</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331</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331</v>
      </c>
      <c r="BM111" s="191" t="s">
        <v>391</v>
      </c>
    </row>
    <row r="112" spans="1:65" s="2" customFormat="1" ht="16.5" customHeight="1">
      <c r="A112" s="36"/>
      <c r="B112" s="37"/>
      <c r="C112" s="180" t="s">
        <v>321</v>
      </c>
      <c r="D112" s="180" t="s">
        <v>234</v>
      </c>
      <c r="E112" s="181" t="s">
        <v>2512</v>
      </c>
      <c r="F112" s="182" t="s">
        <v>2513</v>
      </c>
      <c r="G112" s="183" t="s">
        <v>342</v>
      </c>
      <c r="H112" s="184">
        <v>23.69</v>
      </c>
      <c r="I112" s="185"/>
      <c r="J112" s="186">
        <f t="shared" si="10"/>
        <v>0</v>
      </c>
      <c r="K112" s="182" t="s">
        <v>19</v>
      </c>
      <c r="L112" s="41"/>
      <c r="M112" s="187" t="s">
        <v>19</v>
      </c>
      <c r="N112" s="188" t="s">
        <v>40</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331</v>
      </c>
      <c r="AT112" s="191" t="s">
        <v>234</v>
      </c>
      <c r="AU112" s="191" t="s">
        <v>78</v>
      </c>
      <c r="AY112" s="19" t="s">
        <v>231</v>
      </c>
      <c r="BE112" s="192">
        <f t="shared" si="14"/>
        <v>0</v>
      </c>
      <c r="BF112" s="192">
        <f t="shared" si="15"/>
        <v>0</v>
      </c>
      <c r="BG112" s="192">
        <f t="shared" si="16"/>
        <v>0</v>
      </c>
      <c r="BH112" s="192">
        <f t="shared" si="17"/>
        <v>0</v>
      </c>
      <c r="BI112" s="192">
        <f t="shared" si="18"/>
        <v>0</v>
      </c>
      <c r="BJ112" s="19" t="s">
        <v>76</v>
      </c>
      <c r="BK112" s="192">
        <f t="shared" si="19"/>
        <v>0</v>
      </c>
      <c r="BL112" s="19" t="s">
        <v>331</v>
      </c>
      <c r="BM112" s="191" t="s">
        <v>401</v>
      </c>
    </row>
    <row r="113" spans="1:65" s="2" customFormat="1" ht="16.5" customHeight="1">
      <c r="A113" s="36"/>
      <c r="B113" s="37"/>
      <c r="C113" s="180" t="s">
        <v>8</v>
      </c>
      <c r="D113" s="180" t="s">
        <v>234</v>
      </c>
      <c r="E113" s="181" t="s">
        <v>2514</v>
      </c>
      <c r="F113" s="182" t="s">
        <v>2515</v>
      </c>
      <c r="G113" s="183" t="s">
        <v>342</v>
      </c>
      <c r="H113" s="184">
        <v>12.36</v>
      </c>
      <c r="I113" s="185"/>
      <c r="J113" s="186">
        <f t="shared" si="10"/>
        <v>0</v>
      </c>
      <c r="K113" s="182" t="s">
        <v>19</v>
      </c>
      <c r="L113" s="41"/>
      <c r="M113" s="187" t="s">
        <v>19</v>
      </c>
      <c r="N113" s="188" t="s">
        <v>40</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331</v>
      </c>
      <c r="AT113" s="191" t="s">
        <v>234</v>
      </c>
      <c r="AU113" s="191" t="s">
        <v>78</v>
      </c>
      <c r="AY113" s="19" t="s">
        <v>231</v>
      </c>
      <c r="BE113" s="192">
        <f t="shared" si="14"/>
        <v>0</v>
      </c>
      <c r="BF113" s="192">
        <f t="shared" si="15"/>
        <v>0</v>
      </c>
      <c r="BG113" s="192">
        <f t="shared" si="16"/>
        <v>0</v>
      </c>
      <c r="BH113" s="192">
        <f t="shared" si="17"/>
        <v>0</v>
      </c>
      <c r="BI113" s="192">
        <f t="shared" si="18"/>
        <v>0</v>
      </c>
      <c r="BJ113" s="19" t="s">
        <v>76</v>
      </c>
      <c r="BK113" s="192">
        <f t="shared" si="19"/>
        <v>0</v>
      </c>
      <c r="BL113" s="19" t="s">
        <v>331</v>
      </c>
      <c r="BM113" s="191" t="s">
        <v>412</v>
      </c>
    </row>
    <row r="114" spans="1:65" s="2" customFormat="1" ht="16.5" customHeight="1">
      <c r="A114" s="36"/>
      <c r="B114" s="37"/>
      <c r="C114" s="180" t="s">
        <v>331</v>
      </c>
      <c r="D114" s="180" t="s">
        <v>234</v>
      </c>
      <c r="E114" s="181" t="s">
        <v>2516</v>
      </c>
      <c r="F114" s="182" t="s">
        <v>2517</v>
      </c>
      <c r="G114" s="183" t="s">
        <v>342</v>
      </c>
      <c r="H114" s="184">
        <v>6.18</v>
      </c>
      <c r="I114" s="185"/>
      <c r="J114" s="186">
        <f t="shared" si="10"/>
        <v>0</v>
      </c>
      <c r="K114" s="182" t="s">
        <v>19</v>
      </c>
      <c r="L114" s="41"/>
      <c r="M114" s="187" t="s">
        <v>19</v>
      </c>
      <c r="N114" s="188" t="s">
        <v>40</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331</v>
      </c>
      <c r="AT114" s="191" t="s">
        <v>234</v>
      </c>
      <c r="AU114" s="191" t="s">
        <v>78</v>
      </c>
      <c r="AY114" s="19" t="s">
        <v>231</v>
      </c>
      <c r="BE114" s="192">
        <f t="shared" si="14"/>
        <v>0</v>
      </c>
      <c r="BF114" s="192">
        <f t="shared" si="15"/>
        <v>0</v>
      </c>
      <c r="BG114" s="192">
        <f t="shared" si="16"/>
        <v>0</v>
      </c>
      <c r="BH114" s="192">
        <f t="shared" si="17"/>
        <v>0</v>
      </c>
      <c r="BI114" s="192">
        <f t="shared" si="18"/>
        <v>0</v>
      </c>
      <c r="BJ114" s="19" t="s">
        <v>76</v>
      </c>
      <c r="BK114" s="192">
        <f t="shared" si="19"/>
        <v>0</v>
      </c>
      <c r="BL114" s="19" t="s">
        <v>331</v>
      </c>
      <c r="BM114" s="191" t="s">
        <v>423</v>
      </c>
    </row>
    <row r="115" spans="1:65" s="2" customFormat="1" ht="16.5" customHeight="1">
      <c r="A115" s="36"/>
      <c r="B115" s="37"/>
      <c r="C115" s="180" t="s">
        <v>335</v>
      </c>
      <c r="D115" s="180" t="s">
        <v>234</v>
      </c>
      <c r="E115" s="181" t="s">
        <v>2518</v>
      </c>
      <c r="F115" s="182" t="s">
        <v>2519</v>
      </c>
      <c r="G115" s="183" t="s">
        <v>342</v>
      </c>
      <c r="H115" s="184">
        <v>3.09</v>
      </c>
      <c r="I115" s="185"/>
      <c r="J115" s="186">
        <f t="shared" si="10"/>
        <v>0</v>
      </c>
      <c r="K115" s="182" t="s">
        <v>19</v>
      </c>
      <c r="L115" s="41"/>
      <c r="M115" s="187" t="s">
        <v>19</v>
      </c>
      <c r="N115" s="188" t="s">
        <v>40</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331</v>
      </c>
      <c r="AT115" s="191" t="s">
        <v>234</v>
      </c>
      <c r="AU115" s="191" t="s">
        <v>78</v>
      </c>
      <c r="AY115" s="19" t="s">
        <v>231</v>
      </c>
      <c r="BE115" s="192">
        <f t="shared" si="14"/>
        <v>0</v>
      </c>
      <c r="BF115" s="192">
        <f t="shared" si="15"/>
        <v>0</v>
      </c>
      <c r="BG115" s="192">
        <f t="shared" si="16"/>
        <v>0</v>
      </c>
      <c r="BH115" s="192">
        <f t="shared" si="17"/>
        <v>0</v>
      </c>
      <c r="BI115" s="192">
        <f t="shared" si="18"/>
        <v>0</v>
      </c>
      <c r="BJ115" s="19" t="s">
        <v>76</v>
      </c>
      <c r="BK115" s="192">
        <f t="shared" si="19"/>
        <v>0</v>
      </c>
      <c r="BL115" s="19" t="s">
        <v>331</v>
      </c>
      <c r="BM115" s="191" t="s">
        <v>434</v>
      </c>
    </row>
    <row r="116" spans="1:65" s="2" customFormat="1" ht="16.5" customHeight="1">
      <c r="A116" s="36"/>
      <c r="B116" s="37"/>
      <c r="C116" s="180" t="s">
        <v>339</v>
      </c>
      <c r="D116" s="180" t="s">
        <v>234</v>
      </c>
      <c r="E116" s="181" t="s">
        <v>2520</v>
      </c>
      <c r="F116" s="182" t="s">
        <v>2521</v>
      </c>
      <c r="G116" s="183" t="s">
        <v>342</v>
      </c>
      <c r="H116" s="184">
        <v>23.69</v>
      </c>
      <c r="I116" s="185"/>
      <c r="J116" s="186">
        <f t="shared" si="10"/>
        <v>0</v>
      </c>
      <c r="K116" s="182" t="s">
        <v>19</v>
      </c>
      <c r="L116" s="41"/>
      <c r="M116" s="187" t="s">
        <v>19</v>
      </c>
      <c r="N116" s="188" t="s">
        <v>40</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331</v>
      </c>
      <c r="AT116" s="191" t="s">
        <v>234</v>
      </c>
      <c r="AU116" s="191" t="s">
        <v>78</v>
      </c>
      <c r="AY116" s="19" t="s">
        <v>231</v>
      </c>
      <c r="BE116" s="192">
        <f t="shared" si="14"/>
        <v>0</v>
      </c>
      <c r="BF116" s="192">
        <f t="shared" si="15"/>
        <v>0</v>
      </c>
      <c r="BG116" s="192">
        <f t="shared" si="16"/>
        <v>0</v>
      </c>
      <c r="BH116" s="192">
        <f t="shared" si="17"/>
        <v>0</v>
      </c>
      <c r="BI116" s="192">
        <f t="shared" si="18"/>
        <v>0</v>
      </c>
      <c r="BJ116" s="19" t="s">
        <v>76</v>
      </c>
      <c r="BK116" s="192">
        <f t="shared" si="19"/>
        <v>0</v>
      </c>
      <c r="BL116" s="19" t="s">
        <v>331</v>
      </c>
      <c r="BM116" s="191" t="s">
        <v>825</v>
      </c>
    </row>
    <row r="117" spans="1:65" s="2" customFormat="1" ht="16.5" customHeight="1">
      <c r="A117" s="36"/>
      <c r="B117" s="37"/>
      <c r="C117" s="180" t="s">
        <v>347</v>
      </c>
      <c r="D117" s="180" t="s">
        <v>234</v>
      </c>
      <c r="E117" s="181" t="s">
        <v>2522</v>
      </c>
      <c r="F117" s="182" t="s">
        <v>2523</v>
      </c>
      <c r="G117" s="183" t="s">
        <v>342</v>
      </c>
      <c r="H117" s="184">
        <v>10.5</v>
      </c>
      <c r="I117" s="185"/>
      <c r="J117" s="186">
        <f t="shared" si="10"/>
        <v>0</v>
      </c>
      <c r="K117" s="182" t="s">
        <v>19</v>
      </c>
      <c r="L117" s="41"/>
      <c r="M117" s="187" t="s">
        <v>19</v>
      </c>
      <c r="N117" s="188" t="s">
        <v>40</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331</v>
      </c>
      <c r="AT117" s="191" t="s">
        <v>234</v>
      </c>
      <c r="AU117" s="191" t="s">
        <v>78</v>
      </c>
      <c r="AY117" s="19" t="s">
        <v>231</v>
      </c>
      <c r="BE117" s="192">
        <f t="shared" si="14"/>
        <v>0</v>
      </c>
      <c r="BF117" s="192">
        <f t="shared" si="15"/>
        <v>0</v>
      </c>
      <c r="BG117" s="192">
        <f t="shared" si="16"/>
        <v>0</v>
      </c>
      <c r="BH117" s="192">
        <f t="shared" si="17"/>
        <v>0</v>
      </c>
      <c r="BI117" s="192">
        <f t="shared" si="18"/>
        <v>0</v>
      </c>
      <c r="BJ117" s="19" t="s">
        <v>76</v>
      </c>
      <c r="BK117" s="192">
        <f t="shared" si="19"/>
        <v>0</v>
      </c>
      <c r="BL117" s="19" t="s">
        <v>331</v>
      </c>
      <c r="BM117" s="191" t="s">
        <v>839</v>
      </c>
    </row>
    <row r="118" spans="1:65" s="2" customFormat="1" ht="16.5" customHeight="1">
      <c r="A118" s="36"/>
      <c r="B118" s="37"/>
      <c r="C118" s="180" t="s">
        <v>353</v>
      </c>
      <c r="D118" s="180" t="s">
        <v>234</v>
      </c>
      <c r="E118" s="181" t="s">
        <v>2524</v>
      </c>
      <c r="F118" s="182" t="s">
        <v>2525</v>
      </c>
      <c r="G118" s="183" t="s">
        <v>237</v>
      </c>
      <c r="H118" s="184">
        <v>16</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331</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331</v>
      </c>
      <c r="BM118" s="191" t="s">
        <v>849</v>
      </c>
    </row>
    <row r="119" spans="1:65" s="2" customFormat="1" ht="16.5" customHeight="1">
      <c r="A119" s="36"/>
      <c r="B119" s="37"/>
      <c r="C119" s="180" t="s">
        <v>7</v>
      </c>
      <c r="D119" s="180" t="s">
        <v>234</v>
      </c>
      <c r="E119" s="181" t="s">
        <v>2526</v>
      </c>
      <c r="F119" s="182" t="s">
        <v>2527</v>
      </c>
      <c r="G119" s="183" t="s">
        <v>237</v>
      </c>
      <c r="H119" s="184">
        <v>10</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331</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331</v>
      </c>
      <c r="BM119" s="191" t="s">
        <v>862</v>
      </c>
    </row>
    <row r="120" spans="1:65" s="2" customFormat="1" ht="16.5" customHeight="1">
      <c r="A120" s="36"/>
      <c r="B120" s="37"/>
      <c r="C120" s="180" t="s">
        <v>373</v>
      </c>
      <c r="D120" s="180" t="s">
        <v>234</v>
      </c>
      <c r="E120" s="181" t="s">
        <v>2528</v>
      </c>
      <c r="F120" s="182" t="s">
        <v>2529</v>
      </c>
      <c r="G120" s="183" t="s">
        <v>237</v>
      </c>
      <c r="H120" s="184">
        <v>6</v>
      </c>
      <c r="I120" s="185"/>
      <c r="J120" s="186">
        <f t="shared" si="10"/>
        <v>0</v>
      </c>
      <c r="K120" s="182" t="s">
        <v>19</v>
      </c>
      <c r="L120" s="41"/>
      <c r="M120" s="187" t="s">
        <v>19</v>
      </c>
      <c r="N120" s="188" t="s">
        <v>40</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331</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331</v>
      </c>
      <c r="BM120" s="191" t="s">
        <v>881</v>
      </c>
    </row>
    <row r="121" spans="1:65" s="2" customFormat="1" ht="16.5" customHeight="1">
      <c r="A121" s="36"/>
      <c r="B121" s="37"/>
      <c r="C121" s="180" t="s">
        <v>380</v>
      </c>
      <c r="D121" s="180" t="s">
        <v>234</v>
      </c>
      <c r="E121" s="181" t="s">
        <v>2530</v>
      </c>
      <c r="F121" s="182" t="s">
        <v>2531</v>
      </c>
      <c r="G121" s="183" t="s">
        <v>342</v>
      </c>
      <c r="H121" s="184">
        <v>136.1</v>
      </c>
      <c r="I121" s="185"/>
      <c r="J121" s="186">
        <f t="shared" si="10"/>
        <v>0</v>
      </c>
      <c r="K121" s="182" t="s">
        <v>19</v>
      </c>
      <c r="L121" s="41"/>
      <c r="M121" s="187" t="s">
        <v>19</v>
      </c>
      <c r="N121" s="188" t="s">
        <v>40</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331</v>
      </c>
      <c r="AT121" s="191" t="s">
        <v>234</v>
      </c>
      <c r="AU121" s="191" t="s">
        <v>78</v>
      </c>
      <c r="AY121" s="19" t="s">
        <v>231</v>
      </c>
      <c r="BE121" s="192">
        <f t="shared" si="14"/>
        <v>0</v>
      </c>
      <c r="BF121" s="192">
        <f t="shared" si="15"/>
        <v>0</v>
      </c>
      <c r="BG121" s="192">
        <f t="shared" si="16"/>
        <v>0</v>
      </c>
      <c r="BH121" s="192">
        <f t="shared" si="17"/>
        <v>0</v>
      </c>
      <c r="BI121" s="192">
        <f t="shared" si="18"/>
        <v>0</v>
      </c>
      <c r="BJ121" s="19" t="s">
        <v>76</v>
      </c>
      <c r="BK121" s="192">
        <f t="shared" si="19"/>
        <v>0</v>
      </c>
      <c r="BL121" s="19" t="s">
        <v>331</v>
      </c>
      <c r="BM121" s="191" t="s">
        <v>892</v>
      </c>
    </row>
    <row r="122" spans="1:65" s="2" customFormat="1" ht="16.5" customHeight="1">
      <c r="A122" s="36"/>
      <c r="B122" s="37"/>
      <c r="C122" s="180" t="s">
        <v>384</v>
      </c>
      <c r="D122" s="180" t="s">
        <v>234</v>
      </c>
      <c r="E122" s="181" t="s">
        <v>2532</v>
      </c>
      <c r="F122" s="182" t="s">
        <v>2533</v>
      </c>
      <c r="G122" s="183" t="s">
        <v>342</v>
      </c>
      <c r="H122" s="184">
        <v>136.1</v>
      </c>
      <c r="I122" s="185"/>
      <c r="J122" s="186">
        <f t="shared" si="10"/>
        <v>0</v>
      </c>
      <c r="K122" s="182" t="s">
        <v>19</v>
      </c>
      <c r="L122" s="41"/>
      <c r="M122" s="187" t="s">
        <v>19</v>
      </c>
      <c r="N122" s="188" t="s">
        <v>40</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331</v>
      </c>
      <c r="AT122" s="191" t="s">
        <v>234</v>
      </c>
      <c r="AU122" s="191" t="s">
        <v>78</v>
      </c>
      <c r="AY122" s="19" t="s">
        <v>231</v>
      </c>
      <c r="BE122" s="192">
        <f t="shared" si="14"/>
        <v>0</v>
      </c>
      <c r="BF122" s="192">
        <f t="shared" si="15"/>
        <v>0</v>
      </c>
      <c r="BG122" s="192">
        <f t="shared" si="16"/>
        <v>0</v>
      </c>
      <c r="BH122" s="192">
        <f t="shared" si="17"/>
        <v>0</v>
      </c>
      <c r="BI122" s="192">
        <f t="shared" si="18"/>
        <v>0</v>
      </c>
      <c r="BJ122" s="19" t="s">
        <v>76</v>
      </c>
      <c r="BK122" s="192">
        <f t="shared" si="19"/>
        <v>0</v>
      </c>
      <c r="BL122" s="19" t="s">
        <v>331</v>
      </c>
      <c r="BM122" s="191" t="s">
        <v>903</v>
      </c>
    </row>
    <row r="123" spans="1:65" s="2" customFormat="1" ht="24.2" customHeight="1">
      <c r="A123" s="36"/>
      <c r="B123" s="37"/>
      <c r="C123" s="180" t="s">
        <v>378</v>
      </c>
      <c r="D123" s="180" t="s">
        <v>234</v>
      </c>
      <c r="E123" s="181" t="s">
        <v>2534</v>
      </c>
      <c r="F123" s="182" t="s">
        <v>2535</v>
      </c>
      <c r="G123" s="183" t="s">
        <v>237</v>
      </c>
      <c r="H123" s="184">
        <v>4</v>
      </c>
      <c r="I123" s="185"/>
      <c r="J123" s="186">
        <f t="shared" si="10"/>
        <v>0</v>
      </c>
      <c r="K123" s="182" t="s">
        <v>19</v>
      </c>
      <c r="L123" s="41"/>
      <c r="M123" s="187" t="s">
        <v>19</v>
      </c>
      <c r="N123" s="188" t="s">
        <v>40</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331</v>
      </c>
      <c r="AT123" s="191" t="s">
        <v>234</v>
      </c>
      <c r="AU123" s="191" t="s">
        <v>78</v>
      </c>
      <c r="AY123" s="19" t="s">
        <v>231</v>
      </c>
      <c r="BE123" s="192">
        <f t="shared" si="14"/>
        <v>0</v>
      </c>
      <c r="BF123" s="192">
        <f t="shared" si="15"/>
        <v>0</v>
      </c>
      <c r="BG123" s="192">
        <f t="shared" si="16"/>
        <v>0</v>
      </c>
      <c r="BH123" s="192">
        <f t="shared" si="17"/>
        <v>0</v>
      </c>
      <c r="BI123" s="192">
        <f t="shared" si="18"/>
        <v>0</v>
      </c>
      <c r="BJ123" s="19" t="s">
        <v>76</v>
      </c>
      <c r="BK123" s="192">
        <f t="shared" si="19"/>
        <v>0</v>
      </c>
      <c r="BL123" s="19" t="s">
        <v>331</v>
      </c>
      <c r="BM123" s="191" t="s">
        <v>915</v>
      </c>
    </row>
    <row r="124" spans="1:65" s="2" customFormat="1" ht="24.2" customHeight="1">
      <c r="A124" s="36"/>
      <c r="B124" s="37"/>
      <c r="C124" s="180" t="s">
        <v>391</v>
      </c>
      <c r="D124" s="180" t="s">
        <v>234</v>
      </c>
      <c r="E124" s="181" t="s">
        <v>2536</v>
      </c>
      <c r="F124" s="182" t="s">
        <v>2537</v>
      </c>
      <c r="G124" s="183" t="s">
        <v>237</v>
      </c>
      <c r="H124" s="184">
        <v>4</v>
      </c>
      <c r="I124" s="185"/>
      <c r="J124" s="186">
        <f t="shared" si="10"/>
        <v>0</v>
      </c>
      <c r="K124" s="182" t="s">
        <v>19</v>
      </c>
      <c r="L124" s="41"/>
      <c r="M124" s="187" t="s">
        <v>19</v>
      </c>
      <c r="N124" s="188" t="s">
        <v>40</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331</v>
      </c>
      <c r="AT124" s="191" t="s">
        <v>234</v>
      </c>
      <c r="AU124" s="191" t="s">
        <v>78</v>
      </c>
      <c r="AY124" s="19" t="s">
        <v>231</v>
      </c>
      <c r="BE124" s="192">
        <f t="shared" si="14"/>
        <v>0</v>
      </c>
      <c r="BF124" s="192">
        <f t="shared" si="15"/>
        <v>0</v>
      </c>
      <c r="BG124" s="192">
        <f t="shared" si="16"/>
        <v>0</v>
      </c>
      <c r="BH124" s="192">
        <f t="shared" si="17"/>
        <v>0</v>
      </c>
      <c r="BI124" s="192">
        <f t="shared" si="18"/>
        <v>0</v>
      </c>
      <c r="BJ124" s="19" t="s">
        <v>76</v>
      </c>
      <c r="BK124" s="192">
        <f t="shared" si="19"/>
        <v>0</v>
      </c>
      <c r="BL124" s="19" t="s">
        <v>331</v>
      </c>
      <c r="BM124" s="191" t="s">
        <v>372</v>
      </c>
    </row>
    <row r="125" spans="1:65" s="2" customFormat="1" ht="16.5" customHeight="1">
      <c r="A125" s="36"/>
      <c r="B125" s="37"/>
      <c r="C125" s="180" t="s">
        <v>395</v>
      </c>
      <c r="D125" s="180" t="s">
        <v>234</v>
      </c>
      <c r="E125" s="181" t="s">
        <v>2538</v>
      </c>
      <c r="F125" s="182" t="s">
        <v>2539</v>
      </c>
      <c r="G125" s="183" t="s">
        <v>237</v>
      </c>
      <c r="H125" s="184">
        <v>2</v>
      </c>
      <c r="I125" s="185"/>
      <c r="J125" s="186">
        <f t="shared" si="10"/>
        <v>0</v>
      </c>
      <c r="K125" s="182" t="s">
        <v>19</v>
      </c>
      <c r="L125" s="41"/>
      <c r="M125" s="187" t="s">
        <v>19</v>
      </c>
      <c r="N125" s="188" t="s">
        <v>40</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331</v>
      </c>
      <c r="AT125" s="191" t="s">
        <v>234</v>
      </c>
      <c r="AU125" s="191" t="s">
        <v>78</v>
      </c>
      <c r="AY125" s="19" t="s">
        <v>231</v>
      </c>
      <c r="BE125" s="192">
        <f t="shared" si="14"/>
        <v>0</v>
      </c>
      <c r="BF125" s="192">
        <f t="shared" si="15"/>
        <v>0</v>
      </c>
      <c r="BG125" s="192">
        <f t="shared" si="16"/>
        <v>0</v>
      </c>
      <c r="BH125" s="192">
        <f t="shared" si="17"/>
        <v>0</v>
      </c>
      <c r="BI125" s="192">
        <f t="shared" si="18"/>
        <v>0</v>
      </c>
      <c r="BJ125" s="19" t="s">
        <v>76</v>
      </c>
      <c r="BK125" s="192">
        <f t="shared" si="19"/>
        <v>0</v>
      </c>
      <c r="BL125" s="19" t="s">
        <v>331</v>
      </c>
      <c r="BM125" s="191" t="s">
        <v>941</v>
      </c>
    </row>
    <row r="126" spans="1:65" s="2" customFormat="1" ht="16.5" customHeight="1">
      <c r="A126" s="36"/>
      <c r="B126" s="37"/>
      <c r="C126" s="180" t="s">
        <v>401</v>
      </c>
      <c r="D126" s="180" t="s">
        <v>234</v>
      </c>
      <c r="E126" s="181" t="s">
        <v>2540</v>
      </c>
      <c r="F126" s="182" t="s">
        <v>2541</v>
      </c>
      <c r="G126" s="183" t="s">
        <v>237</v>
      </c>
      <c r="H126" s="184">
        <v>1</v>
      </c>
      <c r="I126" s="185"/>
      <c r="J126" s="186">
        <f t="shared" si="10"/>
        <v>0</v>
      </c>
      <c r="K126" s="182" t="s">
        <v>19</v>
      </c>
      <c r="L126" s="41"/>
      <c r="M126" s="187" t="s">
        <v>19</v>
      </c>
      <c r="N126" s="188" t="s">
        <v>40</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331</v>
      </c>
      <c r="AT126" s="191" t="s">
        <v>234</v>
      </c>
      <c r="AU126" s="191" t="s">
        <v>78</v>
      </c>
      <c r="AY126" s="19" t="s">
        <v>231</v>
      </c>
      <c r="BE126" s="192">
        <f t="shared" si="14"/>
        <v>0</v>
      </c>
      <c r="BF126" s="192">
        <f t="shared" si="15"/>
        <v>0</v>
      </c>
      <c r="BG126" s="192">
        <f t="shared" si="16"/>
        <v>0</v>
      </c>
      <c r="BH126" s="192">
        <f t="shared" si="17"/>
        <v>0</v>
      </c>
      <c r="BI126" s="192">
        <f t="shared" si="18"/>
        <v>0</v>
      </c>
      <c r="BJ126" s="19" t="s">
        <v>76</v>
      </c>
      <c r="BK126" s="192">
        <f t="shared" si="19"/>
        <v>0</v>
      </c>
      <c r="BL126" s="19" t="s">
        <v>331</v>
      </c>
      <c r="BM126" s="191" t="s">
        <v>959</v>
      </c>
    </row>
    <row r="127" spans="1:65" s="2" customFormat="1" ht="21.75" customHeight="1">
      <c r="A127" s="36"/>
      <c r="B127" s="37"/>
      <c r="C127" s="180" t="s">
        <v>407</v>
      </c>
      <c r="D127" s="180" t="s">
        <v>234</v>
      </c>
      <c r="E127" s="181" t="s">
        <v>2542</v>
      </c>
      <c r="F127" s="182" t="s">
        <v>2543</v>
      </c>
      <c r="G127" s="183" t="s">
        <v>2544</v>
      </c>
      <c r="H127" s="266"/>
      <c r="I127" s="185"/>
      <c r="J127" s="186">
        <f t="shared" si="10"/>
        <v>0</v>
      </c>
      <c r="K127" s="182" t="s">
        <v>19</v>
      </c>
      <c r="L127" s="41"/>
      <c r="M127" s="187" t="s">
        <v>19</v>
      </c>
      <c r="N127" s="188" t="s">
        <v>40</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331</v>
      </c>
      <c r="AT127" s="191" t="s">
        <v>234</v>
      </c>
      <c r="AU127" s="191" t="s">
        <v>78</v>
      </c>
      <c r="AY127" s="19" t="s">
        <v>231</v>
      </c>
      <c r="BE127" s="192">
        <f t="shared" si="14"/>
        <v>0</v>
      </c>
      <c r="BF127" s="192">
        <f t="shared" si="15"/>
        <v>0</v>
      </c>
      <c r="BG127" s="192">
        <f t="shared" si="16"/>
        <v>0</v>
      </c>
      <c r="BH127" s="192">
        <f t="shared" si="17"/>
        <v>0</v>
      </c>
      <c r="BI127" s="192">
        <f t="shared" si="18"/>
        <v>0</v>
      </c>
      <c r="BJ127" s="19" t="s">
        <v>76</v>
      </c>
      <c r="BK127" s="192">
        <f t="shared" si="19"/>
        <v>0</v>
      </c>
      <c r="BL127" s="19" t="s">
        <v>331</v>
      </c>
      <c r="BM127" s="191" t="s">
        <v>973</v>
      </c>
    </row>
    <row r="128" spans="1:65" s="12" customFormat="1" ht="22.9" customHeight="1">
      <c r="B128" s="164"/>
      <c r="C128" s="165"/>
      <c r="D128" s="166" t="s">
        <v>68</v>
      </c>
      <c r="E128" s="178" t="s">
        <v>2545</v>
      </c>
      <c r="F128" s="178" t="s">
        <v>2546</v>
      </c>
      <c r="G128" s="165"/>
      <c r="H128" s="165"/>
      <c r="I128" s="168"/>
      <c r="J128" s="179">
        <f>BK128</f>
        <v>0</v>
      </c>
      <c r="K128" s="165"/>
      <c r="L128" s="170"/>
      <c r="M128" s="171"/>
      <c r="N128" s="172"/>
      <c r="O128" s="172"/>
      <c r="P128" s="173">
        <f>SUM(P129:P173)</f>
        <v>0</v>
      </c>
      <c r="Q128" s="172"/>
      <c r="R128" s="173">
        <f>SUM(R129:R173)</f>
        <v>0</v>
      </c>
      <c r="S128" s="172"/>
      <c r="T128" s="174">
        <f>SUM(T129:T173)</f>
        <v>0</v>
      </c>
      <c r="AR128" s="175" t="s">
        <v>78</v>
      </c>
      <c r="AT128" s="176" t="s">
        <v>68</v>
      </c>
      <c r="AU128" s="176" t="s">
        <v>76</v>
      </c>
      <c r="AY128" s="175" t="s">
        <v>231</v>
      </c>
      <c r="BK128" s="177">
        <f>SUM(BK129:BK173)</f>
        <v>0</v>
      </c>
    </row>
    <row r="129" spans="1:65" s="2" customFormat="1" ht="16.5" customHeight="1">
      <c r="A129" s="36"/>
      <c r="B129" s="37"/>
      <c r="C129" s="180" t="s">
        <v>412</v>
      </c>
      <c r="D129" s="180" t="s">
        <v>234</v>
      </c>
      <c r="E129" s="181" t="s">
        <v>2547</v>
      </c>
      <c r="F129" s="182" t="s">
        <v>2548</v>
      </c>
      <c r="G129" s="183" t="s">
        <v>342</v>
      </c>
      <c r="H129" s="184">
        <v>3.09</v>
      </c>
      <c r="I129" s="185"/>
      <c r="J129" s="186">
        <f t="shared" ref="J129:J173" si="20">ROUND(I129*H129,2)</f>
        <v>0</v>
      </c>
      <c r="K129" s="182" t="s">
        <v>19</v>
      </c>
      <c r="L129" s="41"/>
      <c r="M129" s="187" t="s">
        <v>19</v>
      </c>
      <c r="N129" s="188" t="s">
        <v>40</v>
      </c>
      <c r="O129" s="66"/>
      <c r="P129" s="189">
        <f t="shared" ref="P129:P173" si="21">O129*H129</f>
        <v>0</v>
      </c>
      <c r="Q129" s="189">
        <v>0</v>
      </c>
      <c r="R129" s="189">
        <f t="shared" ref="R129:R173" si="22">Q129*H129</f>
        <v>0</v>
      </c>
      <c r="S129" s="189">
        <v>0</v>
      </c>
      <c r="T129" s="190">
        <f t="shared" ref="T129:T173" si="23">S129*H129</f>
        <v>0</v>
      </c>
      <c r="U129" s="36"/>
      <c r="V129" s="36"/>
      <c r="W129" s="36"/>
      <c r="X129" s="36"/>
      <c r="Y129" s="36"/>
      <c r="Z129" s="36"/>
      <c r="AA129" s="36"/>
      <c r="AB129" s="36"/>
      <c r="AC129" s="36"/>
      <c r="AD129" s="36"/>
      <c r="AE129" s="36"/>
      <c r="AR129" s="191" t="s">
        <v>331</v>
      </c>
      <c r="AT129" s="191" t="s">
        <v>234</v>
      </c>
      <c r="AU129" s="191" t="s">
        <v>78</v>
      </c>
      <c r="AY129" s="19" t="s">
        <v>231</v>
      </c>
      <c r="BE129" s="192">
        <f t="shared" ref="BE129:BE173" si="24">IF(N129="základní",J129,0)</f>
        <v>0</v>
      </c>
      <c r="BF129" s="192">
        <f t="shared" ref="BF129:BF173" si="25">IF(N129="snížená",J129,0)</f>
        <v>0</v>
      </c>
      <c r="BG129" s="192">
        <f t="shared" ref="BG129:BG173" si="26">IF(N129="zákl. přenesená",J129,0)</f>
        <v>0</v>
      </c>
      <c r="BH129" s="192">
        <f t="shared" ref="BH129:BH173" si="27">IF(N129="sníž. přenesená",J129,0)</f>
        <v>0</v>
      </c>
      <c r="BI129" s="192">
        <f t="shared" ref="BI129:BI173" si="28">IF(N129="nulová",J129,0)</f>
        <v>0</v>
      </c>
      <c r="BJ129" s="19" t="s">
        <v>76</v>
      </c>
      <c r="BK129" s="192">
        <f t="shared" ref="BK129:BK173" si="29">ROUND(I129*H129,2)</f>
        <v>0</v>
      </c>
      <c r="BL129" s="19" t="s">
        <v>331</v>
      </c>
      <c r="BM129" s="191" t="s">
        <v>983</v>
      </c>
    </row>
    <row r="130" spans="1:65" s="2" customFormat="1" ht="16.5" customHeight="1">
      <c r="A130" s="36"/>
      <c r="B130" s="37"/>
      <c r="C130" s="180" t="s">
        <v>417</v>
      </c>
      <c r="D130" s="180" t="s">
        <v>234</v>
      </c>
      <c r="E130" s="181" t="s">
        <v>2549</v>
      </c>
      <c r="F130" s="182" t="s">
        <v>2550</v>
      </c>
      <c r="G130" s="183" t="s">
        <v>342</v>
      </c>
      <c r="H130" s="184">
        <v>4.12</v>
      </c>
      <c r="I130" s="185"/>
      <c r="J130" s="186">
        <f t="shared" si="20"/>
        <v>0</v>
      </c>
      <c r="K130" s="182" t="s">
        <v>19</v>
      </c>
      <c r="L130" s="41"/>
      <c r="M130" s="187" t="s">
        <v>19</v>
      </c>
      <c r="N130" s="188" t="s">
        <v>40</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331</v>
      </c>
      <c r="AT130" s="191" t="s">
        <v>234</v>
      </c>
      <c r="AU130" s="191" t="s">
        <v>78</v>
      </c>
      <c r="AY130" s="19" t="s">
        <v>231</v>
      </c>
      <c r="BE130" s="192">
        <f t="shared" si="24"/>
        <v>0</v>
      </c>
      <c r="BF130" s="192">
        <f t="shared" si="25"/>
        <v>0</v>
      </c>
      <c r="BG130" s="192">
        <f t="shared" si="26"/>
        <v>0</v>
      </c>
      <c r="BH130" s="192">
        <f t="shared" si="27"/>
        <v>0</v>
      </c>
      <c r="BI130" s="192">
        <f t="shared" si="28"/>
        <v>0</v>
      </c>
      <c r="BJ130" s="19" t="s">
        <v>76</v>
      </c>
      <c r="BK130" s="192">
        <f t="shared" si="29"/>
        <v>0</v>
      </c>
      <c r="BL130" s="19" t="s">
        <v>331</v>
      </c>
      <c r="BM130" s="191" t="s">
        <v>1599</v>
      </c>
    </row>
    <row r="131" spans="1:65" s="2" customFormat="1" ht="21.75" customHeight="1">
      <c r="A131" s="36"/>
      <c r="B131" s="37"/>
      <c r="C131" s="180" t="s">
        <v>423</v>
      </c>
      <c r="D131" s="180" t="s">
        <v>234</v>
      </c>
      <c r="E131" s="181" t="s">
        <v>2551</v>
      </c>
      <c r="F131" s="182" t="s">
        <v>2552</v>
      </c>
      <c r="G131" s="183" t="s">
        <v>342</v>
      </c>
      <c r="H131" s="184">
        <v>3</v>
      </c>
      <c r="I131" s="185"/>
      <c r="J131" s="186">
        <f t="shared" si="20"/>
        <v>0</v>
      </c>
      <c r="K131" s="182" t="s">
        <v>19</v>
      </c>
      <c r="L131" s="41"/>
      <c r="M131" s="187" t="s">
        <v>19</v>
      </c>
      <c r="N131" s="188" t="s">
        <v>40</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331</v>
      </c>
      <c r="AT131" s="191" t="s">
        <v>234</v>
      </c>
      <c r="AU131" s="191" t="s">
        <v>78</v>
      </c>
      <c r="AY131" s="19" t="s">
        <v>231</v>
      </c>
      <c r="BE131" s="192">
        <f t="shared" si="24"/>
        <v>0</v>
      </c>
      <c r="BF131" s="192">
        <f t="shared" si="25"/>
        <v>0</v>
      </c>
      <c r="BG131" s="192">
        <f t="shared" si="26"/>
        <v>0</v>
      </c>
      <c r="BH131" s="192">
        <f t="shared" si="27"/>
        <v>0</v>
      </c>
      <c r="BI131" s="192">
        <f t="shared" si="28"/>
        <v>0</v>
      </c>
      <c r="BJ131" s="19" t="s">
        <v>76</v>
      </c>
      <c r="BK131" s="192">
        <f t="shared" si="29"/>
        <v>0</v>
      </c>
      <c r="BL131" s="19" t="s">
        <v>331</v>
      </c>
      <c r="BM131" s="191" t="s">
        <v>1610</v>
      </c>
    </row>
    <row r="132" spans="1:65" s="2" customFormat="1" ht="16.5" customHeight="1">
      <c r="A132" s="36"/>
      <c r="B132" s="37"/>
      <c r="C132" s="180" t="s">
        <v>429</v>
      </c>
      <c r="D132" s="180" t="s">
        <v>234</v>
      </c>
      <c r="E132" s="181" t="s">
        <v>2553</v>
      </c>
      <c r="F132" s="182" t="s">
        <v>2554</v>
      </c>
      <c r="G132" s="183" t="s">
        <v>342</v>
      </c>
      <c r="H132" s="184">
        <v>4</v>
      </c>
      <c r="I132" s="185"/>
      <c r="J132" s="186">
        <f t="shared" si="20"/>
        <v>0</v>
      </c>
      <c r="K132" s="182" t="s">
        <v>19</v>
      </c>
      <c r="L132" s="41"/>
      <c r="M132" s="187" t="s">
        <v>19</v>
      </c>
      <c r="N132" s="188" t="s">
        <v>40</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331</v>
      </c>
      <c r="AT132" s="191" t="s">
        <v>234</v>
      </c>
      <c r="AU132" s="191" t="s">
        <v>78</v>
      </c>
      <c r="AY132" s="19" t="s">
        <v>231</v>
      </c>
      <c r="BE132" s="192">
        <f t="shared" si="24"/>
        <v>0</v>
      </c>
      <c r="BF132" s="192">
        <f t="shared" si="25"/>
        <v>0</v>
      </c>
      <c r="BG132" s="192">
        <f t="shared" si="26"/>
        <v>0</v>
      </c>
      <c r="BH132" s="192">
        <f t="shared" si="27"/>
        <v>0</v>
      </c>
      <c r="BI132" s="192">
        <f t="shared" si="28"/>
        <v>0</v>
      </c>
      <c r="BJ132" s="19" t="s">
        <v>76</v>
      </c>
      <c r="BK132" s="192">
        <f t="shared" si="29"/>
        <v>0</v>
      </c>
      <c r="BL132" s="19" t="s">
        <v>331</v>
      </c>
      <c r="BM132" s="191" t="s">
        <v>1624</v>
      </c>
    </row>
    <row r="133" spans="1:65" s="2" customFormat="1" ht="16.5" customHeight="1">
      <c r="A133" s="36"/>
      <c r="B133" s="37"/>
      <c r="C133" s="180" t="s">
        <v>434</v>
      </c>
      <c r="D133" s="180" t="s">
        <v>234</v>
      </c>
      <c r="E133" s="181" t="s">
        <v>2555</v>
      </c>
      <c r="F133" s="182" t="s">
        <v>2556</v>
      </c>
      <c r="G133" s="183" t="s">
        <v>342</v>
      </c>
      <c r="H133" s="184">
        <v>3</v>
      </c>
      <c r="I133" s="185"/>
      <c r="J133" s="186">
        <f t="shared" si="20"/>
        <v>0</v>
      </c>
      <c r="K133" s="182" t="s">
        <v>19</v>
      </c>
      <c r="L133" s="41"/>
      <c r="M133" s="187" t="s">
        <v>19</v>
      </c>
      <c r="N133" s="188" t="s">
        <v>40</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331</v>
      </c>
      <c r="AT133" s="191" t="s">
        <v>234</v>
      </c>
      <c r="AU133" s="191" t="s">
        <v>78</v>
      </c>
      <c r="AY133" s="19" t="s">
        <v>231</v>
      </c>
      <c r="BE133" s="192">
        <f t="shared" si="24"/>
        <v>0</v>
      </c>
      <c r="BF133" s="192">
        <f t="shared" si="25"/>
        <v>0</v>
      </c>
      <c r="BG133" s="192">
        <f t="shared" si="26"/>
        <v>0</v>
      </c>
      <c r="BH133" s="192">
        <f t="shared" si="27"/>
        <v>0</v>
      </c>
      <c r="BI133" s="192">
        <f t="shared" si="28"/>
        <v>0</v>
      </c>
      <c r="BJ133" s="19" t="s">
        <v>76</v>
      </c>
      <c r="BK133" s="192">
        <f t="shared" si="29"/>
        <v>0</v>
      </c>
      <c r="BL133" s="19" t="s">
        <v>331</v>
      </c>
      <c r="BM133" s="191" t="s">
        <v>1634</v>
      </c>
    </row>
    <row r="134" spans="1:65" s="2" customFormat="1" ht="16.5" customHeight="1">
      <c r="A134" s="36"/>
      <c r="B134" s="37"/>
      <c r="C134" s="180" t="s">
        <v>442</v>
      </c>
      <c r="D134" s="180" t="s">
        <v>234</v>
      </c>
      <c r="E134" s="181" t="s">
        <v>2557</v>
      </c>
      <c r="F134" s="182" t="s">
        <v>2558</v>
      </c>
      <c r="G134" s="183" t="s">
        <v>342</v>
      </c>
      <c r="H134" s="184">
        <v>1</v>
      </c>
      <c r="I134" s="185"/>
      <c r="J134" s="186">
        <f t="shared" si="20"/>
        <v>0</v>
      </c>
      <c r="K134" s="182" t="s">
        <v>19</v>
      </c>
      <c r="L134" s="41"/>
      <c r="M134" s="187" t="s">
        <v>19</v>
      </c>
      <c r="N134" s="188" t="s">
        <v>40</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331</v>
      </c>
      <c r="AT134" s="191" t="s">
        <v>234</v>
      </c>
      <c r="AU134" s="191" t="s">
        <v>78</v>
      </c>
      <c r="AY134" s="19" t="s">
        <v>231</v>
      </c>
      <c r="BE134" s="192">
        <f t="shared" si="24"/>
        <v>0</v>
      </c>
      <c r="BF134" s="192">
        <f t="shared" si="25"/>
        <v>0</v>
      </c>
      <c r="BG134" s="192">
        <f t="shared" si="26"/>
        <v>0</v>
      </c>
      <c r="BH134" s="192">
        <f t="shared" si="27"/>
        <v>0</v>
      </c>
      <c r="BI134" s="192">
        <f t="shared" si="28"/>
        <v>0</v>
      </c>
      <c r="BJ134" s="19" t="s">
        <v>76</v>
      </c>
      <c r="BK134" s="192">
        <f t="shared" si="29"/>
        <v>0</v>
      </c>
      <c r="BL134" s="19" t="s">
        <v>331</v>
      </c>
      <c r="BM134" s="191" t="s">
        <v>1643</v>
      </c>
    </row>
    <row r="135" spans="1:65" s="2" customFormat="1" ht="16.5" customHeight="1">
      <c r="A135" s="36"/>
      <c r="B135" s="37"/>
      <c r="C135" s="180" t="s">
        <v>825</v>
      </c>
      <c r="D135" s="180" t="s">
        <v>234</v>
      </c>
      <c r="E135" s="181" t="s">
        <v>2559</v>
      </c>
      <c r="F135" s="182" t="s">
        <v>2560</v>
      </c>
      <c r="G135" s="183" t="s">
        <v>342</v>
      </c>
      <c r="H135" s="184">
        <v>1</v>
      </c>
      <c r="I135" s="185"/>
      <c r="J135" s="186">
        <f t="shared" si="20"/>
        <v>0</v>
      </c>
      <c r="K135" s="182" t="s">
        <v>19</v>
      </c>
      <c r="L135" s="41"/>
      <c r="M135" s="187" t="s">
        <v>19</v>
      </c>
      <c r="N135" s="188" t="s">
        <v>40</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331</v>
      </c>
      <c r="AT135" s="191" t="s">
        <v>234</v>
      </c>
      <c r="AU135" s="191" t="s">
        <v>78</v>
      </c>
      <c r="AY135" s="19" t="s">
        <v>231</v>
      </c>
      <c r="BE135" s="192">
        <f t="shared" si="24"/>
        <v>0</v>
      </c>
      <c r="BF135" s="192">
        <f t="shared" si="25"/>
        <v>0</v>
      </c>
      <c r="BG135" s="192">
        <f t="shared" si="26"/>
        <v>0</v>
      </c>
      <c r="BH135" s="192">
        <f t="shared" si="27"/>
        <v>0</v>
      </c>
      <c r="BI135" s="192">
        <f t="shared" si="28"/>
        <v>0</v>
      </c>
      <c r="BJ135" s="19" t="s">
        <v>76</v>
      </c>
      <c r="BK135" s="192">
        <f t="shared" si="29"/>
        <v>0</v>
      </c>
      <c r="BL135" s="19" t="s">
        <v>331</v>
      </c>
      <c r="BM135" s="191" t="s">
        <v>1647</v>
      </c>
    </row>
    <row r="136" spans="1:65" s="2" customFormat="1" ht="21.75" customHeight="1">
      <c r="A136" s="36"/>
      <c r="B136" s="37"/>
      <c r="C136" s="180" t="s">
        <v>833</v>
      </c>
      <c r="D136" s="180" t="s">
        <v>234</v>
      </c>
      <c r="E136" s="181" t="s">
        <v>2561</v>
      </c>
      <c r="F136" s="182" t="s">
        <v>2562</v>
      </c>
      <c r="G136" s="183" t="s">
        <v>342</v>
      </c>
      <c r="H136" s="184">
        <v>109.18</v>
      </c>
      <c r="I136" s="185"/>
      <c r="J136" s="186">
        <f t="shared" si="20"/>
        <v>0</v>
      </c>
      <c r="K136" s="182" t="s">
        <v>19</v>
      </c>
      <c r="L136" s="41"/>
      <c r="M136" s="187" t="s">
        <v>19</v>
      </c>
      <c r="N136" s="188" t="s">
        <v>40</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331</v>
      </c>
      <c r="AT136" s="191" t="s">
        <v>234</v>
      </c>
      <c r="AU136" s="191" t="s">
        <v>78</v>
      </c>
      <c r="AY136" s="19" t="s">
        <v>231</v>
      </c>
      <c r="BE136" s="192">
        <f t="shared" si="24"/>
        <v>0</v>
      </c>
      <c r="BF136" s="192">
        <f t="shared" si="25"/>
        <v>0</v>
      </c>
      <c r="BG136" s="192">
        <f t="shared" si="26"/>
        <v>0</v>
      </c>
      <c r="BH136" s="192">
        <f t="shared" si="27"/>
        <v>0</v>
      </c>
      <c r="BI136" s="192">
        <f t="shared" si="28"/>
        <v>0</v>
      </c>
      <c r="BJ136" s="19" t="s">
        <v>76</v>
      </c>
      <c r="BK136" s="192">
        <f t="shared" si="29"/>
        <v>0</v>
      </c>
      <c r="BL136" s="19" t="s">
        <v>331</v>
      </c>
      <c r="BM136" s="191" t="s">
        <v>1664</v>
      </c>
    </row>
    <row r="137" spans="1:65" s="2" customFormat="1" ht="21.75" customHeight="1">
      <c r="A137" s="36"/>
      <c r="B137" s="37"/>
      <c r="C137" s="180" t="s">
        <v>839</v>
      </c>
      <c r="D137" s="180" t="s">
        <v>234</v>
      </c>
      <c r="E137" s="181" t="s">
        <v>2563</v>
      </c>
      <c r="F137" s="182" t="s">
        <v>2564</v>
      </c>
      <c r="G137" s="183" t="s">
        <v>342</v>
      </c>
      <c r="H137" s="184">
        <v>33.99</v>
      </c>
      <c r="I137" s="185"/>
      <c r="J137" s="186">
        <f t="shared" si="20"/>
        <v>0</v>
      </c>
      <c r="K137" s="182" t="s">
        <v>19</v>
      </c>
      <c r="L137" s="41"/>
      <c r="M137" s="187" t="s">
        <v>19</v>
      </c>
      <c r="N137" s="188" t="s">
        <v>40</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331</v>
      </c>
      <c r="AT137" s="191" t="s">
        <v>234</v>
      </c>
      <c r="AU137" s="191" t="s">
        <v>78</v>
      </c>
      <c r="AY137" s="19" t="s">
        <v>231</v>
      </c>
      <c r="BE137" s="192">
        <f t="shared" si="24"/>
        <v>0</v>
      </c>
      <c r="BF137" s="192">
        <f t="shared" si="25"/>
        <v>0</v>
      </c>
      <c r="BG137" s="192">
        <f t="shared" si="26"/>
        <v>0</v>
      </c>
      <c r="BH137" s="192">
        <f t="shared" si="27"/>
        <v>0</v>
      </c>
      <c r="BI137" s="192">
        <f t="shared" si="28"/>
        <v>0</v>
      </c>
      <c r="BJ137" s="19" t="s">
        <v>76</v>
      </c>
      <c r="BK137" s="192">
        <f t="shared" si="29"/>
        <v>0</v>
      </c>
      <c r="BL137" s="19" t="s">
        <v>331</v>
      </c>
      <c r="BM137" s="191" t="s">
        <v>1677</v>
      </c>
    </row>
    <row r="138" spans="1:65" s="2" customFormat="1" ht="21.75" customHeight="1">
      <c r="A138" s="36"/>
      <c r="B138" s="37"/>
      <c r="C138" s="180" t="s">
        <v>844</v>
      </c>
      <c r="D138" s="180" t="s">
        <v>234</v>
      </c>
      <c r="E138" s="181" t="s">
        <v>2565</v>
      </c>
      <c r="F138" s="182" t="s">
        <v>2566</v>
      </c>
      <c r="G138" s="183" t="s">
        <v>342</v>
      </c>
      <c r="H138" s="184">
        <v>20.6</v>
      </c>
      <c r="I138" s="185"/>
      <c r="J138" s="186">
        <f t="shared" si="20"/>
        <v>0</v>
      </c>
      <c r="K138" s="182" t="s">
        <v>19</v>
      </c>
      <c r="L138" s="41"/>
      <c r="M138" s="187" t="s">
        <v>19</v>
      </c>
      <c r="N138" s="188" t="s">
        <v>40</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331</v>
      </c>
      <c r="AT138" s="191" t="s">
        <v>234</v>
      </c>
      <c r="AU138" s="191" t="s">
        <v>78</v>
      </c>
      <c r="AY138" s="19" t="s">
        <v>231</v>
      </c>
      <c r="BE138" s="192">
        <f t="shared" si="24"/>
        <v>0</v>
      </c>
      <c r="BF138" s="192">
        <f t="shared" si="25"/>
        <v>0</v>
      </c>
      <c r="BG138" s="192">
        <f t="shared" si="26"/>
        <v>0</v>
      </c>
      <c r="BH138" s="192">
        <f t="shared" si="27"/>
        <v>0</v>
      </c>
      <c r="BI138" s="192">
        <f t="shared" si="28"/>
        <v>0</v>
      </c>
      <c r="BJ138" s="19" t="s">
        <v>76</v>
      </c>
      <c r="BK138" s="192">
        <f t="shared" si="29"/>
        <v>0</v>
      </c>
      <c r="BL138" s="19" t="s">
        <v>331</v>
      </c>
      <c r="BM138" s="191" t="s">
        <v>1689</v>
      </c>
    </row>
    <row r="139" spans="1:65" s="2" customFormat="1" ht="21.75" customHeight="1">
      <c r="A139" s="36"/>
      <c r="B139" s="37"/>
      <c r="C139" s="180" t="s">
        <v>849</v>
      </c>
      <c r="D139" s="180" t="s">
        <v>234</v>
      </c>
      <c r="E139" s="181" t="s">
        <v>2567</v>
      </c>
      <c r="F139" s="182" t="s">
        <v>2568</v>
      </c>
      <c r="G139" s="183" t="s">
        <v>342</v>
      </c>
      <c r="H139" s="184">
        <v>7.21</v>
      </c>
      <c r="I139" s="185"/>
      <c r="J139" s="186">
        <f t="shared" si="20"/>
        <v>0</v>
      </c>
      <c r="K139" s="182" t="s">
        <v>19</v>
      </c>
      <c r="L139" s="41"/>
      <c r="M139" s="187" t="s">
        <v>19</v>
      </c>
      <c r="N139" s="188" t="s">
        <v>40</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331</v>
      </c>
      <c r="AT139" s="191" t="s">
        <v>234</v>
      </c>
      <c r="AU139" s="191" t="s">
        <v>78</v>
      </c>
      <c r="AY139" s="19" t="s">
        <v>231</v>
      </c>
      <c r="BE139" s="192">
        <f t="shared" si="24"/>
        <v>0</v>
      </c>
      <c r="BF139" s="192">
        <f t="shared" si="25"/>
        <v>0</v>
      </c>
      <c r="BG139" s="192">
        <f t="shared" si="26"/>
        <v>0</v>
      </c>
      <c r="BH139" s="192">
        <f t="shared" si="27"/>
        <v>0</v>
      </c>
      <c r="BI139" s="192">
        <f t="shared" si="28"/>
        <v>0</v>
      </c>
      <c r="BJ139" s="19" t="s">
        <v>76</v>
      </c>
      <c r="BK139" s="192">
        <f t="shared" si="29"/>
        <v>0</v>
      </c>
      <c r="BL139" s="19" t="s">
        <v>331</v>
      </c>
      <c r="BM139" s="191" t="s">
        <v>1696</v>
      </c>
    </row>
    <row r="140" spans="1:65" s="2" customFormat="1" ht="21.75" customHeight="1">
      <c r="A140" s="36"/>
      <c r="B140" s="37"/>
      <c r="C140" s="180" t="s">
        <v>855</v>
      </c>
      <c r="D140" s="180" t="s">
        <v>234</v>
      </c>
      <c r="E140" s="181" t="s">
        <v>2569</v>
      </c>
      <c r="F140" s="182" t="s">
        <v>2570</v>
      </c>
      <c r="G140" s="183" t="s">
        <v>342</v>
      </c>
      <c r="H140" s="184">
        <v>106</v>
      </c>
      <c r="I140" s="185"/>
      <c r="J140" s="186">
        <f t="shared" si="20"/>
        <v>0</v>
      </c>
      <c r="K140" s="182" t="s">
        <v>19</v>
      </c>
      <c r="L140" s="41"/>
      <c r="M140" s="187" t="s">
        <v>19</v>
      </c>
      <c r="N140" s="188" t="s">
        <v>40</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331</v>
      </c>
      <c r="AT140" s="191" t="s">
        <v>234</v>
      </c>
      <c r="AU140" s="191" t="s">
        <v>78</v>
      </c>
      <c r="AY140" s="19" t="s">
        <v>231</v>
      </c>
      <c r="BE140" s="192">
        <f t="shared" si="24"/>
        <v>0</v>
      </c>
      <c r="BF140" s="192">
        <f t="shared" si="25"/>
        <v>0</v>
      </c>
      <c r="BG140" s="192">
        <f t="shared" si="26"/>
        <v>0</v>
      </c>
      <c r="BH140" s="192">
        <f t="shared" si="27"/>
        <v>0</v>
      </c>
      <c r="BI140" s="192">
        <f t="shared" si="28"/>
        <v>0</v>
      </c>
      <c r="BJ140" s="19" t="s">
        <v>76</v>
      </c>
      <c r="BK140" s="192">
        <f t="shared" si="29"/>
        <v>0</v>
      </c>
      <c r="BL140" s="19" t="s">
        <v>331</v>
      </c>
      <c r="BM140" s="191" t="s">
        <v>1705</v>
      </c>
    </row>
    <row r="141" spans="1:65" s="2" customFormat="1" ht="21.75" customHeight="1">
      <c r="A141" s="36"/>
      <c r="B141" s="37"/>
      <c r="C141" s="180" t="s">
        <v>862</v>
      </c>
      <c r="D141" s="180" t="s">
        <v>234</v>
      </c>
      <c r="E141" s="181" t="s">
        <v>2571</v>
      </c>
      <c r="F141" s="182" t="s">
        <v>2572</v>
      </c>
      <c r="G141" s="183" t="s">
        <v>342</v>
      </c>
      <c r="H141" s="184">
        <v>33</v>
      </c>
      <c r="I141" s="185"/>
      <c r="J141" s="186">
        <f t="shared" si="20"/>
        <v>0</v>
      </c>
      <c r="K141" s="182" t="s">
        <v>19</v>
      </c>
      <c r="L141" s="41"/>
      <c r="M141" s="187" t="s">
        <v>19</v>
      </c>
      <c r="N141" s="188" t="s">
        <v>40</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331</v>
      </c>
      <c r="AT141" s="191" t="s">
        <v>234</v>
      </c>
      <c r="AU141" s="191" t="s">
        <v>78</v>
      </c>
      <c r="AY141" s="19" t="s">
        <v>231</v>
      </c>
      <c r="BE141" s="192">
        <f t="shared" si="24"/>
        <v>0</v>
      </c>
      <c r="BF141" s="192">
        <f t="shared" si="25"/>
        <v>0</v>
      </c>
      <c r="BG141" s="192">
        <f t="shared" si="26"/>
        <v>0</v>
      </c>
      <c r="BH141" s="192">
        <f t="shared" si="27"/>
        <v>0</v>
      </c>
      <c r="BI141" s="192">
        <f t="shared" si="28"/>
        <v>0</v>
      </c>
      <c r="BJ141" s="19" t="s">
        <v>76</v>
      </c>
      <c r="BK141" s="192">
        <f t="shared" si="29"/>
        <v>0</v>
      </c>
      <c r="BL141" s="19" t="s">
        <v>331</v>
      </c>
      <c r="BM141" s="191" t="s">
        <v>1717</v>
      </c>
    </row>
    <row r="142" spans="1:65" s="2" customFormat="1" ht="21.75" customHeight="1">
      <c r="A142" s="36"/>
      <c r="B142" s="37"/>
      <c r="C142" s="180" t="s">
        <v>867</v>
      </c>
      <c r="D142" s="180" t="s">
        <v>234</v>
      </c>
      <c r="E142" s="181" t="s">
        <v>2573</v>
      </c>
      <c r="F142" s="182" t="s">
        <v>2574</v>
      </c>
      <c r="G142" s="183" t="s">
        <v>342</v>
      </c>
      <c r="H142" s="184">
        <v>20</v>
      </c>
      <c r="I142" s="185"/>
      <c r="J142" s="186">
        <f t="shared" si="20"/>
        <v>0</v>
      </c>
      <c r="K142" s="182" t="s">
        <v>19</v>
      </c>
      <c r="L142" s="41"/>
      <c r="M142" s="187" t="s">
        <v>19</v>
      </c>
      <c r="N142" s="188" t="s">
        <v>40</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331</v>
      </c>
      <c r="AT142" s="191" t="s">
        <v>234</v>
      </c>
      <c r="AU142" s="191" t="s">
        <v>78</v>
      </c>
      <c r="AY142" s="19" t="s">
        <v>231</v>
      </c>
      <c r="BE142" s="192">
        <f t="shared" si="24"/>
        <v>0</v>
      </c>
      <c r="BF142" s="192">
        <f t="shared" si="25"/>
        <v>0</v>
      </c>
      <c r="BG142" s="192">
        <f t="shared" si="26"/>
        <v>0</v>
      </c>
      <c r="BH142" s="192">
        <f t="shared" si="27"/>
        <v>0</v>
      </c>
      <c r="BI142" s="192">
        <f t="shared" si="28"/>
        <v>0</v>
      </c>
      <c r="BJ142" s="19" t="s">
        <v>76</v>
      </c>
      <c r="BK142" s="192">
        <f t="shared" si="29"/>
        <v>0</v>
      </c>
      <c r="BL142" s="19" t="s">
        <v>331</v>
      </c>
      <c r="BM142" s="191" t="s">
        <v>1725</v>
      </c>
    </row>
    <row r="143" spans="1:65" s="2" customFormat="1" ht="21.75" customHeight="1">
      <c r="A143" s="36"/>
      <c r="B143" s="37"/>
      <c r="C143" s="180" t="s">
        <v>881</v>
      </c>
      <c r="D143" s="180" t="s">
        <v>234</v>
      </c>
      <c r="E143" s="181" t="s">
        <v>2575</v>
      </c>
      <c r="F143" s="182" t="s">
        <v>2576</v>
      </c>
      <c r="G143" s="183" t="s">
        <v>342</v>
      </c>
      <c r="H143" s="184">
        <v>7</v>
      </c>
      <c r="I143" s="185"/>
      <c r="J143" s="186">
        <f t="shared" si="20"/>
        <v>0</v>
      </c>
      <c r="K143" s="182" t="s">
        <v>19</v>
      </c>
      <c r="L143" s="41"/>
      <c r="M143" s="187" t="s">
        <v>19</v>
      </c>
      <c r="N143" s="188" t="s">
        <v>40</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331</v>
      </c>
      <c r="AT143" s="191" t="s">
        <v>234</v>
      </c>
      <c r="AU143" s="191" t="s">
        <v>78</v>
      </c>
      <c r="AY143" s="19" t="s">
        <v>231</v>
      </c>
      <c r="BE143" s="192">
        <f t="shared" si="24"/>
        <v>0</v>
      </c>
      <c r="BF143" s="192">
        <f t="shared" si="25"/>
        <v>0</v>
      </c>
      <c r="BG143" s="192">
        <f t="shared" si="26"/>
        <v>0</v>
      </c>
      <c r="BH143" s="192">
        <f t="shared" si="27"/>
        <v>0</v>
      </c>
      <c r="BI143" s="192">
        <f t="shared" si="28"/>
        <v>0</v>
      </c>
      <c r="BJ143" s="19" t="s">
        <v>76</v>
      </c>
      <c r="BK143" s="192">
        <f t="shared" si="29"/>
        <v>0</v>
      </c>
      <c r="BL143" s="19" t="s">
        <v>331</v>
      </c>
      <c r="BM143" s="191" t="s">
        <v>1733</v>
      </c>
    </row>
    <row r="144" spans="1:65" s="2" customFormat="1" ht="16.5" customHeight="1">
      <c r="A144" s="36"/>
      <c r="B144" s="37"/>
      <c r="C144" s="180" t="s">
        <v>886</v>
      </c>
      <c r="D144" s="180" t="s">
        <v>234</v>
      </c>
      <c r="E144" s="181" t="s">
        <v>2577</v>
      </c>
      <c r="F144" s="182" t="s">
        <v>2578</v>
      </c>
      <c r="G144" s="183" t="s">
        <v>342</v>
      </c>
      <c r="H144" s="184">
        <v>111.3</v>
      </c>
      <c r="I144" s="185"/>
      <c r="J144" s="186">
        <f t="shared" si="20"/>
        <v>0</v>
      </c>
      <c r="K144" s="182" t="s">
        <v>19</v>
      </c>
      <c r="L144" s="41"/>
      <c r="M144" s="187" t="s">
        <v>19</v>
      </c>
      <c r="N144" s="188" t="s">
        <v>40</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331</v>
      </c>
      <c r="AT144" s="191" t="s">
        <v>234</v>
      </c>
      <c r="AU144" s="191" t="s">
        <v>78</v>
      </c>
      <c r="AY144" s="19" t="s">
        <v>231</v>
      </c>
      <c r="BE144" s="192">
        <f t="shared" si="24"/>
        <v>0</v>
      </c>
      <c r="BF144" s="192">
        <f t="shared" si="25"/>
        <v>0</v>
      </c>
      <c r="BG144" s="192">
        <f t="shared" si="26"/>
        <v>0</v>
      </c>
      <c r="BH144" s="192">
        <f t="shared" si="27"/>
        <v>0</v>
      </c>
      <c r="BI144" s="192">
        <f t="shared" si="28"/>
        <v>0</v>
      </c>
      <c r="BJ144" s="19" t="s">
        <v>76</v>
      </c>
      <c r="BK144" s="192">
        <f t="shared" si="29"/>
        <v>0</v>
      </c>
      <c r="BL144" s="19" t="s">
        <v>331</v>
      </c>
      <c r="BM144" s="191" t="s">
        <v>1745</v>
      </c>
    </row>
    <row r="145" spans="1:65" s="2" customFormat="1" ht="16.5" customHeight="1">
      <c r="A145" s="36"/>
      <c r="B145" s="37"/>
      <c r="C145" s="180" t="s">
        <v>892</v>
      </c>
      <c r="D145" s="180" t="s">
        <v>234</v>
      </c>
      <c r="E145" s="181" t="s">
        <v>2579</v>
      </c>
      <c r="F145" s="182" t="s">
        <v>2580</v>
      </c>
      <c r="G145" s="183" t="s">
        <v>342</v>
      </c>
      <c r="H145" s="184">
        <v>38.85</v>
      </c>
      <c r="I145" s="185"/>
      <c r="J145" s="186">
        <f t="shared" si="20"/>
        <v>0</v>
      </c>
      <c r="K145" s="182" t="s">
        <v>19</v>
      </c>
      <c r="L145" s="41"/>
      <c r="M145" s="187" t="s">
        <v>19</v>
      </c>
      <c r="N145" s="188" t="s">
        <v>40</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331</v>
      </c>
      <c r="AT145" s="191" t="s">
        <v>234</v>
      </c>
      <c r="AU145" s="191" t="s">
        <v>78</v>
      </c>
      <c r="AY145" s="19" t="s">
        <v>231</v>
      </c>
      <c r="BE145" s="192">
        <f t="shared" si="24"/>
        <v>0</v>
      </c>
      <c r="BF145" s="192">
        <f t="shared" si="25"/>
        <v>0</v>
      </c>
      <c r="BG145" s="192">
        <f t="shared" si="26"/>
        <v>0</v>
      </c>
      <c r="BH145" s="192">
        <f t="shared" si="27"/>
        <v>0</v>
      </c>
      <c r="BI145" s="192">
        <f t="shared" si="28"/>
        <v>0</v>
      </c>
      <c r="BJ145" s="19" t="s">
        <v>76</v>
      </c>
      <c r="BK145" s="192">
        <f t="shared" si="29"/>
        <v>0</v>
      </c>
      <c r="BL145" s="19" t="s">
        <v>331</v>
      </c>
      <c r="BM145" s="191" t="s">
        <v>1755</v>
      </c>
    </row>
    <row r="146" spans="1:65" s="2" customFormat="1" ht="16.5" customHeight="1">
      <c r="A146" s="36"/>
      <c r="B146" s="37"/>
      <c r="C146" s="180" t="s">
        <v>897</v>
      </c>
      <c r="D146" s="180" t="s">
        <v>234</v>
      </c>
      <c r="E146" s="181" t="s">
        <v>2581</v>
      </c>
      <c r="F146" s="182" t="s">
        <v>2582</v>
      </c>
      <c r="G146" s="183" t="s">
        <v>342</v>
      </c>
      <c r="H146" s="184">
        <v>21</v>
      </c>
      <c r="I146" s="185"/>
      <c r="J146" s="186">
        <f t="shared" si="20"/>
        <v>0</v>
      </c>
      <c r="K146" s="182" t="s">
        <v>19</v>
      </c>
      <c r="L146" s="41"/>
      <c r="M146" s="187" t="s">
        <v>19</v>
      </c>
      <c r="N146" s="188" t="s">
        <v>40</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331</v>
      </c>
      <c r="AT146" s="191" t="s">
        <v>234</v>
      </c>
      <c r="AU146" s="191" t="s">
        <v>78</v>
      </c>
      <c r="AY146" s="19" t="s">
        <v>231</v>
      </c>
      <c r="BE146" s="192">
        <f t="shared" si="24"/>
        <v>0</v>
      </c>
      <c r="BF146" s="192">
        <f t="shared" si="25"/>
        <v>0</v>
      </c>
      <c r="BG146" s="192">
        <f t="shared" si="26"/>
        <v>0</v>
      </c>
      <c r="BH146" s="192">
        <f t="shared" si="27"/>
        <v>0</v>
      </c>
      <c r="BI146" s="192">
        <f t="shared" si="28"/>
        <v>0</v>
      </c>
      <c r="BJ146" s="19" t="s">
        <v>76</v>
      </c>
      <c r="BK146" s="192">
        <f t="shared" si="29"/>
        <v>0</v>
      </c>
      <c r="BL146" s="19" t="s">
        <v>331</v>
      </c>
      <c r="BM146" s="191" t="s">
        <v>1766</v>
      </c>
    </row>
    <row r="147" spans="1:65" s="2" customFormat="1" ht="16.5" customHeight="1">
      <c r="A147" s="36"/>
      <c r="B147" s="37"/>
      <c r="C147" s="180" t="s">
        <v>903</v>
      </c>
      <c r="D147" s="180" t="s">
        <v>234</v>
      </c>
      <c r="E147" s="181" t="s">
        <v>2583</v>
      </c>
      <c r="F147" s="182" t="s">
        <v>2584</v>
      </c>
      <c r="G147" s="183" t="s">
        <v>342</v>
      </c>
      <c r="H147" s="184">
        <v>7.35</v>
      </c>
      <c r="I147" s="185"/>
      <c r="J147" s="186">
        <f t="shared" si="20"/>
        <v>0</v>
      </c>
      <c r="K147" s="182" t="s">
        <v>19</v>
      </c>
      <c r="L147" s="41"/>
      <c r="M147" s="187" t="s">
        <v>19</v>
      </c>
      <c r="N147" s="188" t="s">
        <v>40</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331</v>
      </c>
      <c r="AT147" s="191" t="s">
        <v>234</v>
      </c>
      <c r="AU147" s="191" t="s">
        <v>78</v>
      </c>
      <c r="AY147" s="19" t="s">
        <v>231</v>
      </c>
      <c r="BE147" s="192">
        <f t="shared" si="24"/>
        <v>0</v>
      </c>
      <c r="BF147" s="192">
        <f t="shared" si="25"/>
        <v>0</v>
      </c>
      <c r="BG147" s="192">
        <f t="shared" si="26"/>
        <v>0</v>
      </c>
      <c r="BH147" s="192">
        <f t="shared" si="27"/>
        <v>0</v>
      </c>
      <c r="BI147" s="192">
        <f t="shared" si="28"/>
        <v>0</v>
      </c>
      <c r="BJ147" s="19" t="s">
        <v>76</v>
      </c>
      <c r="BK147" s="192">
        <f t="shared" si="29"/>
        <v>0</v>
      </c>
      <c r="BL147" s="19" t="s">
        <v>331</v>
      </c>
      <c r="BM147" s="191" t="s">
        <v>1777</v>
      </c>
    </row>
    <row r="148" spans="1:65" s="2" customFormat="1" ht="16.5" customHeight="1">
      <c r="A148" s="36"/>
      <c r="B148" s="37"/>
      <c r="C148" s="180" t="s">
        <v>909</v>
      </c>
      <c r="D148" s="180" t="s">
        <v>234</v>
      </c>
      <c r="E148" s="181" t="s">
        <v>2585</v>
      </c>
      <c r="F148" s="182" t="s">
        <v>2586</v>
      </c>
      <c r="G148" s="183" t="s">
        <v>342</v>
      </c>
      <c r="H148" s="184">
        <v>166</v>
      </c>
      <c r="I148" s="185"/>
      <c r="J148" s="186">
        <f t="shared" si="20"/>
        <v>0</v>
      </c>
      <c r="K148" s="182" t="s">
        <v>19</v>
      </c>
      <c r="L148" s="41"/>
      <c r="M148" s="187" t="s">
        <v>19</v>
      </c>
      <c r="N148" s="188" t="s">
        <v>40</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331</v>
      </c>
      <c r="AT148" s="191" t="s">
        <v>234</v>
      </c>
      <c r="AU148" s="191" t="s">
        <v>78</v>
      </c>
      <c r="AY148" s="19" t="s">
        <v>231</v>
      </c>
      <c r="BE148" s="192">
        <f t="shared" si="24"/>
        <v>0</v>
      </c>
      <c r="BF148" s="192">
        <f t="shared" si="25"/>
        <v>0</v>
      </c>
      <c r="BG148" s="192">
        <f t="shared" si="26"/>
        <v>0</v>
      </c>
      <c r="BH148" s="192">
        <f t="shared" si="27"/>
        <v>0</v>
      </c>
      <c r="BI148" s="192">
        <f t="shared" si="28"/>
        <v>0</v>
      </c>
      <c r="BJ148" s="19" t="s">
        <v>76</v>
      </c>
      <c r="BK148" s="192">
        <f t="shared" si="29"/>
        <v>0</v>
      </c>
      <c r="BL148" s="19" t="s">
        <v>331</v>
      </c>
      <c r="BM148" s="191" t="s">
        <v>1786</v>
      </c>
    </row>
    <row r="149" spans="1:65" s="2" customFormat="1" ht="16.5" customHeight="1">
      <c r="A149" s="36"/>
      <c r="B149" s="37"/>
      <c r="C149" s="180" t="s">
        <v>915</v>
      </c>
      <c r="D149" s="180" t="s">
        <v>234</v>
      </c>
      <c r="E149" s="181" t="s">
        <v>2587</v>
      </c>
      <c r="F149" s="182" t="s">
        <v>2588</v>
      </c>
      <c r="G149" s="183" t="s">
        <v>2589</v>
      </c>
      <c r="H149" s="184">
        <v>32</v>
      </c>
      <c r="I149" s="185"/>
      <c r="J149" s="186">
        <f t="shared" si="20"/>
        <v>0</v>
      </c>
      <c r="K149" s="182" t="s">
        <v>19</v>
      </c>
      <c r="L149" s="41"/>
      <c r="M149" s="187" t="s">
        <v>19</v>
      </c>
      <c r="N149" s="188" t="s">
        <v>40</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331</v>
      </c>
      <c r="AT149" s="191" t="s">
        <v>234</v>
      </c>
      <c r="AU149" s="191" t="s">
        <v>78</v>
      </c>
      <c r="AY149" s="19" t="s">
        <v>231</v>
      </c>
      <c r="BE149" s="192">
        <f t="shared" si="24"/>
        <v>0</v>
      </c>
      <c r="BF149" s="192">
        <f t="shared" si="25"/>
        <v>0</v>
      </c>
      <c r="BG149" s="192">
        <f t="shared" si="26"/>
        <v>0</v>
      </c>
      <c r="BH149" s="192">
        <f t="shared" si="27"/>
        <v>0</v>
      </c>
      <c r="BI149" s="192">
        <f t="shared" si="28"/>
        <v>0</v>
      </c>
      <c r="BJ149" s="19" t="s">
        <v>76</v>
      </c>
      <c r="BK149" s="192">
        <f t="shared" si="29"/>
        <v>0</v>
      </c>
      <c r="BL149" s="19" t="s">
        <v>331</v>
      </c>
      <c r="BM149" s="191" t="s">
        <v>1794</v>
      </c>
    </row>
    <row r="150" spans="1:65" s="2" customFormat="1" ht="16.5" customHeight="1">
      <c r="A150" s="36"/>
      <c r="B150" s="37"/>
      <c r="C150" s="180" t="s">
        <v>924</v>
      </c>
      <c r="D150" s="180" t="s">
        <v>234</v>
      </c>
      <c r="E150" s="181" t="s">
        <v>2590</v>
      </c>
      <c r="F150" s="182" t="s">
        <v>2591</v>
      </c>
      <c r="G150" s="183" t="s">
        <v>342</v>
      </c>
      <c r="H150" s="184">
        <v>173</v>
      </c>
      <c r="I150" s="185"/>
      <c r="J150" s="186">
        <f t="shared" si="20"/>
        <v>0</v>
      </c>
      <c r="K150" s="182" t="s">
        <v>19</v>
      </c>
      <c r="L150" s="41"/>
      <c r="M150" s="187" t="s">
        <v>19</v>
      </c>
      <c r="N150" s="188" t="s">
        <v>40</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331</v>
      </c>
      <c r="AT150" s="191" t="s">
        <v>234</v>
      </c>
      <c r="AU150" s="191" t="s">
        <v>78</v>
      </c>
      <c r="AY150" s="19" t="s">
        <v>231</v>
      </c>
      <c r="BE150" s="192">
        <f t="shared" si="24"/>
        <v>0</v>
      </c>
      <c r="BF150" s="192">
        <f t="shared" si="25"/>
        <v>0</v>
      </c>
      <c r="BG150" s="192">
        <f t="shared" si="26"/>
        <v>0</v>
      </c>
      <c r="BH150" s="192">
        <f t="shared" si="27"/>
        <v>0</v>
      </c>
      <c r="BI150" s="192">
        <f t="shared" si="28"/>
        <v>0</v>
      </c>
      <c r="BJ150" s="19" t="s">
        <v>76</v>
      </c>
      <c r="BK150" s="192">
        <f t="shared" si="29"/>
        <v>0</v>
      </c>
      <c r="BL150" s="19" t="s">
        <v>331</v>
      </c>
      <c r="BM150" s="191" t="s">
        <v>1800</v>
      </c>
    </row>
    <row r="151" spans="1:65" s="2" customFormat="1" ht="16.5" customHeight="1">
      <c r="A151" s="36"/>
      <c r="B151" s="37"/>
      <c r="C151" s="180" t="s">
        <v>372</v>
      </c>
      <c r="D151" s="180" t="s">
        <v>234</v>
      </c>
      <c r="E151" s="181" t="s">
        <v>2592</v>
      </c>
      <c r="F151" s="182" t="s">
        <v>2593</v>
      </c>
      <c r="G151" s="183" t="s">
        <v>342</v>
      </c>
      <c r="H151" s="184">
        <v>173</v>
      </c>
      <c r="I151" s="185"/>
      <c r="J151" s="186">
        <f t="shared" si="20"/>
        <v>0</v>
      </c>
      <c r="K151" s="182" t="s">
        <v>19</v>
      </c>
      <c r="L151" s="41"/>
      <c r="M151" s="187" t="s">
        <v>19</v>
      </c>
      <c r="N151" s="188" t="s">
        <v>40</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331</v>
      </c>
      <c r="AT151" s="191" t="s">
        <v>234</v>
      </c>
      <c r="AU151" s="191" t="s">
        <v>78</v>
      </c>
      <c r="AY151" s="19" t="s">
        <v>231</v>
      </c>
      <c r="BE151" s="192">
        <f t="shared" si="24"/>
        <v>0</v>
      </c>
      <c r="BF151" s="192">
        <f t="shared" si="25"/>
        <v>0</v>
      </c>
      <c r="BG151" s="192">
        <f t="shared" si="26"/>
        <v>0</v>
      </c>
      <c r="BH151" s="192">
        <f t="shared" si="27"/>
        <v>0</v>
      </c>
      <c r="BI151" s="192">
        <f t="shared" si="28"/>
        <v>0</v>
      </c>
      <c r="BJ151" s="19" t="s">
        <v>76</v>
      </c>
      <c r="BK151" s="192">
        <f t="shared" si="29"/>
        <v>0</v>
      </c>
      <c r="BL151" s="19" t="s">
        <v>331</v>
      </c>
      <c r="BM151" s="191" t="s">
        <v>1809</v>
      </c>
    </row>
    <row r="152" spans="1:65" s="2" customFormat="1" ht="24.2" customHeight="1">
      <c r="A152" s="36"/>
      <c r="B152" s="37"/>
      <c r="C152" s="180" t="s">
        <v>936</v>
      </c>
      <c r="D152" s="180" t="s">
        <v>234</v>
      </c>
      <c r="E152" s="181" t="s">
        <v>2594</v>
      </c>
      <c r="F152" s="182" t="s">
        <v>2595</v>
      </c>
      <c r="G152" s="183" t="s">
        <v>237</v>
      </c>
      <c r="H152" s="184">
        <v>1</v>
      </c>
      <c r="I152" s="185"/>
      <c r="J152" s="186">
        <f t="shared" si="20"/>
        <v>0</v>
      </c>
      <c r="K152" s="182" t="s">
        <v>19</v>
      </c>
      <c r="L152" s="41"/>
      <c r="M152" s="187" t="s">
        <v>19</v>
      </c>
      <c r="N152" s="188" t="s">
        <v>40</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331</v>
      </c>
      <c r="AT152" s="191" t="s">
        <v>234</v>
      </c>
      <c r="AU152" s="191" t="s">
        <v>78</v>
      </c>
      <c r="AY152" s="19" t="s">
        <v>231</v>
      </c>
      <c r="BE152" s="192">
        <f t="shared" si="24"/>
        <v>0</v>
      </c>
      <c r="BF152" s="192">
        <f t="shared" si="25"/>
        <v>0</v>
      </c>
      <c r="BG152" s="192">
        <f t="shared" si="26"/>
        <v>0</v>
      </c>
      <c r="BH152" s="192">
        <f t="shared" si="27"/>
        <v>0</v>
      </c>
      <c r="BI152" s="192">
        <f t="shared" si="28"/>
        <v>0</v>
      </c>
      <c r="BJ152" s="19" t="s">
        <v>76</v>
      </c>
      <c r="BK152" s="192">
        <f t="shared" si="29"/>
        <v>0</v>
      </c>
      <c r="BL152" s="19" t="s">
        <v>331</v>
      </c>
      <c r="BM152" s="191" t="s">
        <v>190</v>
      </c>
    </row>
    <row r="153" spans="1:65" s="2" customFormat="1" ht="16.5" customHeight="1">
      <c r="A153" s="36"/>
      <c r="B153" s="37"/>
      <c r="C153" s="180" t="s">
        <v>941</v>
      </c>
      <c r="D153" s="180" t="s">
        <v>234</v>
      </c>
      <c r="E153" s="181" t="s">
        <v>2596</v>
      </c>
      <c r="F153" s="182" t="s">
        <v>2597</v>
      </c>
      <c r="G153" s="183" t="s">
        <v>237</v>
      </c>
      <c r="H153" s="184">
        <v>2</v>
      </c>
      <c r="I153" s="185"/>
      <c r="J153" s="186">
        <f t="shared" si="20"/>
        <v>0</v>
      </c>
      <c r="K153" s="182" t="s">
        <v>19</v>
      </c>
      <c r="L153" s="41"/>
      <c r="M153" s="187" t="s">
        <v>19</v>
      </c>
      <c r="N153" s="188" t="s">
        <v>40</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331</v>
      </c>
      <c r="AT153" s="191" t="s">
        <v>234</v>
      </c>
      <c r="AU153" s="191" t="s">
        <v>78</v>
      </c>
      <c r="AY153" s="19" t="s">
        <v>231</v>
      </c>
      <c r="BE153" s="192">
        <f t="shared" si="24"/>
        <v>0</v>
      </c>
      <c r="BF153" s="192">
        <f t="shared" si="25"/>
        <v>0</v>
      </c>
      <c r="BG153" s="192">
        <f t="shared" si="26"/>
        <v>0</v>
      </c>
      <c r="BH153" s="192">
        <f t="shared" si="27"/>
        <v>0</v>
      </c>
      <c r="BI153" s="192">
        <f t="shared" si="28"/>
        <v>0</v>
      </c>
      <c r="BJ153" s="19" t="s">
        <v>76</v>
      </c>
      <c r="BK153" s="192">
        <f t="shared" si="29"/>
        <v>0</v>
      </c>
      <c r="BL153" s="19" t="s">
        <v>331</v>
      </c>
      <c r="BM153" s="191" t="s">
        <v>1823</v>
      </c>
    </row>
    <row r="154" spans="1:65" s="2" customFormat="1" ht="16.5" customHeight="1">
      <c r="A154" s="36"/>
      <c r="B154" s="37"/>
      <c r="C154" s="180" t="s">
        <v>952</v>
      </c>
      <c r="D154" s="180" t="s">
        <v>234</v>
      </c>
      <c r="E154" s="181" t="s">
        <v>2598</v>
      </c>
      <c r="F154" s="182" t="s">
        <v>2599</v>
      </c>
      <c r="G154" s="183" t="s">
        <v>237</v>
      </c>
      <c r="H154" s="184">
        <v>2</v>
      </c>
      <c r="I154" s="185"/>
      <c r="J154" s="186">
        <f t="shared" si="20"/>
        <v>0</v>
      </c>
      <c r="K154" s="182" t="s">
        <v>19</v>
      </c>
      <c r="L154" s="41"/>
      <c r="M154" s="187" t="s">
        <v>19</v>
      </c>
      <c r="N154" s="188" t="s">
        <v>40</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331</v>
      </c>
      <c r="AT154" s="191" t="s">
        <v>234</v>
      </c>
      <c r="AU154" s="191" t="s">
        <v>78</v>
      </c>
      <c r="AY154" s="19" t="s">
        <v>231</v>
      </c>
      <c r="BE154" s="192">
        <f t="shared" si="24"/>
        <v>0</v>
      </c>
      <c r="BF154" s="192">
        <f t="shared" si="25"/>
        <v>0</v>
      </c>
      <c r="BG154" s="192">
        <f t="shared" si="26"/>
        <v>0</v>
      </c>
      <c r="BH154" s="192">
        <f t="shared" si="27"/>
        <v>0</v>
      </c>
      <c r="BI154" s="192">
        <f t="shared" si="28"/>
        <v>0</v>
      </c>
      <c r="BJ154" s="19" t="s">
        <v>76</v>
      </c>
      <c r="BK154" s="192">
        <f t="shared" si="29"/>
        <v>0</v>
      </c>
      <c r="BL154" s="19" t="s">
        <v>331</v>
      </c>
      <c r="BM154" s="191" t="s">
        <v>1831</v>
      </c>
    </row>
    <row r="155" spans="1:65" s="2" customFormat="1" ht="16.5" customHeight="1">
      <c r="A155" s="36"/>
      <c r="B155" s="37"/>
      <c r="C155" s="180" t="s">
        <v>959</v>
      </c>
      <c r="D155" s="180" t="s">
        <v>234</v>
      </c>
      <c r="E155" s="181" t="s">
        <v>2600</v>
      </c>
      <c r="F155" s="182" t="s">
        <v>2601</v>
      </c>
      <c r="G155" s="183" t="s">
        <v>237</v>
      </c>
      <c r="H155" s="184">
        <v>3</v>
      </c>
      <c r="I155" s="185"/>
      <c r="J155" s="186">
        <f t="shared" si="20"/>
        <v>0</v>
      </c>
      <c r="K155" s="182" t="s">
        <v>19</v>
      </c>
      <c r="L155" s="41"/>
      <c r="M155" s="187" t="s">
        <v>19</v>
      </c>
      <c r="N155" s="188" t="s">
        <v>40</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331</v>
      </c>
      <c r="AT155" s="191" t="s">
        <v>234</v>
      </c>
      <c r="AU155" s="191" t="s">
        <v>78</v>
      </c>
      <c r="AY155" s="19" t="s">
        <v>231</v>
      </c>
      <c r="BE155" s="192">
        <f t="shared" si="24"/>
        <v>0</v>
      </c>
      <c r="BF155" s="192">
        <f t="shared" si="25"/>
        <v>0</v>
      </c>
      <c r="BG155" s="192">
        <f t="shared" si="26"/>
        <v>0</v>
      </c>
      <c r="BH155" s="192">
        <f t="shared" si="27"/>
        <v>0</v>
      </c>
      <c r="BI155" s="192">
        <f t="shared" si="28"/>
        <v>0</v>
      </c>
      <c r="BJ155" s="19" t="s">
        <v>76</v>
      </c>
      <c r="BK155" s="192">
        <f t="shared" si="29"/>
        <v>0</v>
      </c>
      <c r="BL155" s="19" t="s">
        <v>331</v>
      </c>
      <c r="BM155" s="191" t="s">
        <v>1842</v>
      </c>
    </row>
    <row r="156" spans="1:65" s="2" customFormat="1" ht="16.5" customHeight="1">
      <c r="A156" s="36"/>
      <c r="B156" s="37"/>
      <c r="C156" s="180" t="s">
        <v>967</v>
      </c>
      <c r="D156" s="180" t="s">
        <v>234</v>
      </c>
      <c r="E156" s="181" t="s">
        <v>2602</v>
      </c>
      <c r="F156" s="182" t="s">
        <v>2603</v>
      </c>
      <c r="G156" s="183" t="s">
        <v>237</v>
      </c>
      <c r="H156" s="184">
        <v>2</v>
      </c>
      <c r="I156" s="185"/>
      <c r="J156" s="186">
        <f t="shared" si="20"/>
        <v>0</v>
      </c>
      <c r="K156" s="182" t="s">
        <v>19</v>
      </c>
      <c r="L156" s="41"/>
      <c r="M156" s="187" t="s">
        <v>19</v>
      </c>
      <c r="N156" s="188" t="s">
        <v>40</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331</v>
      </c>
      <c r="AT156" s="191" t="s">
        <v>234</v>
      </c>
      <c r="AU156" s="191" t="s">
        <v>78</v>
      </c>
      <c r="AY156" s="19" t="s">
        <v>231</v>
      </c>
      <c r="BE156" s="192">
        <f t="shared" si="24"/>
        <v>0</v>
      </c>
      <c r="BF156" s="192">
        <f t="shared" si="25"/>
        <v>0</v>
      </c>
      <c r="BG156" s="192">
        <f t="shared" si="26"/>
        <v>0</v>
      </c>
      <c r="BH156" s="192">
        <f t="shared" si="27"/>
        <v>0</v>
      </c>
      <c r="BI156" s="192">
        <f t="shared" si="28"/>
        <v>0</v>
      </c>
      <c r="BJ156" s="19" t="s">
        <v>76</v>
      </c>
      <c r="BK156" s="192">
        <f t="shared" si="29"/>
        <v>0</v>
      </c>
      <c r="BL156" s="19" t="s">
        <v>331</v>
      </c>
      <c r="BM156" s="191" t="s">
        <v>1853</v>
      </c>
    </row>
    <row r="157" spans="1:65" s="2" customFormat="1" ht="16.5" customHeight="1">
      <c r="A157" s="36"/>
      <c r="B157" s="37"/>
      <c r="C157" s="180" t="s">
        <v>973</v>
      </c>
      <c r="D157" s="180" t="s">
        <v>234</v>
      </c>
      <c r="E157" s="181" t="s">
        <v>2604</v>
      </c>
      <c r="F157" s="182" t="s">
        <v>2605</v>
      </c>
      <c r="G157" s="183" t="s">
        <v>237</v>
      </c>
      <c r="H157" s="184">
        <v>1</v>
      </c>
      <c r="I157" s="185"/>
      <c r="J157" s="186">
        <f t="shared" si="20"/>
        <v>0</v>
      </c>
      <c r="K157" s="182" t="s">
        <v>19</v>
      </c>
      <c r="L157" s="41"/>
      <c r="M157" s="187" t="s">
        <v>19</v>
      </c>
      <c r="N157" s="188" t="s">
        <v>40</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331</v>
      </c>
      <c r="AT157" s="191" t="s">
        <v>234</v>
      </c>
      <c r="AU157" s="191" t="s">
        <v>78</v>
      </c>
      <c r="AY157" s="19" t="s">
        <v>231</v>
      </c>
      <c r="BE157" s="192">
        <f t="shared" si="24"/>
        <v>0</v>
      </c>
      <c r="BF157" s="192">
        <f t="shared" si="25"/>
        <v>0</v>
      </c>
      <c r="BG157" s="192">
        <f t="shared" si="26"/>
        <v>0</v>
      </c>
      <c r="BH157" s="192">
        <f t="shared" si="27"/>
        <v>0</v>
      </c>
      <c r="BI157" s="192">
        <f t="shared" si="28"/>
        <v>0</v>
      </c>
      <c r="BJ157" s="19" t="s">
        <v>76</v>
      </c>
      <c r="BK157" s="192">
        <f t="shared" si="29"/>
        <v>0</v>
      </c>
      <c r="BL157" s="19" t="s">
        <v>331</v>
      </c>
      <c r="BM157" s="191" t="s">
        <v>1871</v>
      </c>
    </row>
    <row r="158" spans="1:65" s="2" customFormat="1" ht="16.5" customHeight="1">
      <c r="A158" s="36"/>
      <c r="B158" s="37"/>
      <c r="C158" s="180" t="s">
        <v>979</v>
      </c>
      <c r="D158" s="180" t="s">
        <v>234</v>
      </c>
      <c r="E158" s="181" t="s">
        <v>2606</v>
      </c>
      <c r="F158" s="182" t="s">
        <v>2607</v>
      </c>
      <c r="G158" s="183" t="s">
        <v>237</v>
      </c>
      <c r="H158" s="184">
        <v>3</v>
      </c>
      <c r="I158" s="185"/>
      <c r="J158" s="186">
        <f t="shared" si="20"/>
        <v>0</v>
      </c>
      <c r="K158" s="182" t="s">
        <v>19</v>
      </c>
      <c r="L158" s="41"/>
      <c r="M158" s="187" t="s">
        <v>19</v>
      </c>
      <c r="N158" s="188" t="s">
        <v>40</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331</v>
      </c>
      <c r="AT158" s="191" t="s">
        <v>234</v>
      </c>
      <c r="AU158" s="191" t="s">
        <v>78</v>
      </c>
      <c r="AY158" s="19" t="s">
        <v>231</v>
      </c>
      <c r="BE158" s="192">
        <f t="shared" si="24"/>
        <v>0</v>
      </c>
      <c r="BF158" s="192">
        <f t="shared" si="25"/>
        <v>0</v>
      </c>
      <c r="BG158" s="192">
        <f t="shared" si="26"/>
        <v>0</v>
      </c>
      <c r="BH158" s="192">
        <f t="shared" si="27"/>
        <v>0</v>
      </c>
      <c r="BI158" s="192">
        <f t="shared" si="28"/>
        <v>0</v>
      </c>
      <c r="BJ158" s="19" t="s">
        <v>76</v>
      </c>
      <c r="BK158" s="192">
        <f t="shared" si="29"/>
        <v>0</v>
      </c>
      <c r="BL158" s="19" t="s">
        <v>331</v>
      </c>
      <c r="BM158" s="191" t="s">
        <v>1884</v>
      </c>
    </row>
    <row r="159" spans="1:65" s="2" customFormat="1" ht="16.5" customHeight="1">
      <c r="A159" s="36"/>
      <c r="B159" s="37"/>
      <c r="C159" s="180" t="s">
        <v>983</v>
      </c>
      <c r="D159" s="180" t="s">
        <v>234</v>
      </c>
      <c r="E159" s="181" t="s">
        <v>2608</v>
      </c>
      <c r="F159" s="182" t="s">
        <v>2609</v>
      </c>
      <c r="G159" s="183" t="s">
        <v>237</v>
      </c>
      <c r="H159" s="184">
        <v>1</v>
      </c>
      <c r="I159" s="185"/>
      <c r="J159" s="186">
        <f t="shared" si="20"/>
        <v>0</v>
      </c>
      <c r="K159" s="182" t="s">
        <v>19</v>
      </c>
      <c r="L159" s="41"/>
      <c r="M159" s="187" t="s">
        <v>19</v>
      </c>
      <c r="N159" s="188" t="s">
        <v>40</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331</v>
      </c>
      <c r="AT159" s="191" t="s">
        <v>234</v>
      </c>
      <c r="AU159" s="191" t="s">
        <v>78</v>
      </c>
      <c r="AY159" s="19" t="s">
        <v>231</v>
      </c>
      <c r="BE159" s="192">
        <f t="shared" si="24"/>
        <v>0</v>
      </c>
      <c r="BF159" s="192">
        <f t="shared" si="25"/>
        <v>0</v>
      </c>
      <c r="BG159" s="192">
        <f t="shared" si="26"/>
        <v>0</v>
      </c>
      <c r="BH159" s="192">
        <f t="shared" si="27"/>
        <v>0</v>
      </c>
      <c r="BI159" s="192">
        <f t="shared" si="28"/>
        <v>0</v>
      </c>
      <c r="BJ159" s="19" t="s">
        <v>76</v>
      </c>
      <c r="BK159" s="192">
        <f t="shared" si="29"/>
        <v>0</v>
      </c>
      <c r="BL159" s="19" t="s">
        <v>331</v>
      </c>
      <c r="BM159" s="191" t="s">
        <v>1897</v>
      </c>
    </row>
    <row r="160" spans="1:65" s="2" customFormat="1" ht="16.5" customHeight="1">
      <c r="A160" s="36"/>
      <c r="B160" s="37"/>
      <c r="C160" s="180" t="s">
        <v>1563</v>
      </c>
      <c r="D160" s="180" t="s">
        <v>234</v>
      </c>
      <c r="E160" s="181" t="s">
        <v>2610</v>
      </c>
      <c r="F160" s="182" t="s">
        <v>2611</v>
      </c>
      <c r="G160" s="183" t="s">
        <v>237</v>
      </c>
      <c r="H160" s="184">
        <v>1</v>
      </c>
      <c r="I160" s="185"/>
      <c r="J160" s="186">
        <f t="shared" si="20"/>
        <v>0</v>
      </c>
      <c r="K160" s="182" t="s">
        <v>19</v>
      </c>
      <c r="L160" s="41"/>
      <c r="M160" s="187" t="s">
        <v>19</v>
      </c>
      <c r="N160" s="188" t="s">
        <v>40</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331</v>
      </c>
      <c r="AT160" s="191" t="s">
        <v>234</v>
      </c>
      <c r="AU160" s="191" t="s">
        <v>78</v>
      </c>
      <c r="AY160" s="19" t="s">
        <v>231</v>
      </c>
      <c r="BE160" s="192">
        <f t="shared" si="24"/>
        <v>0</v>
      </c>
      <c r="BF160" s="192">
        <f t="shared" si="25"/>
        <v>0</v>
      </c>
      <c r="BG160" s="192">
        <f t="shared" si="26"/>
        <v>0</v>
      </c>
      <c r="BH160" s="192">
        <f t="shared" si="27"/>
        <v>0</v>
      </c>
      <c r="BI160" s="192">
        <f t="shared" si="28"/>
        <v>0</v>
      </c>
      <c r="BJ160" s="19" t="s">
        <v>76</v>
      </c>
      <c r="BK160" s="192">
        <f t="shared" si="29"/>
        <v>0</v>
      </c>
      <c r="BL160" s="19" t="s">
        <v>331</v>
      </c>
      <c r="BM160" s="191" t="s">
        <v>1909</v>
      </c>
    </row>
    <row r="161" spans="1:65" s="2" customFormat="1" ht="16.5" customHeight="1">
      <c r="A161" s="36"/>
      <c r="B161" s="37"/>
      <c r="C161" s="180" t="s">
        <v>1599</v>
      </c>
      <c r="D161" s="180" t="s">
        <v>234</v>
      </c>
      <c r="E161" s="181" t="s">
        <v>2612</v>
      </c>
      <c r="F161" s="182" t="s">
        <v>2613</v>
      </c>
      <c r="G161" s="183" t="s">
        <v>237</v>
      </c>
      <c r="H161" s="184">
        <v>1</v>
      </c>
      <c r="I161" s="185"/>
      <c r="J161" s="186">
        <f t="shared" si="20"/>
        <v>0</v>
      </c>
      <c r="K161" s="182" t="s">
        <v>19</v>
      </c>
      <c r="L161" s="41"/>
      <c r="M161" s="187" t="s">
        <v>19</v>
      </c>
      <c r="N161" s="188" t="s">
        <v>40</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331</v>
      </c>
      <c r="AT161" s="191" t="s">
        <v>234</v>
      </c>
      <c r="AU161" s="191" t="s">
        <v>78</v>
      </c>
      <c r="AY161" s="19" t="s">
        <v>231</v>
      </c>
      <c r="BE161" s="192">
        <f t="shared" si="24"/>
        <v>0</v>
      </c>
      <c r="BF161" s="192">
        <f t="shared" si="25"/>
        <v>0</v>
      </c>
      <c r="BG161" s="192">
        <f t="shared" si="26"/>
        <v>0</v>
      </c>
      <c r="BH161" s="192">
        <f t="shared" si="27"/>
        <v>0</v>
      </c>
      <c r="BI161" s="192">
        <f t="shared" si="28"/>
        <v>0</v>
      </c>
      <c r="BJ161" s="19" t="s">
        <v>76</v>
      </c>
      <c r="BK161" s="192">
        <f t="shared" si="29"/>
        <v>0</v>
      </c>
      <c r="BL161" s="19" t="s">
        <v>331</v>
      </c>
      <c r="BM161" s="191" t="s">
        <v>1918</v>
      </c>
    </row>
    <row r="162" spans="1:65" s="2" customFormat="1" ht="16.5" customHeight="1">
      <c r="A162" s="36"/>
      <c r="B162" s="37"/>
      <c r="C162" s="180" t="s">
        <v>1604</v>
      </c>
      <c r="D162" s="180" t="s">
        <v>234</v>
      </c>
      <c r="E162" s="181" t="s">
        <v>2614</v>
      </c>
      <c r="F162" s="182" t="s">
        <v>2615</v>
      </c>
      <c r="G162" s="183" t="s">
        <v>237</v>
      </c>
      <c r="H162" s="184">
        <v>3</v>
      </c>
      <c r="I162" s="185"/>
      <c r="J162" s="186">
        <f t="shared" si="20"/>
        <v>0</v>
      </c>
      <c r="K162" s="182" t="s">
        <v>19</v>
      </c>
      <c r="L162" s="41"/>
      <c r="M162" s="187" t="s">
        <v>19</v>
      </c>
      <c r="N162" s="188" t="s">
        <v>40</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331</v>
      </c>
      <c r="AT162" s="191" t="s">
        <v>234</v>
      </c>
      <c r="AU162" s="191" t="s">
        <v>78</v>
      </c>
      <c r="AY162" s="19" t="s">
        <v>231</v>
      </c>
      <c r="BE162" s="192">
        <f t="shared" si="24"/>
        <v>0</v>
      </c>
      <c r="BF162" s="192">
        <f t="shared" si="25"/>
        <v>0</v>
      </c>
      <c r="BG162" s="192">
        <f t="shared" si="26"/>
        <v>0</v>
      </c>
      <c r="BH162" s="192">
        <f t="shared" si="27"/>
        <v>0</v>
      </c>
      <c r="BI162" s="192">
        <f t="shared" si="28"/>
        <v>0</v>
      </c>
      <c r="BJ162" s="19" t="s">
        <v>76</v>
      </c>
      <c r="BK162" s="192">
        <f t="shared" si="29"/>
        <v>0</v>
      </c>
      <c r="BL162" s="19" t="s">
        <v>331</v>
      </c>
      <c r="BM162" s="191" t="s">
        <v>1926</v>
      </c>
    </row>
    <row r="163" spans="1:65" s="2" customFormat="1" ht="24.2" customHeight="1">
      <c r="A163" s="36"/>
      <c r="B163" s="37"/>
      <c r="C163" s="180" t="s">
        <v>1610</v>
      </c>
      <c r="D163" s="180" t="s">
        <v>234</v>
      </c>
      <c r="E163" s="181" t="s">
        <v>2616</v>
      </c>
      <c r="F163" s="182" t="s">
        <v>2617</v>
      </c>
      <c r="G163" s="183" t="s">
        <v>237</v>
      </c>
      <c r="H163" s="184">
        <v>1</v>
      </c>
      <c r="I163" s="185"/>
      <c r="J163" s="186">
        <f t="shared" si="20"/>
        <v>0</v>
      </c>
      <c r="K163" s="182" t="s">
        <v>19</v>
      </c>
      <c r="L163" s="41"/>
      <c r="M163" s="187" t="s">
        <v>19</v>
      </c>
      <c r="N163" s="188" t="s">
        <v>40</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331</v>
      </c>
      <c r="AT163" s="191" t="s">
        <v>234</v>
      </c>
      <c r="AU163" s="191" t="s">
        <v>78</v>
      </c>
      <c r="AY163" s="19" t="s">
        <v>231</v>
      </c>
      <c r="BE163" s="192">
        <f t="shared" si="24"/>
        <v>0</v>
      </c>
      <c r="BF163" s="192">
        <f t="shared" si="25"/>
        <v>0</v>
      </c>
      <c r="BG163" s="192">
        <f t="shared" si="26"/>
        <v>0</v>
      </c>
      <c r="BH163" s="192">
        <f t="shared" si="27"/>
        <v>0</v>
      </c>
      <c r="BI163" s="192">
        <f t="shared" si="28"/>
        <v>0</v>
      </c>
      <c r="BJ163" s="19" t="s">
        <v>76</v>
      </c>
      <c r="BK163" s="192">
        <f t="shared" si="29"/>
        <v>0</v>
      </c>
      <c r="BL163" s="19" t="s">
        <v>331</v>
      </c>
      <c r="BM163" s="191" t="s">
        <v>1934</v>
      </c>
    </row>
    <row r="164" spans="1:65" s="2" customFormat="1" ht="16.5" customHeight="1">
      <c r="A164" s="36"/>
      <c r="B164" s="37"/>
      <c r="C164" s="180" t="s">
        <v>1619</v>
      </c>
      <c r="D164" s="180" t="s">
        <v>234</v>
      </c>
      <c r="E164" s="181" t="s">
        <v>2618</v>
      </c>
      <c r="F164" s="182" t="s">
        <v>2619</v>
      </c>
      <c r="G164" s="183" t="s">
        <v>237</v>
      </c>
      <c r="H164" s="184">
        <v>1</v>
      </c>
      <c r="I164" s="185"/>
      <c r="J164" s="186">
        <f t="shared" si="20"/>
        <v>0</v>
      </c>
      <c r="K164" s="182" t="s">
        <v>19</v>
      </c>
      <c r="L164" s="41"/>
      <c r="M164" s="187" t="s">
        <v>19</v>
      </c>
      <c r="N164" s="188" t="s">
        <v>40</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331</v>
      </c>
      <c r="AT164" s="191" t="s">
        <v>234</v>
      </c>
      <c r="AU164" s="191" t="s">
        <v>78</v>
      </c>
      <c r="AY164" s="19" t="s">
        <v>231</v>
      </c>
      <c r="BE164" s="192">
        <f t="shared" si="24"/>
        <v>0</v>
      </c>
      <c r="BF164" s="192">
        <f t="shared" si="25"/>
        <v>0</v>
      </c>
      <c r="BG164" s="192">
        <f t="shared" si="26"/>
        <v>0</v>
      </c>
      <c r="BH164" s="192">
        <f t="shared" si="27"/>
        <v>0</v>
      </c>
      <c r="BI164" s="192">
        <f t="shared" si="28"/>
        <v>0</v>
      </c>
      <c r="BJ164" s="19" t="s">
        <v>76</v>
      </c>
      <c r="BK164" s="192">
        <f t="shared" si="29"/>
        <v>0</v>
      </c>
      <c r="BL164" s="19" t="s">
        <v>331</v>
      </c>
      <c r="BM164" s="191" t="s">
        <v>1945</v>
      </c>
    </row>
    <row r="165" spans="1:65" s="2" customFormat="1" ht="16.5" customHeight="1">
      <c r="A165" s="36"/>
      <c r="B165" s="37"/>
      <c r="C165" s="180" t="s">
        <v>1624</v>
      </c>
      <c r="D165" s="180" t="s">
        <v>234</v>
      </c>
      <c r="E165" s="181" t="s">
        <v>2620</v>
      </c>
      <c r="F165" s="182" t="s">
        <v>2621</v>
      </c>
      <c r="G165" s="183" t="s">
        <v>237</v>
      </c>
      <c r="H165" s="184">
        <v>1</v>
      </c>
      <c r="I165" s="185"/>
      <c r="J165" s="186">
        <f t="shared" si="20"/>
        <v>0</v>
      </c>
      <c r="K165" s="182" t="s">
        <v>19</v>
      </c>
      <c r="L165" s="41"/>
      <c r="M165" s="187" t="s">
        <v>19</v>
      </c>
      <c r="N165" s="188" t="s">
        <v>40</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331</v>
      </c>
      <c r="AT165" s="191" t="s">
        <v>234</v>
      </c>
      <c r="AU165" s="191" t="s">
        <v>78</v>
      </c>
      <c r="AY165" s="19" t="s">
        <v>231</v>
      </c>
      <c r="BE165" s="192">
        <f t="shared" si="24"/>
        <v>0</v>
      </c>
      <c r="BF165" s="192">
        <f t="shared" si="25"/>
        <v>0</v>
      </c>
      <c r="BG165" s="192">
        <f t="shared" si="26"/>
        <v>0</v>
      </c>
      <c r="BH165" s="192">
        <f t="shared" si="27"/>
        <v>0</v>
      </c>
      <c r="BI165" s="192">
        <f t="shared" si="28"/>
        <v>0</v>
      </c>
      <c r="BJ165" s="19" t="s">
        <v>76</v>
      </c>
      <c r="BK165" s="192">
        <f t="shared" si="29"/>
        <v>0</v>
      </c>
      <c r="BL165" s="19" t="s">
        <v>331</v>
      </c>
      <c r="BM165" s="191" t="s">
        <v>1960</v>
      </c>
    </row>
    <row r="166" spans="1:65" s="2" customFormat="1" ht="16.5" customHeight="1">
      <c r="A166" s="36"/>
      <c r="B166" s="37"/>
      <c r="C166" s="180" t="s">
        <v>1628</v>
      </c>
      <c r="D166" s="180" t="s">
        <v>234</v>
      </c>
      <c r="E166" s="181" t="s">
        <v>2622</v>
      </c>
      <c r="F166" s="182" t="s">
        <v>2623</v>
      </c>
      <c r="G166" s="183" t="s">
        <v>237</v>
      </c>
      <c r="H166" s="184">
        <v>1</v>
      </c>
      <c r="I166" s="185"/>
      <c r="J166" s="186">
        <f t="shared" si="20"/>
        <v>0</v>
      </c>
      <c r="K166" s="182" t="s">
        <v>19</v>
      </c>
      <c r="L166" s="41"/>
      <c r="M166" s="187" t="s">
        <v>19</v>
      </c>
      <c r="N166" s="188" t="s">
        <v>40</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331</v>
      </c>
      <c r="AT166" s="191" t="s">
        <v>234</v>
      </c>
      <c r="AU166" s="191" t="s">
        <v>78</v>
      </c>
      <c r="AY166" s="19" t="s">
        <v>231</v>
      </c>
      <c r="BE166" s="192">
        <f t="shared" si="24"/>
        <v>0</v>
      </c>
      <c r="BF166" s="192">
        <f t="shared" si="25"/>
        <v>0</v>
      </c>
      <c r="BG166" s="192">
        <f t="shared" si="26"/>
        <v>0</v>
      </c>
      <c r="BH166" s="192">
        <f t="shared" si="27"/>
        <v>0</v>
      </c>
      <c r="BI166" s="192">
        <f t="shared" si="28"/>
        <v>0</v>
      </c>
      <c r="BJ166" s="19" t="s">
        <v>76</v>
      </c>
      <c r="BK166" s="192">
        <f t="shared" si="29"/>
        <v>0</v>
      </c>
      <c r="BL166" s="19" t="s">
        <v>331</v>
      </c>
      <c r="BM166" s="191" t="s">
        <v>1971</v>
      </c>
    </row>
    <row r="167" spans="1:65" s="2" customFormat="1" ht="24.2" customHeight="1">
      <c r="A167" s="36"/>
      <c r="B167" s="37"/>
      <c r="C167" s="180" t="s">
        <v>1634</v>
      </c>
      <c r="D167" s="180" t="s">
        <v>234</v>
      </c>
      <c r="E167" s="181" t="s">
        <v>2624</v>
      </c>
      <c r="F167" s="182" t="s">
        <v>2625</v>
      </c>
      <c r="G167" s="183" t="s">
        <v>2589</v>
      </c>
      <c r="H167" s="184">
        <v>1</v>
      </c>
      <c r="I167" s="185"/>
      <c r="J167" s="186">
        <f t="shared" si="20"/>
        <v>0</v>
      </c>
      <c r="K167" s="182" t="s">
        <v>19</v>
      </c>
      <c r="L167" s="41"/>
      <c r="M167" s="187" t="s">
        <v>19</v>
      </c>
      <c r="N167" s="188" t="s">
        <v>40</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331</v>
      </c>
      <c r="AT167" s="191" t="s">
        <v>234</v>
      </c>
      <c r="AU167" s="191" t="s">
        <v>78</v>
      </c>
      <c r="AY167" s="19" t="s">
        <v>231</v>
      </c>
      <c r="BE167" s="192">
        <f t="shared" si="24"/>
        <v>0</v>
      </c>
      <c r="BF167" s="192">
        <f t="shared" si="25"/>
        <v>0</v>
      </c>
      <c r="BG167" s="192">
        <f t="shared" si="26"/>
        <v>0</v>
      </c>
      <c r="BH167" s="192">
        <f t="shared" si="27"/>
        <v>0</v>
      </c>
      <c r="BI167" s="192">
        <f t="shared" si="28"/>
        <v>0</v>
      </c>
      <c r="BJ167" s="19" t="s">
        <v>76</v>
      </c>
      <c r="BK167" s="192">
        <f t="shared" si="29"/>
        <v>0</v>
      </c>
      <c r="BL167" s="19" t="s">
        <v>331</v>
      </c>
      <c r="BM167" s="191" t="s">
        <v>1986</v>
      </c>
    </row>
    <row r="168" spans="1:65" s="2" customFormat="1" ht="24.2" customHeight="1">
      <c r="A168" s="36"/>
      <c r="B168" s="37"/>
      <c r="C168" s="180" t="s">
        <v>1638</v>
      </c>
      <c r="D168" s="180" t="s">
        <v>234</v>
      </c>
      <c r="E168" s="181" t="s">
        <v>2626</v>
      </c>
      <c r="F168" s="182" t="s">
        <v>2627</v>
      </c>
      <c r="G168" s="183" t="s">
        <v>2589</v>
      </c>
      <c r="H168" s="184">
        <v>1</v>
      </c>
      <c r="I168" s="185"/>
      <c r="J168" s="186">
        <f t="shared" si="20"/>
        <v>0</v>
      </c>
      <c r="K168" s="182" t="s">
        <v>19</v>
      </c>
      <c r="L168" s="41"/>
      <c r="M168" s="187" t="s">
        <v>19</v>
      </c>
      <c r="N168" s="188" t="s">
        <v>40</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331</v>
      </c>
      <c r="AT168" s="191" t="s">
        <v>234</v>
      </c>
      <c r="AU168" s="191" t="s">
        <v>78</v>
      </c>
      <c r="AY168" s="19" t="s">
        <v>231</v>
      </c>
      <c r="BE168" s="192">
        <f t="shared" si="24"/>
        <v>0</v>
      </c>
      <c r="BF168" s="192">
        <f t="shared" si="25"/>
        <v>0</v>
      </c>
      <c r="BG168" s="192">
        <f t="shared" si="26"/>
        <v>0</v>
      </c>
      <c r="BH168" s="192">
        <f t="shared" si="27"/>
        <v>0</v>
      </c>
      <c r="BI168" s="192">
        <f t="shared" si="28"/>
        <v>0</v>
      </c>
      <c r="BJ168" s="19" t="s">
        <v>76</v>
      </c>
      <c r="BK168" s="192">
        <f t="shared" si="29"/>
        <v>0</v>
      </c>
      <c r="BL168" s="19" t="s">
        <v>331</v>
      </c>
      <c r="BM168" s="191" t="s">
        <v>1999</v>
      </c>
    </row>
    <row r="169" spans="1:65" s="2" customFormat="1" ht="24.2" customHeight="1">
      <c r="A169" s="36"/>
      <c r="B169" s="37"/>
      <c r="C169" s="180" t="s">
        <v>1643</v>
      </c>
      <c r="D169" s="180" t="s">
        <v>234</v>
      </c>
      <c r="E169" s="181" t="s">
        <v>2628</v>
      </c>
      <c r="F169" s="182" t="s">
        <v>2629</v>
      </c>
      <c r="G169" s="183" t="s">
        <v>237</v>
      </c>
      <c r="H169" s="184">
        <v>1</v>
      </c>
      <c r="I169" s="185"/>
      <c r="J169" s="186">
        <f t="shared" si="20"/>
        <v>0</v>
      </c>
      <c r="K169" s="182" t="s">
        <v>19</v>
      </c>
      <c r="L169" s="41"/>
      <c r="M169" s="187" t="s">
        <v>19</v>
      </c>
      <c r="N169" s="188" t="s">
        <v>40</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331</v>
      </c>
      <c r="AT169" s="191" t="s">
        <v>234</v>
      </c>
      <c r="AU169" s="191" t="s">
        <v>78</v>
      </c>
      <c r="AY169" s="19" t="s">
        <v>231</v>
      </c>
      <c r="BE169" s="192">
        <f t="shared" si="24"/>
        <v>0</v>
      </c>
      <c r="BF169" s="192">
        <f t="shared" si="25"/>
        <v>0</v>
      </c>
      <c r="BG169" s="192">
        <f t="shared" si="26"/>
        <v>0</v>
      </c>
      <c r="BH169" s="192">
        <f t="shared" si="27"/>
        <v>0</v>
      </c>
      <c r="BI169" s="192">
        <f t="shared" si="28"/>
        <v>0</v>
      </c>
      <c r="BJ169" s="19" t="s">
        <v>76</v>
      </c>
      <c r="BK169" s="192">
        <f t="shared" si="29"/>
        <v>0</v>
      </c>
      <c r="BL169" s="19" t="s">
        <v>331</v>
      </c>
      <c r="BM169" s="191" t="s">
        <v>2008</v>
      </c>
    </row>
    <row r="170" spans="1:65" s="2" customFormat="1" ht="16.5" customHeight="1">
      <c r="A170" s="36"/>
      <c r="B170" s="37"/>
      <c r="C170" s="180" t="s">
        <v>1645</v>
      </c>
      <c r="D170" s="180" t="s">
        <v>234</v>
      </c>
      <c r="E170" s="181" t="s">
        <v>2630</v>
      </c>
      <c r="F170" s="182" t="s">
        <v>2631</v>
      </c>
      <c r="G170" s="183" t="s">
        <v>237</v>
      </c>
      <c r="H170" s="184">
        <v>25</v>
      </c>
      <c r="I170" s="185"/>
      <c r="J170" s="186">
        <f t="shared" si="20"/>
        <v>0</v>
      </c>
      <c r="K170" s="182" t="s">
        <v>19</v>
      </c>
      <c r="L170" s="41"/>
      <c r="M170" s="187" t="s">
        <v>19</v>
      </c>
      <c r="N170" s="188" t="s">
        <v>40</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331</v>
      </c>
      <c r="AT170" s="191" t="s">
        <v>234</v>
      </c>
      <c r="AU170" s="191" t="s">
        <v>78</v>
      </c>
      <c r="AY170" s="19" t="s">
        <v>231</v>
      </c>
      <c r="BE170" s="192">
        <f t="shared" si="24"/>
        <v>0</v>
      </c>
      <c r="BF170" s="192">
        <f t="shared" si="25"/>
        <v>0</v>
      </c>
      <c r="BG170" s="192">
        <f t="shared" si="26"/>
        <v>0</v>
      </c>
      <c r="BH170" s="192">
        <f t="shared" si="27"/>
        <v>0</v>
      </c>
      <c r="BI170" s="192">
        <f t="shared" si="28"/>
        <v>0</v>
      </c>
      <c r="BJ170" s="19" t="s">
        <v>76</v>
      </c>
      <c r="BK170" s="192">
        <f t="shared" si="29"/>
        <v>0</v>
      </c>
      <c r="BL170" s="19" t="s">
        <v>331</v>
      </c>
      <c r="BM170" s="191" t="s">
        <v>2016</v>
      </c>
    </row>
    <row r="171" spans="1:65" s="2" customFormat="1" ht="16.5" customHeight="1">
      <c r="A171" s="36"/>
      <c r="B171" s="37"/>
      <c r="C171" s="180" t="s">
        <v>1647</v>
      </c>
      <c r="D171" s="180" t="s">
        <v>234</v>
      </c>
      <c r="E171" s="181" t="s">
        <v>2632</v>
      </c>
      <c r="F171" s="182" t="s">
        <v>2633</v>
      </c>
      <c r="G171" s="183" t="s">
        <v>2589</v>
      </c>
      <c r="H171" s="184">
        <v>1</v>
      </c>
      <c r="I171" s="185"/>
      <c r="J171" s="186">
        <f t="shared" si="20"/>
        <v>0</v>
      </c>
      <c r="K171" s="182" t="s">
        <v>19</v>
      </c>
      <c r="L171" s="41"/>
      <c r="M171" s="187" t="s">
        <v>19</v>
      </c>
      <c r="N171" s="188" t="s">
        <v>40</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331</v>
      </c>
      <c r="AT171" s="191" t="s">
        <v>234</v>
      </c>
      <c r="AU171" s="191" t="s">
        <v>78</v>
      </c>
      <c r="AY171" s="19" t="s">
        <v>231</v>
      </c>
      <c r="BE171" s="192">
        <f t="shared" si="24"/>
        <v>0</v>
      </c>
      <c r="BF171" s="192">
        <f t="shared" si="25"/>
        <v>0</v>
      </c>
      <c r="BG171" s="192">
        <f t="shared" si="26"/>
        <v>0</v>
      </c>
      <c r="BH171" s="192">
        <f t="shared" si="27"/>
        <v>0</v>
      </c>
      <c r="BI171" s="192">
        <f t="shared" si="28"/>
        <v>0</v>
      </c>
      <c r="BJ171" s="19" t="s">
        <v>76</v>
      </c>
      <c r="BK171" s="192">
        <f t="shared" si="29"/>
        <v>0</v>
      </c>
      <c r="BL171" s="19" t="s">
        <v>331</v>
      </c>
      <c r="BM171" s="191" t="s">
        <v>2024</v>
      </c>
    </row>
    <row r="172" spans="1:65" s="2" customFormat="1" ht="16.5" customHeight="1">
      <c r="A172" s="36"/>
      <c r="B172" s="37"/>
      <c r="C172" s="180" t="s">
        <v>1657</v>
      </c>
      <c r="D172" s="180" t="s">
        <v>234</v>
      </c>
      <c r="E172" s="181" t="s">
        <v>2634</v>
      </c>
      <c r="F172" s="182" t="s">
        <v>2635</v>
      </c>
      <c r="G172" s="183" t="s">
        <v>2589</v>
      </c>
      <c r="H172" s="184">
        <v>1</v>
      </c>
      <c r="I172" s="185"/>
      <c r="J172" s="186">
        <f t="shared" si="20"/>
        <v>0</v>
      </c>
      <c r="K172" s="182" t="s">
        <v>19</v>
      </c>
      <c r="L172" s="41"/>
      <c r="M172" s="187" t="s">
        <v>19</v>
      </c>
      <c r="N172" s="188" t="s">
        <v>40</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331</v>
      </c>
      <c r="AT172" s="191" t="s">
        <v>234</v>
      </c>
      <c r="AU172" s="191" t="s">
        <v>78</v>
      </c>
      <c r="AY172" s="19" t="s">
        <v>231</v>
      </c>
      <c r="BE172" s="192">
        <f t="shared" si="24"/>
        <v>0</v>
      </c>
      <c r="BF172" s="192">
        <f t="shared" si="25"/>
        <v>0</v>
      </c>
      <c r="BG172" s="192">
        <f t="shared" si="26"/>
        <v>0</v>
      </c>
      <c r="BH172" s="192">
        <f t="shared" si="27"/>
        <v>0</v>
      </c>
      <c r="BI172" s="192">
        <f t="shared" si="28"/>
        <v>0</v>
      </c>
      <c r="BJ172" s="19" t="s">
        <v>76</v>
      </c>
      <c r="BK172" s="192">
        <f t="shared" si="29"/>
        <v>0</v>
      </c>
      <c r="BL172" s="19" t="s">
        <v>331</v>
      </c>
      <c r="BM172" s="191" t="s">
        <v>2032</v>
      </c>
    </row>
    <row r="173" spans="1:65" s="2" customFormat="1" ht="16.5" customHeight="1">
      <c r="A173" s="36"/>
      <c r="B173" s="37"/>
      <c r="C173" s="180" t="s">
        <v>1664</v>
      </c>
      <c r="D173" s="180" t="s">
        <v>234</v>
      </c>
      <c r="E173" s="181" t="s">
        <v>2636</v>
      </c>
      <c r="F173" s="182" t="s">
        <v>2637</v>
      </c>
      <c r="G173" s="183" t="s">
        <v>2544</v>
      </c>
      <c r="H173" s="266"/>
      <c r="I173" s="185"/>
      <c r="J173" s="186">
        <f t="shared" si="20"/>
        <v>0</v>
      </c>
      <c r="K173" s="182" t="s">
        <v>19</v>
      </c>
      <c r="L173" s="41"/>
      <c r="M173" s="187" t="s">
        <v>19</v>
      </c>
      <c r="N173" s="188" t="s">
        <v>40</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331</v>
      </c>
      <c r="AT173" s="191" t="s">
        <v>234</v>
      </c>
      <c r="AU173" s="191" t="s">
        <v>78</v>
      </c>
      <c r="AY173" s="19" t="s">
        <v>231</v>
      </c>
      <c r="BE173" s="192">
        <f t="shared" si="24"/>
        <v>0</v>
      </c>
      <c r="BF173" s="192">
        <f t="shared" si="25"/>
        <v>0</v>
      </c>
      <c r="BG173" s="192">
        <f t="shared" si="26"/>
        <v>0</v>
      </c>
      <c r="BH173" s="192">
        <f t="shared" si="27"/>
        <v>0</v>
      </c>
      <c r="BI173" s="192">
        <f t="shared" si="28"/>
        <v>0</v>
      </c>
      <c r="BJ173" s="19" t="s">
        <v>76</v>
      </c>
      <c r="BK173" s="192">
        <f t="shared" si="29"/>
        <v>0</v>
      </c>
      <c r="BL173" s="19" t="s">
        <v>331</v>
      </c>
      <c r="BM173" s="191" t="s">
        <v>2040</v>
      </c>
    </row>
    <row r="174" spans="1:65" s="12" customFormat="1" ht="22.9" customHeight="1">
      <c r="B174" s="164"/>
      <c r="C174" s="165"/>
      <c r="D174" s="166" t="s">
        <v>68</v>
      </c>
      <c r="E174" s="178" t="s">
        <v>2638</v>
      </c>
      <c r="F174" s="178" t="s">
        <v>2639</v>
      </c>
      <c r="G174" s="165"/>
      <c r="H174" s="165"/>
      <c r="I174" s="168"/>
      <c r="J174" s="179">
        <f>BK174</f>
        <v>0</v>
      </c>
      <c r="K174" s="165"/>
      <c r="L174" s="170"/>
      <c r="M174" s="171"/>
      <c r="N174" s="172"/>
      <c r="O174" s="172"/>
      <c r="P174" s="173">
        <f>SUM(P175:P224)</f>
        <v>0</v>
      </c>
      <c r="Q174" s="172"/>
      <c r="R174" s="173">
        <f>SUM(R175:R224)</f>
        <v>0</v>
      </c>
      <c r="S174" s="172"/>
      <c r="T174" s="174">
        <f>SUM(T175:T224)</f>
        <v>0</v>
      </c>
      <c r="AR174" s="175" t="s">
        <v>78</v>
      </c>
      <c r="AT174" s="176" t="s">
        <v>68</v>
      </c>
      <c r="AU174" s="176" t="s">
        <v>76</v>
      </c>
      <c r="AY174" s="175" t="s">
        <v>231</v>
      </c>
      <c r="BK174" s="177">
        <f>SUM(BK175:BK224)</f>
        <v>0</v>
      </c>
    </row>
    <row r="175" spans="1:65" s="2" customFormat="1" ht="24.2" customHeight="1">
      <c r="A175" s="36"/>
      <c r="B175" s="37"/>
      <c r="C175" s="180" t="s">
        <v>1669</v>
      </c>
      <c r="D175" s="180" t="s">
        <v>234</v>
      </c>
      <c r="E175" s="181" t="s">
        <v>2640</v>
      </c>
      <c r="F175" s="182" t="s">
        <v>2641</v>
      </c>
      <c r="G175" s="183" t="s">
        <v>2589</v>
      </c>
      <c r="H175" s="184">
        <v>2</v>
      </c>
      <c r="I175" s="185"/>
      <c r="J175" s="186">
        <f t="shared" ref="J175:J206" si="30">ROUND(I175*H175,2)</f>
        <v>0</v>
      </c>
      <c r="K175" s="182" t="s">
        <v>19</v>
      </c>
      <c r="L175" s="41"/>
      <c r="M175" s="187" t="s">
        <v>19</v>
      </c>
      <c r="N175" s="188" t="s">
        <v>40</v>
      </c>
      <c r="O175" s="66"/>
      <c r="P175" s="189">
        <f t="shared" ref="P175:P206" si="31">O175*H175</f>
        <v>0</v>
      </c>
      <c r="Q175" s="189">
        <v>0</v>
      </c>
      <c r="R175" s="189">
        <f t="shared" ref="R175:R206" si="32">Q175*H175</f>
        <v>0</v>
      </c>
      <c r="S175" s="189">
        <v>0</v>
      </c>
      <c r="T175" s="190">
        <f t="shared" ref="T175:T206" si="33">S175*H175</f>
        <v>0</v>
      </c>
      <c r="U175" s="36"/>
      <c r="V175" s="36"/>
      <c r="W175" s="36"/>
      <c r="X175" s="36"/>
      <c r="Y175" s="36"/>
      <c r="Z175" s="36"/>
      <c r="AA175" s="36"/>
      <c r="AB175" s="36"/>
      <c r="AC175" s="36"/>
      <c r="AD175" s="36"/>
      <c r="AE175" s="36"/>
      <c r="AR175" s="191" t="s">
        <v>331</v>
      </c>
      <c r="AT175" s="191" t="s">
        <v>234</v>
      </c>
      <c r="AU175" s="191" t="s">
        <v>78</v>
      </c>
      <c r="AY175" s="19" t="s">
        <v>231</v>
      </c>
      <c r="BE175" s="192">
        <f t="shared" ref="BE175:BE206" si="34">IF(N175="základní",J175,0)</f>
        <v>0</v>
      </c>
      <c r="BF175" s="192">
        <f t="shared" ref="BF175:BF206" si="35">IF(N175="snížená",J175,0)</f>
        <v>0</v>
      </c>
      <c r="BG175" s="192">
        <f t="shared" ref="BG175:BG206" si="36">IF(N175="zákl. přenesená",J175,0)</f>
        <v>0</v>
      </c>
      <c r="BH175" s="192">
        <f t="shared" ref="BH175:BH206" si="37">IF(N175="sníž. přenesená",J175,0)</f>
        <v>0</v>
      </c>
      <c r="BI175" s="192">
        <f t="shared" ref="BI175:BI206" si="38">IF(N175="nulová",J175,0)</f>
        <v>0</v>
      </c>
      <c r="BJ175" s="19" t="s">
        <v>76</v>
      </c>
      <c r="BK175" s="192">
        <f t="shared" ref="BK175:BK206" si="39">ROUND(I175*H175,2)</f>
        <v>0</v>
      </c>
      <c r="BL175" s="19" t="s">
        <v>331</v>
      </c>
      <c r="BM175" s="191" t="s">
        <v>2051</v>
      </c>
    </row>
    <row r="176" spans="1:65" s="2" customFormat="1" ht="24.2" customHeight="1">
      <c r="A176" s="36"/>
      <c r="B176" s="37"/>
      <c r="C176" s="180" t="s">
        <v>1677</v>
      </c>
      <c r="D176" s="180" t="s">
        <v>234</v>
      </c>
      <c r="E176" s="181" t="s">
        <v>2642</v>
      </c>
      <c r="F176" s="182" t="s">
        <v>2643</v>
      </c>
      <c r="G176" s="183" t="s">
        <v>2589</v>
      </c>
      <c r="H176" s="184">
        <v>1</v>
      </c>
      <c r="I176" s="185"/>
      <c r="J176" s="186">
        <f t="shared" si="30"/>
        <v>0</v>
      </c>
      <c r="K176" s="182" t="s">
        <v>19</v>
      </c>
      <c r="L176" s="41"/>
      <c r="M176" s="187" t="s">
        <v>19</v>
      </c>
      <c r="N176" s="188" t="s">
        <v>40</v>
      </c>
      <c r="O176" s="66"/>
      <c r="P176" s="189">
        <f t="shared" si="31"/>
        <v>0</v>
      </c>
      <c r="Q176" s="189">
        <v>0</v>
      </c>
      <c r="R176" s="189">
        <f t="shared" si="32"/>
        <v>0</v>
      </c>
      <c r="S176" s="189">
        <v>0</v>
      </c>
      <c r="T176" s="190">
        <f t="shared" si="33"/>
        <v>0</v>
      </c>
      <c r="U176" s="36"/>
      <c r="V176" s="36"/>
      <c r="W176" s="36"/>
      <c r="X176" s="36"/>
      <c r="Y176" s="36"/>
      <c r="Z176" s="36"/>
      <c r="AA176" s="36"/>
      <c r="AB176" s="36"/>
      <c r="AC176" s="36"/>
      <c r="AD176" s="36"/>
      <c r="AE176" s="36"/>
      <c r="AR176" s="191" t="s">
        <v>331</v>
      </c>
      <c r="AT176" s="191" t="s">
        <v>234</v>
      </c>
      <c r="AU176" s="191" t="s">
        <v>78</v>
      </c>
      <c r="AY176" s="19" t="s">
        <v>231</v>
      </c>
      <c r="BE176" s="192">
        <f t="shared" si="34"/>
        <v>0</v>
      </c>
      <c r="BF176" s="192">
        <f t="shared" si="35"/>
        <v>0</v>
      </c>
      <c r="BG176" s="192">
        <f t="shared" si="36"/>
        <v>0</v>
      </c>
      <c r="BH176" s="192">
        <f t="shared" si="37"/>
        <v>0</v>
      </c>
      <c r="BI176" s="192">
        <f t="shared" si="38"/>
        <v>0</v>
      </c>
      <c r="BJ176" s="19" t="s">
        <v>76</v>
      </c>
      <c r="BK176" s="192">
        <f t="shared" si="39"/>
        <v>0</v>
      </c>
      <c r="BL176" s="19" t="s">
        <v>331</v>
      </c>
      <c r="BM176" s="191" t="s">
        <v>2063</v>
      </c>
    </row>
    <row r="177" spans="1:65" s="2" customFormat="1" ht="24.2" customHeight="1">
      <c r="A177" s="36"/>
      <c r="B177" s="37"/>
      <c r="C177" s="180" t="s">
        <v>1683</v>
      </c>
      <c r="D177" s="180" t="s">
        <v>234</v>
      </c>
      <c r="E177" s="181" t="s">
        <v>2644</v>
      </c>
      <c r="F177" s="182" t="s">
        <v>2645</v>
      </c>
      <c r="G177" s="183" t="s">
        <v>2589</v>
      </c>
      <c r="H177" s="184">
        <v>3</v>
      </c>
      <c r="I177" s="185"/>
      <c r="J177" s="186">
        <f t="shared" si="30"/>
        <v>0</v>
      </c>
      <c r="K177" s="182" t="s">
        <v>19</v>
      </c>
      <c r="L177" s="41"/>
      <c r="M177" s="187" t="s">
        <v>19</v>
      </c>
      <c r="N177" s="188" t="s">
        <v>40</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331</v>
      </c>
      <c r="AT177" s="191" t="s">
        <v>234</v>
      </c>
      <c r="AU177" s="191" t="s">
        <v>78</v>
      </c>
      <c r="AY177" s="19" t="s">
        <v>231</v>
      </c>
      <c r="BE177" s="192">
        <f t="shared" si="34"/>
        <v>0</v>
      </c>
      <c r="BF177" s="192">
        <f t="shared" si="35"/>
        <v>0</v>
      </c>
      <c r="BG177" s="192">
        <f t="shared" si="36"/>
        <v>0</v>
      </c>
      <c r="BH177" s="192">
        <f t="shared" si="37"/>
        <v>0</v>
      </c>
      <c r="BI177" s="192">
        <f t="shared" si="38"/>
        <v>0</v>
      </c>
      <c r="BJ177" s="19" t="s">
        <v>76</v>
      </c>
      <c r="BK177" s="192">
        <f t="shared" si="39"/>
        <v>0</v>
      </c>
      <c r="BL177" s="19" t="s">
        <v>331</v>
      </c>
      <c r="BM177" s="191" t="s">
        <v>2075</v>
      </c>
    </row>
    <row r="178" spans="1:65" s="2" customFormat="1" ht="21.75" customHeight="1">
      <c r="A178" s="36"/>
      <c r="B178" s="37"/>
      <c r="C178" s="180" t="s">
        <v>1689</v>
      </c>
      <c r="D178" s="180" t="s">
        <v>234</v>
      </c>
      <c r="E178" s="181" t="s">
        <v>2646</v>
      </c>
      <c r="F178" s="182" t="s">
        <v>2647</v>
      </c>
      <c r="G178" s="183" t="s">
        <v>2589</v>
      </c>
      <c r="H178" s="184">
        <v>2</v>
      </c>
      <c r="I178" s="185"/>
      <c r="J178" s="186">
        <f t="shared" si="30"/>
        <v>0</v>
      </c>
      <c r="K178" s="182" t="s">
        <v>19</v>
      </c>
      <c r="L178" s="41"/>
      <c r="M178" s="187" t="s">
        <v>19</v>
      </c>
      <c r="N178" s="188" t="s">
        <v>40</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331</v>
      </c>
      <c r="AT178" s="191" t="s">
        <v>234</v>
      </c>
      <c r="AU178" s="191" t="s">
        <v>78</v>
      </c>
      <c r="AY178" s="19" t="s">
        <v>231</v>
      </c>
      <c r="BE178" s="192">
        <f t="shared" si="34"/>
        <v>0</v>
      </c>
      <c r="BF178" s="192">
        <f t="shared" si="35"/>
        <v>0</v>
      </c>
      <c r="BG178" s="192">
        <f t="shared" si="36"/>
        <v>0</v>
      </c>
      <c r="BH178" s="192">
        <f t="shared" si="37"/>
        <v>0</v>
      </c>
      <c r="BI178" s="192">
        <f t="shared" si="38"/>
        <v>0</v>
      </c>
      <c r="BJ178" s="19" t="s">
        <v>76</v>
      </c>
      <c r="BK178" s="192">
        <f t="shared" si="39"/>
        <v>0</v>
      </c>
      <c r="BL178" s="19" t="s">
        <v>331</v>
      </c>
      <c r="BM178" s="191" t="s">
        <v>2084</v>
      </c>
    </row>
    <row r="179" spans="1:65" s="2" customFormat="1" ht="24.2" customHeight="1">
      <c r="A179" s="36"/>
      <c r="B179" s="37"/>
      <c r="C179" s="180" t="s">
        <v>1691</v>
      </c>
      <c r="D179" s="180" t="s">
        <v>234</v>
      </c>
      <c r="E179" s="181" t="s">
        <v>2648</v>
      </c>
      <c r="F179" s="182" t="s">
        <v>2649</v>
      </c>
      <c r="G179" s="183" t="s">
        <v>2589</v>
      </c>
      <c r="H179" s="184">
        <v>1</v>
      </c>
      <c r="I179" s="185"/>
      <c r="J179" s="186">
        <f t="shared" si="30"/>
        <v>0</v>
      </c>
      <c r="K179" s="182" t="s">
        <v>19</v>
      </c>
      <c r="L179" s="41"/>
      <c r="M179" s="187" t="s">
        <v>19</v>
      </c>
      <c r="N179" s="188" t="s">
        <v>40</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331</v>
      </c>
      <c r="AT179" s="191" t="s">
        <v>234</v>
      </c>
      <c r="AU179" s="191" t="s">
        <v>78</v>
      </c>
      <c r="AY179" s="19" t="s">
        <v>231</v>
      </c>
      <c r="BE179" s="192">
        <f t="shared" si="34"/>
        <v>0</v>
      </c>
      <c r="BF179" s="192">
        <f t="shared" si="35"/>
        <v>0</v>
      </c>
      <c r="BG179" s="192">
        <f t="shared" si="36"/>
        <v>0</v>
      </c>
      <c r="BH179" s="192">
        <f t="shared" si="37"/>
        <v>0</v>
      </c>
      <c r="BI179" s="192">
        <f t="shared" si="38"/>
        <v>0</v>
      </c>
      <c r="BJ179" s="19" t="s">
        <v>76</v>
      </c>
      <c r="BK179" s="192">
        <f t="shared" si="39"/>
        <v>0</v>
      </c>
      <c r="BL179" s="19" t="s">
        <v>331</v>
      </c>
      <c r="BM179" s="191" t="s">
        <v>2096</v>
      </c>
    </row>
    <row r="180" spans="1:65" s="2" customFormat="1" ht="33" customHeight="1">
      <c r="A180" s="36"/>
      <c r="B180" s="37"/>
      <c r="C180" s="180" t="s">
        <v>1696</v>
      </c>
      <c r="D180" s="180" t="s">
        <v>234</v>
      </c>
      <c r="E180" s="181" t="s">
        <v>2650</v>
      </c>
      <c r="F180" s="182" t="s">
        <v>2651</v>
      </c>
      <c r="G180" s="183" t="s">
        <v>2589</v>
      </c>
      <c r="H180" s="184">
        <v>2</v>
      </c>
      <c r="I180" s="185"/>
      <c r="J180" s="186">
        <f t="shared" si="30"/>
        <v>0</v>
      </c>
      <c r="K180" s="182" t="s">
        <v>19</v>
      </c>
      <c r="L180" s="41"/>
      <c r="M180" s="187" t="s">
        <v>19</v>
      </c>
      <c r="N180" s="188" t="s">
        <v>40</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331</v>
      </c>
      <c r="AT180" s="191" t="s">
        <v>234</v>
      </c>
      <c r="AU180" s="191" t="s">
        <v>78</v>
      </c>
      <c r="AY180" s="19" t="s">
        <v>231</v>
      </c>
      <c r="BE180" s="192">
        <f t="shared" si="34"/>
        <v>0</v>
      </c>
      <c r="BF180" s="192">
        <f t="shared" si="35"/>
        <v>0</v>
      </c>
      <c r="BG180" s="192">
        <f t="shared" si="36"/>
        <v>0</v>
      </c>
      <c r="BH180" s="192">
        <f t="shared" si="37"/>
        <v>0</v>
      </c>
      <c r="BI180" s="192">
        <f t="shared" si="38"/>
        <v>0</v>
      </c>
      <c r="BJ180" s="19" t="s">
        <v>76</v>
      </c>
      <c r="BK180" s="192">
        <f t="shared" si="39"/>
        <v>0</v>
      </c>
      <c r="BL180" s="19" t="s">
        <v>331</v>
      </c>
      <c r="BM180" s="191" t="s">
        <v>2104</v>
      </c>
    </row>
    <row r="181" spans="1:65" s="2" customFormat="1" ht="24.2" customHeight="1">
      <c r="A181" s="36"/>
      <c r="B181" s="37"/>
      <c r="C181" s="180" t="s">
        <v>1700</v>
      </c>
      <c r="D181" s="180" t="s">
        <v>234</v>
      </c>
      <c r="E181" s="181" t="s">
        <v>2652</v>
      </c>
      <c r="F181" s="182" t="s">
        <v>2653</v>
      </c>
      <c r="G181" s="183" t="s">
        <v>2589</v>
      </c>
      <c r="H181" s="184">
        <v>3</v>
      </c>
      <c r="I181" s="185"/>
      <c r="J181" s="186">
        <f t="shared" si="30"/>
        <v>0</v>
      </c>
      <c r="K181" s="182" t="s">
        <v>19</v>
      </c>
      <c r="L181" s="41"/>
      <c r="M181" s="187" t="s">
        <v>19</v>
      </c>
      <c r="N181" s="188" t="s">
        <v>40</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331</v>
      </c>
      <c r="AT181" s="191" t="s">
        <v>234</v>
      </c>
      <c r="AU181" s="191" t="s">
        <v>78</v>
      </c>
      <c r="AY181" s="19" t="s">
        <v>231</v>
      </c>
      <c r="BE181" s="192">
        <f t="shared" si="34"/>
        <v>0</v>
      </c>
      <c r="BF181" s="192">
        <f t="shared" si="35"/>
        <v>0</v>
      </c>
      <c r="BG181" s="192">
        <f t="shared" si="36"/>
        <v>0</v>
      </c>
      <c r="BH181" s="192">
        <f t="shared" si="37"/>
        <v>0</v>
      </c>
      <c r="BI181" s="192">
        <f t="shared" si="38"/>
        <v>0</v>
      </c>
      <c r="BJ181" s="19" t="s">
        <v>76</v>
      </c>
      <c r="BK181" s="192">
        <f t="shared" si="39"/>
        <v>0</v>
      </c>
      <c r="BL181" s="19" t="s">
        <v>331</v>
      </c>
      <c r="BM181" s="191" t="s">
        <v>2116</v>
      </c>
    </row>
    <row r="182" spans="1:65" s="2" customFormat="1" ht="24.2" customHeight="1">
      <c r="A182" s="36"/>
      <c r="B182" s="37"/>
      <c r="C182" s="180" t="s">
        <v>1705</v>
      </c>
      <c r="D182" s="180" t="s">
        <v>234</v>
      </c>
      <c r="E182" s="181" t="s">
        <v>2654</v>
      </c>
      <c r="F182" s="182" t="s">
        <v>2655</v>
      </c>
      <c r="G182" s="183" t="s">
        <v>2589</v>
      </c>
      <c r="H182" s="184">
        <v>1</v>
      </c>
      <c r="I182" s="185"/>
      <c r="J182" s="186">
        <f t="shared" si="30"/>
        <v>0</v>
      </c>
      <c r="K182" s="182" t="s">
        <v>19</v>
      </c>
      <c r="L182" s="41"/>
      <c r="M182" s="187" t="s">
        <v>19</v>
      </c>
      <c r="N182" s="188" t="s">
        <v>40</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331</v>
      </c>
      <c r="AT182" s="191" t="s">
        <v>234</v>
      </c>
      <c r="AU182" s="191" t="s">
        <v>78</v>
      </c>
      <c r="AY182" s="19" t="s">
        <v>231</v>
      </c>
      <c r="BE182" s="192">
        <f t="shared" si="34"/>
        <v>0</v>
      </c>
      <c r="BF182" s="192">
        <f t="shared" si="35"/>
        <v>0</v>
      </c>
      <c r="BG182" s="192">
        <f t="shared" si="36"/>
        <v>0</v>
      </c>
      <c r="BH182" s="192">
        <f t="shared" si="37"/>
        <v>0</v>
      </c>
      <c r="BI182" s="192">
        <f t="shared" si="38"/>
        <v>0</v>
      </c>
      <c r="BJ182" s="19" t="s">
        <v>76</v>
      </c>
      <c r="BK182" s="192">
        <f t="shared" si="39"/>
        <v>0</v>
      </c>
      <c r="BL182" s="19" t="s">
        <v>331</v>
      </c>
      <c r="BM182" s="191" t="s">
        <v>2124</v>
      </c>
    </row>
    <row r="183" spans="1:65" s="2" customFormat="1" ht="24.2" customHeight="1">
      <c r="A183" s="36"/>
      <c r="B183" s="37"/>
      <c r="C183" s="180" t="s">
        <v>1712</v>
      </c>
      <c r="D183" s="180" t="s">
        <v>234</v>
      </c>
      <c r="E183" s="181" t="s">
        <v>2656</v>
      </c>
      <c r="F183" s="182" t="s">
        <v>2657</v>
      </c>
      <c r="G183" s="183" t="s">
        <v>2589</v>
      </c>
      <c r="H183" s="184">
        <v>4</v>
      </c>
      <c r="I183" s="185"/>
      <c r="J183" s="186">
        <f t="shared" si="30"/>
        <v>0</v>
      </c>
      <c r="K183" s="182" t="s">
        <v>19</v>
      </c>
      <c r="L183" s="41"/>
      <c r="M183" s="187" t="s">
        <v>19</v>
      </c>
      <c r="N183" s="188" t="s">
        <v>40</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331</v>
      </c>
      <c r="AT183" s="191" t="s">
        <v>234</v>
      </c>
      <c r="AU183" s="191" t="s">
        <v>78</v>
      </c>
      <c r="AY183" s="19" t="s">
        <v>231</v>
      </c>
      <c r="BE183" s="192">
        <f t="shared" si="34"/>
        <v>0</v>
      </c>
      <c r="BF183" s="192">
        <f t="shared" si="35"/>
        <v>0</v>
      </c>
      <c r="BG183" s="192">
        <f t="shared" si="36"/>
        <v>0</v>
      </c>
      <c r="BH183" s="192">
        <f t="shared" si="37"/>
        <v>0</v>
      </c>
      <c r="BI183" s="192">
        <f t="shared" si="38"/>
        <v>0</v>
      </c>
      <c r="BJ183" s="19" t="s">
        <v>76</v>
      </c>
      <c r="BK183" s="192">
        <f t="shared" si="39"/>
        <v>0</v>
      </c>
      <c r="BL183" s="19" t="s">
        <v>331</v>
      </c>
      <c r="BM183" s="191" t="s">
        <v>2133</v>
      </c>
    </row>
    <row r="184" spans="1:65" s="2" customFormat="1" ht="24.2" customHeight="1">
      <c r="A184" s="36"/>
      <c r="B184" s="37"/>
      <c r="C184" s="180" t="s">
        <v>1717</v>
      </c>
      <c r="D184" s="180" t="s">
        <v>234</v>
      </c>
      <c r="E184" s="181" t="s">
        <v>2658</v>
      </c>
      <c r="F184" s="182" t="s">
        <v>2659</v>
      </c>
      <c r="G184" s="183" t="s">
        <v>2589</v>
      </c>
      <c r="H184" s="184">
        <v>4</v>
      </c>
      <c r="I184" s="185"/>
      <c r="J184" s="186">
        <f t="shared" si="30"/>
        <v>0</v>
      </c>
      <c r="K184" s="182" t="s">
        <v>19</v>
      </c>
      <c r="L184" s="41"/>
      <c r="M184" s="187" t="s">
        <v>19</v>
      </c>
      <c r="N184" s="188" t="s">
        <v>40</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331</v>
      </c>
      <c r="AT184" s="191" t="s">
        <v>234</v>
      </c>
      <c r="AU184" s="191" t="s">
        <v>78</v>
      </c>
      <c r="AY184" s="19" t="s">
        <v>231</v>
      </c>
      <c r="BE184" s="192">
        <f t="shared" si="34"/>
        <v>0</v>
      </c>
      <c r="BF184" s="192">
        <f t="shared" si="35"/>
        <v>0</v>
      </c>
      <c r="BG184" s="192">
        <f t="shared" si="36"/>
        <v>0</v>
      </c>
      <c r="BH184" s="192">
        <f t="shared" si="37"/>
        <v>0</v>
      </c>
      <c r="BI184" s="192">
        <f t="shared" si="38"/>
        <v>0</v>
      </c>
      <c r="BJ184" s="19" t="s">
        <v>76</v>
      </c>
      <c r="BK184" s="192">
        <f t="shared" si="39"/>
        <v>0</v>
      </c>
      <c r="BL184" s="19" t="s">
        <v>331</v>
      </c>
      <c r="BM184" s="191" t="s">
        <v>2143</v>
      </c>
    </row>
    <row r="185" spans="1:65" s="2" customFormat="1" ht="21.75" customHeight="1">
      <c r="A185" s="36"/>
      <c r="B185" s="37"/>
      <c r="C185" s="180" t="s">
        <v>1721</v>
      </c>
      <c r="D185" s="180" t="s">
        <v>234</v>
      </c>
      <c r="E185" s="181" t="s">
        <v>2660</v>
      </c>
      <c r="F185" s="182" t="s">
        <v>2661</v>
      </c>
      <c r="G185" s="183" t="s">
        <v>237</v>
      </c>
      <c r="H185" s="184">
        <v>1</v>
      </c>
      <c r="I185" s="185"/>
      <c r="J185" s="186">
        <f t="shared" si="30"/>
        <v>0</v>
      </c>
      <c r="K185" s="182" t="s">
        <v>19</v>
      </c>
      <c r="L185" s="41"/>
      <c r="M185" s="187" t="s">
        <v>19</v>
      </c>
      <c r="N185" s="188" t="s">
        <v>40</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331</v>
      </c>
      <c r="AT185" s="191" t="s">
        <v>234</v>
      </c>
      <c r="AU185" s="191" t="s">
        <v>78</v>
      </c>
      <c r="AY185" s="19" t="s">
        <v>231</v>
      </c>
      <c r="BE185" s="192">
        <f t="shared" si="34"/>
        <v>0</v>
      </c>
      <c r="BF185" s="192">
        <f t="shared" si="35"/>
        <v>0</v>
      </c>
      <c r="BG185" s="192">
        <f t="shared" si="36"/>
        <v>0</v>
      </c>
      <c r="BH185" s="192">
        <f t="shared" si="37"/>
        <v>0</v>
      </c>
      <c r="BI185" s="192">
        <f t="shared" si="38"/>
        <v>0</v>
      </c>
      <c r="BJ185" s="19" t="s">
        <v>76</v>
      </c>
      <c r="BK185" s="192">
        <f t="shared" si="39"/>
        <v>0</v>
      </c>
      <c r="BL185" s="19" t="s">
        <v>331</v>
      </c>
      <c r="BM185" s="191" t="s">
        <v>2152</v>
      </c>
    </row>
    <row r="186" spans="1:65" s="2" customFormat="1" ht="24.2" customHeight="1">
      <c r="A186" s="36"/>
      <c r="B186" s="37"/>
      <c r="C186" s="180" t="s">
        <v>1725</v>
      </c>
      <c r="D186" s="180" t="s">
        <v>234</v>
      </c>
      <c r="E186" s="181" t="s">
        <v>2662</v>
      </c>
      <c r="F186" s="182" t="s">
        <v>2663</v>
      </c>
      <c r="G186" s="183" t="s">
        <v>2589</v>
      </c>
      <c r="H186" s="184">
        <v>1</v>
      </c>
      <c r="I186" s="185"/>
      <c r="J186" s="186">
        <f t="shared" si="30"/>
        <v>0</v>
      </c>
      <c r="K186" s="182" t="s">
        <v>19</v>
      </c>
      <c r="L186" s="41"/>
      <c r="M186" s="187" t="s">
        <v>19</v>
      </c>
      <c r="N186" s="188" t="s">
        <v>40</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331</v>
      </c>
      <c r="AT186" s="191" t="s">
        <v>234</v>
      </c>
      <c r="AU186" s="191" t="s">
        <v>78</v>
      </c>
      <c r="AY186" s="19" t="s">
        <v>231</v>
      </c>
      <c r="BE186" s="192">
        <f t="shared" si="34"/>
        <v>0</v>
      </c>
      <c r="BF186" s="192">
        <f t="shared" si="35"/>
        <v>0</v>
      </c>
      <c r="BG186" s="192">
        <f t="shared" si="36"/>
        <v>0</v>
      </c>
      <c r="BH186" s="192">
        <f t="shared" si="37"/>
        <v>0</v>
      </c>
      <c r="BI186" s="192">
        <f t="shared" si="38"/>
        <v>0</v>
      </c>
      <c r="BJ186" s="19" t="s">
        <v>76</v>
      </c>
      <c r="BK186" s="192">
        <f t="shared" si="39"/>
        <v>0</v>
      </c>
      <c r="BL186" s="19" t="s">
        <v>331</v>
      </c>
      <c r="BM186" s="191" t="s">
        <v>2160</v>
      </c>
    </row>
    <row r="187" spans="1:65" s="2" customFormat="1" ht="24.2" customHeight="1">
      <c r="A187" s="36"/>
      <c r="B187" s="37"/>
      <c r="C187" s="180" t="s">
        <v>1730</v>
      </c>
      <c r="D187" s="180" t="s">
        <v>234</v>
      </c>
      <c r="E187" s="181" t="s">
        <v>2664</v>
      </c>
      <c r="F187" s="182" t="s">
        <v>2665</v>
      </c>
      <c r="G187" s="183" t="s">
        <v>2589</v>
      </c>
      <c r="H187" s="184">
        <v>1</v>
      </c>
      <c r="I187" s="185"/>
      <c r="J187" s="186">
        <f t="shared" si="30"/>
        <v>0</v>
      </c>
      <c r="K187" s="182" t="s">
        <v>19</v>
      </c>
      <c r="L187" s="41"/>
      <c r="M187" s="187" t="s">
        <v>19</v>
      </c>
      <c r="N187" s="188" t="s">
        <v>40</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331</v>
      </c>
      <c r="AT187" s="191" t="s">
        <v>234</v>
      </c>
      <c r="AU187" s="191" t="s">
        <v>78</v>
      </c>
      <c r="AY187" s="19" t="s">
        <v>231</v>
      </c>
      <c r="BE187" s="192">
        <f t="shared" si="34"/>
        <v>0</v>
      </c>
      <c r="BF187" s="192">
        <f t="shared" si="35"/>
        <v>0</v>
      </c>
      <c r="BG187" s="192">
        <f t="shared" si="36"/>
        <v>0</v>
      </c>
      <c r="BH187" s="192">
        <f t="shared" si="37"/>
        <v>0</v>
      </c>
      <c r="BI187" s="192">
        <f t="shared" si="38"/>
        <v>0</v>
      </c>
      <c r="BJ187" s="19" t="s">
        <v>76</v>
      </c>
      <c r="BK187" s="192">
        <f t="shared" si="39"/>
        <v>0</v>
      </c>
      <c r="BL187" s="19" t="s">
        <v>331</v>
      </c>
      <c r="BM187" s="191" t="s">
        <v>2168</v>
      </c>
    </row>
    <row r="188" spans="1:65" s="2" customFormat="1" ht="24.2" customHeight="1">
      <c r="A188" s="36"/>
      <c r="B188" s="37"/>
      <c r="C188" s="180" t="s">
        <v>1733</v>
      </c>
      <c r="D188" s="180" t="s">
        <v>234</v>
      </c>
      <c r="E188" s="181" t="s">
        <v>2666</v>
      </c>
      <c r="F188" s="182" t="s">
        <v>2667</v>
      </c>
      <c r="G188" s="183" t="s">
        <v>237</v>
      </c>
      <c r="H188" s="184">
        <v>2</v>
      </c>
      <c r="I188" s="185"/>
      <c r="J188" s="186">
        <f t="shared" si="30"/>
        <v>0</v>
      </c>
      <c r="K188" s="182" t="s">
        <v>19</v>
      </c>
      <c r="L188" s="41"/>
      <c r="M188" s="187" t="s">
        <v>19</v>
      </c>
      <c r="N188" s="188" t="s">
        <v>40</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331</v>
      </c>
      <c r="AT188" s="191" t="s">
        <v>234</v>
      </c>
      <c r="AU188" s="191" t="s">
        <v>78</v>
      </c>
      <c r="AY188" s="19" t="s">
        <v>231</v>
      </c>
      <c r="BE188" s="192">
        <f t="shared" si="34"/>
        <v>0</v>
      </c>
      <c r="BF188" s="192">
        <f t="shared" si="35"/>
        <v>0</v>
      </c>
      <c r="BG188" s="192">
        <f t="shared" si="36"/>
        <v>0</v>
      </c>
      <c r="BH188" s="192">
        <f t="shared" si="37"/>
        <v>0</v>
      </c>
      <c r="BI188" s="192">
        <f t="shared" si="38"/>
        <v>0</v>
      </c>
      <c r="BJ188" s="19" t="s">
        <v>76</v>
      </c>
      <c r="BK188" s="192">
        <f t="shared" si="39"/>
        <v>0</v>
      </c>
      <c r="BL188" s="19" t="s">
        <v>331</v>
      </c>
      <c r="BM188" s="191" t="s">
        <v>2176</v>
      </c>
    </row>
    <row r="189" spans="1:65" s="2" customFormat="1" ht="24.2" customHeight="1">
      <c r="A189" s="36"/>
      <c r="B189" s="37"/>
      <c r="C189" s="180" t="s">
        <v>1740</v>
      </c>
      <c r="D189" s="180" t="s">
        <v>234</v>
      </c>
      <c r="E189" s="181" t="s">
        <v>2668</v>
      </c>
      <c r="F189" s="182" t="s">
        <v>2669</v>
      </c>
      <c r="G189" s="183" t="s">
        <v>2589</v>
      </c>
      <c r="H189" s="184">
        <v>1</v>
      </c>
      <c r="I189" s="185"/>
      <c r="J189" s="186">
        <f t="shared" si="30"/>
        <v>0</v>
      </c>
      <c r="K189" s="182" t="s">
        <v>19</v>
      </c>
      <c r="L189" s="41"/>
      <c r="M189" s="187" t="s">
        <v>19</v>
      </c>
      <c r="N189" s="188" t="s">
        <v>40</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331</v>
      </c>
      <c r="AT189" s="191" t="s">
        <v>234</v>
      </c>
      <c r="AU189" s="191" t="s">
        <v>78</v>
      </c>
      <c r="AY189" s="19" t="s">
        <v>231</v>
      </c>
      <c r="BE189" s="192">
        <f t="shared" si="34"/>
        <v>0</v>
      </c>
      <c r="BF189" s="192">
        <f t="shared" si="35"/>
        <v>0</v>
      </c>
      <c r="BG189" s="192">
        <f t="shared" si="36"/>
        <v>0</v>
      </c>
      <c r="BH189" s="192">
        <f t="shared" si="37"/>
        <v>0</v>
      </c>
      <c r="BI189" s="192">
        <f t="shared" si="38"/>
        <v>0</v>
      </c>
      <c r="BJ189" s="19" t="s">
        <v>76</v>
      </c>
      <c r="BK189" s="192">
        <f t="shared" si="39"/>
        <v>0</v>
      </c>
      <c r="BL189" s="19" t="s">
        <v>331</v>
      </c>
      <c r="BM189" s="191" t="s">
        <v>2184</v>
      </c>
    </row>
    <row r="190" spans="1:65" s="2" customFormat="1" ht="16.5" customHeight="1">
      <c r="A190" s="36"/>
      <c r="B190" s="37"/>
      <c r="C190" s="180" t="s">
        <v>1745</v>
      </c>
      <c r="D190" s="180" t="s">
        <v>234</v>
      </c>
      <c r="E190" s="181" t="s">
        <v>2670</v>
      </c>
      <c r="F190" s="182" t="s">
        <v>2671</v>
      </c>
      <c r="G190" s="183" t="s">
        <v>2589</v>
      </c>
      <c r="H190" s="184">
        <v>1</v>
      </c>
      <c r="I190" s="185"/>
      <c r="J190" s="186">
        <f t="shared" si="30"/>
        <v>0</v>
      </c>
      <c r="K190" s="182" t="s">
        <v>19</v>
      </c>
      <c r="L190" s="41"/>
      <c r="M190" s="187" t="s">
        <v>19</v>
      </c>
      <c r="N190" s="188" t="s">
        <v>40</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331</v>
      </c>
      <c r="AT190" s="191" t="s">
        <v>234</v>
      </c>
      <c r="AU190" s="191" t="s">
        <v>78</v>
      </c>
      <c r="AY190" s="19" t="s">
        <v>231</v>
      </c>
      <c r="BE190" s="192">
        <f t="shared" si="34"/>
        <v>0</v>
      </c>
      <c r="BF190" s="192">
        <f t="shared" si="35"/>
        <v>0</v>
      </c>
      <c r="BG190" s="192">
        <f t="shared" si="36"/>
        <v>0</v>
      </c>
      <c r="BH190" s="192">
        <f t="shared" si="37"/>
        <v>0</v>
      </c>
      <c r="BI190" s="192">
        <f t="shared" si="38"/>
        <v>0</v>
      </c>
      <c r="BJ190" s="19" t="s">
        <v>76</v>
      </c>
      <c r="BK190" s="192">
        <f t="shared" si="39"/>
        <v>0</v>
      </c>
      <c r="BL190" s="19" t="s">
        <v>331</v>
      </c>
      <c r="BM190" s="191" t="s">
        <v>2194</v>
      </c>
    </row>
    <row r="191" spans="1:65" s="2" customFormat="1" ht="16.5" customHeight="1">
      <c r="A191" s="36"/>
      <c r="B191" s="37"/>
      <c r="C191" s="180" t="s">
        <v>1750</v>
      </c>
      <c r="D191" s="180" t="s">
        <v>234</v>
      </c>
      <c r="E191" s="181" t="s">
        <v>2672</v>
      </c>
      <c r="F191" s="182" t="s">
        <v>2673</v>
      </c>
      <c r="G191" s="183" t="s">
        <v>2589</v>
      </c>
      <c r="H191" s="184">
        <v>1</v>
      </c>
      <c r="I191" s="185"/>
      <c r="J191" s="186">
        <f t="shared" si="30"/>
        <v>0</v>
      </c>
      <c r="K191" s="182" t="s">
        <v>19</v>
      </c>
      <c r="L191" s="41"/>
      <c r="M191" s="187" t="s">
        <v>19</v>
      </c>
      <c r="N191" s="188" t="s">
        <v>40</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331</v>
      </c>
      <c r="AT191" s="191" t="s">
        <v>234</v>
      </c>
      <c r="AU191" s="191" t="s">
        <v>78</v>
      </c>
      <c r="AY191" s="19" t="s">
        <v>231</v>
      </c>
      <c r="BE191" s="192">
        <f t="shared" si="34"/>
        <v>0</v>
      </c>
      <c r="BF191" s="192">
        <f t="shared" si="35"/>
        <v>0</v>
      </c>
      <c r="BG191" s="192">
        <f t="shared" si="36"/>
        <v>0</v>
      </c>
      <c r="BH191" s="192">
        <f t="shared" si="37"/>
        <v>0</v>
      </c>
      <c r="BI191" s="192">
        <f t="shared" si="38"/>
        <v>0</v>
      </c>
      <c r="BJ191" s="19" t="s">
        <v>76</v>
      </c>
      <c r="BK191" s="192">
        <f t="shared" si="39"/>
        <v>0</v>
      </c>
      <c r="BL191" s="19" t="s">
        <v>331</v>
      </c>
      <c r="BM191" s="191" t="s">
        <v>2203</v>
      </c>
    </row>
    <row r="192" spans="1:65" s="2" customFormat="1" ht="16.5" customHeight="1">
      <c r="A192" s="36"/>
      <c r="B192" s="37"/>
      <c r="C192" s="180" t="s">
        <v>1755</v>
      </c>
      <c r="D192" s="180" t="s">
        <v>234</v>
      </c>
      <c r="E192" s="181" t="s">
        <v>2674</v>
      </c>
      <c r="F192" s="182" t="s">
        <v>2675</v>
      </c>
      <c r="G192" s="183" t="s">
        <v>237</v>
      </c>
      <c r="H192" s="184">
        <v>1</v>
      </c>
      <c r="I192" s="185"/>
      <c r="J192" s="186">
        <f t="shared" si="30"/>
        <v>0</v>
      </c>
      <c r="K192" s="182" t="s">
        <v>19</v>
      </c>
      <c r="L192" s="41"/>
      <c r="M192" s="187" t="s">
        <v>19</v>
      </c>
      <c r="N192" s="188" t="s">
        <v>40</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331</v>
      </c>
      <c r="AT192" s="191" t="s">
        <v>234</v>
      </c>
      <c r="AU192" s="191" t="s">
        <v>78</v>
      </c>
      <c r="AY192" s="19" t="s">
        <v>231</v>
      </c>
      <c r="BE192" s="192">
        <f t="shared" si="34"/>
        <v>0</v>
      </c>
      <c r="BF192" s="192">
        <f t="shared" si="35"/>
        <v>0</v>
      </c>
      <c r="BG192" s="192">
        <f t="shared" si="36"/>
        <v>0</v>
      </c>
      <c r="BH192" s="192">
        <f t="shared" si="37"/>
        <v>0</v>
      </c>
      <c r="BI192" s="192">
        <f t="shared" si="38"/>
        <v>0</v>
      </c>
      <c r="BJ192" s="19" t="s">
        <v>76</v>
      </c>
      <c r="BK192" s="192">
        <f t="shared" si="39"/>
        <v>0</v>
      </c>
      <c r="BL192" s="19" t="s">
        <v>331</v>
      </c>
      <c r="BM192" s="191" t="s">
        <v>2212</v>
      </c>
    </row>
    <row r="193" spans="1:65" s="2" customFormat="1" ht="24.2" customHeight="1">
      <c r="A193" s="36"/>
      <c r="B193" s="37"/>
      <c r="C193" s="180" t="s">
        <v>1759</v>
      </c>
      <c r="D193" s="180" t="s">
        <v>234</v>
      </c>
      <c r="E193" s="181" t="s">
        <v>2676</v>
      </c>
      <c r="F193" s="182" t="s">
        <v>2677</v>
      </c>
      <c r="G193" s="183" t="s">
        <v>2589</v>
      </c>
      <c r="H193" s="184">
        <v>1</v>
      </c>
      <c r="I193" s="185"/>
      <c r="J193" s="186">
        <f t="shared" si="30"/>
        <v>0</v>
      </c>
      <c r="K193" s="182" t="s">
        <v>19</v>
      </c>
      <c r="L193" s="41"/>
      <c r="M193" s="187" t="s">
        <v>19</v>
      </c>
      <c r="N193" s="188" t="s">
        <v>40</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331</v>
      </c>
      <c r="AT193" s="191" t="s">
        <v>234</v>
      </c>
      <c r="AU193" s="191" t="s">
        <v>78</v>
      </c>
      <c r="AY193" s="19" t="s">
        <v>231</v>
      </c>
      <c r="BE193" s="192">
        <f t="shared" si="34"/>
        <v>0</v>
      </c>
      <c r="BF193" s="192">
        <f t="shared" si="35"/>
        <v>0</v>
      </c>
      <c r="BG193" s="192">
        <f t="shared" si="36"/>
        <v>0</v>
      </c>
      <c r="BH193" s="192">
        <f t="shared" si="37"/>
        <v>0</v>
      </c>
      <c r="BI193" s="192">
        <f t="shared" si="38"/>
        <v>0</v>
      </c>
      <c r="BJ193" s="19" t="s">
        <v>76</v>
      </c>
      <c r="BK193" s="192">
        <f t="shared" si="39"/>
        <v>0</v>
      </c>
      <c r="BL193" s="19" t="s">
        <v>331</v>
      </c>
      <c r="BM193" s="191" t="s">
        <v>2220</v>
      </c>
    </row>
    <row r="194" spans="1:65" s="2" customFormat="1" ht="16.5" customHeight="1">
      <c r="A194" s="36"/>
      <c r="B194" s="37"/>
      <c r="C194" s="180" t="s">
        <v>1766</v>
      </c>
      <c r="D194" s="180" t="s">
        <v>234</v>
      </c>
      <c r="E194" s="181" t="s">
        <v>2678</v>
      </c>
      <c r="F194" s="182" t="s">
        <v>2679</v>
      </c>
      <c r="G194" s="183" t="s">
        <v>237</v>
      </c>
      <c r="H194" s="184">
        <v>1</v>
      </c>
      <c r="I194" s="185"/>
      <c r="J194" s="186">
        <f t="shared" si="30"/>
        <v>0</v>
      </c>
      <c r="K194" s="182" t="s">
        <v>19</v>
      </c>
      <c r="L194" s="41"/>
      <c r="M194" s="187" t="s">
        <v>19</v>
      </c>
      <c r="N194" s="188" t="s">
        <v>40</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331</v>
      </c>
      <c r="AT194" s="191" t="s">
        <v>234</v>
      </c>
      <c r="AU194" s="191" t="s">
        <v>78</v>
      </c>
      <c r="AY194" s="19" t="s">
        <v>231</v>
      </c>
      <c r="BE194" s="192">
        <f t="shared" si="34"/>
        <v>0</v>
      </c>
      <c r="BF194" s="192">
        <f t="shared" si="35"/>
        <v>0</v>
      </c>
      <c r="BG194" s="192">
        <f t="shared" si="36"/>
        <v>0</v>
      </c>
      <c r="BH194" s="192">
        <f t="shared" si="37"/>
        <v>0</v>
      </c>
      <c r="BI194" s="192">
        <f t="shared" si="38"/>
        <v>0</v>
      </c>
      <c r="BJ194" s="19" t="s">
        <v>76</v>
      </c>
      <c r="BK194" s="192">
        <f t="shared" si="39"/>
        <v>0</v>
      </c>
      <c r="BL194" s="19" t="s">
        <v>331</v>
      </c>
      <c r="BM194" s="191" t="s">
        <v>2230</v>
      </c>
    </row>
    <row r="195" spans="1:65" s="2" customFormat="1" ht="24.2" customHeight="1">
      <c r="A195" s="36"/>
      <c r="B195" s="37"/>
      <c r="C195" s="180" t="s">
        <v>1771</v>
      </c>
      <c r="D195" s="180" t="s">
        <v>234</v>
      </c>
      <c r="E195" s="181" t="s">
        <v>2680</v>
      </c>
      <c r="F195" s="182" t="s">
        <v>2681</v>
      </c>
      <c r="G195" s="183" t="s">
        <v>2589</v>
      </c>
      <c r="H195" s="184">
        <v>1</v>
      </c>
      <c r="I195" s="185"/>
      <c r="J195" s="186">
        <f t="shared" si="30"/>
        <v>0</v>
      </c>
      <c r="K195" s="182" t="s">
        <v>19</v>
      </c>
      <c r="L195" s="41"/>
      <c r="M195" s="187" t="s">
        <v>19</v>
      </c>
      <c r="N195" s="188" t="s">
        <v>40</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331</v>
      </c>
      <c r="AT195" s="191" t="s">
        <v>234</v>
      </c>
      <c r="AU195" s="191" t="s">
        <v>78</v>
      </c>
      <c r="AY195" s="19" t="s">
        <v>231</v>
      </c>
      <c r="BE195" s="192">
        <f t="shared" si="34"/>
        <v>0</v>
      </c>
      <c r="BF195" s="192">
        <f t="shared" si="35"/>
        <v>0</v>
      </c>
      <c r="BG195" s="192">
        <f t="shared" si="36"/>
        <v>0</v>
      </c>
      <c r="BH195" s="192">
        <f t="shared" si="37"/>
        <v>0</v>
      </c>
      <c r="BI195" s="192">
        <f t="shared" si="38"/>
        <v>0</v>
      </c>
      <c r="BJ195" s="19" t="s">
        <v>76</v>
      </c>
      <c r="BK195" s="192">
        <f t="shared" si="39"/>
        <v>0</v>
      </c>
      <c r="BL195" s="19" t="s">
        <v>331</v>
      </c>
      <c r="BM195" s="191" t="s">
        <v>2238</v>
      </c>
    </row>
    <row r="196" spans="1:65" s="2" customFormat="1" ht="21.75" customHeight="1">
      <c r="A196" s="36"/>
      <c r="B196" s="37"/>
      <c r="C196" s="180" t="s">
        <v>1777</v>
      </c>
      <c r="D196" s="180" t="s">
        <v>234</v>
      </c>
      <c r="E196" s="181" t="s">
        <v>2682</v>
      </c>
      <c r="F196" s="182" t="s">
        <v>2683</v>
      </c>
      <c r="G196" s="183" t="s">
        <v>237</v>
      </c>
      <c r="H196" s="184">
        <v>1</v>
      </c>
      <c r="I196" s="185"/>
      <c r="J196" s="186">
        <f t="shared" si="30"/>
        <v>0</v>
      </c>
      <c r="K196" s="182" t="s">
        <v>19</v>
      </c>
      <c r="L196" s="41"/>
      <c r="M196" s="187" t="s">
        <v>19</v>
      </c>
      <c r="N196" s="188" t="s">
        <v>40</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331</v>
      </c>
      <c r="AT196" s="191" t="s">
        <v>234</v>
      </c>
      <c r="AU196" s="191" t="s">
        <v>78</v>
      </c>
      <c r="AY196" s="19" t="s">
        <v>231</v>
      </c>
      <c r="BE196" s="192">
        <f t="shared" si="34"/>
        <v>0</v>
      </c>
      <c r="BF196" s="192">
        <f t="shared" si="35"/>
        <v>0</v>
      </c>
      <c r="BG196" s="192">
        <f t="shared" si="36"/>
        <v>0</v>
      </c>
      <c r="BH196" s="192">
        <f t="shared" si="37"/>
        <v>0</v>
      </c>
      <c r="BI196" s="192">
        <f t="shared" si="38"/>
        <v>0</v>
      </c>
      <c r="BJ196" s="19" t="s">
        <v>76</v>
      </c>
      <c r="BK196" s="192">
        <f t="shared" si="39"/>
        <v>0</v>
      </c>
      <c r="BL196" s="19" t="s">
        <v>331</v>
      </c>
      <c r="BM196" s="191" t="s">
        <v>2246</v>
      </c>
    </row>
    <row r="197" spans="1:65" s="2" customFormat="1" ht="16.5" customHeight="1">
      <c r="A197" s="36"/>
      <c r="B197" s="37"/>
      <c r="C197" s="180" t="s">
        <v>1782</v>
      </c>
      <c r="D197" s="180" t="s">
        <v>234</v>
      </c>
      <c r="E197" s="181" t="s">
        <v>2684</v>
      </c>
      <c r="F197" s="182" t="s">
        <v>2685</v>
      </c>
      <c r="G197" s="183" t="s">
        <v>237</v>
      </c>
      <c r="H197" s="184">
        <v>1</v>
      </c>
      <c r="I197" s="185"/>
      <c r="J197" s="186">
        <f t="shared" si="30"/>
        <v>0</v>
      </c>
      <c r="K197" s="182" t="s">
        <v>19</v>
      </c>
      <c r="L197" s="41"/>
      <c r="M197" s="187" t="s">
        <v>19</v>
      </c>
      <c r="N197" s="188" t="s">
        <v>40</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331</v>
      </c>
      <c r="AT197" s="191" t="s">
        <v>234</v>
      </c>
      <c r="AU197" s="191" t="s">
        <v>78</v>
      </c>
      <c r="AY197" s="19" t="s">
        <v>231</v>
      </c>
      <c r="BE197" s="192">
        <f t="shared" si="34"/>
        <v>0</v>
      </c>
      <c r="BF197" s="192">
        <f t="shared" si="35"/>
        <v>0</v>
      </c>
      <c r="BG197" s="192">
        <f t="shared" si="36"/>
        <v>0</v>
      </c>
      <c r="BH197" s="192">
        <f t="shared" si="37"/>
        <v>0</v>
      </c>
      <c r="BI197" s="192">
        <f t="shared" si="38"/>
        <v>0</v>
      </c>
      <c r="BJ197" s="19" t="s">
        <v>76</v>
      </c>
      <c r="BK197" s="192">
        <f t="shared" si="39"/>
        <v>0</v>
      </c>
      <c r="BL197" s="19" t="s">
        <v>331</v>
      </c>
      <c r="BM197" s="191" t="s">
        <v>2256</v>
      </c>
    </row>
    <row r="198" spans="1:65" s="2" customFormat="1" ht="24.2" customHeight="1">
      <c r="A198" s="36"/>
      <c r="B198" s="37"/>
      <c r="C198" s="180" t="s">
        <v>1786</v>
      </c>
      <c r="D198" s="180" t="s">
        <v>234</v>
      </c>
      <c r="E198" s="181" t="s">
        <v>2686</v>
      </c>
      <c r="F198" s="182" t="s">
        <v>2687</v>
      </c>
      <c r="G198" s="183" t="s">
        <v>237</v>
      </c>
      <c r="H198" s="184">
        <v>6</v>
      </c>
      <c r="I198" s="185"/>
      <c r="J198" s="186">
        <f t="shared" si="30"/>
        <v>0</v>
      </c>
      <c r="K198" s="182" t="s">
        <v>19</v>
      </c>
      <c r="L198" s="41"/>
      <c r="M198" s="187" t="s">
        <v>19</v>
      </c>
      <c r="N198" s="188" t="s">
        <v>40</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331</v>
      </c>
      <c r="AT198" s="191" t="s">
        <v>234</v>
      </c>
      <c r="AU198" s="191" t="s">
        <v>78</v>
      </c>
      <c r="AY198" s="19" t="s">
        <v>231</v>
      </c>
      <c r="BE198" s="192">
        <f t="shared" si="34"/>
        <v>0</v>
      </c>
      <c r="BF198" s="192">
        <f t="shared" si="35"/>
        <v>0</v>
      </c>
      <c r="BG198" s="192">
        <f t="shared" si="36"/>
        <v>0</v>
      </c>
      <c r="BH198" s="192">
        <f t="shared" si="37"/>
        <v>0</v>
      </c>
      <c r="BI198" s="192">
        <f t="shared" si="38"/>
        <v>0</v>
      </c>
      <c r="BJ198" s="19" t="s">
        <v>76</v>
      </c>
      <c r="BK198" s="192">
        <f t="shared" si="39"/>
        <v>0</v>
      </c>
      <c r="BL198" s="19" t="s">
        <v>331</v>
      </c>
      <c r="BM198" s="191" t="s">
        <v>2264</v>
      </c>
    </row>
    <row r="199" spans="1:65" s="2" customFormat="1" ht="16.5" customHeight="1">
      <c r="A199" s="36"/>
      <c r="B199" s="37"/>
      <c r="C199" s="180" t="s">
        <v>1789</v>
      </c>
      <c r="D199" s="180" t="s">
        <v>234</v>
      </c>
      <c r="E199" s="181" t="s">
        <v>2688</v>
      </c>
      <c r="F199" s="182" t="s">
        <v>2689</v>
      </c>
      <c r="G199" s="183" t="s">
        <v>237</v>
      </c>
      <c r="H199" s="184">
        <v>4</v>
      </c>
      <c r="I199" s="185"/>
      <c r="J199" s="186">
        <f t="shared" si="30"/>
        <v>0</v>
      </c>
      <c r="K199" s="182" t="s">
        <v>19</v>
      </c>
      <c r="L199" s="41"/>
      <c r="M199" s="187" t="s">
        <v>19</v>
      </c>
      <c r="N199" s="188" t="s">
        <v>40</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331</v>
      </c>
      <c r="AT199" s="191" t="s">
        <v>234</v>
      </c>
      <c r="AU199" s="191" t="s">
        <v>78</v>
      </c>
      <c r="AY199" s="19" t="s">
        <v>231</v>
      </c>
      <c r="BE199" s="192">
        <f t="shared" si="34"/>
        <v>0</v>
      </c>
      <c r="BF199" s="192">
        <f t="shared" si="35"/>
        <v>0</v>
      </c>
      <c r="BG199" s="192">
        <f t="shared" si="36"/>
        <v>0</v>
      </c>
      <c r="BH199" s="192">
        <f t="shared" si="37"/>
        <v>0</v>
      </c>
      <c r="BI199" s="192">
        <f t="shared" si="38"/>
        <v>0</v>
      </c>
      <c r="BJ199" s="19" t="s">
        <v>76</v>
      </c>
      <c r="BK199" s="192">
        <f t="shared" si="39"/>
        <v>0</v>
      </c>
      <c r="BL199" s="19" t="s">
        <v>331</v>
      </c>
      <c r="BM199" s="191" t="s">
        <v>2272</v>
      </c>
    </row>
    <row r="200" spans="1:65" s="2" customFormat="1" ht="16.5" customHeight="1">
      <c r="A200" s="36"/>
      <c r="B200" s="37"/>
      <c r="C200" s="180" t="s">
        <v>1794</v>
      </c>
      <c r="D200" s="180" t="s">
        <v>234</v>
      </c>
      <c r="E200" s="181" t="s">
        <v>2690</v>
      </c>
      <c r="F200" s="182" t="s">
        <v>2691</v>
      </c>
      <c r="G200" s="183" t="s">
        <v>237</v>
      </c>
      <c r="H200" s="184">
        <v>2</v>
      </c>
      <c r="I200" s="185"/>
      <c r="J200" s="186">
        <f t="shared" si="30"/>
        <v>0</v>
      </c>
      <c r="K200" s="182" t="s">
        <v>19</v>
      </c>
      <c r="L200" s="41"/>
      <c r="M200" s="187" t="s">
        <v>19</v>
      </c>
      <c r="N200" s="188" t="s">
        <v>40</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331</v>
      </c>
      <c r="AT200" s="191" t="s">
        <v>234</v>
      </c>
      <c r="AU200" s="191" t="s">
        <v>78</v>
      </c>
      <c r="AY200" s="19" t="s">
        <v>231</v>
      </c>
      <c r="BE200" s="192">
        <f t="shared" si="34"/>
        <v>0</v>
      </c>
      <c r="BF200" s="192">
        <f t="shared" si="35"/>
        <v>0</v>
      </c>
      <c r="BG200" s="192">
        <f t="shared" si="36"/>
        <v>0</v>
      </c>
      <c r="BH200" s="192">
        <f t="shared" si="37"/>
        <v>0</v>
      </c>
      <c r="BI200" s="192">
        <f t="shared" si="38"/>
        <v>0</v>
      </c>
      <c r="BJ200" s="19" t="s">
        <v>76</v>
      </c>
      <c r="BK200" s="192">
        <f t="shared" si="39"/>
        <v>0</v>
      </c>
      <c r="BL200" s="19" t="s">
        <v>331</v>
      </c>
      <c r="BM200" s="191" t="s">
        <v>2280</v>
      </c>
    </row>
    <row r="201" spans="1:65" s="2" customFormat="1" ht="16.5" customHeight="1">
      <c r="A201" s="36"/>
      <c r="B201" s="37"/>
      <c r="C201" s="180" t="s">
        <v>1797</v>
      </c>
      <c r="D201" s="180" t="s">
        <v>234</v>
      </c>
      <c r="E201" s="181" t="s">
        <v>2692</v>
      </c>
      <c r="F201" s="182" t="s">
        <v>2693</v>
      </c>
      <c r="G201" s="183" t="s">
        <v>237</v>
      </c>
      <c r="H201" s="184">
        <v>34</v>
      </c>
      <c r="I201" s="185"/>
      <c r="J201" s="186">
        <f t="shared" si="30"/>
        <v>0</v>
      </c>
      <c r="K201" s="182" t="s">
        <v>19</v>
      </c>
      <c r="L201" s="41"/>
      <c r="M201" s="187" t="s">
        <v>19</v>
      </c>
      <c r="N201" s="188" t="s">
        <v>40</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331</v>
      </c>
      <c r="AT201" s="191" t="s">
        <v>234</v>
      </c>
      <c r="AU201" s="191" t="s">
        <v>78</v>
      </c>
      <c r="AY201" s="19" t="s">
        <v>231</v>
      </c>
      <c r="BE201" s="192">
        <f t="shared" si="34"/>
        <v>0</v>
      </c>
      <c r="BF201" s="192">
        <f t="shared" si="35"/>
        <v>0</v>
      </c>
      <c r="BG201" s="192">
        <f t="shared" si="36"/>
        <v>0</v>
      </c>
      <c r="BH201" s="192">
        <f t="shared" si="37"/>
        <v>0</v>
      </c>
      <c r="BI201" s="192">
        <f t="shared" si="38"/>
        <v>0</v>
      </c>
      <c r="BJ201" s="19" t="s">
        <v>76</v>
      </c>
      <c r="BK201" s="192">
        <f t="shared" si="39"/>
        <v>0</v>
      </c>
      <c r="BL201" s="19" t="s">
        <v>331</v>
      </c>
      <c r="BM201" s="191" t="s">
        <v>160</v>
      </c>
    </row>
    <row r="202" spans="1:65" s="2" customFormat="1" ht="16.5" customHeight="1">
      <c r="A202" s="36"/>
      <c r="B202" s="37"/>
      <c r="C202" s="180" t="s">
        <v>1800</v>
      </c>
      <c r="D202" s="180" t="s">
        <v>234</v>
      </c>
      <c r="E202" s="181" t="s">
        <v>2694</v>
      </c>
      <c r="F202" s="182" t="s">
        <v>2695</v>
      </c>
      <c r="G202" s="183" t="s">
        <v>237</v>
      </c>
      <c r="H202" s="184">
        <v>2</v>
      </c>
      <c r="I202" s="185"/>
      <c r="J202" s="186">
        <f t="shared" si="30"/>
        <v>0</v>
      </c>
      <c r="K202" s="182" t="s">
        <v>19</v>
      </c>
      <c r="L202" s="41"/>
      <c r="M202" s="187" t="s">
        <v>19</v>
      </c>
      <c r="N202" s="188" t="s">
        <v>40</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331</v>
      </c>
      <c r="AT202" s="191" t="s">
        <v>234</v>
      </c>
      <c r="AU202" s="191" t="s">
        <v>78</v>
      </c>
      <c r="AY202" s="19" t="s">
        <v>231</v>
      </c>
      <c r="BE202" s="192">
        <f t="shared" si="34"/>
        <v>0</v>
      </c>
      <c r="BF202" s="192">
        <f t="shared" si="35"/>
        <v>0</v>
      </c>
      <c r="BG202" s="192">
        <f t="shared" si="36"/>
        <v>0</v>
      </c>
      <c r="BH202" s="192">
        <f t="shared" si="37"/>
        <v>0</v>
      </c>
      <c r="BI202" s="192">
        <f t="shared" si="38"/>
        <v>0</v>
      </c>
      <c r="BJ202" s="19" t="s">
        <v>76</v>
      </c>
      <c r="BK202" s="192">
        <f t="shared" si="39"/>
        <v>0</v>
      </c>
      <c r="BL202" s="19" t="s">
        <v>331</v>
      </c>
      <c r="BM202" s="191" t="s">
        <v>172</v>
      </c>
    </row>
    <row r="203" spans="1:65" s="2" customFormat="1" ht="16.5" customHeight="1">
      <c r="A203" s="36"/>
      <c r="B203" s="37"/>
      <c r="C203" s="180" t="s">
        <v>1805</v>
      </c>
      <c r="D203" s="180" t="s">
        <v>234</v>
      </c>
      <c r="E203" s="181" t="s">
        <v>2696</v>
      </c>
      <c r="F203" s="182" t="s">
        <v>2697</v>
      </c>
      <c r="G203" s="183" t="s">
        <v>237</v>
      </c>
      <c r="H203" s="184">
        <v>16</v>
      </c>
      <c r="I203" s="185"/>
      <c r="J203" s="186">
        <f t="shared" si="30"/>
        <v>0</v>
      </c>
      <c r="K203" s="182" t="s">
        <v>19</v>
      </c>
      <c r="L203" s="41"/>
      <c r="M203" s="187" t="s">
        <v>19</v>
      </c>
      <c r="N203" s="188" t="s">
        <v>40</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331</v>
      </c>
      <c r="AT203" s="191" t="s">
        <v>234</v>
      </c>
      <c r="AU203" s="191" t="s">
        <v>78</v>
      </c>
      <c r="AY203" s="19" t="s">
        <v>231</v>
      </c>
      <c r="BE203" s="192">
        <f t="shared" si="34"/>
        <v>0</v>
      </c>
      <c r="BF203" s="192">
        <f t="shared" si="35"/>
        <v>0</v>
      </c>
      <c r="BG203" s="192">
        <f t="shared" si="36"/>
        <v>0</v>
      </c>
      <c r="BH203" s="192">
        <f t="shared" si="37"/>
        <v>0</v>
      </c>
      <c r="BI203" s="192">
        <f t="shared" si="38"/>
        <v>0</v>
      </c>
      <c r="BJ203" s="19" t="s">
        <v>76</v>
      </c>
      <c r="BK203" s="192">
        <f t="shared" si="39"/>
        <v>0</v>
      </c>
      <c r="BL203" s="19" t="s">
        <v>331</v>
      </c>
      <c r="BM203" s="191" t="s">
        <v>2302</v>
      </c>
    </row>
    <row r="204" spans="1:65" s="2" customFormat="1" ht="21.75" customHeight="1">
      <c r="A204" s="36"/>
      <c r="B204" s="37"/>
      <c r="C204" s="180" t="s">
        <v>1809</v>
      </c>
      <c r="D204" s="180" t="s">
        <v>234</v>
      </c>
      <c r="E204" s="181" t="s">
        <v>2698</v>
      </c>
      <c r="F204" s="182" t="s">
        <v>2699</v>
      </c>
      <c r="G204" s="183" t="s">
        <v>342</v>
      </c>
      <c r="H204" s="184">
        <v>15</v>
      </c>
      <c r="I204" s="185"/>
      <c r="J204" s="186">
        <f t="shared" si="30"/>
        <v>0</v>
      </c>
      <c r="K204" s="182" t="s">
        <v>19</v>
      </c>
      <c r="L204" s="41"/>
      <c r="M204" s="187" t="s">
        <v>19</v>
      </c>
      <c r="N204" s="188" t="s">
        <v>40</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331</v>
      </c>
      <c r="AT204" s="191" t="s">
        <v>234</v>
      </c>
      <c r="AU204" s="191" t="s">
        <v>78</v>
      </c>
      <c r="AY204" s="19" t="s">
        <v>231</v>
      </c>
      <c r="BE204" s="192">
        <f t="shared" si="34"/>
        <v>0</v>
      </c>
      <c r="BF204" s="192">
        <f t="shared" si="35"/>
        <v>0</v>
      </c>
      <c r="BG204" s="192">
        <f t="shared" si="36"/>
        <v>0</v>
      </c>
      <c r="BH204" s="192">
        <f t="shared" si="37"/>
        <v>0</v>
      </c>
      <c r="BI204" s="192">
        <f t="shared" si="38"/>
        <v>0</v>
      </c>
      <c r="BJ204" s="19" t="s">
        <v>76</v>
      </c>
      <c r="BK204" s="192">
        <f t="shared" si="39"/>
        <v>0</v>
      </c>
      <c r="BL204" s="19" t="s">
        <v>331</v>
      </c>
      <c r="BM204" s="191" t="s">
        <v>2310</v>
      </c>
    </row>
    <row r="205" spans="1:65" s="2" customFormat="1" ht="24.2" customHeight="1">
      <c r="A205" s="36"/>
      <c r="B205" s="37"/>
      <c r="C205" s="180" t="s">
        <v>187</v>
      </c>
      <c r="D205" s="180" t="s">
        <v>234</v>
      </c>
      <c r="E205" s="181" t="s">
        <v>2700</v>
      </c>
      <c r="F205" s="182" t="s">
        <v>2701</v>
      </c>
      <c r="G205" s="183" t="s">
        <v>237</v>
      </c>
      <c r="H205" s="184">
        <v>3</v>
      </c>
      <c r="I205" s="185"/>
      <c r="J205" s="186">
        <f t="shared" si="30"/>
        <v>0</v>
      </c>
      <c r="K205" s="182" t="s">
        <v>19</v>
      </c>
      <c r="L205" s="41"/>
      <c r="M205" s="187" t="s">
        <v>19</v>
      </c>
      <c r="N205" s="188" t="s">
        <v>40</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331</v>
      </c>
      <c r="AT205" s="191" t="s">
        <v>234</v>
      </c>
      <c r="AU205" s="191" t="s">
        <v>78</v>
      </c>
      <c r="AY205" s="19" t="s">
        <v>231</v>
      </c>
      <c r="BE205" s="192">
        <f t="shared" si="34"/>
        <v>0</v>
      </c>
      <c r="BF205" s="192">
        <f t="shared" si="35"/>
        <v>0</v>
      </c>
      <c r="BG205" s="192">
        <f t="shared" si="36"/>
        <v>0</v>
      </c>
      <c r="BH205" s="192">
        <f t="shared" si="37"/>
        <v>0</v>
      </c>
      <c r="BI205" s="192">
        <f t="shared" si="38"/>
        <v>0</v>
      </c>
      <c r="BJ205" s="19" t="s">
        <v>76</v>
      </c>
      <c r="BK205" s="192">
        <f t="shared" si="39"/>
        <v>0</v>
      </c>
      <c r="BL205" s="19" t="s">
        <v>331</v>
      </c>
      <c r="BM205" s="191" t="s">
        <v>2318</v>
      </c>
    </row>
    <row r="206" spans="1:65" s="2" customFormat="1" ht="24.2" customHeight="1">
      <c r="A206" s="36"/>
      <c r="B206" s="37"/>
      <c r="C206" s="180" t="s">
        <v>190</v>
      </c>
      <c r="D206" s="180" t="s">
        <v>234</v>
      </c>
      <c r="E206" s="181" t="s">
        <v>2702</v>
      </c>
      <c r="F206" s="182" t="s">
        <v>2703</v>
      </c>
      <c r="G206" s="183" t="s">
        <v>237</v>
      </c>
      <c r="H206" s="184">
        <v>2</v>
      </c>
      <c r="I206" s="185"/>
      <c r="J206" s="186">
        <f t="shared" si="30"/>
        <v>0</v>
      </c>
      <c r="K206" s="182" t="s">
        <v>19</v>
      </c>
      <c r="L206" s="41"/>
      <c r="M206" s="187" t="s">
        <v>19</v>
      </c>
      <c r="N206" s="188" t="s">
        <v>40</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331</v>
      </c>
      <c r="AT206" s="191" t="s">
        <v>234</v>
      </c>
      <c r="AU206" s="191" t="s">
        <v>78</v>
      </c>
      <c r="AY206" s="19" t="s">
        <v>231</v>
      </c>
      <c r="BE206" s="192">
        <f t="shared" si="34"/>
        <v>0</v>
      </c>
      <c r="BF206" s="192">
        <f t="shared" si="35"/>
        <v>0</v>
      </c>
      <c r="BG206" s="192">
        <f t="shared" si="36"/>
        <v>0</v>
      </c>
      <c r="BH206" s="192">
        <f t="shared" si="37"/>
        <v>0</v>
      </c>
      <c r="BI206" s="192">
        <f t="shared" si="38"/>
        <v>0</v>
      </c>
      <c r="BJ206" s="19" t="s">
        <v>76</v>
      </c>
      <c r="BK206" s="192">
        <f t="shared" si="39"/>
        <v>0</v>
      </c>
      <c r="BL206" s="19" t="s">
        <v>331</v>
      </c>
      <c r="BM206" s="191" t="s">
        <v>2326</v>
      </c>
    </row>
    <row r="207" spans="1:65" s="2" customFormat="1" ht="33" customHeight="1">
      <c r="A207" s="36"/>
      <c r="B207" s="37"/>
      <c r="C207" s="180" t="s">
        <v>193</v>
      </c>
      <c r="D207" s="180" t="s">
        <v>234</v>
      </c>
      <c r="E207" s="181" t="s">
        <v>2704</v>
      </c>
      <c r="F207" s="182" t="s">
        <v>2705</v>
      </c>
      <c r="G207" s="183" t="s">
        <v>237</v>
      </c>
      <c r="H207" s="184">
        <v>5</v>
      </c>
      <c r="I207" s="185"/>
      <c r="J207" s="186">
        <f t="shared" ref="J207:J238" si="40">ROUND(I207*H207,2)</f>
        <v>0</v>
      </c>
      <c r="K207" s="182" t="s">
        <v>19</v>
      </c>
      <c r="L207" s="41"/>
      <c r="M207" s="187" t="s">
        <v>19</v>
      </c>
      <c r="N207" s="188" t="s">
        <v>40</v>
      </c>
      <c r="O207" s="66"/>
      <c r="P207" s="189">
        <f t="shared" ref="P207:P238" si="41">O207*H207</f>
        <v>0</v>
      </c>
      <c r="Q207" s="189">
        <v>0</v>
      </c>
      <c r="R207" s="189">
        <f t="shared" ref="R207:R238" si="42">Q207*H207</f>
        <v>0</v>
      </c>
      <c r="S207" s="189">
        <v>0</v>
      </c>
      <c r="T207" s="190">
        <f t="shared" ref="T207:T238" si="43">S207*H207</f>
        <v>0</v>
      </c>
      <c r="U207" s="36"/>
      <c r="V207" s="36"/>
      <c r="W207" s="36"/>
      <c r="X207" s="36"/>
      <c r="Y207" s="36"/>
      <c r="Z207" s="36"/>
      <c r="AA207" s="36"/>
      <c r="AB207" s="36"/>
      <c r="AC207" s="36"/>
      <c r="AD207" s="36"/>
      <c r="AE207" s="36"/>
      <c r="AR207" s="191" t="s">
        <v>331</v>
      </c>
      <c r="AT207" s="191" t="s">
        <v>234</v>
      </c>
      <c r="AU207" s="191" t="s">
        <v>78</v>
      </c>
      <c r="AY207" s="19" t="s">
        <v>231</v>
      </c>
      <c r="BE207" s="192">
        <f t="shared" ref="BE207:BE224" si="44">IF(N207="základní",J207,0)</f>
        <v>0</v>
      </c>
      <c r="BF207" s="192">
        <f t="shared" ref="BF207:BF224" si="45">IF(N207="snížená",J207,0)</f>
        <v>0</v>
      </c>
      <c r="BG207" s="192">
        <f t="shared" ref="BG207:BG224" si="46">IF(N207="zákl. přenesená",J207,0)</f>
        <v>0</v>
      </c>
      <c r="BH207" s="192">
        <f t="shared" ref="BH207:BH224" si="47">IF(N207="sníž. přenesená",J207,0)</f>
        <v>0</v>
      </c>
      <c r="BI207" s="192">
        <f t="shared" ref="BI207:BI224" si="48">IF(N207="nulová",J207,0)</f>
        <v>0</v>
      </c>
      <c r="BJ207" s="19" t="s">
        <v>76</v>
      </c>
      <c r="BK207" s="192">
        <f t="shared" ref="BK207:BK224" si="49">ROUND(I207*H207,2)</f>
        <v>0</v>
      </c>
      <c r="BL207" s="19" t="s">
        <v>331</v>
      </c>
      <c r="BM207" s="191" t="s">
        <v>2348</v>
      </c>
    </row>
    <row r="208" spans="1:65" s="2" customFormat="1" ht="24.2" customHeight="1">
      <c r="A208" s="36"/>
      <c r="B208" s="37"/>
      <c r="C208" s="180" t="s">
        <v>1823</v>
      </c>
      <c r="D208" s="180" t="s">
        <v>234</v>
      </c>
      <c r="E208" s="181" t="s">
        <v>2706</v>
      </c>
      <c r="F208" s="182" t="s">
        <v>2707</v>
      </c>
      <c r="G208" s="183" t="s">
        <v>237</v>
      </c>
      <c r="H208" s="184">
        <v>6</v>
      </c>
      <c r="I208" s="185"/>
      <c r="J208" s="186">
        <f t="shared" si="40"/>
        <v>0</v>
      </c>
      <c r="K208" s="182" t="s">
        <v>19</v>
      </c>
      <c r="L208" s="41"/>
      <c r="M208" s="187" t="s">
        <v>19</v>
      </c>
      <c r="N208" s="188" t="s">
        <v>40</v>
      </c>
      <c r="O208" s="66"/>
      <c r="P208" s="189">
        <f t="shared" si="41"/>
        <v>0</v>
      </c>
      <c r="Q208" s="189">
        <v>0</v>
      </c>
      <c r="R208" s="189">
        <f t="shared" si="42"/>
        <v>0</v>
      </c>
      <c r="S208" s="189">
        <v>0</v>
      </c>
      <c r="T208" s="190">
        <f t="shared" si="43"/>
        <v>0</v>
      </c>
      <c r="U208" s="36"/>
      <c r="V208" s="36"/>
      <c r="W208" s="36"/>
      <c r="X208" s="36"/>
      <c r="Y208" s="36"/>
      <c r="Z208" s="36"/>
      <c r="AA208" s="36"/>
      <c r="AB208" s="36"/>
      <c r="AC208" s="36"/>
      <c r="AD208" s="36"/>
      <c r="AE208" s="36"/>
      <c r="AR208" s="191" t="s">
        <v>331</v>
      </c>
      <c r="AT208" s="191" t="s">
        <v>234</v>
      </c>
      <c r="AU208" s="191" t="s">
        <v>78</v>
      </c>
      <c r="AY208" s="19" t="s">
        <v>231</v>
      </c>
      <c r="BE208" s="192">
        <f t="shared" si="44"/>
        <v>0</v>
      </c>
      <c r="BF208" s="192">
        <f t="shared" si="45"/>
        <v>0</v>
      </c>
      <c r="BG208" s="192">
        <f t="shared" si="46"/>
        <v>0</v>
      </c>
      <c r="BH208" s="192">
        <f t="shared" si="47"/>
        <v>0</v>
      </c>
      <c r="BI208" s="192">
        <f t="shared" si="48"/>
        <v>0</v>
      </c>
      <c r="BJ208" s="19" t="s">
        <v>76</v>
      </c>
      <c r="BK208" s="192">
        <f t="shared" si="49"/>
        <v>0</v>
      </c>
      <c r="BL208" s="19" t="s">
        <v>331</v>
      </c>
      <c r="BM208" s="191" t="s">
        <v>2358</v>
      </c>
    </row>
    <row r="209" spans="1:65" s="2" customFormat="1" ht="21.75" customHeight="1">
      <c r="A209" s="36"/>
      <c r="B209" s="37"/>
      <c r="C209" s="180" t="s">
        <v>1825</v>
      </c>
      <c r="D209" s="180" t="s">
        <v>234</v>
      </c>
      <c r="E209" s="181" t="s">
        <v>2708</v>
      </c>
      <c r="F209" s="182" t="s">
        <v>2709</v>
      </c>
      <c r="G209" s="183" t="s">
        <v>237</v>
      </c>
      <c r="H209" s="184">
        <v>1</v>
      </c>
      <c r="I209" s="185"/>
      <c r="J209" s="186">
        <f t="shared" si="40"/>
        <v>0</v>
      </c>
      <c r="K209" s="182" t="s">
        <v>19</v>
      </c>
      <c r="L209" s="41"/>
      <c r="M209" s="187" t="s">
        <v>19</v>
      </c>
      <c r="N209" s="188" t="s">
        <v>40</v>
      </c>
      <c r="O209" s="66"/>
      <c r="P209" s="189">
        <f t="shared" si="41"/>
        <v>0</v>
      </c>
      <c r="Q209" s="189">
        <v>0</v>
      </c>
      <c r="R209" s="189">
        <f t="shared" si="42"/>
        <v>0</v>
      </c>
      <c r="S209" s="189">
        <v>0</v>
      </c>
      <c r="T209" s="190">
        <f t="shared" si="43"/>
        <v>0</v>
      </c>
      <c r="U209" s="36"/>
      <c r="V209" s="36"/>
      <c r="W209" s="36"/>
      <c r="X209" s="36"/>
      <c r="Y209" s="36"/>
      <c r="Z209" s="36"/>
      <c r="AA209" s="36"/>
      <c r="AB209" s="36"/>
      <c r="AC209" s="36"/>
      <c r="AD209" s="36"/>
      <c r="AE209" s="36"/>
      <c r="AR209" s="191" t="s">
        <v>331</v>
      </c>
      <c r="AT209" s="191" t="s">
        <v>234</v>
      </c>
      <c r="AU209" s="191" t="s">
        <v>78</v>
      </c>
      <c r="AY209" s="19" t="s">
        <v>231</v>
      </c>
      <c r="BE209" s="192">
        <f t="shared" si="44"/>
        <v>0</v>
      </c>
      <c r="BF209" s="192">
        <f t="shared" si="45"/>
        <v>0</v>
      </c>
      <c r="BG209" s="192">
        <f t="shared" si="46"/>
        <v>0</v>
      </c>
      <c r="BH209" s="192">
        <f t="shared" si="47"/>
        <v>0</v>
      </c>
      <c r="BI209" s="192">
        <f t="shared" si="48"/>
        <v>0</v>
      </c>
      <c r="BJ209" s="19" t="s">
        <v>76</v>
      </c>
      <c r="BK209" s="192">
        <f t="shared" si="49"/>
        <v>0</v>
      </c>
      <c r="BL209" s="19" t="s">
        <v>331</v>
      </c>
      <c r="BM209" s="191" t="s">
        <v>2370</v>
      </c>
    </row>
    <row r="210" spans="1:65" s="2" customFormat="1" ht="33" customHeight="1">
      <c r="A210" s="36"/>
      <c r="B210" s="37"/>
      <c r="C210" s="180" t="s">
        <v>1831</v>
      </c>
      <c r="D210" s="180" t="s">
        <v>234</v>
      </c>
      <c r="E210" s="181" t="s">
        <v>2710</v>
      </c>
      <c r="F210" s="182" t="s">
        <v>2711</v>
      </c>
      <c r="G210" s="183" t="s">
        <v>2589</v>
      </c>
      <c r="H210" s="184">
        <v>4</v>
      </c>
      <c r="I210" s="185"/>
      <c r="J210" s="186">
        <f t="shared" si="40"/>
        <v>0</v>
      </c>
      <c r="K210" s="182" t="s">
        <v>19</v>
      </c>
      <c r="L210" s="41"/>
      <c r="M210" s="187" t="s">
        <v>19</v>
      </c>
      <c r="N210" s="188" t="s">
        <v>40</v>
      </c>
      <c r="O210" s="66"/>
      <c r="P210" s="189">
        <f t="shared" si="41"/>
        <v>0</v>
      </c>
      <c r="Q210" s="189">
        <v>0</v>
      </c>
      <c r="R210" s="189">
        <f t="shared" si="42"/>
        <v>0</v>
      </c>
      <c r="S210" s="189">
        <v>0</v>
      </c>
      <c r="T210" s="190">
        <f t="shared" si="43"/>
        <v>0</v>
      </c>
      <c r="U210" s="36"/>
      <c r="V210" s="36"/>
      <c r="W210" s="36"/>
      <c r="X210" s="36"/>
      <c r="Y210" s="36"/>
      <c r="Z210" s="36"/>
      <c r="AA210" s="36"/>
      <c r="AB210" s="36"/>
      <c r="AC210" s="36"/>
      <c r="AD210" s="36"/>
      <c r="AE210" s="36"/>
      <c r="AR210" s="191" t="s">
        <v>331</v>
      </c>
      <c r="AT210" s="191" t="s">
        <v>234</v>
      </c>
      <c r="AU210" s="191" t="s">
        <v>78</v>
      </c>
      <c r="AY210" s="19" t="s">
        <v>231</v>
      </c>
      <c r="BE210" s="192">
        <f t="shared" si="44"/>
        <v>0</v>
      </c>
      <c r="BF210" s="192">
        <f t="shared" si="45"/>
        <v>0</v>
      </c>
      <c r="BG210" s="192">
        <f t="shared" si="46"/>
        <v>0</v>
      </c>
      <c r="BH210" s="192">
        <f t="shared" si="47"/>
        <v>0</v>
      </c>
      <c r="BI210" s="192">
        <f t="shared" si="48"/>
        <v>0</v>
      </c>
      <c r="BJ210" s="19" t="s">
        <v>76</v>
      </c>
      <c r="BK210" s="192">
        <f t="shared" si="49"/>
        <v>0</v>
      </c>
      <c r="BL210" s="19" t="s">
        <v>331</v>
      </c>
      <c r="BM210" s="191" t="s">
        <v>2395</v>
      </c>
    </row>
    <row r="211" spans="1:65" s="2" customFormat="1" ht="24.2" customHeight="1">
      <c r="A211" s="36"/>
      <c r="B211" s="37"/>
      <c r="C211" s="180" t="s">
        <v>1837</v>
      </c>
      <c r="D211" s="180" t="s">
        <v>234</v>
      </c>
      <c r="E211" s="181" t="s">
        <v>2712</v>
      </c>
      <c r="F211" s="182" t="s">
        <v>2713</v>
      </c>
      <c r="G211" s="183" t="s">
        <v>2589</v>
      </c>
      <c r="H211" s="184">
        <v>1</v>
      </c>
      <c r="I211" s="185"/>
      <c r="J211" s="186">
        <f t="shared" si="40"/>
        <v>0</v>
      </c>
      <c r="K211" s="182" t="s">
        <v>19</v>
      </c>
      <c r="L211" s="41"/>
      <c r="M211" s="187" t="s">
        <v>19</v>
      </c>
      <c r="N211" s="188" t="s">
        <v>40</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331</v>
      </c>
      <c r="AT211" s="191" t="s">
        <v>234</v>
      </c>
      <c r="AU211" s="191" t="s">
        <v>78</v>
      </c>
      <c r="AY211" s="19" t="s">
        <v>231</v>
      </c>
      <c r="BE211" s="192">
        <f t="shared" si="44"/>
        <v>0</v>
      </c>
      <c r="BF211" s="192">
        <f t="shared" si="45"/>
        <v>0</v>
      </c>
      <c r="BG211" s="192">
        <f t="shared" si="46"/>
        <v>0</v>
      </c>
      <c r="BH211" s="192">
        <f t="shared" si="47"/>
        <v>0</v>
      </c>
      <c r="BI211" s="192">
        <f t="shared" si="48"/>
        <v>0</v>
      </c>
      <c r="BJ211" s="19" t="s">
        <v>76</v>
      </c>
      <c r="BK211" s="192">
        <f t="shared" si="49"/>
        <v>0</v>
      </c>
      <c r="BL211" s="19" t="s">
        <v>331</v>
      </c>
      <c r="BM211" s="191" t="s">
        <v>2410</v>
      </c>
    </row>
    <row r="212" spans="1:65" s="2" customFormat="1" ht="33" customHeight="1">
      <c r="A212" s="36"/>
      <c r="B212" s="37"/>
      <c r="C212" s="180" t="s">
        <v>1842</v>
      </c>
      <c r="D212" s="180" t="s">
        <v>234</v>
      </c>
      <c r="E212" s="181" t="s">
        <v>2714</v>
      </c>
      <c r="F212" s="182" t="s">
        <v>2715</v>
      </c>
      <c r="G212" s="183" t="s">
        <v>2589</v>
      </c>
      <c r="H212" s="184">
        <v>1</v>
      </c>
      <c r="I212" s="185"/>
      <c r="J212" s="186">
        <f t="shared" si="40"/>
        <v>0</v>
      </c>
      <c r="K212" s="182" t="s">
        <v>19</v>
      </c>
      <c r="L212" s="41"/>
      <c r="M212" s="187" t="s">
        <v>19</v>
      </c>
      <c r="N212" s="188" t="s">
        <v>40</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331</v>
      </c>
      <c r="AT212" s="191" t="s">
        <v>234</v>
      </c>
      <c r="AU212" s="191" t="s">
        <v>78</v>
      </c>
      <c r="AY212" s="19" t="s">
        <v>231</v>
      </c>
      <c r="BE212" s="192">
        <f t="shared" si="44"/>
        <v>0</v>
      </c>
      <c r="BF212" s="192">
        <f t="shared" si="45"/>
        <v>0</v>
      </c>
      <c r="BG212" s="192">
        <f t="shared" si="46"/>
        <v>0</v>
      </c>
      <c r="BH212" s="192">
        <f t="shared" si="47"/>
        <v>0</v>
      </c>
      <c r="BI212" s="192">
        <f t="shared" si="48"/>
        <v>0</v>
      </c>
      <c r="BJ212" s="19" t="s">
        <v>76</v>
      </c>
      <c r="BK212" s="192">
        <f t="shared" si="49"/>
        <v>0</v>
      </c>
      <c r="BL212" s="19" t="s">
        <v>331</v>
      </c>
      <c r="BM212" s="191" t="s">
        <v>2419</v>
      </c>
    </row>
    <row r="213" spans="1:65" s="2" customFormat="1" ht="24.2" customHeight="1">
      <c r="A213" s="36"/>
      <c r="B213" s="37"/>
      <c r="C213" s="180" t="s">
        <v>1848</v>
      </c>
      <c r="D213" s="180" t="s">
        <v>234</v>
      </c>
      <c r="E213" s="181" t="s">
        <v>2716</v>
      </c>
      <c r="F213" s="182" t="s">
        <v>2717</v>
      </c>
      <c r="G213" s="183" t="s">
        <v>2589</v>
      </c>
      <c r="H213" s="184">
        <v>1</v>
      </c>
      <c r="I213" s="185"/>
      <c r="J213" s="186">
        <f t="shared" si="40"/>
        <v>0</v>
      </c>
      <c r="K213" s="182" t="s">
        <v>19</v>
      </c>
      <c r="L213" s="41"/>
      <c r="M213" s="187" t="s">
        <v>19</v>
      </c>
      <c r="N213" s="188" t="s">
        <v>40</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331</v>
      </c>
      <c r="AT213" s="191" t="s">
        <v>234</v>
      </c>
      <c r="AU213" s="191" t="s">
        <v>78</v>
      </c>
      <c r="AY213" s="19" t="s">
        <v>231</v>
      </c>
      <c r="BE213" s="192">
        <f t="shared" si="44"/>
        <v>0</v>
      </c>
      <c r="BF213" s="192">
        <f t="shared" si="45"/>
        <v>0</v>
      </c>
      <c r="BG213" s="192">
        <f t="shared" si="46"/>
        <v>0</v>
      </c>
      <c r="BH213" s="192">
        <f t="shared" si="47"/>
        <v>0</v>
      </c>
      <c r="BI213" s="192">
        <f t="shared" si="48"/>
        <v>0</v>
      </c>
      <c r="BJ213" s="19" t="s">
        <v>76</v>
      </c>
      <c r="BK213" s="192">
        <f t="shared" si="49"/>
        <v>0</v>
      </c>
      <c r="BL213" s="19" t="s">
        <v>331</v>
      </c>
      <c r="BM213" s="191" t="s">
        <v>2428</v>
      </c>
    </row>
    <row r="214" spans="1:65" s="2" customFormat="1" ht="16.5" customHeight="1">
      <c r="A214" s="36"/>
      <c r="B214" s="37"/>
      <c r="C214" s="180" t="s">
        <v>1853</v>
      </c>
      <c r="D214" s="180" t="s">
        <v>234</v>
      </c>
      <c r="E214" s="181" t="s">
        <v>2718</v>
      </c>
      <c r="F214" s="182" t="s">
        <v>2719</v>
      </c>
      <c r="G214" s="183" t="s">
        <v>237</v>
      </c>
      <c r="H214" s="184">
        <v>6</v>
      </c>
      <c r="I214" s="185"/>
      <c r="J214" s="186">
        <f t="shared" si="40"/>
        <v>0</v>
      </c>
      <c r="K214" s="182" t="s">
        <v>19</v>
      </c>
      <c r="L214" s="41"/>
      <c r="M214" s="187" t="s">
        <v>19</v>
      </c>
      <c r="N214" s="188" t="s">
        <v>40</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331</v>
      </c>
      <c r="AT214" s="191" t="s">
        <v>234</v>
      </c>
      <c r="AU214" s="191" t="s">
        <v>78</v>
      </c>
      <c r="AY214" s="19" t="s">
        <v>231</v>
      </c>
      <c r="BE214" s="192">
        <f t="shared" si="44"/>
        <v>0</v>
      </c>
      <c r="BF214" s="192">
        <f t="shared" si="45"/>
        <v>0</v>
      </c>
      <c r="BG214" s="192">
        <f t="shared" si="46"/>
        <v>0</v>
      </c>
      <c r="BH214" s="192">
        <f t="shared" si="47"/>
        <v>0</v>
      </c>
      <c r="BI214" s="192">
        <f t="shared" si="48"/>
        <v>0</v>
      </c>
      <c r="BJ214" s="19" t="s">
        <v>76</v>
      </c>
      <c r="BK214" s="192">
        <f t="shared" si="49"/>
        <v>0</v>
      </c>
      <c r="BL214" s="19" t="s">
        <v>331</v>
      </c>
      <c r="BM214" s="191" t="s">
        <v>2440</v>
      </c>
    </row>
    <row r="215" spans="1:65" s="2" customFormat="1" ht="16.5" customHeight="1">
      <c r="A215" s="36"/>
      <c r="B215" s="37"/>
      <c r="C215" s="180" t="s">
        <v>1866</v>
      </c>
      <c r="D215" s="180" t="s">
        <v>234</v>
      </c>
      <c r="E215" s="181" t="s">
        <v>2720</v>
      </c>
      <c r="F215" s="182" t="s">
        <v>2721</v>
      </c>
      <c r="G215" s="183" t="s">
        <v>237</v>
      </c>
      <c r="H215" s="184">
        <v>2</v>
      </c>
      <c r="I215" s="185"/>
      <c r="J215" s="186">
        <f t="shared" si="40"/>
        <v>0</v>
      </c>
      <c r="K215" s="182" t="s">
        <v>19</v>
      </c>
      <c r="L215" s="41"/>
      <c r="M215" s="187" t="s">
        <v>19</v>
      </c>
      <c r="N215" s="188" t="s">
        <v>40</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331</v>
      </c>
      <c r="AT215" s="191" t="s">
        <v>234</v>
      </c>
      <c r="AU215" s="191" t="s">
        <v>78</v>
      </c>
      <c r="AY215" s="19" t="s">
        <v>231</v>
      </c>
      <c r="BE215" s="192">
        <f t="shared" si="44"/>
        <v>0</v>
      </c>
      <c r="BF215" s="192">
        <f t="shared" si="45"/>
        <v>0</v>
      </c>
      <c r="BG215" s="192">
        <f t="shared" si="46"/>
        <v>0</v>
      </c>
      <c r="BH215" s="192">
        <f t="shared" si="47"/>
        <v>0</v>
      </c>
      <c r="BI215" s="192">
        <f t="shared" si="48"/>
        <v>0</v>
      </c>
      <c r="BJ215" s="19" t="s">
        <v>76</v>
      </c>
      <c r="BK215" s="192">
        <f t="shared" si="49"/>
        <v>0</v>
      </c>
      <c r="BL215" s="19" t="s">
        <v>331</v>
      </c>
      <c r="BM215" s="191" t="s">
        <v>2452</v>
      </c>
    </row>
    <row r="216" spans="1:65" s="2" customFormat="1" ht="16.5" customHeight="1">
      <c r="A216" s="36"/>
      <c r="B216" s="37"/>
      <c r="C216" s="180" t="s">
        <v>1871</v>
      </c>
      <c r="D216" s="180" t="s">
        <v>234</v>
      </c>
      <c r="E216" s="181" t="s">
        <v>2722</v>
      </c>
      <c r="F216" s="182" t="s">
        <v>2723</v>
      </c>
      <c r="G216" s="183" t="s">
        <v>237</v>
      </c>
      <c r="H216" s="184">
        <v>4</v>
      </c>
      <c r="I216" s="185"/>
      <c r="J216" s="186">
        <f t="shared" si="40"/>
        <v>0</v>
      </c>
      <c r="K216" s="182" t="s">
        <v>19</v>
      </c>
      <c r="L216" s="41"/>
      <c r="M216" s="187" t="s">
        <v>19</v>
      </c>
      <c r="N216" s="188" t="s">
        <v>40</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331</v>
      </c>
      <c r="AT216" s="191" t="s">
        <v>234</v>
      </c>
      <c r="AU216" s="191" t="s">
        <v>78</v>
      </c>
      <c r="AY216" s="19" t="s">
        <v>231</v>
      </c>
      <c r="BE216" s="192">
        <f t="shared" si="44"/>
        <v>0</v>
      </c>
      <c r="BF216" s="192">
        <f t="shared" si="45"/>
        <v>0</v>
      </c>
      <c r="BG216" s="192">
        <f t="shared" si="46"/>
        <v>0</v>
      </c>
      <c r="BH216" s="192">
        <f t="shared" si="47"/>
        <v>0</v>
      </c>
      <c r="BI216" s="192">
        <f t="shared" si="48"/>
        <v>0</v>
      </c>
      <c r="BJ216" s="19" t="s">
        <v>76</v>
      </c>
      <c r="BK216" s="192">
        <f t="shared" si="49"/>
        <v>0</v>
      </c>
      <c r="BL216" s="19" t="s">
        <v>331</v>
      </c>
      <c r="BM216" s="191" t="s">
        <v>2724</v>
      </c>
    </row>
    <row r="217" spans="1:65" s="2" customFormat="1" ht="16.5" customHeight="1">
      <c r="A217" s="36"/>
      <c r="B217" s="37"/>
      <c r="C217" s="180" t="s">
        <v>1877</v>
      </c>
      <c r="D217" s="180" t="s">
        <v>234</v>
      </c>
      <c r="E217" s="181" t="s">
        <v>2725</v>
      </c>
      <c r="F217" s="182" t="s">
        <v>2726</v>
      </c>
      <c r="G217" s="183" t="s">
        <v>237</v>
      </c>
      <c r="H217" s="184">
        <v>19</v>
      </c>
      <c r="I217" s="185"/>
      <c r="J217" s="186">
        <f t="shared" si="40"/>
        <v>0</v>
      </c>
      <c r="K217" s="182" t="s">
        <v>19</v>
      </c>
      <c r="L217" s="41"/>
      <c r="M217" s="187" t="s">
        <v>19</v>
      </c>
      <c r="N217" s="188" t="s">
        <v>40</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331</v>
      </c>
      <c r="AT217" s="191" t="s">
        <v>234</v>
      </c>
      <c r="AU217" s="191" t="s">
        <v>78</v>
      </c>
      <c r="AY217" s="19" t="s">
        <v>231</v>
      </c>
      <c r="BE217" s="192">
        <f t="shared" si="44"/>
        <v>0</v>
      </c>
      <c r="BF217" s="192">
        <f t="shared" si="45"/>
        <v>0</v>
      </c>
      <c r="BG217" s="192">
        <f t="shared" si="46"/>
        <v>0</v>
      </c>
      <c r="BH217" s="192">
        <f t="shared" si="47"/>
        <v>0</v>
      </c>
      <c r="BI217" s="192">
        <f t="shared" si="48"/>
        <v>0</v>
      </c>
      <c r="BJ217" s="19" t="s">
        <v>76</v>
      </c>
      <c r="BK217" s="192">
        <f t="shared" si="49"/>
        <v>0</v>
      </c>
      <c r="BL217" s="19" t="s">
        <v>331</v>
      </c>
      <c r="BM217" s="191" t="s">
        <v>2727</v>
      </c>
    </row>
    <row r="218" spans="1:65" s="2" customFormat="1" ht="16.5" customHeight="1">
      <c r="A218" s="36"/>
      <c r="B218" s="37"/>
      <c r="C218" s="180" t="s">
        <v>1884</v>
      </c>
      <c r="D218" s="180" t="s">
        <v>234</v>
      </c>
      <c r="E218" s="181" t="s">
        <v>2728</v>
      </c>
      <c r="F218" s="182" t="s">
        <v>2729</v>
      </c>
      <c r="G218" s="183" t="s">
        <v>2589</v>
      </c>
      <c r="H218" s="184">
        <v>40</v>
      </c>
      <c r="I218" s="185"/>
      <c r="J218" s="186">
        <f t="shared" si="40"/>
        <v>0</v>
      </c>
      <c r="K218" s="182" t="s">
        <v>19</v>
      </c>
      <c r="L218" s="41"/>
      <c r="M218" s="187" t="s">
        <v>19</v>
      </c>
      <c r="N218" s="188" t="s">
        <v>40</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331</v>
      </c>
      <c r="AT218" s="191" t="s">
        <v>234</v>
      </c>
      <c r="AU218" s="191" t="s">
        <v>78</v>
      </c>
      <c r="AY218" s="19" t="s">
        <v>231</v>
      </c>
      <c r="BE218" s="192">
        <f t="shared" si="44"/>
        <v>0</v>
      </c>
      <c r="BF218" s="192">
        <f t="shared" si="45"/>
        <v>0</v>
      </c>
      <c r="BG218" s="192">
        <f t="shared" si="46"/>
        <v>0</v>
      </c>
      <c r="BH218" s="192">
        <f t="shared" si="47"/>
        <v>0</v>
      </c>
      <c r="BI218" s="192">
        <f t="shared" si="48"/>
        <v>0</v>
      </c>
      <c r="BJ218" s="19" t="s">
        <v>76</v>
      </c>
      <c r="BK218" s="192">
        <f t="shared" si="49"/>
        <v>0</v>
      </c>
      <c r="BL218" s="19" t="s">
        <v>331</v>
      </c>
      <c r="BM218" s="191" t="s">
        <v>2730</v>
      </c>
    </row>
    <row r="219" spans="1:65" s="2" customFormat="1" ht="21.75" customHeight="1">
      <c r="A219" s="36"/>
      <c r="B219" s="37"/>
      <c r="C219" s="180" t="s">
        <v>1889</v>
      </c>
      <c r="D219" s="180" t="s">
        <v>234</v>
      </c>
      <c r="E219" s="181" t="s">
        <v>2731</v>
      </c>
      <c r="F219" s="182" t="s">
        <v>2732</v>
      </c>
      <c r="G219" s="183" t="s">
        <v>2544</v>
      </c>
      <c r="H219" s="266"/>
      <c r="I219" s="185"/>
      <c r="J219" s="186">
        <f t="shared" si="40"/>
        <v>0</v>
      </c>
      <c r="K219" s="182" t="s">
        <v>19</v>
      </c>
      <c r="L219" s="41"/>
      <c r="M219" s="187" t="s">
        <v>19</v>
      </c>
      <c r="N219" s="188" t="s">
        <v>40</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331</v>
      </c>
      <c r="AT219" s="191" t="s">
        <v>234</v>
      </c>
      <c r="AU219" s="191" t="s">
        <v>78</v>
      </c>
      <c r="AY219" s="19" t="s">
        <v>231</v>
      </c>
      <c r="BE219" s="192">
        <f t="shared" si="44"/>
        <v>0</v>
      </c>
      <c r="BF219" s="192">
        <f t="shared" si="45"/>
        <v>0</v>
      </c>
      <c r="BG219" s="192">
        <f t="shared" si="46"/>
        <v>0</v>
      </c>
      <c r="BH219" s="192">
        <f t="shared" si="47"/>
        <v>0</v>
      </c>
      <c r="BI219" s="192">
        <f t="shared" si="48"/>
        <v>0</v>
      </c>
      <c r="BJ219" s="19" t="s">
        <v>76</v>
      </c>
      <c r="BK219" s="192">
        <f t="shared" si="49"/>
        <v>0</v>
      </c>
      <c r="BL219" s="19" t="s">
        <v>331</v>
      </c>
      <c r="BM219" s="191" t="s">
        <v>2733</v>
      </c>
    </row>
    <row r="220" spans="1:65" s="2" customFormat="1" ht="24.2" customHeight="1">
      <c r="A220" s="36"/>
      <c r="B220" s="37"/>
      <c r="C220" s="180" t="s">
        <v>1897</v>
      </c>
      <c r="D220" s="180" t="s">
        <v>234</v>
      </c>
      <c r="E220" s="181" t="s">
        <v>2734</v>
      </c>
      <c r="F220" s="182" t="s">
        <v>2735</v>
      </c>
      <c r="G220" s="183" t="s">
        <v>2589</v>
      </c>
      <c r="H220" s="184">
        <v>2</v>
      </c>
      <c r="I220" s="185"/>
      <c r="J220" s="186">
        <f t="shared" si="40"/>
        <v>0</v>
      </c>
      <c r="K220" s="182" t="s">
        <v>19</v>
      </c>
      <c r="L220" s="41"/>
      <c r="M220" s="187" t="s">
        <v>19</v>
      </c>
      <c r="N220" s="188" t="s">
        <v>40</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331</v>
      </c>
      <c r="AT220" s="191" t="s">
        <v>234</v>
      </c>
      <c r="AU220" s="191" t="s">
        <v>78</v>
      </c>
      <c r="AY220" s="19" t="s">
        <v>231</v>
      </c>
      <c r="BE220" s="192">
        <f t="shared" si="44"/>
        <v>0</v>
      </c>
      <c r="BF220" s="192">
        <f t="shared" si="45"/>
        <v>0</v>
      </c>
      <c r="BG220" s="192">
        <f t="shared" si="46"/>
        <v>0</v>
      </c>
      <c r="BH220" s="192">
        <f t="shared" si="47"/>
        <v>0</v>
      </c>
      <c r="BI220" s="192">
        <f t="shared" si="48"/>
        <v>0</v>
      </c>
      <c r="BJ220" s="19" t="s">
        <v>76</v>
      </c>
      <c r="BK220" s="192">
        <f t="shared" si="49"/>
        <v>0</v>
      </c>
      <c r="BL220" s="19" t="s">
        <v>331</v>
      </c>
      <c r="BM220" s="191" t="s">
        <v>2736</v>
      </c>
    </row>
    <row r="221" spans="1:65" s="2" customFormat="1" ht="24.2" customHeight="1">
      <c r="A221" s="36"/>
      <c r="B221" s="37"/>
      <c r="C221" s="180" t="s">
        <v>1167</v>
      </c>
      <c r="D221" s="180" t="s">
        <v>234</v>
      </c>
      <c r="E221" s="181" t="s">
        <v>2737</v>
      </c>
      <c r="F221" s="182" t="s">
        <v>2738</v>
      </c>
      <c r="G221" s="183" t="s">
        <v>2589</v>
      </c>
      <c r="H221" s="184">
        <v>4</v>
      </c>
      <c r="I221" s="185"/>
      <c r="J221" s="186">
        <f t="shared" si="40"/>
        <v>0</v>
      </c>
      <c r="K221" s="182" t="s">
        <v>19</v>
      </c>
      <c r="L221" s="41"/>
      <c r="M221" s="187" t="s">
        <v>19</v>
      </c>
      <c r="N221" s="188" t="s">
        <v>40</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331</v>
      </c>
      <c r="AT221" s="191" t="s">
        <v>234</v>
      </c>
      <c r="AU221" s="191" t="s">
        <v>78</v>
      </c>
      <c r="AY221" s="19" t="s">
        <v>231</v>
      </c>
      <c r="BE221" s="192">
        <f t="shared" si="44"/>
        <v>0</v>
      </c>
      <c r="BF221" s="192">
        <f t="shared" si="45"/>
        <v>0</v>
      </c>
      <c r="BG221" s="192">
        <f t="shared" si="46"/>
        <v>0</v>
      </c>
      <c r="BH221" s="192">
        <f t="shared" si="47"/>
        <v>0</v>
      </c>
      <c r="BI221" s="192">
        <f t="shared" si="48"/>
        <v>0</v>
      </c>
      <c r="BJ221" s="19" t="s">
        <v>76</v>
      </c>
      <c r="BK221" s="192">
        <f t="shared" si="49"/>
        <v>0</v>
      </c>
      <c r="BL221" s="19" t="s">
        <v>331</v>
      </c>
      <c r="BM221" s="191" t="s">
        <v>2739</v>
      </c>
    </row>
    <row r="222" spans="1:65" s="2" customFormat="1" ht="24.2" customHeight="1">
      <c r="A222" s="36"/>
      <c r="B222" s="37"/>
      <c r="C222" s="180" t="s">
        <v>1909</v>
      </c>
      <c r="D222" s="180" t="s">
        <v>234</v>
      </c>
      <c r="E222" s="181" t="s">
        <v>2740</v>
      </c>
      <c r="F222" s="182" t="s">
        <v>2741</v>
      </c>
      <c r="G222" s="183" t="s">
        <v>2589</v>
      </c>
      <c r="H222" s="184">
        <v>1</v>
      </c>
      <c r="I222" s="185"/>
      <c r="J222" s="186">
        <f t="shared" si="40"/>
        <v>0</v>
      </c>
      <c r="K222" s="182" t="s">
        <v>19</v>
      </c>
      <c r="L222" s="41"/>
      <c r="M222" s="187" t="s">
        <v>19</v>
      </c>
      <c r="N222" s="188" t="s">
        <v>40</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331</v>
      </c>
      <c r="AT222" s="191" t="s">
        <v>234</v>
      </c>
      <c r="AU222" s="191" t="s">
        <v>78</v>
      </c>
      <c r="AY222" s="19" t="s">
        <v>231</v>
      </c>
      <c r="BE222" s="192">
        <f t="shared" si="44"/>
        <v>0</v>
      </c>
      <c r="BF222" s="192">
        <f t="shared" si="45"/>
        <v>0</v>
      </c>
      <c r="BG222" s="192">
        <f t="shared" si="46"/>
        <v>0</v>
      </c>
      <c r="BH222" s="192">
        <f t="shared" si="47"/>
        <v>0</v>
      </c>
      <c r="BI222" s="192">
        <f t="shared" si="48"/>
        <v>0</v>
      </c>
      <c r="BJ222" s="19" t="s">
        <v>76</v>
      </c>
      <c r="BK222" s="192">
        <f t="shared" si="49"/>
        <v>0</v>
      </c>
      <c r="BL222" s="19" t="s">
        <v>331</v>
      </c>
      <c r="BM222" s="191" t="s">
        <v>2742</v>
      </c>
    </row>
    <row r="223" spans="1:65" s="2" customFormat="1" ht="16.5" customHeight="1">
      <c r="A223" s="36"/>
      <c r="B223" s="37"/>
      <c r="C223" s="180" t="s">
        <v>1914</v>
      </c>
      <c r="D223" s="180" t="s">
        <v>234</v>
      </c>
      <c r="E223" s="181" t="s">
        <v>2743</v>
      </c>
      <c r="F223" s="182" t="s">
        <v>2744</v>
      </c>
      <c r="G223" s="183" t="s">
        <v>2589</v>
      </c>
      <c r="H223" s="184">
        <v>7</v>
      </c>
      <c r="I223" s="185"/>
      <c r="J223" s="186">
        <f t="shared" si="40"/>
        <v>0</v>
      </c>
      <c r="K223" s="182" t="s">
        <v>19</v>
      </c>
      <c r="L223" s="41"/>
      <c r="M223" s="187" t="s">
        <v>19</v>
      </c>
      <c r="N223" s="188" t="s">
        <v>40</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331</v>
      </c>
      <c r="AT223" s="191" t="s">
        <v>234</v>
      </c>
      <c r="AU223" s="191" t="s">
        <v>78</v>
      </c>
      <c r="AY223" s="19" t="s">
        <v>231</v>
      </c>
      <c r="BE223" s="192">
        <f t="shared" si="44"/>
        <v>0</v>
      </c>
      <c r="BF223" s="192">
        <f t="shared" si="45"/>
        <v>0</v>
      </c>
      <c r="BG223" s="192">
        <f t="shared" si="46"/>
        <v>0</v>
      </c>
      <c r="BH223" s="192">
        <f t="shared" si="47"/>
        <v>0</v>
      </c>
      <c r="BI223" s="192">
        <f t="shared" si="48"/>
        <v>0</v>
      </c>
      <c r="BJ223" s="19" t="s">
        <v>76</v>
      </c>
      <c r="BK223" s="192">
        <f t="shared" si="49"/>
        <v>0</v>
      </c>
      <c r="BL223" s="19" t="s">
        <v>331</v>
      </c>
      <c r="BM223" s="191" t="s">
        <v>2745</v>
      </c>
    </row>
    <row r="224" spans="1:65" s="2" customFormat="1" ht="21.75" customHeight="1">
      <c r="A224" s="36"/>
      <c r="B224" s="37"/>
      <c r="C224" s="180" t="s">
        <v>1918</v>
      </c>
      <c r="D224" s="180" t="s">
        <v>234</v>
      </c>
      <c r="E224" s="181" t="s">
        <v>2746</v>
      </c>
      <c r="F224" s="182" t="s">
        <v>2747</v>
      </c>
      <c r="G224" s="183" t="s">
        <v>2544</v>
      </c>
      <c r="H224" s="266"/>
      <c r="I224" s="185"/>
      <c r="J224" s="186">
        <f t="shared" si="40"/>
        <v>0</v>
      </c>
      <c r="K224" s="182" t="s">
        <v>19</v>
      </c>
      <c r="L224" s="41"/>
      <c r="M224" s="187" t="s">
        <v>19</v>
      </c>
      <c r="N224" s="188" t="s">
        <v>40</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331</v>
      </c>
      <c r="AT224" s="191" t="s">
        <v>234</v>
      </c>
      <c r="AU224" s="191" t="s">
        <v>78</v>
      </c>
      <c r="AY224" s="19" t="s">
        <v>231</v>
      </c>
      <c r="BE224" s="192">
        <f t="shared" si="44"/>
        <v>0</v>
      </c>
      <c r="BF224" s="192">
        <f t="shared" si="45"/>
        <v>0</v>
      </c>
      <c r="BG224" s="192">
        <f t="shared" si="46"/>
        <v>0</v>
      </c>
      <c r="BH224" s="192">
        <f t="shared" si="47"/>
        <v>0</v>
      </c>
      <c r="BI224" s="192">
        <f t="shared" si="48"/>
        <v>0</v>
      </c>
      <c r="BJ224" s="19" t="s">
        <v>76</v>
      </c>
      <c r="BK224" s="192">
        <f t="shared" si="49"/>
        <v>0</v>
      </c>
      <c r="BL224" s="19" t="s">
        <v>331</v>
      </c>
      <c r="BM224" s="191" t="s">
        <v>2748</v>
      </c>
    </row>
    <row r="225" spans="1:65" s="12" customFormat="1" ht="22.9" customHeight="1">
      <c r="B225" s="164"/>
      <c r="C225" s="165"/>
      <c r="D225" s="166" t="s">
        <v>68</v>
      </c>
      <c r="E225" s="178" t="s">
        <v>1224</v>
      </c>
      <c r="F225" s="178" t="s">
        <v>1225</v>
      </c>
      <c r="G225" s="165"/>
      <c r="H225" s="165"/>
      <c r="I225" s="168"/>
      <c r="J225" s="179">
        <f>BK225</f>
        <v>0</v>
      </c>
      <c r="K225" s="165"/>
      <c r="L225" s="170"/>
      <c r="M225" s="171"/>
      <c r="N225" s="172"/>
      <c r="O225" s="172"/>
      <c r="P225" s="173">
        <f>P226</f>
        <v>0</v>
      </c>
      <c r="Q225" s="172"/>
      <c r="R225" s="173">
        <f>R226</f>
        <v>0</v>
      </c>
      <c r="S225" s="172"/>
      <c r="T225" s="174">
        <f>T226</f>
        <v>0</v>
      </c>
      <c r="AR225" s="175" t="s">
        <v>78</v>
      </c>
      <c r="AT225" s="176" t="s">
        <v>68</v>
      </c>
      <c r="AU225" s="176" t="s">
        <v>76</v>
      </c>
      <c r="AY225" s="175" t="s">
        <v>231</v>
      </c>
      <c r="BK225" s="177">
        <f>BK226</f>
        <v>0</v>
      </c>
    </row>
    <row r="226" spans="1:65" s="2" customFormat="1" ht="16.5" customHeight="1">
      <c r="A226" s="36"/>
      <c r="B226" s="37"/>
      <c r="C226" s="180" t="s">
        <v>1921</v>
      </c>
      <c r="D226" s="180" t="s">
        <v>234</v>
      </c>
      <c r="E226" s="181" t="s">
        <v>2749</v>
      </c>
      <c r="F226" s="182" t="s">
        <v>2750</v>
      </c>
      <c r="G226" s="183" t="s">
        <v>1291</v>
      </c>
      <c r="H226" s="184">
        <v>30</v>
      </c>
      <c r="I226" s="185"/>
      <c r="J226" s="186">
        <f>ROUND(I226*H226,2)</f>
        <v>0</v>
      </c>
      <c r="K226" s="182" t="s">
        <v>19</v>
      </c>
      <c r="L226" s="41"/>
      <c r="M226" s="261" t="s">
        <v>19</v>
      </c>
      <c r="N226" s="262" t="s">
        <v>40</v>
      </c>
      <c r="O226" s="259"/>
      <c r="P226" s="263">
        <f>O226*H226</f>
        <v>0</v>
      </c>
      <c r="Q226" s="263">
        <v>0</v>
      </c>
      <c r="R226" s="263">
        <f>Q226*H226</f>
        <v>0</v>
      </c>
      <c r="S226" s="263">
        <v>0</v>
      </c>
      <c r="T226" s="264">
        <f>S226*H226</f>
        <v>0</v>
      </c>
      <c r="U226" s="36"/>
      <c r="V226" s="36"/>
      <c r="W226" s="36"/>
      <c r="X226" s="36"/>
      <c r="Y226" s="36"/>
      <c r="Z226" s="36"/>
      <c r="AA226" s="36"/>
      <c r="AB226" s="36"/>
      <c r="AC226" s="36"/>
      <c r="AD226" s="36"/>
      <c r="AE226" s="36"/>
      <c r="AR226" s="191" t="s">
        <v>331</v>
      </c>
      <c r="AT226" s="191" t="s">
        <v>234</v>
      </c>
      <c r="AU226" s="191" t="s">
        <v>78</v>
      </c>
      <c r="AY226" s="19" t="s">
        <v>231</v>
      </c>
      <c r="BE226" s="192">
        <f>IF(N226="základní",J226,0)</f>
        <v>0</v>
      </c>
      <c r="BF226" s="192">
        <f>IF(N226="snížená",J226,0)</f>
        <v>0</v>
      </c>
      <c r="BG226" s="192">
        <f>IF(N226="zákl. přenesená",J226,0)</f>
        <v>0</v>
      </c>
      <c r="BH226" s="192">
        <f>IF(N226="sníž. přenesená",J226,0)</f>
        <v>0</v>
      </c>
      <c r="BI226" s="192">
        <f>IF(N226="nulová",J226,0)</f>
        <v>0</v>
      </c>
      <c r="BJ226" s="19" t="s">
        <v>76</v>
      </c>
      <c r="BK226" s="192">
        <f>ROUND(I226*H226,2)</f>
        <v>0</v>
      </c>
      <c r="BL226" s="19" t="s">
        <v>331</v>
      </c>
      <c r="BM226" s="191" t="s">
        <v>2751</v>
      </c>
    </row>
    <row r="227" spans="1:65" s="2" customFormat="1" ht="6.95" customHeight="1">
      <c r="A227" s="36"/>
      <c r="B227" s="49"/>
      <c r="C227" s="50"/>
      <c r="D227" s="50"/>
      <c r="E227" s="50"/>
      <c r="F227" s="50"/>
      <c r="G227" s="50"/>
      <c r="H227" s="50"/>
      <c r="I227" s="50"/>
      <c r="J227" s="50"/>
      <c r="K227" s="50"/>
      <c r="L227" s="41"/>
      <c r="M227" s="36"/>
      <c r="O227" s="36"/>
      <c r="P227" s="36"/>
      <c r="Q227" s="36"/>
      <c r="R227" s="36"/>
      <c r="S227" s="36"/>
      <c r="T227" s="36"/>
      <c r="U227" s="36"/>
      <c r="V227" s="36"/>
      <c r="W227" s="36"/>
      <c r="X227" s="36"/>
      <c r="Y227" s="36"/>
      <c r="Z227" s="36"/>
      <c r="AA227" s="36"/>
      <c r="AB227" s="36"/>
      <c r="AC227" s="36"/>
      <c r="AD227" s="36"/>
      <c r="AE227" s="36"/>
    </row>
  </sheetData>
  <sheetProtection algorithmName="SHA-512" hashValue="jgwKO8Rt+b3ZLoUd04lDkjZqUH1jffo0h7sZbMe2uXe7Fc8YGfi/E7QUFsxppmHpTe7jVUs6YRLGXTwDvrYLgA==" saltValue="cXVtmqfeZVaiVr6UFJivoGT68DmH/CPLcDa0cPtgRSskkGnPH6anDjOvvJxSnNo8vF9wPkfd93hdrmV+MSv8Iw==" spinCount="100000" sheet="1" objects="1" scenarios="1" formatColumns="0" formatRows="0" autoFilter="0"/>
  <autoFilter ref="C92:K226"/>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113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1229</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2752</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ROUND((SUM(BE96:BE172)),  2)</f>
        <v>0</v>
      </c>
      <c r="G35" s="36"/>
      <c r="H35" s="36"/>
      <c r="I35" s="126">
        <v>0.21</v>
      </c>
      <c r="J35" s="125">
        <f>ROUND(((SUM(BE96:BE172))*I35),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ROUND((SUM(BF96:BF172)),  2)</f>
        <v>0</v>
      </c>
      <c r="G36" s="36"/>
      <c r="H36" s="36"/>
      <c r="I36" s="126">
        <v>0.15</v>
      </c>
      <c r="J36" s="125">
        <f>ROUND(((SUM(BF96:BF172))*I36),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ROUND((SUM(BG96:BG172)),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ROUND((SUM(BH96:BH172)),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ROUND((SUM(BI96:BI172)),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1229</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06.4 - VZT</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J96</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2753</v>
      </c>
      <c r="E64" s="145"/>
      <c r="F64" s="145"/>
      <c r="G64" s="145"/>
      <c r="H64" s="145"/>
      <c r="I64" s="145"/>
      <c r="J64" s="146">
        <f>J97</f>
        <v>0</v>
      </c>
      <c r="K64" s="143"/>
      <c r="L64" s="147"/>
    </row>
    <row r="65" spans="1:31" s="10" customFormat="1" ht="19.899999999999999" customHeight="1">
      <c r="B65" s="148"/>
      <c r="C65" s="99"/>
      <c r="D65" s="149" t="s">
        <v>2754</v>
      </c>
      <c r="E65" s="150"/>
      <c r="F65" s="150"/>
      <c r="G65" s="150"/>
      <c r="H65" s="150"/>
      <c r="I65" s="150"/>
      <c r="J65" s="151">
        <f>J98</f>
        <v>0</v>
      </c>
      <c r="K65" s="99"/>
      <c r="L65" s="152"/>
    </row>
    <row r="66" spans="1:31" s="10" customFormat="1" ht="19.899999999999999" customHeight="1">
      <c r="B66" s="148"/>
      <c r="C66" s="99"/>
      <c r="D66" s="149" t="s">
        <v>2755</v>
      </c>
      <c r="E66" s="150"/>
      <c r="F66" s="150"/>
      <c r="G66" s="150"/>
      <c r="H66" s="150"/>
      <c r="I66" s="150"/>
      <c r="J66" s="151">
        <f>J121</f>
        <v>0</v>
      </c>
      <c r="K66" s="99"/>
      <c r="L66" s="152"/>
    </row>
    <row r="67" spans="1:31" s="10" customFormat="1" ht="19.899999999999999" customHeight="1">
      <c r="B67" s="148"/>
      <c r="C67" s="99"/>
      <c r="D67" s="149" t="s">
        <v>2756</v>
      </c>
      <c r="E67" s="150"/>
      <c r="F67" s="150"/>
      <c r="G67" s="150"/>
      <c r="H67" s="150"/>
      <c r="I67" s="150"/>
      <c r="J67" s="151">
        <f>J125</f>
        <v>0</v>
      </c>
      <c r="K67" s="99"/>
      <c r="L67" s="152"/>
    </row>
    <row r="68" spans="1:31" s="10" customFormat="1" ht="19.899999999999999" customHeight="1">
      <c r="B68" s="148"/>
      <c r="C68" s="99"/>
      <c r="D68" s="149" t="s">
        <v>2757</v>
      </c>
      <c r="E68" s="150"/>
      <c r="F68" s="150"/>
      <c r="G68" s="150"/>
      <c r="H68" s="150"/>
      <c r="I68" s="150"/>
      <c r="J68" s="151">
        <f>J129</f>
        <v>0</v>
      </c>
      <c r="K68" s="99"/>
      <c r="L68" s="152"/>
    </row>
    <row r="69" spans="1:31" s="10" customFormat="1" ht="19.899999999999999" customHeight="1">
      <c r="B69" s="148"/>
      <c r="C69" s="99"/>
      <c r="D69" s="149" t="s">
        <v>2758</v>
      </c>
      <c r="E69" s="150"/>
      <c r="F69" s="150"/>
      <c r="G69" s="150"/>
      <c r="H69" s="150"/>
      <c r="I69" s="150"/>
      <c r="J69" s="151">
        <f>J137</f>
        <v>0</v>
      </c>
      <c r="K69" s="99"/>
      <c r="L69" s="152"/>
    </row>
    <row r="70" spans="1:31" s="10" customFormat="1" ht="19.899999999999999" customHeight="1">
      <c r="B70" s="148"/>
      <c r="C70" s="99"/>
      <c r="D70" s="149" t="s">
        <v>2759</v>
      </c>
      <c r="E70" s="150"/>
      <c r="F70" s="150"/>
      <c r="G70" s="150"/>
      <c r="H70" s="150"/>
      <c r="I70" s="150"/>
      <c r="J70" s="151">
        <f>J148</f>
        <v>0</v>
      </c>
      <c r="K70" s="99"/>
      <c r="L70" s="152"/>
    </row>
    <row r="71" spans="1:31" s="10" customFormat="1" ht="19.899999999999999" customHeight="1">
      <c r="B71" s="148"/>
      <c r="C71" s="99"/>
      <c r="D71" s="149" t="s">
        <v>2760</v>
      </c>
      <c r="E71" s="150"/>
      <c r="F71" s="150"/>
      <c r="G71" s="150"/>
      <c r="H71" s="150"/>
      <c r="I71" s="150"/>
      <c r="J71" s="151">
        <f>J154</f>
        <v>0</v>
      </c>
      <c r="K71" s="99"/>
      <c r="L71" s="152"/>
    </row>
    <row r="72" spans="1:31" s="10" customFormat="1" ht="19.899999999999999" customHeight="1">
      <c r="B72" s="148"/>
      <c r="C72" s="99"/>
      <c r="D72" s="149" t="s">
        <v>2761</v>
      </c>
      <c r="E72" s="150"/>
      <c r="F72" s="150"/>
      <c r="G72" s="150"/>
      <c r="H72" s="150"/>
      <c r="I72" s="150"/>
      <c r="J72" s="151">
        <f>J158</f>
        <v>0</v>
      </c>
      <c r="K72" s="99"/>
      <c r="L72" s="152"/>
    </row>
    <row r="73" spans="1:31" s="10" customFormat="1" ht="19.899999999999999" customHeight="1">
      <c r="B73" s="148"/>
      <c r="C73" s="99"/>
      <c r="D73" s="149" t="s">
        <v>2762</v>
      </c>
      <c r="E73" s="150"/>
      <c r="F73" s="150"/>
      <c r="G73" s="150"/>
      <c r="H73" s="150"/>
      <c r="I73" s="150"/>
      <c r="J73" s="151">
        <f>J162</f>
        <v>0</v>
      </c>
      <c r="K73" s="99"/>
      <c r="L73" s="152"/>
    </row>
    <row r="74" spans="1:31" s="10" customFormat="1" ht="19.899999999999999" customHeight="1">
      <c r="B74" s="148"/>
      <c r="C74" s="99"/>
      <c r="D74" s="149" t="s">
        <v>2763</v>
      </c>
      <c r="E74" s="150"/>
      <c r="F74" s="150"/>
      <c r="G74" s="150"/>
      <c r="H74" s="150"/>
      <c r="I74" s="150"/>
      <c r="J74" s="151">
        <f>J166</f>
        <v>0</v>
      </c>
      <c r="K74" s="99"/>
      <c r="L74" s="152"/>
    </row>
    <row r="75" spans="1:31"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63" s="2" customFormat="1" ht="24.95" customHeight="1">
      <c r="A81" s="36"/>
      <c r="B81" s="37"/>
      <c r="C81" s="25" t="s">
        <v>216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63" s="2" customFormat="1" ht="16.5" customHeight="1">
      <c r="A84" s="36"/>
      <c r="B84" s="37"/>
      <c r="C84" s="38"/>
      <c r="D84" s="38"/>
      <c r="E84" s="418" t="str">
        <f>E7</f>
        <v>Park na Moravském náměstí v Brně</v>
      </c>
      <c r="F84" s="419"/>
      <c r="G84" s="419"/>
      <c r="H84" s="419"/>
      <c r="I84" s="38"/>
      <c r="J84" s="38"/>
      <c r="K84" s="38"/>
      <c r="L84" s="115"/>
      <c r="S84" s="36"/>
      <c r="T84" s="36"/>
      <c r="U84" s="36"/>
      <c r="V84" s="36"/>
      <c r="W84" s="36"/>
      <c r="X84" s="36"/>
      <c r="Y84" s="36"/>
      <c r="Z84" s="36"/>
      <c r="AA84" s="36"/>
      <c r="AB84" s="36"/>
      <c r="AC84" s="36"/>
      <c r="AD84" s="36"/>
      <c r="AE84" s="36"/>
    </row>
    <row r="85" spans="1:63" s="1" customFormat="1" ht="12" customHeight="1">
      <c r="B85" s="23"/>
      <c r="C85" s="31" t="s">
        <v>200</v>
      </c>
      <c r="D85" s="24"/>
      <c r="E85" s="24"/>
      <c r="F85" s="24"/>
      <c r="G85" s="24"/>
      <c r="H85" s="24"/>
      <c r="I85" s="24"/>
      <c r="J85" s="24"/>
      <c r="K85" s="24"/>
      <c r="L85" s="22"/>
    </row>
    <row r="86" spans="1:63" s="2" customFormat="1" ht="16.5" customHeight="1">
      <c r="A86" s="36"/>
      <c r="B86" s="37"/>
      <c r="C86" s="38"/>
      <c r="D86" s="38"/>
      <c r="E86" s="418" t="s">
        <v>1229</v>
      </c>
      <c r="F86" s="420"/>
      <c r="G86" s="420"/>
      <c r="H86" s="42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202</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2" t="str">
        <f>E11</f>
        <v>06.4 - VZT</v>
      </c>
      <c r="F88" s="420"/>
      <c r="G88" s="420"/>
      <c r="H88" s="42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F14</f>
        <v xml:space="preserve"> </v>
      </c>
      <c r="G90" s="38"/>
      <c r="H90" s="38"/>
      <c r="I90" s="31" t="s">
        <v>23</v>
      </c>
      <c r="J90" s="61" t="str">
        <f>IF(J14="","",J14)</f>
        <v>28. 5. 2021</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E17</f>
        <v xml:space="preserve"> </v>
      </c>
      <c r="G92" s="38"/>
      <c r="H92" s="38"/>
      <c r="I92" s="31" t="s">
        <v>30</v>
      </c>
      <c r="J92" s="34" t="str">
        <f>E23</f>
        <v xml:space="preserve"> </v>
      </c>
      <c r="K92" s="38"/>
      <c r="L92" s="115"/>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IF(E20="","",E20)</f>
        <v>Vyplň údaj</v>
      </c>
      <c r="G93" s="38"/>
      <c r="H93" s="38"/>
      <c r="I93" s="31" t="s">
        <v>32</v>
      </c>
      <c r="J93" s="34" t="str">
        <f>E26</f>
        <v xml:space="preserve"> </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217</v>
      </c>
      <c r="D95" s="156" t="s">
        <v>54</v>
      </c>
      <c r="E95" s="156" t="s">
        <v>50</v>
      </c>
      <c r="F95" s="156" t="s">
        <v>51</v>
      </c>
      <c r="G95" s="156" t="s">
        <v>218</v>
      </c>
      <c r="H95" s="156" t="s">
        <v>219</v>
      </c>
      <c r="I95" s="156" t="s">
        <v>220</v>
      </c>
      <c r="J95" s="156" t="s">
        <v>206</v>
      </c>
      <c r="K95" s="157" t="s">
        <v>221</v>
      </c>
      <c r="L95" s="158"/>
      <c r="M95" s="70" t="s">
        <v>19</v>
      </c>
      <c r="N95" s="71" t="s">
        <v>39</v>
      </c>
      <c r="O95" s="71" t="s">
        <v>222</v>
      </c>
      <c r="P95" s="71" t="s">
        <v>223</v>
      </c>
      <c r="Q95" s="71" t="s">
        <v>224</v>
      </c>
      <c r="R95" s="71" t="s">
        <v>225</v>
      </c>
      <c r="S95" s="71" t="s">
        <v>226</v>
      </c>
      <c r="T95" s="72" t="s">
        <v>227</v>
      </c>
      <c r="U95" s="153"/>
      <c r="V95" s="153"/>
      <c r="W95" s="153"/>
      <c r="X95" s="153"/>
      <c r="Y95" s="153"/>
      <c r="Z95" s="153"/>
      <c r="AA95" s="153"/>
      <c r="AB95" s="153"/>
      <c r="AC95" s="153"/>
      <c r="AD95" s="153"/>
      <c r="AE95" s="153"/>
    </row>
    <row r="96" spans="1:63" s="2" customFormat="1" ht="22.9" customHeight="1">
      <c r="A96" s="36"/>
      <c r="B96" s="37"/>
      <c r="C96" s="77" t="s">
        <v>228</v>
      </c>
      <c r="D96" s="38"/>
      <c r="E96" s="38"/>
      <c r="F96" s="38"/>
      <c r="G96" s="38"/>
      <c r="H96" s="38"/>
      <c r="I96" s="38"/>
      <c r="J96" s="159">
        <f>BK96</f>
        <v>0</v>
      </c>
      <c r="K96" s="38"/>
      <c r="L96" s="41"/>
      <c r="M96" s="73"/>
      <c r="N96" s="160"/>
      <c r="O96" s="74"/>
      <c r="P96" s="161">
        <f>P97</f>
        <v>0</v>
      </c>
      <c r="Q96" s="74"/>
      <c r="R96" s="161">
        <f>R97</f>
        <v>0</v>
      </c>
      <c r="S96" s="74"/>
      <c r="T96" s="162">
        <f>T97</f>
        <v>0</v>
      </c>
      <c r="U96" s="36"/>
      <c r="V96" s="36"/>
      <c r="W96" s="36"/>
      <c r="X96" s="36"/>
      <c r="Y96" s="36"/>
      <c r="Z96" s="36"/>
      <c r="AA96" s="36"/>
      <c r="AB96" s="36"/>
      <c r="AC96" s="36"/>
      <c r="AD96" s="36"/>
      <c r="AE96" s="36"/>
      <c r="AT96" s="19" t="s">
        <v>68</v>
      </c>
      <c r="AU96" s="19" t="s">
        <v>207</v>
      </c>
      <c r="BK96" s="163">
        <f>BK97</f>
        <v>0</v>
      </c>
    </row>
    <row r="97" spans="1:65" s="12" customFormat="1" ht="25.9" customHeight="1">
      <c r="B97" s="164"/>
      <c r="C97" s="165"/>
      <c r="D97" s="166" t="s">
        <v>68</v>
      </c>
      <c r="E97" s="167" t="s">
        <v>2764</v>
      </c>
      <c r="F97" s="167" t="s">
        <v>2765</v>
      </c>
      <c r="G97" s="165"/>
      <c r="H97" s="165"/>
      <c r="I97" s="168"/>
      <c r="J97" s="169">
        <f>BK97</f>
        <v>0</v>
      </c>
      <c r="K97" s="165"/>
      <c r="L97" s="170"/>
      <c r="M97" s="171"/>
      <c r="N97" s="172"/>
      <c r="O97" s="172"/>
      <c r="P97" s="173">
        <f>P98+P121+P125+P129+P137+P148+P154+P158+P162+P166</f>
        <v>0</v>
      </c>
      <c r="Q97" s="172"/>
      <c r="R97" s="173">
        <f>R98+R121+R125+R129+R137+R148+R154+R158+R162+R166</f>
        <v>0</v>
      </c>
      <c r="S97" s="172"/>
      <c r="T97" s="174">
        <f>T98+T121+T125+T129+T137+T148+T154+T158+T162+T166</f>
        <v>0</v>
      </c>
      <c r="AR97" s="175" t="s">
        <v>119</v>
      </c>
      <c r="AT97" s="176" t="s">
        <v>68</v>
      </c>
      <c r="AU97" s="176" t="s">
        <v>69</v>
      </c>
      <c r="AY97" s="175" t="s">
        <v>231</v>
      </c>
      <c r="BK97" s="177">
        <f>BK98+BK121+BK125+BK129+BK137+BK148+BK154+BK158+BK162+BK166</f>
        <v>0</v>
      </c>
    </row>
    <row r="98" spans="1:65" s="12" customFormat="1" ht="22.9" customHeight="1">
      <c r="B98" s="164"/>
      <c r="C98" s="165"/>
      <c r="D98" s="166" t="s">
        <v>68</v>
      </c>
      <c r="E98" s="178" t="s">
        <v>1797</v>
      </c>
      <c r="F98" s="178" t="s">
        <v>2766</v>
      </c>
      <c r="G98" s="165"/>
      <c r="H98" s="165"/>
      <c r="I98" s="168"/>
      <c r="J98" s="179">
        <f>BK98</f>
        <v>0</v>
      </c>
      <c r="K98" s="165"/>
      <c r="L98" s="170"/>
      <c r="M98" s="171"/>
      <c r="N98" s="172"/>
      <c r="O98" s="172"/>
      <c r="P98" s="173">
        <f>SUM(P99:P120)</f>
        <v>0</v>
      </c>
      <c r="Q98" s="172"/>
      <c r="R98" s="173">
        <f>SUM(R99:R120)</f>
        <v>0</v>
      </c>
      <c r="S98" s="172"/>
      <c r="T98" s="174">
        <f>SUM(T99:T120)</f>
        <v>0</v>
      </c>
      <c r="AR98" s="175" t="s">
        <v>119</v>
      </c>
      <c r="AT98" s="176" t="s">
        <v>68</v>
      </c>
      <c r="AU98" s="176" t="s">
        <v>76</v>
      </c>
      <c r="AY98" s="175" t="s">
        <v>231</v>
      </c>
      <c r="BK98" s="177">
        <f>SUM(BK99:BK120)</f>
        <v>0</v>
      </c>
    </row>
    <row r="99" spans="1:65" s="2" customFormat="1" ht="101.25" customHeight="1">
      <c r="A99" s="36"/>
      <c r="B99" s="37"/>
      <c r="C99" s="180" t="s">
        <v>76</v>
      </c>
      <c r="D99" s="180" t="s">
        <v>234</v>
      </c>
      <c r="E99" s="181" t="s">
        <v>2767</v>
      </c>
      <c r="F99" s="182" t="s">
        <v>2768</v>
      </c>
      <c r="G99" s="183" t="s">
        <v>237</v>
      </c>
      <c r="H99" s="184">
        <v>1</v>
      </c>
      <c r="I99" s="185"/>
      <c r="J99" s="186">
        <f t="shared" ref="J99:J120" si="0">ROUND(I99*H99,2)</f>
        <v>0</v>
      </c>
      <c r="K99" s="182" t="s">
        <v>19</v>
      </c>
      <c r="L99" s="41"/>
      <c r="M99" s="187" t="s">
        <v>19</v>
      </c>
      <c r="N99" s="188" t="s">
        <v>40</v>
      </c>
      <c r="O99" s="66"/>
      <c r="P99" s="189">
        <f t="shared" ref="P99:P120" si="1">O99*H99</f>
        <v>0</v>
      </c>
      <c r="Q99" s="189">
        <v>0</v>
      </c>
      <c r="R99" s="189">
        <f t="shared" ref="R99:R120" si="2">Q99*H99</f>
        <v>0</v>
      </c>
      <c r="S99" s="189">
        <v>0</v>
      </c>
      <c r="T99" s="190">
        <f t="shared" ref="T99:T120" si="3">S99*H99</f>
        <v>0</v>
      </c>
      <c r="U99" s="36"/>
      <c r="V99" s="36"/>
      <c r="W99" s="36"/>
      <c r="X99" s="36"/>
      <c r="Y99" s="36"/>
      <c r="Z99" s="36"/>
      <c r="AA99" s="36"/>
      <c r="AB99" s="36"/>
      <c r="AC99" s="36"/>
      <c r="AD99" s="36"/>
      <c r="AE99" s="36"/>
      <c r="AR99" s="191" t="s">
        <v>1610</v>
      </c>
      <c r="AT99" s="191" t="s">
        <v>234</v>
      </c>
      <c r="AU99" s="191" t="s">
        <v>78</v>
      </c>
      <c r="AY99" s="19" t="s">
        <v>231</v>
      </c>
      <c r="BE99" s="192">
        <f t="shared" ref="BE99:BE120" si="4">IF(N99="základní",J99,0)</f>
        <v>0</v>
      </c>
      <c r="BF99" s="192">
        <f t="shared" ref="BF99:BF120" si="5">IF(N99="snížená",J99,0)</f>
        <v>0</v>
      </c>
      <c r="BG99" s="192">
        <f t="shared" ref="BG99:BG120" si="6">IF(N99="zákl. přenesená",J99,0)</f>
        <v>0</v>
      </c>
      <c r="BH99" s="192">
        <f t="shared" ref="BH99:BH120" si="7">IF(N99="sníž. přenesená",J99,0)</f>
        <v>0</v>
      </c>
      <c r="BI99" s="192">
        <f t="shared" ref="BI99:BI120" si="8">IF(N99="nulová",J99,0)</f>
        <v>0</v>
      </c>
      <c r="BJ99" s="19" t="s">
        <v>76</v>
      </c>
      <c r="BK99" s="192">
        <f t="shared" ref="BK99:BK120" si="9">ROUND(I99*H99,2)</f>
        <v>0</v>
      </c>
      <c r="BL99" s="19" t="s">
        <v>1610</v>
      </c>
      <c r="BM99" s="191" t="s">
        <v>78</v>
      </c>
    </row>
    <row r="100" spans="1:65" s="2" customFormat="1" ht="24.2" customHeight="1">
      <c r="A100" s="36"/>
      <c r="B100" s="37"/>
      <c r="C100" s="180" t="s">
        <v>78</v>
      </c>
      <c r="D100" s="180" t="s">
        <v>234</v>
      </c>
      <c r="E100" s="181" t="s">
        <v>2769</v>
      </c>
      <c r="F100" s="182" t="s">
        <v>2770</v>
      </c>
      <c r="G100" s="183" t="s">
        <v>2771</v>
      </c>
      <c r="H100" s="184">
        <v>1</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1610</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238</v>
      </c>
    </row>
    <row r="101" spans="1:65" s="2" customFormat="1" ht="16.5" customHeight="1">
      <c r="A101" s="36"/>
      <c r="B101" s="37"/>
      <c r="C101" s="180" t="s">
        <v>119</v>
      </c>
      <c r="D101" s="180" t="s">
        <v>234</v>
      </c>
      <c r="E101" s="181" t="s">
        <v>2772</v>
      </c>
      <c r="F101" s="182" t="s">
        <v>2773</v>
      </c>
      <c r="G101" s="183" t="s">
        <v>2771</v>
      </c>
      <c r="H101" s="184">
        <v>1</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275</v>
      </c>
    </row>
    <row r="102" spans="1:65" s="2" customFormat="1" ht="16.5" customHeight="1">
      <c r="A102" s="36"/>
      <c r="B102" s="37"/>
      <c r="C102" s="180" t="s">
        <v>238</v>
      </c>
      <c r="D102" s="180" t="s">
        <v>234</v>
      </c>
      <c r="E102" s="181" t="s">
        <v>2774</v>
      </c>
      <c r="F102" s="182" t="s">
        <v>2775</v>
      </c>
      <c r="G102" s="183" t="s">
        <v>2771</v>
      </c>
      <c r="H102" s="184">
        <v>2</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287</v>
      </c>
    </row>
    <row r="103" spans="1:65" s="2" customFormat="1" ht="16.5" customHeight="1">
      <c r="A103" s="36"/>
      <c r="B103" s="37"/>
      <c r="C103" s="180" t="s">
        <v>269</v>
      </c>
      <c r="D103" s="180" t="s">
        <v>234</v>
      </c>
      <c r="E103" s="181" t="s">
        <v>2776</v>
      </c>
      <c r="F103" s="182" t="s">
        <v>2777</v>
      </c>
      <c r="G103" s="183" t="s">
        <v>2771</v>
      </c>
      <c r="H103" s="184">
        <v>4</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145</v>
      </c>
    </row>
    <row r="104" spans="1:65" s="2" customFormat="1" ht="16.5" customHeight="1">
      <c r="A104" s="36"/>
      <c r="B104" s="37"/>
      <c r="C104" s="180" t="s">
        <v>275</v>
      </c>
      <c r="D104" s="180" t="s">
        <v>234</v>
      </c>
      <c r="E104" s="181" t="s">
        <v>2778</v>
      </c>
      <c r="F104" s="182" t="s">
        <v>2779</v>
      </c>
      <c r="G104" s="183" t="s">
        <v>2771</v>
      </c>
      <c r="H104" s="184">
        <v>1</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311</v>
      </c>
    </row>
    <row r="105" spans="1:65" s="2" customFormat="1" ht="24.2" customHeight="1">
      <c r="A105" s="36"/>
      <c r="B105" s="37"/>
      <c r="C105" s="180" t="s">
        <v>282</v>
      </c>
      <c r="D105" s="180" t="s">
        <v>234</v>
      </c>
      <c r="E105" s="181" t="s">
        <v>2780</v>
      </c>
      <c r="F105" s="182" t="s">
        <v>2781</v>
      </c>
      <c r="G105" s="183" t="s">
        <v>2771</v>
      </c>
      <c r="H105" s="184">
        <v>2</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1610</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321</v>
      </c>
    </row>
    <row r="106" spans="1:65" s="2" customFormat="1" ht="24.2" customHeight="1">
      <c r="A106" s="36"/>
      <c r="B106" s="37"/>
      <c r="C106" s="180" t="s">
        <v>287</v>
      </c>
      <c r="D106" s="180" t="s">
        <v>234</v>
      </c>
      <c r="E106" s="181" t="s">
        <v>2782</v>
      </c>
      <c r="F106" s="182" t="s">
        <v>2783</v>
      </c>
      <c r="G106" s="183" t="s">
        <v>2771</v>
      </c>
      <c r="H106" s="184">
        <v>2</v>
      </c>
      <c r="I106" s="185"/>
      <c r="J106" s="186">
        <f t="shared" si="0"/>
        <v>0</v>
      </c>
      <c r="K106" s="182" t="s">
        <v>19</v>
      </c>
      <c r="L106" s="41"/>
      <c r="M106" s="187" t="s">
        <v>19</v>
      </c>
      <c r="N106" s="188"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1610</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331</v>
      </c>
    </row>
    <row r="107" spans="1:65" s="2" customFormat="1" ht="24.2" customHeight="1">
      <c r="A107" s="36"/>
      <c r="B107" s="37"/>
      <c r="C107" s="180" t="s">
        <v>294</v>
      </c>
      <c r="D107" s="180" t="s">
        <v>234</v>
      </c>
      <c r="E107" s="181" t="s">
        <v>2784</v>
      </c>
      <c r="F107" s="182" t="s">
        <v>2785</v>
      </c>
      <c r="G107" s="183" t="s">
        <v>2771</v>
      </c>
      <c r="H107" s="184">
        <v>4</v>
      </c>
      <c r="I107" s="185"/>
      <c r="J107" s="186">
        <f t="shared" si="0"/>
        <v>0</v>
      </c>
      <c r="K107" s="182" t="s">
        <v>19</v>
      </c>
      <c r="L107" s="41"/>
      <c r="M107" s="187" t="s">
        <v>19</v>
      </c>
      <c r="N107" s="188"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1610</v>
      </c>
      <c r="AT107" s="191" t="s">
        <v>234</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339</v>
      </c>
    </row>
    <row r="108" spans="1:65" s="2" customFormat="1" ht="21.75" customHeight="1">
      <c r="A108" s="36"/>
      <c r="B108" s="37"/>
      <c r="C108" s="180" t="s">
        <v>145</v>
      </c>
      <c r="D108" s="180" t="s">
        <v>234</v>
      </c>
      <c r="E108" s="181" t="s">
        <v>2786</v>
      </c>
      <c r="F108" s="182" t="s">
        <v>2787</v>
      </c>
      <c r="G108" s="183" t="s">
        <v>2771</v>
      </c>
      <c r="H108" s="184">
        <v>2</v>
      </c>
      <c r="I108" s="185"/>
      <c r="J108" s="186">
        <f t="shared" si="0"/>
        <v>0</v>
      </c>
      <c r="K108" s="182" t="s">
        <v>19</v>
      </c>
      <c r="L108" s="41"/>
      <c r="M108" s="187" t="s">
        <v>19</v>
      </c>
      <c r="N108" s="188"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1610</v>
      </c>
      <c r="AT108" s="191" t="s">
        <v>234</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353</v>
      </c>
    </row>
    <row r="109" spans="1:65" s="2" customFormat="1" ht="24.2" customHeight="1">
      <c r="A109" s="36"/>
      <c r="B109" s="37"/>
      <c r="C109" s="180" t="s">
        <v>154</v>
      </c>
      <c r="D109" s="180" t="s">
        <v>234</v>
      </c>
      <c r="E109" s="181" t="s">
        <v>2788</v>
      </c>
      <c r="F109" s="182" t="s">
        <v>2789</v>
      </c>
      <c r="G109" s="183" t="s">
        <v>2771</v>
      </c>
      <c r="H109" s="184">
        <v>2</v>
      </c>
      <c r="I109" s="185"/>
      <c r="J109" s="186">
        <f t="shared" si="0"/>
        <v>0</v>
      </c>
      <c r="K109" s="182" t="s">
        <v>19</v>
      </c>
      <c r="L109" s="41"/>
      <c r="M109" s="187" t="s">
        <v>19</v>
      </c>
      <c r="N109" s="188"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1610</v>
      </c>
      <c r="AT109" s="191" t="s">
        <v>234</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373</v>
      </c>
    </row>
    <row r="110" spans="1:65" s="2" customFormat="1" ht="24.2" customHeight="1">
      <c r="A110" s="36"/>
      <c r="B110" s="37"/>
      <c r="C110" s="180" t="s">
        <v>311</v>
      </c>
      <c r="D110" s="180" t="s">
        <v>234</v>
      </c>
      <c r="E110" s="181" t="s">
        <v>2790</v>
      </c>
      <c r="F110" s="182" t="s">
        <v>2791</v>
      </c>
      <c r="G110" s="183" t="s">
        <v>2771</v>
      </c>
      <c r="H110" s="184">
        <v>2</v>
      </c>
      <c r="I110" s="185"/>
      <c r="J110" s="186">
        <f t="shared" si="0"/>
        <v>0</v>
      </c>
      <c r="K110" s="182" t="s">
        <v>19</v>
      </c>
      <c r="L110" s="41"/>
      <c r="M110" s="187" t="s">
        <v>19</v>
      </c>
      <c r="N110" s="188"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1610</v>
      </c>
      <c r="AT110" s="191" t="s">
        <v>234</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384</v>
      </c>
    </row>
    <row r="111" spans="1:65" s="2" customFormat="1" ht="49.15" customHeight="1">
      <c r="A111" s="36"/>
      <c r="B111" s="37"/>
      <c r="C111" s="180" t="s">
        <v>316</v>
      </c>
      <c r="D111" s="180" t="s">
        <v>234</v>
      </c>
      <c r="E111" s="181" t="s">
        <v>2792</v>
      </c>
      <c r="F111" s="182" t="s">
        <v>2793</v>
      </c>
      <c r="G111" s="183" t="s">
        <v>2771</v>
      </c>
      <c r="H111" s="184">
        <v>1</v>
      </c>
      <c r="I111" s="185"/>
      <c r="J111" s="186">
        <f t="shared" si="0"/>
        <v>0</v>
      </c>
      <c r="K111" s="182" t="s">
        <v>19</v>
      </c>
      <c r="L111" s="41"/>
      <c r="M111" s="187" t="s">
        <v>19</v>
      </c>
      <c r="N111" s="188"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1610</v>
      </c>
      <c r="AT111" s="191" t="s">
        <v>234</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391</v>
      </c>
    </row>
    <row r="112" spans="1:65" s="2" customFormat="1" ht="49.15" customHeight="1">
      <c r="A112" s="36"/>
      <c r="B112" s="37"/>
      <c r="C112" s="180" t="s">
        <v>321</v>
      </c>
      <c r="D112" s="180" t="s">
        <v>234</v>
      </c>
      <c r="E112" s="181" t="s">
        <v>2794</v>
      </c>
      <c r="F112" s="182" t="s">
        <v>2795</v>
      </c>
      <c r="G112" s="183" t="s">
        <v>2771</v>
      </c>
      <c r="H112" s="184">
        <v>1</v>
      </c>
      <c r="I112" s="185"/>
      <c r="J112" s="186">
        <f t="shared" si="0"/>
        <v>0</v>
      </c>
      <c r="K112" s="182" t="s">
        <v>19</v>
      </c>
      <c r="L112" s="41"/>
      <c r="M112" s="187" t="s">
        <v>19</v>
      </c>
      <c r="N112" s="188"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1610</v>
      </c>
      <c r="AT112" s="191" t="s">
        <v>234</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401</v>
      </c>
    </row>
    <row r="113" spans="1:65" s="2" customFormat="1" ht="49.15" customHeight="1">
      <c r="A113" s="36"/>
      <c r="B113" s="37"/>
      <c r="C113" s="180" t="s">
        <v>8</v>
      </c>
      <c r="D113" s="180" t="s">
        <v>234</v>
      </c>
      <c r="E113" s="181" t="s">
        <v>2796</v>
      </c>
      <c r="F113" s="182" t="s">
        <v>2797</v>
      </c>
      <c r="G113" s="183" t="s">
        <v>2771</v>
      </c>
      <c r="H113" s="184">
        <v>1</v>
      </c>
      <c r="I113" s="185"/>
      <c r="J113" s="186">
        <f t="shared" si="0"/>
        <v>0</v>
      </c>
      <c r="K113" s="182" t="s">
        <v>19</v>
      </c>
      <c r="L113" s="41"/>
      <c r="M113" s="187" t="s">
        <v>19</v>
      </c>
      <c r="N113" s="188"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1610</v>
      </c>
      <c r="AT113" s="191" t="s">
        <v>234</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412</v>
      </c>
    </row>
    <row r="114" spans="1:65" s="2" customFormat="1" ht="33" customHeight="1">
      <c r="A114" s="36"/>
      <c r="B114" s="37"/>
      <c r="C114" s="180" t="s">
        <v>331</v>
      </c>
      <c r="D114" s="180" t="s">
        <v>234</v>
      </c>
      <c r="E114" s="181" t="s">
        <v>2798</v>
      </c>
      <c r="F114" s="182" t="s">
        <v>2799</v>
      </c>
      <c r="G114" s="183" t="s">
        <v>2800</v>
      </c>
      <c r="H114" s="184">
        <v>10</v>
      </c>
      <c r="I114" s="185"/>
      <c r="J114" s="186">
        <f t="shared" si="0"/>
        <v>0</v>
      </c>
      <c r="K114" s="182" t="s">
        <v>19</v>
      </c>
      <c r="L114" s="41"/>
      <c r="M114" s="187" t="s">
        <v>19</v>
      </c>
      <c r="N114" s="188"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1610</v>
      </c>
      <c r="AT114" s="191" t="s">
        <v>234</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423</v>
      </c>
    </row>
    <row r="115" spans="1:65" s="2" customFormat="1" ht="33" customHeight="1">
      <c r="A115" s="36"/>
      <c r="B115" s="37"/>
      <c r="C115" s="180" t="s">
        <v>335</v>
      </c>
      <c r="D115" s="180" t="s">
        <v>234</v>
      </c>
      <c r="E115" s="181" t="s">
        <v>2801</v>
      </c>
      <c r="F115" s="182" t="s">
        <v>2802</v>
      </c>
      <c r="G115" s="183" t="s">
        <v>2800</v>
      </c>
      <c r="H115" s="184">
        <v>12</v>
      </c>
      <c r="I115" s="185"/>
      <c r="J115" s="186">
        <f t="shared" si="0"/>
        <v>0</v>
      </c>
      <c r="K115" s="182" t="s">
        <v>19</v>
      </c>
      <c r="L115" s="41"/>
      <c r="M115" s="187" t="s">
        <v>19</v>
      </c>
      <c r="N115" s="188"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1610</v>
      </c>
      <c r="AT115" s="191" t="s">
        <v>234</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434</v>
      </c>
    </row>
    <row r="116" spans="1:65" s="2" customFormat="1" ht="33" customHeight="1">
      <c r="A116" s="36"/>
      <c r="B116" s="37"/>
      <c r="C116" s="180" t="s">
        <v>339</v>
      </c>
      <c r="D116" s="180" t="s">
        <v>234</v>
      </c>
      <c r="E116" s="181" t="s">
        <v>2803</v>
      </c>
      <c r="F116" s="182" t="s">
        <v>2804</v>
      </c>
      <c r="G116" s="183" t="s">
        <v>2800</v>
      </c>
      <c r="H116" s="184">
        <v>19</v>
      </c>
      <c r="I116" s="185"/>
      <c r="J116" s="186">
        <f t="shared" si="0"/>
        <v>0</v>
      </c>
      <c r="K116" s="182" t="s">
        <v>19</v>
      </c>
      <c r="L116" s="41"/>
      <c r="M116" s="187" t="s">
        <v>19</v>
      </c>
      <c r="N116" s="188" t="s">
        <v>40</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1610</v>
      </c>
      <c r="AT116" s="191" t="s">
        <v>234</v>
      </c>
      <c r="AU116" s="191" t="s">
        <v>78</v>
      </c>
      <c r="AY116" s="19" t="s">
        <v>231</v>
      </c>
      <c r="BE116" s="192">
        <f t="shared" si="4"/>
        <v>0</v>
      </c>
      <c r="BF116" s="192">
        <f t="shared" si="5"/>
        <v>0</v>
      </c>
      <c r="BG116" s="192">
        <f t="shared" si="6"/>
        <v>0</v>
      </c>
      <c r="BH116" s="192">
        <f t="shared" si="7"/>
        <v>0</v>
      </c>
      <c r="BI116" s="192">
        <f t="shared" si="8"/>
        <v>0</v>
      </c>
      <c r="BJ116" s="19" t="s">
        <v>76</v>
      </c>
      <c r="BK116" s="192">
        <f t="shared" si="9"/>
        <v>0</v>
      </c>
      <c r="BL116" s="19" t="s">
        <v>1610</v>
      </c>
      <c r="BM116" s="191" t="s">
        <v>825</v>
      </c>
    </row>
    <row r="117" spans="1:65" s="2" customFormat="1" ht="24.2" customHeight="1">
      <c r="A117" s="36"/>
      <c r="B117" s="37"/>
      <c r="C117" s="180" t="s">
        <v>347</v>
      </c>
      <c r="D117" s="180" t="s">
        <v>234</v>
      </c>
      <c r="E117" s="181" t="s">
        <v>2805</v>
      </c>
      <c r="F117" s="182" t="s">
        <v>2806</v>
      </c>
      <c r="G117" s="183" t="s">
        <v>2800</v>
      </c>
      <c r="H117" s="184">
        <v>12</v>
      </c>
      <c r="I117" s="185"/>
      <c r="J117" s="186">
        <f t="shared" si="0"/>
        <v>0</v>
      </c>
      <c r="K117" s="182" t="s">
        <v>19</v>
      </c>
      <c r="L117" s="41"/>
      <c r="M117" s="187" t="s">
        <v>19</v>
      </c>
      <c r="N117" s="188" t="s">
        <v>40</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1610</v>
      </c>
      <c r="AT117" s="191" t="s">
        <v>234</v>
      </c>
      <c r="AU117" s="191" t="s">
        <v>78</v>
      </c>
      <c r="AY117" s="19" t="s">
        <v>231</v>
      </c>
      <c r="BE117" s="192">
        <f t="shared" si="4"/>
        <v>0</v>
      </c>
      <c r="BF117" s="192">
        <f t="shared" si="5"/>
        <v>0</v>
      </c>
      <c r="BG117" s="192">
        <f t="shared" si="6"/>
        <v>0</v>
      </c>
      <c r="BH117" s="192">
        <f t="shared" si="7"/>
        <v>0</v>
      </c>
      <c r="BI117" s="192">
        <f t="shared" si="8"/>
        <v>0</v>
      </c>
      <c r="BJ117" s="19" t="s">
        <v>76</v>
      </c>
      <c r="BK117" s="192">
        <f t="shared" si="9"/>
        <v>0</v>
      </c>
      <c r="BL117" s="19" t="s">
        <v>1610</v>
      </c>
      <c r="BM117" s="191" t="s">
        <v>839</v>
      </c>
    </row>
    <row r="118" spans="1:65" s="2" customFormat="1" ht="24.2" customHeight="1">
      <c r="A118" s="36"/>
      <c r="B118" s="37"/>
      <c r="C118" s="180" t="s">
        <v>353</v>
      </c>
      <c r="D118" s="180" t="s">
        <v>234</v>
      </c>
      <c r="E118" s="181" t="s">
        <v>2807</v>
      </c>
      <c r="F118" s="182" t="s">
        <v>2808</v>
      </c>
      <c r="G118" s="183" t="s">
        <v>2800</v>
      </c>
      <c r="H118" s="184">
        <v>6</v>
      </c>
      <c r="I118" s="185"/>
      <c r="J118" s="186">
        <f t="shared" si="0"/>
        <v>0</v>
      </c>
      <c r="K118" s="182" t="s">
        <v>19</v>
      </c>
      <c r="L118" s="41"/>
      <c r="M118" s="187" t="s">
        <v>19</v>
      </c>
      <c r="N118" s="188" t="s">
        <v>40</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1610</v>
      </c>
      <c r="AT118" s="191" t="s">
        <v>234</v>
      </c>
      <c r="AU118" s="191" t="s">
        <v>78</v>
      </c>
      <c r="AY118" s="19" t="s">
        <v>231</v>
      </c>
      <c r="BE118" s="192">
        <f t="shared" si="4"/>
        <v>0</v>
      </c>
      <c r="BF118" s="192">
        <f t="shared" si="5"/>
        <v>0</v>
      </c>
      <c r="BG118" s="192">
        <f t="shared" si="6"/>
        <v>0</v>
      </c>
      <c r="BH118" s="192">
        <f t="shared" si="7"/>
        <v>0</v>
      </c>
      <c r="BI118" s="192">
        <f t="shared" si="8"/>
        <v>0</v>
      </c>
      <c r="BJ118" s="19" t="s">
        <v>76</v>
      </c>
      <c r="BK118" s="192">
        <f t="shared" si="9"/>
        <v>0</v>
      </c>
      <c r="BL118" s="19" t="s">
        <v>1610</v>
      </c>
      <c r="BM118" s="191" t="s">
        <v>849</v>
      </c>
    </row>
    <row r="119" spans="1:65" s="2" customFormat="1" ht="24.2" customHeight="1">
      <c r="A119" s="36"/>
      <c r="B119" s="37"/>
      <c r="C119" s="180" t="s">
        <v>7</v>
      </c>
      <c r="D119" s="180" t="s">
        <v>234</v>
      </c>
      <c r="E119" s="181" t="s">
        <v>2809</v>
      </c>
      <c r="F119" s="182" t="s">
        <v>2810</v>
      </c>
      <c r="G119" s="183" t="s">
        <v>243</v>
      </c>
      <c r="H119" s="184">
        <v>34</v>
      </c>
      <c r="I119" s="185"/>
      <c r="J119" s="186">
        <f t="shared" si="0"/>
        <v>0</v>
      </c>
      <c r="K119" s="182" t="s">
        <v>19</v>
      </c>
      <c r="L119" s="41"/>
      <c r="M119" s="187" t="s">
        <v>19</v>
      </c>
      <c r="N119" s="188" t="s">
        <v>40</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1610</v>
      </c>
      <c r="AT119" s="191" t="s">
        <v>234</v>
      </c>
      <c r="AU119" s="191" t="s">
        <v>78</v>
      </c>
      <c r="AY119" s="19" t="s">
        <v>231</v>
      </c>
      <c r="BE119" s="192">
        <f t="shared" si="4"/>
        <v>0</v>
      </c>
      <c r="BF119" s="192">
        <f t="shared" si="5"/>
        <v>0</v>
      </c>
      <c r="BG119" s="192">
        <f t="shared" si="6"/>
        <v>0</v>
      </c>
      <c r="BH119" s="192">
        <f t="shared" si="7"/>
        <v>0</v>
      </c>
      <c r="BI119" s="192">
        <f t="shared" si="8"/>
        <v>0</v>
      </c>
      <c r="BJ119" s="19" t="s">
        <v>76</v>
      </c>
      <c r="BK119" s="192">
        <f t="shared" si="9"/>
        <v>0</v>
      </c>
      <c r="BL119" s="19" t="s">
        <v>1610</v>
      </c>
      <c r="BM119" s="191" t="s">
        <v>862</v>
      </c>
    </row>
    <row r="120" spans="1:65" s="2" customFormat="1" ht="24.2" customHeight="1">
      <c r="A120" s="36"/>
      <c r="B120" s="37"/>
      <c r="C120" s="180" t="s">
        <v>373</v>
      </c>
      <c r="D120" s="180" t="s">
        <v>234</v>
      </c>
      <c r="E120" s="181" t="s">
        <v>2811</v>
      </c>
      <c r="F120" s="182" t="s">
        <v>2812</v>
      </c>
      <c r="G120" s="183" t="s">
        <v>243</v>
      </c>
      <c r="H120" s="184">
        <v>27</v>
      </c>
      <c r="I120" s="185"/>
      <c r="J120" s="186">
        <f t="shared" si="0"/>
        <v>0</v>
      </c>
      <c r="K120" s="182" t="s">
        <v>19</v>
      </c>
      <c r="L120" s="41"/>
      <c r="M120" s="187" t="s">
        <v>19</v>
      </c>
      <c r="N120" s="188" t="s">
        <v>40</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1610</v>
      </c>
      <c r="AT120" s="191" t="s">
        <v>234</v>
      </c>
      <c r="AU120" s="191" t="s">
        <v>78</v>
      </c>
      <c r="AY120" s="19" t="s">
        <v>231</v>
      </c>
      <c r="BE120" s="192">
        <f t="shared" si="4"/>
        <v>0</v>
      </c>
      <c r="BF120" s="192">
        <f t="shared" si="5"/>
        <v>0</v>
      </c>
      <c r="BG120" s="192">
        <f t="shared" si="6"/>
        <v>0</v>
      </c>
      <c r="BH120" s="192">
        <f t="shared" si="7"/>
        <v>0</v>
      </c>
      <c r="BI120" s="192">
        <f t="shared" si="8"/>
        <v>0</v>
      </c>
      <c r="BJ120" s="19" t="s">
        <v>76</v>
      </c>
      <c r="BK120" s="192">
        <f t="shared" si="9"/>
        <v>0</v>
      </c>
      <c r="BL120" s="19" t="s">
        <v>1610</v>
      </c>
      <c r="BM120" s="191" t="s">
        <v>881</v>
      </c>
    </row>
    <row r="121" spans="1:65" s="12" customFormat="1" ht="22.9" customHeight="1">
      <c r="B121" s="164"/>
      <c r="C121" s="165"/>
      <c r="D121" s="166" t="s">
        <v>68</v>
      </c>
      <c r="E121" s="178" t="s">
        <v>2813</v>
      </c>
      <c r="F121" s="178" t="s">
        <v>2814</v>
      </c>
      <c r="G121" s="165"/>
      <c r="H121" s="165"/>
      <c r="I121" s="168"/>
      <c r="J121" s="179">
        <f>BK121</f>
        <v>0</v>
      </c>
      <c r="K121" s="165"/>
      <c r="L121" s="170"/>
      <c r="M121" s="171"/>
      <c r="N121" s="172"/>
      <c r="O121" s="172"/>
      <c r="P121" s="173">
        <f>SUM(P122:P124)</f>
        <v>0</v>
      </c>
      <c r="Q121" s="172"/>
      <c r="R121" s="173">
        <f>SUM(R122:R124)</f>
        <v>0</v>
      </c>
      <c r="S121" s="172"/>
      <c r="T121" s="174">
        <f>SUM(T122:T124)</f>
        <v>0</v>
      </c>
      <c r="AR121" s="175" t="s">
        <v>119</v>
      </c>
      <c r="AT121" s="176" t="s">
        <v>68</v>
      </c>
      <c r="AU121" s="176" t="s">
        <v>76</v>
      </c>
      <c r="AY121" s="175" t="s">
        <v>231</v>
      </c>
      <c r="BK121" s="177">
        <f>SUM(BK122:BK124)</f>
        <v>0</v>
      </c>
    </row>
    <row r="122" spans="1:65" s="2" customFormat="1" ht="33" customHeight="1">
      <c r="A122" s="36"/>
      <c r="B122" s="37"/>
      <c r="C122" s="180" t="s">
        <v>380</v>
      </c>
      <c r="D122" s="180" t="s">
        <v>234</v>
      </c>
      <c r="E122" s="181" t="s">
        <v>2815</v>
      </c>
      <c r="F122" s="182" t="s">
        <v>2816</v>
      </c>
      <c r="G122" s="183" t="s">
        <v>2771</v>
      </c>
      <c r="H122" s="184">
        <v>1</v>
      </c>
      <c r="I122" s="185"/>
      <c r="J122" s="186">
        <f>ROUND(I122*H122,2)</f>
        <v>0</v>
      </c>
      <c r="K122" s="182" t="s">
        <v>19</v>
      </c>
      <c r="L122" s="41"/>
      <c r="M122" s="187" t="s">
        <v>19</v>
      </c>
      <c r="N122" s="188" t="s">
        <v>40</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1610</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1610</v>
      </c>
      <c r="BM122" s="191" t="s">
        <v>892</v>
      </c>
    </row>
    <row r="123" spans="1:65" s="2" customFormat="1" ht="24.2" customHeight="1">
      <c r="A123" s="36"/>
      <c r="B123" s="37"/>
      <c r="C123" s="180" t="s">
        <v>384</v>
      </c>
      <c r="D123" s="180" t="s">
        <v>234</v>
      </c>
      <c r="E123" s="181" t="s">
        <v>2817</v>
      </c>
      <c r="F123" s="182" t="s">
        <v>2818</v>
      </c>
      <c r="G123" s="183" t="s">
        <v>2771</v>
      </c>
      <c r="H123" s="184">
        <v>1</v>
      </c>
      <c r="I123" s="185"/>
      <c r="J123" s="186">
        <f>ROUND(I123*H123,2)</f>
        <v>0</v>
      </c>
      <c r="K123" s="182" t="s">
        <v>19</v>
      </c>
      <c r="L123" s="41"/>
      <c r="M123" s="187" t="s">
        <v>19</v>
      </c>
      <c r="N123" s="188" t="s">
        <v>40</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1610</v>
      </c>
      <c r="AT123" s="191" t="s">
        <v>234</v>
      </c>
      <c r="AU123" s="191" t="s">
        <v>78</v>
      </c>
      <c r="AY123" s="19" t="s">
        <v>231</v>
      </c>
      <c r="BE123" s="192">
        <f>IF(N123="základní",J123,0)</f>
        <v>0</v>
      </c>
      <c r="BF123" s="192">
        <f>IF(N123="snížená",J123,0)</f>
        <v>0</v>
      </c>
      <c r="BG123" s="192">
        <f>IF(N123="zákl. přenesená",J123,0)</f>
        <v>0</v>
      </c>
      <c r="BH123" s="192">
        <f>IF(N123="sníž. přenesená",J123,0)</f>
        <v>0</v>
      </c>
      <c r="BI123" s="192">
        <f>IF(N123="nulová",J123,0)</f>
        <v>0</v>
      </c>
      <c r="BJ123" s="19" t="s">
        <v>76</v>
      </c>
      <c r="BK123" s="192">
        <f>ROUND(I123*H123,2)</f>
        <v>0</v>
      </c>
      <c r="BL123" s="19" t="s">
        <v>1610</v>
      </c>
      <c r="BM123" s="191" t="s">
        <v>903</v>
      </c>
    </row>
    <row r="124" spans="1:65" s="2" customFormat="1" ht="24.2" customHeight="1">
      <c r="A124" s="36"/>
      <c r="B124" s="37"/>
      <c r="C124" s="180" t="s">
        <v>378</v>
      </c>
      <c r="D124" s="180" t="s">
        <v>234</v>
      </c>
      <c r="E124" s="181" t="s">
        <v>2819</v>
      </c>
      <c r="F124" s="182" t="s">
        <v>2820</v>
      </c>
      <c r="G124" s="183" t="s">
        <v>2800</v>
      </c>
      <c r="H124" s="184">
        <v>1</v>
      </c>
      <c r="I124" s="185"/>
      <c r="J124" s="186">
        <f>ROUND(I124*H124,2)</f>
        <v>0</v>
      </c>
      <c r="K124" s="182" t="s">
        <v>19</v>
      </c>
      <c r="L124" s="41"/>
      <c r="M124" s="187" t="s">
        <v>19</v>
      </c>
      <c r="N124" s="188" t="s">
        <v>40</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1610</v>
      </c>
      <c r="AT124" s="191" t="s">
        <v>234</v>
      </c>
      <c r="AU124" s="191" t="s">
        <v>78</v>
      </c>
      <c r="AY124" s="19" t="s">
        <v>231</v>
      </c>
      <c r="BE124" s="192">
        <f>IF(N124="základní",J124,0)</f>
        <v>0</v>
      </c>
      <c r="BF124" s="192">
        <f>IF(N124="snížená",J124,0)</f>
        <v>0</v>
      </c>
      <c r="BG124" s="192">
        <f>IF(N124="zákl. přenesená",J124,0)</f>
        <v>0</v>
      </c>
      <c r="BH124" s="192">
        <f>IF(N124="sníž. přenesená",J124,0)</f>
        <v>0</v>
      </c>
      <c r="BI124" s="192">
        <f>IF(N124="nulová",J124,0)</f>
        <v>0</v>
      </c>
      <c r="BJ124" s="19" t="s">
        <v>76</v>
      </c>
      <c r="BK124" s="192">
        <f>ROUND(I124*H124,2)</f>
        <v>0</v>
      </c>
      <c r="BL124" s="19" t="s">
        <v>1610</v>
      </c>
      <c r="BM124" s="191" t="s">
        <v>915</v>
      </c>
    </row>
    <row r="125" spans="1:65" s="12" customFormat="1" ht="22.9" customHeight="1">
      <c r="B125" s="164"/>
      <c r="C125" s="165"/>
      <c r="D125" s="166" t="s">
        <v>68</v>
      </c>
      <c r="E125" s="178" t="s">
        <v>1800</v>
      </c>
      <c r="F125" s="178" t="s">
        <v>2821</v>
      </c>
      <c r="G125" s="165"/>
      <c r="H125" s="165"/>
      <c r="I125" s="168"/>
      <c r="J125" s="179">
        <f>BK125</f>
        <v>0</v>
      </c>
      <c r="K125" s="165"/>
      <c r="L125" s="170"/>
      <c r="M125" s="171"/>
      <c r="N125" s="172"/>
      <c r="O125" s="172"/>
      <c r="P125" s="173">
        <f>SUM(P126:P128)</f>
        <v>0</v>
      </c>
      <c r="Q125" s="172"/>
      <c r="R125" s="173">
        <f>SUM(R126:R128)</f>
        <v>0</v>
      </c>
      <c r="S125" s="172"/>
      <c r="T125" s="174">
        <f>SUM(T126:T128)</f>
        <v>0</v>
      </c>
      <c r="AR125" s="175" t="s">
        <v>76</v>
      </c>
      <c r="AT125" s="176" t="s">
        <v>68</v>
      </c>
      <c r="AU125" s="176" t="s">
        <v>76</v>
      </c>
      <c r="AY125" s="175" t="s">
        <v>231</v>
      </c>
      <c r="BK125" s="177">
        <f>SUM(BK126:BK128)</f>
        <v>0</v>
      </c>
    </row>
    <row r="126" spans="1:65" s="2" customFormat="1" ht="33" customHeight="1">
      <c r="A126" s="36"/>
      <c r="B126" s="37"/>
      <c r="C126" s="180" t="s">
        <v>391</v>
      </c>
      <c r="D126" s="180" t="s">
        <v>234</v>
      </c>
      <c r="E126" s="181" t="s">
        <v>2822</v>
      </c>
      <c r="F126" s="182" t="s">
        <v>2823</v>
      </c>
      <c r="G126" s="183" t="s">
        <v>2771</v>
      </c>
      <c r="H126" s="184">
        <v>1</v>
      </c>
      <c r="I126" s="185"/>
      <c r="J126" s="186">
        <f>ROUND(I126*H126,2)</f>
        <v>0</v>
      </c>
      <c r="K126" s="182" t="s">
        <v>19</v>
      </c>
      <c r="L126" s="41"/>
      <c r="M126" s="187" t="s">
        <v>19</v>
      </c>
      <c r="N126" s="188" t="s">
        <v>40</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1610</v>
      </c>
      <c r="AT126" s="191" t="s">
        <v>234</v>
      </c>
      <c r="AU126" s="191" t="s">
        <v>78</v>
      </c>
      <c r="AY126" s="19" t="s">
        <v>231</v>
      </c>
      <c r="BE126" s="192">
        <f>IF(N126="základní",J126,0)</f>
        <v>0</v>
      </c>
      <c r="BF126" s="192">
        <f>IF(N126="snížená",J126,0)</f>
        <v>0</v>
      </c>
      <c r="BG126" s="192">
        <f>IF(N126="zákl. přenesená",J126,0)</f>
        <v>0</v>
      </c>
      <c r="BH126" s="192">
        <f>IF(N126="sníž. přenesená",J126,0)</f>
        <v>0</v>
      </c>
      <c r="BI126" s="192">
        <f>IF(N126="nulová",J126,0)</f>
        <v>0</v>
      </c>
      <c r="BJ126" s="19" t="s">
        <v>76</v>
      </c>
      <c r="BK126" s="192">
        <f>ROUND(I126*H126,2)</f>
        <v>0</v>
      </c>
      <c r="BL126" s="19" t="s">
        <v>1610</v>
      </c>
      <c r="BM126" s="191" t="s">
        <v>372</v>
      </c>
    </row>
    <row r="127" spans="1:65" s="2" customFormat="1" ht="24.2" customHeight="1">
      <c r="A127" s="36"/>
      <c r="B127" s="37"/>
      <c r="C127" s="180" t="s">
        <v>395</v>
      </c>
      <c r="D127" s="180" t="s">
        <v>234</v>
      </c>
      <c r="E127" s="181" t="s">
        <v>2824</v>
      </c>
      <c r="F127" s="182" t="s">
        <v>2818</v>
      </c>
      <c r="G127" s="183" t="s">
        <v>2771</v>
      </c>
      <c r="H127" s="184">
        <v>1</v>
      </c>
      <c r="I127" s="185"/>
      <c r="J127" s="186">
        <f>ROUND(I127*H127,2)</f>
        <v>0</v>
      </c>
      <c r="K127" s="182" t="s">
        <v>19</v>
      </c>
      <c r="L127" s="41"/>
      <c r="M127" s="187" t="s">
        <v>19</v>
      </c>
      <c r="N127" s="188" t="s">
        <v>40</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1610</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1610</v>
      </c>
      <c r="BM127" s="191" t="s">
        <v>941</v>
      </c>
    </row>
    <row r="128" spans="1:65" s="2" customFormat="1" ht="24.2" customHeight="1">
      <c r="A128" s="36"/>
      <c r="B128" s="37"/>
      <c r="C128" s="180" t="s">
        <v>401</v>
      </c>
      <c r="D128" s="180" t="s">
        <v>234</v>
      </c>
      <c r="E128" s="181" t="s">
        <v>2825</v>
      </c>
      <c r="F128" s="182" t="s">
        <v>2820</v>
      </c>
      <c r="G128" s="183" t="s">
        <v>2800</v>
      </c>
      <c r="H128" s="184">
        <v>1</v>
      </c>
      <c r="I128" s="185"/>
      <c r="J128" s="186">
        <f>ROUND(I128*H128,2)</f>
        <v>0</v>
      </c>
      <c r="K128" s="182" t="s">
        <v>19</v>
      </c>
      <c r="L128" s="41"/>
      <c r="M128" s="187" t="s">
        <v>19</v>
      </c>
      <c r="N128" s="188" t="s">
        <v>40</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1610</v>
      </c>
      <c r="AT128" s="191" t="s">
        <v>234</v>
      </c>
      <c r="AU128" s="191" t="s">
        <v>78</v>
      </c>
      <c r="AY128" s="19" t="s">
        <v>231</v>
      </c>
      <c r="BE128" s="192">
        <f>IF(N128="základní",J128,0)</f>
        <v>0</v>
      </c>
      <c r="BF128" s="192">
        <f>IF(N128="snížená",J128,0)</f>
        <v>0</v>
      </c>
      <c r="BG128" s="192">
        <f>IF(N128="zákl. přenesená",J128,0)</f>
        <v>0</v>
      </c>
      <c r="BH128" s="192">
        <f>IF(N128="sníž. přenesená",J128,0)</f>
        <v>0</v>
      </c>
      <c r="BI128" s="192">
        <f>IF(N128="nulová",J128,0)</f>
        <v>0</v>
      </c>
      <c r="BJ128" s="19" t="s">
        <v>76</v>
      </c>
      <c r="BK128" s="192">
        <f>ROUND(I128*H128,2)</f>
        <v>0</v>
      </c>
      <c r="BL128" s="19" t="s">
        <v>1610</v>
      </c>
      <c r="BM128" s="191" t="s">
        <v>959</v>
      </c>
    </row>
    <row r="129" spans="1:65" s="12" customFormat="1" ht="22.9" customHeight="1">
      <c r="B129" s="164"/>
      <c r="C129" s="165"/>
      <c r="D129" s="166" t="s">
        <v>68</v>
      </c>
      <c r="E129" s="178" t="s">
        <v>1805</v>
      </c>
      <c r="F129" s="178" t="s">
        <v>2826</v>
      </c>
      <c r="G129" s="165"/>
      <c r="H129" s="165"/>
      <c r="I129" s="168"/>
      <c r="J129" s="179">
        <f>BK129</f>
        <v>0</v>
      </c>
      <c r="K129" s="165"/>
      <c r="L129" s="170"/>
      <c r="M129" s="171"/>
      <c r="N129" s="172"/>
      <c r="O129" s="172"/>
      <c r="P129" s="173">
        <f>SUM(P130:P136)</f>
        <v>0</v>
      </c>
      <c r="Q129" s="172"/>
      <c r="R129" s="173">
        <f>SUM(R130:R136)</f>
        <v>0</v>
      </c>
      <c r="S129" s="172"/>
      <c r="T129" s="174">
        <f>SUM(T130:T136)</f>
        <v>0</v>
      </c>
      <c r="AR129" s="175" t="s">
        <v>76</v>
      </c>
      <c r="AT129" s="176" t="s">
        <v>68</v>
      </c>
      <c r="AU129" s="176" t="s">
        <v>76</v>
      </c>
      <c r="AY129" s="175" t="s">
        <v>231</v>
      </c>
      <c r="BK129" s="177">
        <f>SUM(BK130:BK136)</f>
        <v>0</v>
      </c>
    </row>
    <row r="130" spans="1:65" s="2" customFormat="1" ht="37.9" customHeight="1">
      <c r="A130" s="36"/>
      <c r="B130" s="37"/>
      <c r="C130" s="180" t="s">
        <v>407</v>
      </c>
      <c r="D130" s="180" t="s">
        <v>234</v>
      </c>
      <c r="E130" s="181" t="s">
        <v>2827</v>
      </c>
      <c r="F130" s="182" t="s">
        <v>2828</v>
      </c>
      <c r="G130" s="183" t="s">
        <v>2771</v>
      </c>
      <c r="H130" s="184">
        <v>1</v>
      </c>
      <c r="I130" s="185"/>
      <c r="J130" s="186">
        <f t="shared" ref="J130:J136" si="10">ROUND(I130*H130,2)</f>
        <v>0</v>
      </c>
      <c r="K130" s="182" t="s">
        <v>19</v>
      </c>
      <c r="L130" s="41"/>
      <c r="M130" s="187" t="s">
        <v>19</v>
      </c>
      <c r="N130" s="188" t="s">
        <v>40</v>
      </c>
      <c r="O130" s="66"/>
      <c r="P130" s="189">
        <f t="shared" ref="P130:P136" si="11">O130*H130</f>
        <v>0</v>
      </c>
      <c r="Q130" s="189">
        <v>0</v>
      </c>
      <c r="R130" s="189">
        <f t="shared" ref="R130:R136" si="12">Q130*H130</f>
        <v>0</v>
      </c>
      <c r="S130" s="189">
        <v>0</v>
      </c>
      <c r="T130" s="190">
        <f t="shared" ref="T130:T136" si="13">S130*H130</f>
        <v>0</v>
      </c>
      <c r="U130" s="36"/>
      <c r="V130" s="36"/>
      <c r="W130" s="36"/>
      <c r="X130" s="36"/>
      <c r="Y130" s="36"/>
      <c r="Z130" s="36"/>
      <c r="AA130" s="36"/>
      <c r="AB130" s="36"/>
      <c r="AC130" s="36"/>
      <c r="AD130" s="36"/>
      <c r="AE130" s="36"/>
      <c r="AR130" s="191" t="s">
        <v>1610</v>
      </c>
      <c r="AT130" s="191" t="s">
        <v>234</v>
      </c>
      <c r="AU130" s="191" t="s">
        <v>78</v>
      </c>
      <c r="AY130" s="19" t="s">
        <v>231</v>
      </c>
      <c r="BE130" s="192">
        <f t="shared" ref="BE130:BE136" si="14">IF(N130="základní",J130,0)</f>
        <v>0</v>
      </c>
      <c r="BF130" s="192">
        <f t="shared" ref="BF130:BF136" si="15">IF(N130="snížená",J130,0)</f>
        <v>0</v>
      </c>
      <c r="BG130" s="192">
        <f t="shared" ref="BG130:BG136" si="16">IF(N130="zákl. přenesená",J130,0)</f>
        <v>0</v>
      </c>
      <c r="BH130" s="192">
        <f t="shared" ref="BH130:BH136" si="17">IF(N130="sníž. přenesená",J130,0)</f>
        <v>0</v>
      </c>
      <c r="BI130" s="192">
        <f t="shared" ref="BI130:BI136" si="18">IF(N130="nulová",J130,0)</f>
        <v>0</v>
      </c>
      <c r="BJ130" s="19" t="s">
        <v>76</v>
      </c>
      <c r="BK130" s="192">
        <f t="shared" ref="BK130:BK136" si="19">ROUND(I130*H130,2)</f>
        <v>0</v>
      </c>
      <c r="BL130" s="19" t="s">
        <v>1610</v>
      </c>
      <c r="BM130" s="191" t="s">
        <v>973</v>
      </c>
    </row>
    <row r="131" spans="1:65" s="2" customFormat="1" ht="16.5" customHeight="1">
      <c r="A131" s="36"/>
      <c r="B131" s="37"/>
      <c r="C131" s="180" t="s">
        <v>412</v>
      </c>
      <c r="D131" s="180" t="s">
        <v>234</v>
      </c>
      <c r="E131" s="181" t="s">
        <v>2829</v>
      </c>
      <c r="F131" s="182" t="s">
        <v>2830</v>
      </c>
      <c r="G131" s="183" t="s">
        <v>2771</v>
      </c>
      <c r="H131" s="184">
        <v>1</v>
      </c>
      <c r="I131" s="185"/>
      <c r="J131" s="186">
        <f t="shared" si="10"/>
        <v>0</v>
      </c>
      <c r="K131" s="182" t="s">
        <v>19</v>
      </c>
      <c r="L131" s="41"/>
      <c r="M131" s="187" t="s">
        <v>19</v>
      </c>
      <c r="N131" s="188" t="s">
        <v>40</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1610</v>
      </c>
      <c r="AT131" s="191" t="s">
        <v>234</v>
      </c>
      <c r="AU131" s="191" t="s">
        <v>78</v>
      </c>
      <c r="AY131" s="19" t="s">
        <v>231</v>
      </c>
      <c r="BE131" s="192">
        <f t="shared" si="14"/>
        <v>0</v>
      </c>
      <c r="BF131" s="192">
        <f t="shared" si="15"/>
        <v>0</v>
      </c>
      <c r="BG131" s="192">
        <f t="shared" si="16"/>
        <v>0</v>
      </c>
      <c r="BH131" s="192">
        <f t="shared" si="17"/>
        <v>0</v>
      </c>
      <c r="BI131" s="192">
        <f t="shared" si="18"/>
        <v>0</v>
      </c>
      <c r="BJ131" s="19" t="s">
        <v>76</v>
      </c>
      <c r="BK131" s="192">
        <f t="shared" si="19"/>
        <v>0</v>
      </c>
      <c r="BL131" s="19" t="s">
        <v>1610</v>
      </c>
      <c r="BM131" s="191" t="s">
        <v>983</v>
      </c>
    </row>
    <row r="132" spans="1:65" s="2" customFormat="1" ht="24.2" customHeight="1">
      <c r="A132" s="36"/>
      <c r="B132" s="37"/>
      <c r="C132" s="180" t="s">
        <v>417</v>
      </c>
      <c r="D132" s="180" t="s">
        <v>234</v>
      </c>
      <c r="E132" s="181" t="s">
        <v>2831</v>
      </c>
      <c r="F132" s="182" t="s">
        <v>2832</v>
      </c>
      <c r="G132" s="183" t="s">
        <v>2771</v>
      </c>
      <c r="H132" s="184">
        <v>1</v>
      </c>
      <c r="I132" s="185"/>
      <c r="J132" s="186">
        <f t="shared" si="10"/>
        <v>0</v>
      </c>
      <c r="K132" s="182" t="s">
        <v>19</v>
      </c>
      <c r="L132" s="41"/>
      <c r="M132" s="187" t="s">
        <v>19</v>
      </c>
      <c r="N132" s="188" t="s">
        <v>40</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1610</v>
      </c>
      <c r="AT132" s="191" t="s">
        <v>234</v>
      </c>
      <c r="AU132" s="191" t="s">
        <v>78</v>
      </c>
      <c r="AY132" s="19" t="s">
        <v>231</v>
      </c>
      <c r="BE132" s="192">
        <f t="shared" si="14"/>
        <v>0</v>
      </c>
      <c r="BF132" s="192">
        <f t="shared" si="15"/>
        <v>0</v>
      </c>
      <c r="BG132" s="192">
        <f t="shared" si="16"/>
        <v>0</v>
      </c>
      <c r="BH132" s="192">
        <f t="shared" si="17"/>
        <v>0</v>
      </c>
      <c r="BI132" s="192">
        <f t="shared" si="18"/>
        <v>0</v>
      </c>
      <c r="BJ132" s="19" t="s">
        <v>76</v>
      </c>
      <c r="BK132" s="192">
        <f t="shared" si="19"/>
        <v>0</v>
      </c>
      <c r="BL132" s="19" t="s">
        <v>1610</v>
      </c>
      <c r="BM132" s="191" t="s">
        <v>1599</v>
      </c>
    </row>
    <row r="133" spans="1:65" s="2" customFormat="1" ht="24.2" customHeight="1">
      <c r="A133" s="36"/>
      <c r="B133" s="37"/>
      <c r="C133" s="180" t="s">
        <v>423</v>
      </c>
      <c r="D133" s="180" t="s">
        <v>234</v>
      </c>
      <c r="E133" s="181" t="s">
        <v>2833</v>
      </c>
      <c r="F133" s="182" t="s">
        <v>2834</v>
      </c>
      <c r="G133" s="183" t="s">
        <v>2771</v>
      </c>
      <c r="H133" s="184">
        <v>1</v>
      </c>
      <c r="I133" s="185"/>
      <c r="J133" s="186">
        <f t="shared" si="10"/>
        <v>0</v>
      </c>
      <c r="K133" s="182" t="s">
        <v>19</v>
      </c>
      <c r="L133" s="41"/>
      <c r="M133" s="187" t="s">
        <v>19</v>
      </c>
      <c r="N133" s="188" t="s">
        <v>40</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1610</v>
      </c>
      <c r="AT133" s="191" t="s">
        <v>234</v>
      </c>
      <c r="AU133" s="191" t="s">
        <v>78</v>
      </c>
      <c r="AY133" s="19" t="s">
        <v>231</v>
      </c>
      <c r="BE133" s="192">
        <f t="shared" si="14"/>
        <v>0</v>
      </c>
      <c r="BF133" s="192">
        <f t="shared" si="15"/>
        <v>0</v>
      </c>
      <c r="BG133" s="192">
        <f t="shared" si="16"/>
        <v>0</v>
      </c>
      <c r="BH133" s="192">
        <f t="shared" si="17"/>
        <v>0</v>
      </c>
      <c r="BI133" s="192">
        <f t="shared" si="18"/>
        <v>0</v>
      </c>
      <c r="BJ133" s="19" t="s">
        <v>76</v>
      </c>
      <c r="BK133" s="192">
        <f t="shared" si="19"/>
        <v>0</v>
      </c>
      <c r="BL133" s="19" t="s">
        <v>1610</v>
      </c>
      <c r="BM133" s="191" t="s">
        <v>1610</v>
      </c>
    </row>
    <row r="134" spans="1:65" s="2" customFormat="1" ht="24.2" customHeight="1">
      <c r="A134" s="36"/>
      <c r="B134" s="37"/>
      <c r="C134" s="180" t="s">
        <v>429</v>
      </c>
      <c r="D134" s="180" t="s">
        <v>234</v>
      </c>
      <c r="E134" s="181" t="s">
        <v>2835</v>
      </c>
      <c r="F134" s="182" t="s">
        <v>2836</v>
      </c>
      <c r="G134" s="183" t="s">
        <v>2771</v>
      </c>
      <c r="H134" s="184">
        <v>1</v>
      </c>
      <c r="I134" s="185"/>
      <c r="J134" s="186">
        <f t="shared" si="10"/>
        <v>0</v>
      </c>
      <c r="K134" s="182" t="s">
        <v>19</v>
      </c>
      <c r="L134" s="41"/>
      <c r="M134" s="187" t="s">
        <v>19</v>
      </c>
      <c r="N134" s="188" t="s">
        <v>40</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1610</v>
      </c>
      <c r="AT134" s="191" t="s">
        <v>234</v>
      </c>
      <c r="AU134" s="191" t="s">
        <v>78</v>
      </c>
      <c r="AY134" s="19" t="s">
        <v>231</v>
      </c>
      <c r="BE134" s="192">
        <f t="shared" si="14"/>
        <v>0</v>
      </c>
      <c r="BF134" s="192">
        <f t="shared" si="15"/>
        <v>0</v>
      </c>
      <c r="BG134" s="192">
        <f t="shared" si="16"/>
        <v>0</v>
      </c>
      <c r="BH134" s="192">
        <f t="shared" si="17"/>
        <v>0</v>
      </c>
      <c r="BI134" s="192">
        <f t="shared" si="18"/>
        <v>0</v>
      </c>
      <c r="BJ134" s="19" t="s">
        <v>76</v>
      </c>
      <c r="BK134" s="192">
        <f t="shared" si="19"/>
        <v>0</v>
      </c>
      <c r="BL134" s="19" t="s">
        <v>1610</v>
      </c>
      <c r="BM134" s="191" t="s">
        <v>1624</v>
      </c>
    </row>
    <row r="135" spans="1:65" s="2" customFormat="1" ht="16.5" customHeight="1">
      <c r="A135" s="36"/>
      <c r="B135" s="37"/>
      <c r="C135" s="180" t="s">
        <v>434</v>
      </c>
      <c r="D135" s="180" t="s">
        <v>234</v>
      </c>
      <c r="E135" s="181" t="s">
        <v>2837</v>
      </c>
      <c r="F135" s="182" t="s">
        <v>2838</v>
      </c>
      <c r="G135" s="183" t="s">
        <v>2800</v>
      </c>
      <c r="H135" s="184">
        <v>2</v>
      </c>
      <c r="I135" s="185"/>
      <c r="J135" s="186">
        <f t="shared" si="10"/>
        <v>0</v>
      </c>
      <c r="K135" s="182" t="s">
        <v>19</v>
      </c>
      <c r="L135" s="41"/>
      <c r="M135" s="187" t="s">
        <v>19</v>
      </c>
      <c r="N135" s="188" t="s">
        <v>40</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1610</v>
      </c>
      <c r="AT135" s="191" t="s">
        <v>234</v>
      </c>
      <c r="AU135" s="191" t="s">
        <v>78</v>
      </c>
      <c r="AY135" s="19" t="s">
        <v>231</v>
      </c>
      <c r="BE135" s="192">
        <f t="shared" si="14"/>
        <v>0</v>
      </c>
      <c r="BF135" s="192">
        <f t="shared" si="15"/>
        <v>0</v>
      </c>
      <c r="BG135" s="192">
        <f t="shared" si="16"/>
        <v>0</v>
      </c>
      <c r="BH135" s="192">
        <f t="shared" si="17"/>
        <v>0</v>
      </c>
      <c r="BI135" s="192">
        <f t="shared" si="18"/>
        <v>0</v>
      </c>
      <c r="BJ135" s="19" t="s">
        <v>76</v>
      </c>
      <c r="BK135" s="192">
        <f t="shared" si="19"/>
        <v>0</v>
      </c>
      <c r="BL135" s="19" t="s">
        <v>1610</v>
      </c>
      <c r="BM135" s="191" t="s">
        <v>1634</v>
      </c>
    </row>
    <row r="136" spans="1:65" s="2" customFormat="1" ht="24.2" customHeight="1">
      <c r="A136" s="36"/>
      <c r="B136" s="37"/>
      <c r="C136" s="180" t="s">
        <v>442</v>
      </c>
      <c r="D136" s="180" t="s">
        <v>234</v>
      </c>
      <c r="E136" s="181" t="s">
        <v>2839</v>
      </c>
      <c r="F136" s="182" t="s">
        <v>2840</v>
      </c>
      <c r="G136" s="183" t="s">
        <v>2800</v>
      </c>
      <c r="H136" s="184">
        <v>9</v>
      </c>
      <c r="I136" s="185"/>
      <c r="J136" s="186">
        <f t="shared" si="10"/>
        <v>0</v>
      </c>
      <c r="K136" s="182" t="s">
        <v>19</v>
      </c>
      <c r="L136" s="41"/>
      <c r="M136" s="187" t="s">
        <v>19</v>
      </c>
      <c r="N136" s="188" t="s">
        <v>40</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1610</v>
      </c>
      <c r="AT136" s="191" t="s">
        <v>234</v>
      </c>
      <c r="AU136" s="191" t="s">
        <v>78</v>
      </c>
      <c r="AY136" s="19" t="s">
        <v>231</v>
      </c>
      <c r="BE136" s="192">
        <f t="shared" si="14"/>
        <v>0</v>
      </c>
      <c r="BF136" s="192">
        <f t="shared" si="15"/>
        <v>0</v>
      </c>
      <c r="BG136" s="192">
        <f t="shared" si="16"/>
        <v>0</v>
      </c>
      <c r="BH136" s="192">
        <f t="shared" si="17"/>
        <v>0</v>
      </c>
      <c r="BI136" s="192">
        <f t="shared" si="18"/>
        <v>0</v>
      </c>
      <c r="BJ136" s="19" t="s">
        <v>76</v>
      </c>
      <c r="BK136" s="192">
        <f t="shared" si="19"/>
        <v>0</v>
      </c>
      <c r="BL136" s="19" t="s">
        <v>1610</v>
      </c>
      <c r="BM136" s="191" t="s">
        <v>1643</v>
      </c>
    </row>
    <row r="137" spans="1:65" s="12" customFormat="1" ht="22.9" customHeight="1">
      <c r="B137" s="164"/>
      <c r="C137" s="165"/>
      <c r="D137" s="166" t="s">
        <v>68</v>
      </c>
      <c r="E137" s="178" t="s">
        <v>1809</v>
      </c>
      <c r="F137" s="178" t="s">
        <v>2841</v>
      </c>
      <c r="G137" s="165"/>
      <c r="H137" s="165"/>
      <c r="I137" s="168"/>
      <c r="J137" s="179">
        <f>BK137</f>
        <v>0</v>
      </c>
      <c r="K137" s="165"/>
      <c r="L137" s="170"/>
      <c r="M137" s="171"/>
      <c r="N137" s="172"/>
      <c r="O137" s="172"/>
      <c r="P137" s="173">
        <f>SUM(P138:P147)</f>
        <v>0</v>
      </c>
      <c r="Q137" s="172"/>
      <c r="R137" s="173">
        <f>SUM(R138:R147)</f>
        <v>0</v>
      </c>
      <c r="S137" s="172"/>
      <c r="T137" s="174">
        <f>SUM(T138:T147)</f>
        <v>0</v>
      </c>
      <c r="AR137" s="175" t="s">
        <v>76</v>
      </c>
      <c r="AT137" s="176" t="s">
        <v>68</v>
      </c>
      <c r="AU137" s="176" t="s">
        <v>76</v>
      </c>
      <c r="AY137" s="175" t="s">
        <v>231</v>
      </c>
      <c r="BK137" s="177">
        <f>SUM(BK138:BK147)</f>
        <v>0</v>
      </c>
    </row>
    <row r="138" spans="1:65" s="2" customFormat="1" ht="37.9" customHeight="1">
      <c r="A138" s="36"/>
      <c r="B138" s="37"/>
      <c r="C138" s="180" t="s">
        <v>825</v>
      </c>
      <c r="D138" s="180" t="s">
        <v>234</v>
      </c>
      <c r="E138" s="181" t="s">
        <v>2842</v>
      </c>
      <c r="F138" s="182" t="s">
        <v>2843</v>
      </c>
      <c r="G138" s="183" t="s">
        <v>2771</v>
      </c>
      <c r="H138" s="184">
        <v>1</v>
      </c>
      <c r="I138" s="185"/>
      <c r="J138" s="186">
        <f t="shared" ref="J138:J147" si="20">ROUND(I138*H138,2)</f>
        <v>0</v>
      </c>
      <c r="K138" s="182" t="s">
        <v>19</v>
      </c>
      <c r="L138" s="41"/>
      <c r="M138" s="187" t="s">
        <v>19</v>
      </c>
      <c r="N138" s="188" t="s">
        <v>40</v>
      </c>
      <c r="O138" s="66"/>
      <c r="P138" s="189">
        <f t="shared" ref="P138:P147" si="21">O138*H138</f>
        <v>0</v>
      </c>
      <c r="Q138" s="189">
        <v>0</v>
      </c>
      <c r="R138" s="189">
        <f t="shared" ref="R138:R147" si="22">Q138*H138</f>
        <v>0</v>
      </c>
      <c r="S138" s="189">
        <v>0</v>
      </c>
      <c r="T138" s="190">
        <f t="shared" ref="T138:T147" si="23">S138*H138</f>
        <v>0</v>
      </c>
      <c r="U138" s="36"/>
      <c r="V138" s="36"/>
      <c r="W138" s="36"/>
      <c r="X138" s="36"/>
      <c r="Y138" s="36"/>
      <c r="Z138" s="36"/>
      <c r="AA138" s="36"/>
      <c r="AB138" s="36"/>
      <c r="AC138" s="36"/>
      <c r="AD138" s="36"/>
      <c r="AE138" s="36"/>
      <c r="AR138" s="191" t="s">
        <v>1610</v>
      </c>
      <c r="AT138" s="191" t="s">
        <v>234</v>
      </c>
      <c r="AU138" s="191" t="s">
        <v>78</v>
      </c>
      <c r="AY138" s="19" t="s">
        <v>231</v>
      </c>
      <c r="BE138" s="192">
        <f t="shared" ref="BE138:BE147" si="24">IF(N138="základní",J138,0)</f>
        <v>0</v>
      </c>
      <c r="BF138" s="192">
        <f t="shared" ref="BF138:BF147" si="25">IF(N138="snížená",J138,0)</f>
        <v>0</v>
      </c>
      <c r="BG138" s="192">
        <f t="shared" ref="BG138:BG147" si="26">IF(N138="zákl. přenesená",J138,0)</f>
        <v>0</v>
      </c>
      <c r="BH138" s="192">
        <f t="shared" ref="BH138:BH147" si="27">IF(N138="sníž. přenesená",J138,0)</f>
        <v>0</v>
      </c>
      <c r="BI138" s="192">
        <f t="shared" ref="BI138:BI147" si="28">IF(N138="nulová",J138,0)</f>
        <v>0</v>
      </c>
      <c r="BJ138" s="19" t="s">
        <v>76</v>
      </c>
      <c r="BK138" s="192">
        <f t="shared" ref="BK138:BK147" si="29">ROUND(I138*H138,2)</f>
        <v>0</v>
      </c>
      <c r="BL138" s="19" t="s">
        <v>1610</v>
      </c>
      <c r="BM138" s="191" t="s">
        <v>1647</v>
      </c>
    </row>
    <row r="139" spans="1:65" s="2" customFormat="1" ht="16.5" customHeight="1">
      <c r="A139" s="36"/>
      <c r="B139" s="37"/>
      <c r="C139" s="180" t="s">
        <v>833</v>
      </c>
      <c r="D139" s="180" t="s">
        <v>234</v>
      </c>
      <c r="E139" s="181" t="s">
        <v>2844</v>
      </c>
      <c r="F139" s="182" t="s">
        <v>2830</v>
      </c>
      <c r="G139" s="183" t="s">
        <v>2771</v>
      </c>
      <c r="H139" s="184">
        <v>1</v>
      </c>
      <c r="I139" s="185"/>
      <c r="J139" s="186">
        <f t="shared" si="20"/>
        <v>0</v>
      </c>
      <c r="K139" s="182" t="s">
        <v>19</v>
      </c>
      <c r="L139" s="41"/>
      <c r="M139" s="187" t="s">
        <v>19</v>
      </c>
      <c r="N139" s="188" t="s">
        <v>40</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1610</v>
      </c>
      <c r="AT139" s="191" t="s">
        <v>234</v>
      </c>
      <c r="AU139" s="191" t="s">
        <v>78</v>
      </c>
      <c r="AY139" s="19" t="s">
        <v>231</v>
      </c>
      <c r="BE139" s="192">
        <f t="shared" si="24"/>
        <v>0</v>
      </c>
      <c r="BF139" s="192">
        <f t="shared" si="25"/>
        <v>0</v>
      </c>
      <c r="BG139" s="192">
        <f t="shared" si="26"/>
        <v>0</v>
      </c>
      <c r="BH139" s="192">
        <f t="shared" si="27"/>
        <v>0</v>
      </c>
      <c r="BI139" s="192">
        <f t="shared" si="28"/>
        <v>0</v>
      </c>
      <c r="BJ139" s="19" t="s">
        <v>76</v>
      </c>
      <c r="BK139" s="192">
        <f t="shared" si="29"/>
        <v>0</v>
      </c>
      <c r="BL139" s="19" t="s">
        <v>1610</v>
      </c>
      <c r="BM139" s="191" t="s">
        <v>1664</v>
      </c>
    </row>
    <row r="140" spans="1:65" s="2" customFormat="1" ht="24.2" customHeight="1">
      <c r="A140" s="36"/>
      <c r="B140" s="37"/>
      <c r="C140" s="180" t="s">
        <v>839</v>
      </c>
      <c r="D140" s="180" t="s">
        <v>234</v>
      </c>
      <c r="E140" s="181" t="s">
        <v>2845</v>
      </c>
      <c r="F140" s="182" t="s">
        <v>2832</v>
      </c>
      <c r="G140" s="183" t="s">
        <v>2771</v>
      </c>
      <c r="H140" s="184">
        <v>1</v>
      </c>
      <c r="I140" s="185"/>
      <c r="J140" s="186">
        <f t="shared" si="20"/>
        <v>0</v>
      </c>
      <c r="K140" s="182" t="s">
        <v>19</v>
      </c>
      <c r="L140" s="41"/>
      <c r="M140" s="187" t="s">
        <v>19</v>
      </c>
      <c r="N140" s="188" t="s">
        <v>40</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1610</v>
      </c>
      <c r="AT140" s="191" t="s">
        <v>234</v>
      </c>
      <c r="AU140" s="191" t="s">
        <v>78</v>
      </c>
      <c r="AY140" s="19" t="s">
        <v>231</v>
      </c>
      <c r="BE140" s="192">
        <f t="shared" si="24"/>
        <v>0</v>
      </c>
      <c r="BF140" s="192">
        <f t="shared" si="25"/>
        <v>0</v>
      </c>
      <c r="BG140" s="192">
        <f t="shared" si="26"/>
        <v>0</v>
      </c>
      <c r="BH140" s="192">
        <f t="shared" si="27"/>
        <v>0</v>
      </c>
      <c r="BI140" s="192">
        <f t="shared" si="28"/>
        <v>0</v>
      </c>
      <c r="BJ140" s="19" t="s">
        <v>76</v>
      </c>
      <c r="BK140" s="192">
        <f t="shared" si="29"/>
        <v>0</v>
      </c>
      <c r="BL140" s="19" t="s">
        <v>1610</v>
      </c>
      <c r="BM140" s="191" t="s">
        <v>1677</v>
      </c>
    </row>
    <row r="141" spans="1:65" s="2" customFormat="1" ht="24.2" customHeight="1">
      <c r="A141" s="36"/>
      <c r="B141" s="37"/>
      <c r="C141" s="180" t="s">
        <v>844</v>
      </c>
      <c r="D141" s="180" t="s">
        <v>234</v>
      </c>
      <c r="E141" s="181" t="s">
        <v>2846</v>
      </c>
      <c r="F141" s="182" t="s">
        <v>2834</v>
      </c>
      <c r="G141" s="183" t="s">
        <v>2771</v>
      </c>
      <c r="H141" s="184">
        <v>1</v>
      </c>
      <c r="I141" s="185"/>
      <c r="J141" s="186">
        <f t="shared" si="20"/>
        <v>0</v>
      </c>
      <c r="K141" s="182" t="s">
        <v>19</v>
      </c>
      <c r="L141" s="41"/>
      <c r="M141" s="187" t="s">
        <v>19</v>
      </c>
      <c r="N141" s="188" t="s">
        <v>40</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1610</v>
      </c>
      <c r="AT141" s="191" t="s">
        <v>234</v>
      </c>
      <c r="AU141" s="191" t="s">
        <v>78</v>
      </c>
      <c r="AY141" s="19" t="s">
        <v>231</v>
      </c>
      <c r="BE141" s="192">
        <f t="shared" si="24"/>
        <v>0</v>
      </c>
      <c r="BF141" s="192">
        <f t="shared" si="25"/>
        <v>0</v>
      </c>
      <c r="BG141" s="192">
        <f t="shared" si="26"/>
        <v>0</v>
      </c>
      <c r="BH141" s="192">
        <f t="shared" si="27"/>
        <v>0</v>
      </c>
      <c r="BI141" s="192">
        <f t="shared" si="28"/>
        <v>0</v>
      </c>
      <c r="BJ141" s="19" t="s">
        <v>76</v>
      </c>
      <c r="BK141" s="192">
        <f t="shared" si="29"/>
        <v>0</v>
      </c>
      <c r="BL141" s="19" t="s">
        <v>1610</v>
      </c>
      <c r="BM141" s="191" t="s">
        <v>1689</v>
      </c>
    </row>
    <row r="142" spans="1:65" s="2" customFormat="1" ht="24.2" customHeight="1">
      <c r="A142" s="36"/>
      <c r="B142" s="37"/>
      <c r="C142" s="180" t="s">
        <v>849</v>
      </c>
      <c r="D142" s="180" t="s">
        <v>234</v>
      </c>
      <c r="E142" s="181" t="s">
        <v>2847</v>
      </c>
      <c r="F142" s="182" t="s">
        <v>2848</v>
      </c>
      <c r="G142" s="183" t="s">
        <v>2771</v>
      </c>
      <c r="H142" s="184">
        <v>1</v>
      </c>
      <c r="I142" s="185"/>
      <c r="J142" s="186">
        <f t="shared" si="20"/>
        <v>0</v>
      </c>
      <c r="K142" s="182" t="s">
        <v>19</v>
      </c>
      <c r="L142" s="41"/>
      <c r="M142" s="187" t="s">
        <v>19</v>
      </c>
      <c r="N142" s="188" t="s">
        <v>40</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1610</v>
      </c>
      <c r="AT142" s="191" t="s">
        <v>234</v>
      </c>
      <c r="AU142" s="191" t="s">
        <v>78</v>
      </c>
      <c r="AY142" s="19" t="s">
        <v>231</v>
      </c>
      <c r="BE142" s="192">
        <f t="shared" si="24"/>
        <v>0</v>
      </c>
      <c r="BF142" s="192">
        <f t="shared" si="25"/>
        <v>0</v>
      </c>
      <c r="BG142" s="192">
        <f t="shared" si="26"/>
        <v>0</v>
      </c>
      <c r="BH142" s="192">
        <f t="shared" si="27"/>
        <v>0</v>
      </c>
      <c r="BI142" s="192">
        <f t="shared" si="28"/>
        <v>0</v>
      </c>
      <c r="BJ142" s="19" t="s">
        <v>76</v>
      </c>
      <c r="BK142" s="192">
        <f t="shared" si="29"/>
        <v>0</v>
      </c>
      <c r="BL142" s="19" t="s">
        <v>1610</v>
      </c>
      <c r="BM142" s="191" t="s">
        <v>1696</v>
      </c>
    </row>
    <row r="143" spans="1:65" s="2" customFormat="1" ht="24.2" customHeight="1">
      <c r="A143" s="36"/>
      <c r="B143" s="37"/>
      <c r="C143" s="180" t="s">
        <v>855</v>
      </c>
      <c r="D143" s="180" t="s">
        <v>234</v>
      </c>
      <c r="E143" s="181" t="s">
        <v>2849</v>
      </c>
      <c r="F143" s="182" t="s">
        <v>2836</v>
      </c>
      <c r="G143" s="183" t="s">
        <v>2771</v>
      </c>
      <c r="H143" s="184">
        <v>1</v>
      </c>
      <c r="I143" s="185"/>
      <c r="J143" s="186">
        <f t="shared" si="20"/>
        <v>0</v>
      </c>
      <c r="K143" s="182" t="s">
        <v>19</v>
      </c>
      <c r="L143" s="41"/>
      <c r="M143" s="187" t="s">
        <v>19</v>
      </c>
      <c r="N143" s="188" t="s">
        <v>40</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1610</v>
      </c>
      <c r="AT143" s="191" t="s">
        <v>234</v>
      </c>
      <c r="AU143" s="191" t="s">
        <v>78</v>
      </c>
      <c r="AY143" s="19" t="s">
        <v>231</v>
      </c>
      <c r="BE143" s="192">
        <f t="shared" si="24"/>
        <v>0</v>
      </c>
      <c r="BF143" s="192">
        <f t="shared" si="25"/>
        <v>0</v>
      </c>
      <c r="BG143" s="192">
        <f t="shared" si="26"/>
        <v>0</v>
      </c>
      <c r="BH143" s="192">
        <f t="shared" si="27"/>
        <v>0</v>
      </c>
      <c r="BI143" s="192">
        <f t="shared" si="28"/>
        <v>0</v>
      </c>
      <c r="BJ143" s="19" t="s">
        <v>76</v>
      </c>
      <c r="BK143" s="192">
        <f t="shared" si="29"/>
        <v>0</v>
      </c>
      <c r="BL143" s="19" t="s">
        <v>1610</v>
      </c>
      <c r="BM143" s="191" t="s">
        <v>1705</v>
      </c>
    </row>
    <row r="144" spans="1:65" s="2" customFormat="1" ht="16.5" customHeight="1">
      <c r="A144" s="36"/>
      <c r="B144" s="37"/>
      <c r="C144" s="180" t="s">
        <v>862</v>
      </c>
      <c r="D144" s="180" t="s">
        <v>234</v>
      </c>
      <c r="E144" s="181" t="s">
        <v>2850</v>
      </c>
      <c r="F144" s="182" t="s">
        <v>2838</v>
      </c>
      <c r="G144" s="183" t="s">
        <v>2800</v>
      </c>
      <c r="H144" s="184">
        <v>2</v>
      </c>
      <c r="I144" s="185"/>
      <c r="J144" s="186">
        <f t="shared" si="20"/>
        <v>0</v>
      </c>
      <c r="K144" s="182" t="s">
        <v>19</v>
      </c>
      <c r="L144" s="41"/>
      <c r="M144" s="187" t="s">
        <v>19</v>
      </c>
      <c r="N144" s="188" t="s">
        <v>40</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1610</v>
      </c>
      <c r="AT144" s="191" t="s">
        <v>234</v>
      </c>
      <c r="AU144" s="191" t="s">
        <v>78</v>
      </c>
      <c r="AY144" s="19" t="s">
        <v>231</v>
      </c>
      <c r="BE144" s="192">
        <f t="shared" si="24"/>
        <v>0</v>
      </c>
      <c r="BF144" s="192">
        <f t="shared" si="25"/>
        <v>0</v>
      </c>
      <c r="BG144" s="192">
        <f t="shared" si="26"/>
        <v>0</v>
      </c>
      <c r="BH144" s="192">
        <f t="shared" si="27"/>
        <v>0</v>
      </c>
      <c r="BI144" s="192">
        <f t="shared" si="28"/>
        <v>0</v>
      </c>
      <c r="BJ144" s="19" t="s">
        <v>76</v>
      </c>
      <c r="BK144" s="192">
        <f t="shared" si="29"/>
        <v>0</v>
      </c>
      <c r="BL144" s="19" t="s">
        <v>1610</v>
      </c>
      <c r="BM144" s="191" t="s">
        <v>1717</v>
      </c>
    </row>
    <row r="145" spans="1:65" s="2" customFormat="1" ht="16.5" customHeight="1">
      <c r="A145" s="36"/>
      <c r="B145" s="37"/>
      <c r="C145" s="180" t="s">
        <v>867</v>
      </c>
      <c r="D145" s="180" t="s">
        <v>234</v>
      </c>
      <c r="E145" s="181" t="s">
        <v>2851</v>
      </c>
      <c r="F145" s="182" t="s">
        <v>2852</v>
      </c>
      <c r="G145" s="183" t="s">
        <v>2800</v>
      </c>
      <c r="H145" s="184">
        <v>2</v>
      </c>
      <c r="I145" s="185"/>
      <c r="J145" s="186">
        <f t="shared" si="20"/>
        <v>0</v>
      </c>
      <c r="K145" s="182" t="s">
        <v>19</v>
      </c>
      <c r="L145" s="41"/>
      <c r="M145" s="187" t="s">
        <v>19</v>
      </c>
      <c r="N145" s="188" t="s">
        <v>40</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1610</v>
      </c>
      <c r="AT145" s="191" t="s">
        <v>234</v>
      </c>
      <c r="AU145" s="191" t="s">
        <v>78</v>
      </c>
      <c r="AY145" s="19" t="s">
        <v>231</v>
      </c>
      <c r="BE145" s="192">
        <f t="shared" si="24"/>
        <v>0</v>
      </c>
      <c r="BF145" s="192">
        <f t="shared" si="25"/>
        <v>0</v>
      </c>
      <c r="BG145" s="192">
        <f t="shared" si="26"/>
        <v>0</v>
      </c>
      <c r="BH145" s="192">
        <f t="shared" si="27"/>
        <v>0</v>
      </c>
      <c r="BI145" s="192">
        <f t="shared" si="28"/>
        <v>0</v>
      </c>
      <c r="BJ145" s="19" t="s">
        <v>76</v>
      </c>
      <c r="BK145" s="192">
        <f t="shared" si="29"/>
        <v>0</v>
      </c>
      <c r="BL145" s="19" t="s">
        <v>1610</v>
      </c>
      <c r="BM145" s="191" t="s">
        <v>1725</v>
      </c>
    </row>
    <row r="146" spans="1:65" s="2" customFormat="1" ht="24.2" customHeight="1">
      <c r="A146" s="36"/>
      <c r="B146" s="37"/>
      <c r="C146" s="180" t="s">
        <v>881</v>
      </c>
      <c r="D146" s="180" t="s">
        <v>234</v>
      </c>
      <c r="E146" s="181" t="s">
        <v>2853</v>
      </c>
      <c r="F146" s="182" t="s">
        <v>2840</v>
      </c>
      <c r="G146" s="183" t="s">
        <v>2800</v>
      </c>
      <c r="H146" s="184">
        <v>9</v>
      </c>
      <c r="I146" s="185"/>
      <c r="J146" s="186">
        <f t="shared" si="20"/>
        <v>0</v>
      </c>
      <c r="K146" s="182" t="s">
        <v>19</v>
      </c>
      <c r="L146" s="41"/>
      <c r="M146" s="187" t="s">
        <v>19</v>
      </c>
      <c r="N146" s="188" t="s">
        <v>40</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1610</v>
      </c>
      <c r="AT146" s="191" t="s">
        <v>234</v>
      </c>
      <c r="AU146" s="191" t="s">
        <v>78</v>
      </c>
      <c r="AY146" s="19" t="s">
        <v>231</v>
      </c>
      <c r="BE146" s="192">
        <f t="shared" si="24"/>
        <v>0</v>
      </c>
      <c r="BF146" s="192">
        <f t="shared" si="25"/>
        <v>0</v>
      </c>
      <c r="BG146" s="192">
        <f t="shared" si="26"/>
        <v>0</v>
      </c>
      <c r="BH146" s="192">
        <f t="shared" si="27"/>
        <v>0</v>
      </c>
      <c r="BI146" s="192">
        <f t="shared" si="28"/>
        <v>0</v>
      </c>
      <c r="BJ146" s="19" t="s">
        <v>76</v>
      </c>
      <c r="BK146" s="192">
        <f t="shared" si="29"/>
        <v>0</v>
      </c>
      <c r="BL146" s="19" t="s">
        <v>1610</v>
      </c>
      <c r="BM146" s="191" t="s">
        <v>1733</v>
      </c>
    </row>
    <row r="147" spans="1:65" s="2" customFormat="1" ht="24.2" customHeight="1">
      <c r="A147" s="36"/>
      <c r="B147" s="37"/>
      <c r="C147" s="180" t="s">
        <v>886</v>
      </c>
      <c r="D147" s="180" t="s">
        <v>234</v>
      </c>
      <c r="E147" s="181" t="s">
        <v>2854</v>
      </c>
      <c r="F147" s="182" t="s">
        <v>2855</v>
      </c>
      <c r="G147" s="183" t="s">
        <v>2800</v>
      </c>
      <c r="H147" s="184">
        <v>1</v>
      </c>
      <c r="I147" s="185"/>
      <c r="J147" s="186">
        <f t="shared" si="20"/>
        <v>0</v>
      </c>
      <c r="K147" s="182" t="s">
        <v>19</v>
      </c>
      <c r="L147" s="41"/>
      <c r="M147" s="187" t="s">
        <v>19</v>
      </c>
      <c r="N147" s="188" t="s">
        <v>40</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1610</v>
      </c>
      <c r="AT147" s="191" t="s">
        <v>234</v>
      </c>
      <c r="AU147" s="191" t="s">
        <v>78</v>
      </c>
      <c r="AY147" s="19" t="s">
        <v>231</v>
      </c>
      <c r="BE147" s="192">
        <f t="shared" si="24"/>
        <v>0</v>
      </c>
      <c r="BF147" s="192">
        <f t="shared" si="25"/>
        <v>0</v>
      </c>
      <c r="BG147" s="192">
        <f t="shared" si="26"/>
        <v>0</v>
      </c>
      <c r="BH147" s="192">
        <f t="shared" si="27"/>
        <v>0</v>
      </c>
      <c r="BI147" s="192">
        <f t="shared" si="28"/>
        <v>0</v>
      </c>
      <c r="BJ147" s="19" t="s">
        <v>76</v>
      </c>
      <c r="BK147" s="192">
        <f t="shared" si="29"/>
        <v>0</v>
      </c>
      <c r="BL147" s="19" t="s">
        <v>1610</v>
      </c>
      <c r="BM147" s="191" t="s">
        <v>1745</v>
      </c>
    </row>
    <row r="148" spans="1:65" s="12" customFormat="1" ht="22.9" customHeight="1">
      <c r="B148" s="164"/>
      <c r="C148" s="165"/>
      <c r="D148" s="166" t="s">
        <v>68</v>
      </c>
      <c r="E148" s="178" t="s">
        <v>187</v>
      </c>
      <c r="F148" s="178" t="s">
        <v>2856</v>
      </c>
      <c r="G148" s="165"/>
      <c r="H148" s="165"/>
      <c r="I148" s="168"/>
      <c r="J148" s="179">
        <f>BK148</f>
        <v>0</v>
      </c>
      <c r="K148" s="165"/>
      <c r="L148" s="170"/>
      <c r="M148" s="171"/>
      <c r="N148" s="172"/>
      <c r="O148" s="172"/>
      <c r="P148" s="173">
        <f>SUM(P149:P153)</f>
        <v>0</v>
      </c>
      <c r="Q148" s="172"/>
      <c r="R148" s="173">
        <f>SUM(R149:R153)</f>
        <v>0</v>
      </c>
      <c r="S148" s="172"/>
      <c r="T148" s="174">
        <f>SUM(T149:T153)</f>
        <v>0</v>
      </c>
      <c r="AR148" s="175" t="s">
        <v>76</v>
      </c>
      <c r="AT148" s="176" t="s">
        <v>68</v>
      </c>
      <c r="AU148" s="176" t="s">
        <v>76</v>
      </c>
      <c r="AY148" s="175" t="s">
        <v>231</v>
      </c>
      <c r="BK148" s="177">
        <f>SUM(BK149:BK153)</f>
        <v>0</v>
      </c>
    </row>
    <row r="149" spans="1:65" s="2" customFormat="1" ht="33" customHeight="1">
      <c r="A149" s="36"/>
      <c r="B149" s="37"/>
      <c r="C149" s="180" t="s">
        <v>892</v>
      </c>
      <c r="D149" s="180" t="s">
        <v>234</v>
      </c>
      <c r="E149" s="181" t="s">
        <v>2857</v>
      </c>
      <c r="F149" s="182" t="s">
        <v>2858</v>
      </c>
      <c r="G149" s="183" t="s">
        <v>2771</v>
      </c>
      <c r="H149" s="184">
        <v>1</v>
      </c>
      <c r="I149" s="185"/>
      <c r="J149" s="186">
        <f>ROUND(I149*H149,2)</f>
        <v>0</v>
      </c>
      <c r="K149" s="182" t="s">
        <v>19</v>
      </c>
      <c r="L149" s="41"/>
      <c r="M149" s="187" t="s">
        <v>19</v>
      </c>
      <c r="N149" s="188" t="s">
        <v>40</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1610</v>
      </c>
      <c r="AT149" s="191" t="s">
        <v>234</v>
      </c>
      <c r="AU149" s="191" t="s">
        <v>78</v>
      </c>
      <c r="AY149" s="19" t="s">
        <v>231</v>
      </c>
      <c r="BE149" s="192">
        <f>IF(N149="základní",J149,0)</f>
        <v>0</v>
      </c>
      <c r="BF149" s="192">
        <f>IF(N149="snížená",J149,0)</f>
        <v>0</v>
      </c>
      <c r="BG149" s="192">
        <f>IF(N149="zákl. přenesená",J149,0)</f>
        <v>0</v>
      </c>
      <c r="BH149" s="192">
        <f>IF(N149="sníž. přenesená",J149,0)</f>
        <v>0</v>
      </c>
      <c r="BI149" s="192">
        <f>IF(N149="nulová",J149,0)</f>
        <v>0</v>
      </c>
      <c r="BJ149" s="19" t="s">
        <v>76</v>
      </c>
      <c r="BK149" s="192">
        <f>ROUND(I149*H149,2)</f>
        <v>0</v>
      </c>
      <c r="BL149" s="19" t="s">
        <v>1610</v>
      </c>
      <c r="BM149" s="191" t="s">
        <v>1755</v>
      </c>
    </row>
    <row r="150" spans="1:65" s="2" customFormat="1" ht="16.5" customHeight="1">
      <c r="A150" s="36"/>
      <c r="B150" s="37"/>
      <c r="C150" s="180" t="s">
        <v>897</v>
      </c>
      <c r="D150" s="180" t="s">
        <v>234</v>
      </c>
      <c r="E150" s="181" t="s">
        <v>2859</v>
      </c>
      <c r="F150" s="182" t="s">
        <v>2860</v>
      </c>
      <c r="G150" s="183" t="s">
        <v>2771</v>
      </c>
      <c r="H150" s="184">
        <v>1</v>
      </c>
      <c r="I150" s="185"/>
      <c r="J150" s="186">
        <f>ROUND(I150*H150,2)</f>
        <v>0</v>
      </c>
      <c r="K150" s="182" t="s">
        <v>19</v>
      </c>
      <c r="L150" s="41"/>
      <c r="M150" s="187" t="s">
        <v>19</v>
      </c>
      <c r="N150" s="188" t="s">
        <v>40</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1610</v>
      </c>
      <c r="AT150" s="191" t="s">
        <v>234</v>
      </c>
      <c r="AU150" s="191" t="s">
        <v>78</v>
      </c>
      <c r="AY150" s="19" t="s">
        <v>231</v>
      </c>
      <c r="BE150" s="192">
        <f>IF(N150="základní",J150,0)</f>
        <v>0</v>
      </c>
      <c r="BF150" s="192">
        <f>IF(N150="snížená",J150,0)</f>
        <v>0</v>
      </c>
      <c r="BG150" s="192">
        <f>IF(N150="zákl. přenesená",J150,0)</f>
        <v>0</v>
      </c>
      <c r="BH150" s="192">
        <f>IF(N150="sníž. přenesená",J150,0)</f>
        <v>0</v>
      </c>
      <c r="BI150" s="192">
        <f>IF(N150="nulová",J150,0)</f>
        <v>0</v>
      </c>
      <c r="BJ150" s="19" t="s">
        <v>76</v>
      </c>
      <c r="BK150" s="192">
        <f>ROUND(I150*H150,2)</f>
        <v>0</v>
      </c>
      <c r="BL150" s="19" t="s">
        <v>1610</v>
      </c>
      <c r="BM150" s="191" t="s">
        <v>1766</v>
      </c>
    </row>
    <row r="151" spans="1:65" s="2" customFormat="1" ht="24.2" customHeight="1">
      <c r="A151" s="36"/>
      <c r="B151" s="37"/>
      <c r="C151" s="180" t="s">
        <v>903</v>
      </c>
      <c r="D151" s="180" t="s">
        <v>234</v>
      </c>
      <c r="E151" s="181" t="s">
        <v>2861</v>
      </c>
      <c r="F151" s="182" t="s">
        <v>2862</v>
      </c>
      <c r="G151" s="183" t="s">
        <v>2771</v>
      </c>
      <c r="H151" s="184">
        <v>1</v>
      </c>
      <c r="I151" s="185"/>
      <c r="J151" s="186">
        <f>ROUND(I151*H151,2)</f>
        <v>0</v>
      </c>
      <c r="K151" s="182" t="s">
        <v>19</v>
      </c>
      <c r="L151" s="41"/>
      <c r="M151" s="187" t="s">
        <v>19</v>
      </c>
      <c r="N151" s="188" t="s">
        <v>40</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1610</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1610</v>
      </c>
      <c r="BM151" s="191" t="s">
        <v>1777</v>
      </c>
    </row>
    <row r="152" spans="1:65" s="2" customFormat="1" ht="16.5" customHeight="1">
      <c r="A152" s="36"/>
      <c r="B152" s="37"/>
      <c r="C152" s="180" t="s">
        <v>909</v>
      </c>
      <c r="D152" s="180" t="s">
        <v>234</v>
      </c>
      <c r="E152" s="181" t="s">
        <v>2863</v>
      </c>
      <c r="F152" s="182" t="s">
        <v>2864</v>
      </c>
      <c r="G152" s="183" t="s">
        <v>2800</v>
      </c>
      <c r="H152" s="184">
        <v>2</v>
      </c>
      <c r="I152" s="185"/>
      <c r="J152" s="186">
        <f>ROUND(I152*H152,2)</f>
        <v>0</v>
      </c>
      <c r="K152" s="182" t="s">
        <v>19</v>
      </c>
      <c r="L152" s="41"/>
      <c r="M152" s="187" t="s">
        <v>19</v>
      </c>
      <c r="N152" s="188" t="s">
        <v>40</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1610</v>
      </c>
      <c r="AT152" s="191" t="s">
        <v>234</v>
      </c>
      <c r="AU152" s="191" t="s">
        <v>78</v>
      </c>
      <c r="AY152" s="19" t="s">
        <v>231</v>
      </c>
      <c r="BE152" s="192">
        <f>IF(N152="základní",J152,0)</f>
        <v>0</v>
      </c>
      <c r="BF152" s="192">
        <f>IF(N152="snížená",J152,0)</f>
        <v>0</v>
      </c>
      <c r="BG152" s="192">
        <f>IF(N152="zákl. přenesená",J152,0)</f>
        <v>0</v>
      </c>
      <c r="BH152" s="192">
        <f>IF(N152="sníž. přenesená",J152,0)</f>
        <v>0</v>
      </c>
      <c r="BI152" s="192">
        <f>IF(N152="nulová",J152,0)</f>
        <v>0</v>
      </c>
      <c r="BJ152" s="19" t="s">
        <v>76</v>
      </c>
      <c r="BK152" s="192">
        <f>ROUND(I152*H152,2)</f>
        <v>0</v>
      </c>
      <c r="BL152" s="19" t="s">
        <v>1610</v>
      </c>
      <c r="BM152" s="191" t="s">
        <v>1786</v>
      </c>
    </row>
    <row r="153" spans="1:65" s="2" customFormat="1" ht="24.2" customHeight="1">
      <c r="A153" s="36"/>
      <c r="B153" s="37"/>
      <c r="C153" s="180" t="s">
        <v>915</v>
      </c>
      <c r="D153" s="180" t="s">
        <v>234</v>
      </c>
      <c r="E153" s="181" t="s">
        <v>2865</v>
      </c>
      <c r="F153" s="182" t="s">
        <v>2866</v>
      </c>
      <c r="G153" s="183" t="s">
        <v>2800</v>
      </c>
      <c r="H153" s="184">
        <v>3</v>
      </c>
      <c r="I153" s="185"/>
      <c r="J153" s="186">
        <f>ROUND(I153*H153,2)</f>
        <v>0</v>
      </c>
      <c r="K153" s="182" t="s">
        <v>19</v>
      </c>
      <c r="L153" s="41"/>
      <c r="M153" s="187" t="s">
        <v>19</v>
      </c>
      <c r="N153" s="188" t="s">
        <v>40</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1610</v>
      </c>
      <c r="AT153" s="191" t="s">
        <v>234</v>
      </c>
      <c r="AU153" s="191" t="s">
        <v>78</v>
      </c>
      <c r="AY153" s="19" t="s">
        <v>231</v>
      </c>
      <c r="BE153" s="192">
        <f>IF(N153="základní",J153,0)</f>
        <v>0</v>
      </c>
      <c r="BF153" s="192">
        <f>IF(N153="snížená",J153,0)</f>
        <v>0</v>
      </c>
      <c r="BG153" s="192">
        <f>IF(N153="zákl. přenesená",J153,0)</f>
        <v>0</v>
      </c>
      <c r="BH153" s="192">
        <f>IF(N153="sníž. přenesená",J153,0)</f>
        <v>0</v>
      </c>
      <c r="BI153" s="192">
        <f>IF(N153="nulová",J153,0)</f>
        <v>0</v>
      </c>
      <c r="BJ153" s="19" t="s">
        <v>76</v>
      </c>
      <c r="BK153" s="192">
        <f>ROUND(I153*H153,2)</f>
        <v>0</v>
      </c>
      <c r="BL153" s="19" t="s">
        <v>1610</v>
      </c>
      <c r="BM153" s="191" t="s">
        <v>1794</v>
      </c>
    </row>
    <row r="154" spans="1:65" s="12" customFormat="1" ht="22.9" customHeight="1">
      <c r="B154" s="164"/>
      <c r="C154" s="165"/>
      <c r="D154" s="166" t="s">
        <v>68</v>
      </c>
      <c r="E154" s="178" t="s">
        <v>190</v>
      </c>
      <c r="F154" s="178" t="s">
        <v>2867</v>
      </c>
      <c r="G154" s="165"/>
      <c r="H154" s="165"/>
      <c r="I154" s="168"/>
      <c r="J154" s="179">
        <f>BK154</f>
        <v>0</v>
      </c>
      <c r="K154" s="165"/>
      <c r="L154" s="170"/>
      <c r="M154" s="171"/>
      <c r="N154" s="172"/>
      <c r="O154" s="172"/>
      <c r="P154" s="173">
        <f>SUM(P155:P157)</f>
        <v>0</v>
      </c>
      <c r="Q154" s="172"/>
      <c r="R154" s="173">
        <f>SUM(R155:R157)</f>
        <v>0</v>
      </c>
      <c r="S154" s="172"/>
      <c r="T154" s="174">
        <f>SUM(T155:T157)</f>
        <v>0</v>
      </c>
      <c r="AR154" s="175" t="s">
        <v>76</v>
      </c>
      <c r="AT154" s="176" t="s">
        <v>68</v>
      </c>
      <c r="AU154" s="176" t="s">
        <v>76</v>
      </c>
      <c r="AY154" s="175" t="s">
        <v>231</v>
      </c>
      <c r="BK154" s="177">
        <f>SUM(BK155:BK157)</f>
        <v>0</v>
      </c>
    </row>
    <row r="155" spans="1:65" s="2" customFormat="1" ht="33" customHeight="1">
      <c r="A155" s="36"/>
      <c r="B155" s="37"/>
      <c r="C155" s="180" t="s">
        <v>924</v>
      </c>
      <c r="D155" s="180" t="s">
        <v>234</v>
      </c>
      <c r="E155" s="181" t="s">
        <v>2868</v>
      </c>
      <c r="F155" s="182" t="s">
        <v>2823</v>
      </c>
      <c r="G155" s="183" t="s">
        <v>2771</v>
      </c>
      <c r="H155" s="184">
        <v>1</v>
      </c>
      <c r="I155" s="185"/>
      <c r="J155" s="186">
        <f>ROUND(I155*H155,2)</f>
        <v>0</v>
      </c>
      <c r="K155" s="182" t="s">
        <v>19</v>
      </c>
      <c r="L155" s="41"/>
      <c r="M155" s="187" t="s">
        <v>19</v>
      </c>
      <c r="N155" s="188" t="s">
        <v>40</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1610</v>
      </c>
      <c r="AT155" s="191" t="s">
        <v>234</v>
      </c>
      <c r="AU155" s="191" t="s">
        <v>78</v>
      </c>
      <c r="AY155" s="19" t="s">
        <v>231</v>
      </c>
      <c r="BE155" s="192">
        <f>IF(N155="základní",J155,0)</f>
        <v>0</v>
      </c>
      <c r="BF155" s="192">
        <f>IF(N155="snížená",J155,0)</f>
        <v>0</v>
      </c>
      <c r="BG155" s="192">
        <f>IF(N155="zákl. přenesená",J155,0)</f>
        <v>0</v>
      </c>
      <c r="BH155" s="192">
        <f>IF(N155="sníž. přenesená",J155,0)</f>
        <v>0</v>
      </c>
      <c r="BI155" s="192">
        <f>IF(N155="nulová",J155,0)</f>
        <v>0</v>
      </c>
      <c r="BJ155" s="19" t="s">
        <v>76</v>
      </c>
      <c r="BK155" s="192">
        <f>ROUND(I155*H155,2)</f>
        <v>0</v>
      </c>
      <c r="BL155" s="19" t="s">
        <v>1610</v>
      </c>
      <c r="BM155" s="191" t="s">
        <v>1800</v>
      </c>
    </row>
    <row r="156" spans="1:65" s="2" customFormat="1" ht="24.2" customHeight="1">
      <c r="A156" s="36"/>
      <c r="B156" s="37"/>
      <c r="C156" s="180" t="s">
        <v>372</v>
      </c>
      <c r="D156" s="180" t="s">
        <v>234</v>
      </c>
      <c r="E156" s="181" t="s">
        <v>2869</v>
      </c>
      <c r="F156" s="182" t="s">
        <v>2818</v>
      </c>
      <c r="G156" s="183" t="s">
        <v>2771</v>
      </c>
      <c r="H156" s="184">
        <v>1</v>
      </c>
      <c r="I156" s="185"/>
      <c r="J156" s="186">
        <f>ROUND(I156*H156,2)</f>
        <v>0</v>
      </c>
      <c r="K156" s="182" t="s">
        <v>19</v>
      </c>
      <c r="L156" s="41"/>
      <c r="M156" s="187" t="s">
        <v>19</v>
      </c>
      <c r="N156" s="188" t="s">
        <v>40</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1610</v>
      </c>
      <c r="AT156" s="191" t="s">
        <v>234</v>
      </c>
      <c r="AU156" s="191" t="s">
        <v>78</v>
      </c>
      <c r="AY156" s="19" t="s">
        <v>231</v>
      </c>
      <c r="BE156" s="192">
        <f>IF(N156="základní",J156,0)</f>
        <v>0</v>
      </c>
      <c r="BF156" s="192">
        <f>IF(N156="snížená",J156,0)</f>
        <v>0</v>
      </c>
      <c r="BG156" s="192">
        <f>IF(N156="zákl. přenesená",J156,0)</f>
        <v>0</v>
      </c>
      <c r="BH156" s="192">
        <f>IF(N156="sníž. přenesená",J156,0)</f>
        <v>0</v>
      </c>
      <c r="BI156" s="192">
        <f>IF(N156="nulová",J156,0)</f>
        <v>0</v>
      </c>
      <c r="BJ156" s="19" t="s">
        <v>76</v>
      </c>
      <c r="BK156" s="192">
        <f>ROUND(I156*H156,2)</f>
        <v>0</v>
      </c>
      <c r="BL156" s="19" t="s">
        <v>1610</v>
      </c>
      <c r="BM156" s="191" t="s">
        <v>1809</v>
      </c>
    </row>
    <row r="157" spans="1:65" s="2" customFormat="1" ht="24.2" customHeight="1">
      <c r="A157" s="36"/>
      <c r="B157" s="37"/>
      <c r="C157" s="180" t="s">
        <v>936</v>
      </c>
      <c r="D157" s="180" t="s">
        <v>234</v>
      </c>
      <c r="E157" s="181" t="s">
        <v>2870</v>
      </c>
      <c r="F157" s="182" t="s">
        <v>2820</v>
      </c>
      <c r="G157" s="183" t="s">
        <v>2800</v>
      </c>
      <c r="H157" s="184">
        <v>1</v>
      </c>
      <c r="I157" s="185"/>
      <c r="J157" s="186">
        <f>ROUND(I157*H157,2)</f>
        <v>0</v>
      </c>
      <c r="K157" s="182" t="s">
        <v>19</v>
      </c>
      <c r="L157" s="41"/>
      <c r="M157" s="187" t="s">
        <v>19</v>
      </c>
      <c r="N157" s="188" t="s">
        <v>40</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1610</v>
      </c>
      <c r="AT157" s="191" t="s">
        <v>234</v>
      </c>
      <c r="AU157" s="191" t="s">
        <v>78</v>
      </c>
      <c r="AY157" s="19" t="s">
        <v>231</v>
      </c>
      <c r="BE157" s="192">
        <f>IF(N157="základní",J157,0)</f>
        <v>0</v>
      </c>
      <c r="BF157" s="192">
        <f>IF(N157="snížená",J157,0)</f>
        <v>0</v>
      </c>
      <c r="BG157" s="192">
        <f>IF(N157="zákl. přenesená",J157,0)</f>
        <v>0</v>
      </c>
      <c r="BH157" s="192">
        <f>IF(N157="sníž. přenesená",J157,0)</f>
        <v>0</v>
      </c>
      <c r="BI157" s="192">
        <f>IF(N157="nulová",J157,0)</f>
        <v>0</v>
      </c>
      <c r="BJ157" s="19" t="s">
        <v>76</v>
      </c>
      <c r="BK157" s="192">
        <f>ROUND(I157*H157,2)</f>
        <v>0</v>
      </c>
      <c r="BL157" s="19" t="s">
        <v>1610</v>
      </c>
      <c r="BM157" s="191" t="s">
        <v>190</v>
      </c>
    </row>
    <row r="158" spans="1:65" s="12" customFormat="1" ht="22.9" customHeight="1">
      <c r="B158" s="164"/>
      <c r="C158" s="165"/>
      <c r="D158" s="166" t="s">
        <v>68</v>
      </c>
      <c r="E158" s="178" t="s">
        <v>193</v>
      </c>
      <c r="F158" s="178" t="s">
        <v>2871</v>
      </c>
      <c r="G158" s="165"/>
      <c r="H158" s="165"/>
      <c r="I158" s="168"/>
      <c r="J158" s="179">
        <f>BK158</f>
        <v>0</v>
      </c>
      <c r="K158" s="165"/>
      <c r="L158" s="170"/>
      <c r="M158" s="171"/>
      <c r="N158" s="172"/>
      <c r="O158" s="172"/>
      <c r="P158" s="173">
        <f>SUM(P159:P161)</f>
        <v>0</v>
      </c>
      <c r="Q158" s="172"/>
      <c r="R158" s="173">
        <f>SUM(R159:R161)</f>
        <v>0</v>
      </c>
      <c r="S158" s="172"/>
      <c r="T158" s="174">
        <f>SUM(T159:T161)</f>
        <v>0</v>
      </c>
      <c r="AR158" s="175" t="s">
        <v>76</v>
      </c>
      <c r="AT158" s="176" t="s">
        <v>68</v>
      </c>
      <c r="AU158" s="176" t="s">
        <v>76</v>
      </c>
      <c r="AY158" s="175" t="s">
        <v>231</v>
      </c>
      <c r="BK158" s="177">
        <f>SUM(BK159:BK161)</f>
        <v>0</v>
      </c>
    </row>
    <row r="159" spans="1:65" s="2" customFormat="1" ht="33" customHeight="1">
      <c r="A159" s="36"/>
      <c r="B159" s="37"/>
      <c r="C159" s="180" t="s">
        <v>941</v>
      </c>
      <c r="D159" s="180" t="s">
        <v>234</v>
      </c>
      <c r="E159" s="181" t="s">
        <v>2872</v>
      </c>
      <c r="F159" s="182" t="s">
        <v>2823</v>
      </c>
      <c r="G159" s="183" t="s">
        <v>2771</v>
      </c>
      <c r="H159" s="184">
        <v>1</v>
      </c>
      <c r="I159" s="185"/>
      <c r="J159" s="186">
        <f>ROUND(I159*H159,2)</f>
        <v>0</v>
      </c>
      <c r="K159" s="182" t="s">
        <v>19</v>
      </c>
      <c r="L159" s="41"/>
      <c r="M159" s="187" t="s">
        <v>19</v>
      </c>
      <c r="N159" s="188" t="s">
        <v>40</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1610</v>
      </c>
      <c r="AT159" s="191" t="s">
        <v>234</v>
      </c>
      <c r="AU159" s="191" t="s">
        <v>78</v>
      </c>
      <c r="AY159" s="19" t="s">
        <v>231</v>
      </c>
      <c r="BE159" s="192">
        <f>IF(N159="základní",J159,0)</f>
        <v>0</v>
      </c>
      <c r="BF159" s="192">
        <f>IF(N159="snížená",J159,0)</f>
        <v>0</v>
      </c>
      <c r="BG159" s="192">
        <f>IF(N159="zákl. přenesená",J159,0)</f>
        <v>0</v>
      </c>
      <c r="BH159" s="192">
        <f>IF(N159="sníž. přenesená",J159,0)</f>
        <v>0</v>
      </c>
      <c r="BI159" s="192">
        <f>IF(N159="nulová",J159,0)</f>
        <v>0</v>
      </c>
      <c r="BJ159" s="19" t="s">
        <v>76</v>
      </c>
      <c r="BK159" s="192">
        <f>ROUND(I159*H159,2)</f>
        <v>0</v>
      </c>
      <c r="BL159" s="19" t="s">
        <v>1610</v>
      </c>
      <c r="BM159" s="191" t="s">
        <v>1823</v>
      </c>
    </row>
    <row r="160" spans="1:65" s="2" customFormat="1" ht="24.2" customHeight="1">
      <c r="A160" s="36"/>
      <c r="B160" s="37"/>
      <c r="C160" s="180" t="s">
        <v>952</v>
      </c>
      <c r="D160" s="180" t="s">
        <v>234</v>
      </c>
      <c r="E160" s="181" t="s">
        <v>2873</v>
      </c>
      <c r="F160" s="182" t="s">
        <v>2818</v>
      </c>
      <c r="G160" s="183" t="s">
        <v>2771</v>
      </c>
      <c r="H160" s="184">
        <v>1</v>
      </c>
      <c r="I160" s="185"/>
      <c r="J160" s="186">
        <f>ROUND(I160*H160,2)</f>
        <v>0</v>
      </c>
      <c r="K160" s="182" t="s">
        <v>19</v>
      </c>
      <c r="L160" s="41"/>
      <c r="M160" s="187" t="s">
        <v>19</v>
      </c>
      <c r="N160" s="188" t="s">
        <v>40</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1610</v>
      </c>
      <c r="AT160" s="191" t="s">
        <v>234</v>
      </c>
      <c r="AU160" s="191" t="s">
        <v>78</v>
      </c>
      <c r="AY160" s="19" t="s">
        <v>231</v>
      </c>
      <c r="BE160" s="192">
        <f>IF(N160="základní",J160,0)</f>
        <v>0</v>
      </c>
      <c r="BF160" s="192">
        <f>IF(N160="snížená",J160,0)</f>
        <v>0</v>
      </c>
      <c r="BG160" s="192">
        <f>IF(N160="zákl. přenesená",J160,0)</f>
        <v>0</v>
      </c>
      <c r="BH160" s="192">
        <f>IF(N160="sníž. přenesená",J160,0)</f>
        <v>0</v>
      </c>
      <c r="BI160" s="192">
        <f>IF(N160="nulová",J160,0)</f>
        <v>0</v>
      </c>
      <c r="BJ160" s="19" t="s">
        <v>76</v>
      </c>
      <c r="BK160" s="192">
        <f>ROUND(I160*H160,2)</f>
        <v>0</v>
      </c>
      <c r="BL160" s="19" t="s">
        <v>1610</v>
      </c>
      <c r="BM160" s="191" t="s">
        <v>1831</v>
      </c>
    </row>
    <row r="161" spans="1:65" s="2" customFormat="1" ht="24.2" customHeight="1">
      <c r="A161" s="36"/>
      <c r="B161" s="37"/>
      <c r="C161" s="180" t="s">
        <v>959</v>
      </c>
      <c r="D161" s="180" t="s">
        <v>234</v>
      </c>
      <c r="E161" s="181" t="s">
        <v>2874</v>
      </c>
      <c r="F161" s="182" t="s">
        <v>2820</v>
      </c>
      <c r="G161" s="183" t="s">
        <v>2800</v>
      </c>
      <c r="H161" s="184">
        <v>1</v>
      </c>
      <c r="I161" s="185"/>
      <c r="J161" s="186">
        <f>ROUND(I161*H161,2)</f>
        <v>0</v>
      </c>
      <c r="K161" s="182" t="s">
        <v>19</v>
      </c>
      <c r="L161" s="41"/>
      <c r="M161" s="187" t="s">
        <v>19</v>
      </c>
      <c r="N161" s="188" t="s">
        <v>40</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1610</v>
      </c>
      <c r="AT161" s="191" t="s">
        <v>234</v>
      </c>
      <c r="AU161" s="191" t="s">
        <v>78</v>
      </c>
      <c r="AY161" s="19" t="s">
        <v>231</v>
      </c>
      <c r="BE161" s="192">
        <f>IF(N161="základní",J161,0)</f>
        <v>0</v>
      </c>
      <c r="BF161" s="192">
        <f>IF(N161="snížená",J161,0)</f>
        <v>0</v>
      </c>
      <c r="BG161" s="192">
        <f>IF(N161="zákl. přenesená",J161,0)</f>
        <v>0</v>
      </c>
      <c r="BH161" s="192">
        <f>IF(N161="sníž. přenesená",J161,0)</f>
        <v>0</v>
      </c>
      <c r="BI161" s="192">
        <f>IF(N161="nulová",J161,0)</f>
        <v>0</v>
      </c>
      <c r="BJ161" s="19" t="s">
        <v>76</v>
      </c>
      <c r="BK161" s="192">
        <f>ROUND(I161*H161,2)</f>
        <v>0</v>
      </c>
      <c r="BL161" s="19" t="s">
        <v>1610</v>
      </c>
      <c r="BM161" s="191" t="s">
        <v>1842</v>
      </c>
    </row>
    <row r="162" spans="1:65" s="12" customFormat="1" ht="22.9" customHeight="1">
      <c r="B162" s="164"/>
      <c r="C162" s="165"/>
      <c r="D162" s="166" t="s">
        <v>68</v>
      </c>
      <c r="E162" s="178" t="s">
        <v>1823</v>
      </c>
      <c r="F162" s="178" t="s">
        <v>2875</v>
      </c>
      <c r="G162" s="165"/>
      <c r="H162" s="165"/>
      <c r="I162" s="168"/>
      <c r="J162" s="179">
        <f>BK162</f>
        <v>0</v>
      </c>
      <c r="K162" s="165"/>
      <c r="L162" s="170"/>
      <c r="M162" s="171"/>
      <c r="N162" s="172"/>
      <c r="O162" s="172"/>
      <c r="P162" s="173">
        <f>SUM(P163:P165)</f>
        <v>0</v>
      </c>
      <c r="Q162" s="172"/>
      <c r="R162" s="173">
        <f>SUM(R163:R165)</f>
        <v>0</v>
      </c>
      <c r="S162" s="172"/>
      <c r="T162" s="174">
        <f>SUM(T163:T165)</f>
        <v>0</v>
      </c>
      <c r="AR162" s="175" t="s">
        <v>76</v>
      </c>
      <c r="AT162" s="176" t="s">
        <v>68</v>
      </c>
      <c r="AU162" s="176" t="s">
        <v>76</v>
      </c>
      <c r="AY162" s="175" t="s">
        <v>231</v>
      </c>
      <c r="BK162" s="177">
        <f>SUM(BK163:BK165)</f>
        <v>0</v>
      </c>
    </row>
    <row r="163" spans="1:65" s="2" customFormat="1" ht="37.9" customHeight="1">
      <c r="A163" s="36"/>
      <c r="B163" s="37"/>
      <c r="C163" s="180" t="s">
        <v>967</v>
      </c>
      <c r="D163" s="180" t="s">
        <v>234</v>
      </c>
      <c r="E163" s="181" t="s">
        <v>2876</v>
      </c>
      <c r="F163" s="182" t="s">
        <v>2877</v>
      </c>
      <c r="G163" s="183" t="s">
        <v>2771</v>
      </c>
      <c r="H163" s="184">
        <v>1</v>
      </c>
      <c r="I163" s="185"/>
      <c r="J163" s="186">
        <f>ROUND(I163*H163,2)</f>
        <v>0</v>
      </c>
      <c r="K163" s="182" t="s">
        <v>19</v>
      </c>
      <c r="L163" s="41"/>
      <c r="M163" s="187" t="s">
        <v>19</v>
      </c>
      <c r="N163" s="188" t="s">
        <v>40</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1610</v>
      </c>
      <c r="AT163" s="191" t="s">
        <v>234</v>
      </c>
      <c r="AU163" s="191" t="s">
        <v>78</v>
      </c>
      <c r="AY163" s="19" t="s">
        <v>231</v>
      </c>
      <c r="BE163" s="192">
        <f>IF(N163="základní",J163,0)</f>
        <v>0</v>
      </c>
      <c r="BF163" s="192">
        <f>IF(N163="snížená",J163,0)</f>
        <v>0</v>
      </c>
      <c r="BG163" s="192">
        <f>IF(N163="zákl. přenesená",J163,0)</f>
        <v>0</v>
      </c>
      <c r="BH163" s="192">
        <f>IF(N163="sníž. přenesená",J163,0)</f>
        <v>0</v>
      </c>
      <c r="BI163" s="192">
        <f>IF(N163="nulová",J163,0)</f>
        <v>0</v>
      </c>
      <c r="BJ163" s="19" t="s">
        <v>76</v>
      </c>
      <c r="BK163" s="192">
        <f>ROUND(I163*H163,2)</f>
        <v>0</v>
      </c>
      <c r="BL163" s="19" t="s">
        <v>1610</v>
      </c>
      <c r="BM163" s="191" t="s">
        <v>1853</v>
      </c>
    </row>
    <row r="164" spans="1:65" s="2" customFormat="1" ht="37.9" customHeight="1">
      <c r="A164" s="36"/>
      <c r="B164" s="37"/>
      <c r="C164" s="180" t="s">
        <v>973</v>
      </c>
      <c r="D164" s="180" t="s">
        <v>234</v>
      </c>
      <c r="E164" s="181" t="s">
        <v>2878</v>
      </c>
      <c r="F164" s="182" t="s">
        <v>2879</v>
      </c>
      <c r="G164" s="183" t="s">
        <v>2771</v>
      </c>
      <c r="H164" s="184">
        <v>2</v>
      </c>
      <c r="I164" s="185"/>
      <c r="J164" s="186">
        <f>ROUND(I164*H164,2)</f>
        <v>0</v>
      </c>
      <c r="K164" s="182" t="s">
        <v>19</v>
      </c>
      <c r="L164" s="41"/>
      <c r="M164" s="187" t="s">
        <v>19</v>
      </c>
      <c r="N164" s="188" t="s">
        <v>40</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1610</v>
      </c>
      <c r="AT164" s="191" t="s">
        <v>234</v>
      </c>
      <c r="AU164" s="191" t="s">
        <v>78</v>
      </c>
      <c r="AY164" s="19" t="s">
        <v>231</v>
      </c>
      <c r="BE164" s="192">
        <f>IF(N164="základní",J164,0)</f>
        <v>0</v>
      </c>
      <c r="BF164" s="192">
        <f>IF(N164="snížená",J164,0)</f>
        <v>0</v>
      </c>
      <c r="BG164" s="192">
        <f>IF(N164="zákl. přenesená",J164,0)</f>
        <v>0</v>
      </c>
      <c r="BH164" s="192">
        <f>IF(N164="sníž. přenesená",J164,0)</f>
        <v>0</v>
      </c>
      <c r="BI164" s="192">
        <f>IF(N164="nulová",J164,0)</f>
        <v>0</v>
      </c>
      <c r="BJ164" s="19" t="s">
        <v>76</v>
      </c>
      <c r="BK164" s="192">
        <f>ROUND(I164*H164,2)</f>
        <v>0</v>
      </c>
      <c r="BL164" s="19" t="s">
        <v>1610</v>
      </c>
      <c r="BM164" s="191" t="s">
        <v>1871</v>
      </c>
    </row>
    <row r="165" spans="1:65" s="2" customFormat="1" ht="24.2" customHeight="1">
      <c r="A165" s="36"/>
      <c r="B165" s="37"/>
      <c r="C165" s="180" t="s">
        <v>979</v>
      </c>
      <c r="D165" s="180" t="s">
        <v>234</v>
      </c>
      <c r="E165" s="181" t="s">
        <v>2880</v>
      </c>
      <c r="F165" s="182" t="s">
        <v>2881</v>
      </c>
      <c r="G165" s="183" t="s">
        <v>2800</v>
      </c>
      <c r="H165" s="184">
        <v>41</v>
      </c>
      <c r="I165" s="185"/>
      <c r="J165" s="186">
        <f>ROUND(I165*H165,2)</f>
        <v>0</v>
      </c>
      <c r="K165" s="182" t="s">
        <v>19</v>
      </c>
      <c r="L165" s="41"/>
      <c r="M165" s="187" t="s">
        <v>19</v>
      </c>
      <c r="N165" s="188" t="s">
        <v>40</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1610</v>
      </c>
      <c r="AT165" s="191" t="s">
        <v>234</v>
      </c>
      <c r="AU165" s="191" t="s">
        <v>78</v>
      </c>
      <c r="AY165" s="19" t="s">
        <v>231</v>
      </c>
      <c r="BE165" s="192">
        <f>IF(N165="základní",J165,0)</f>
        <v>0</v>
      </c>
      <c r="BF165" s="192">
        <f>IF(N165="snížená",J165,0)</f>
        <v>0</v>
      </c>
      <c r="BG165" s="192">
        <f>IF(N165="zákl. přenesená",J165,0)</f>
        <v>0</v>
      </c>
      <c r="BH165" s="192">
        <f>IF(N165="sníž. přenesená",J165,0)</f>
        <v>0</v>
      </c>
      <c r="BI165" s="192">
        <f>IF(N165="nulová",J165,0)</f>
        <v>0</v>
      </c>
      <c r="BJ165" s="19" t="s">
        <v>76</v>
      </c>
      <c r="BK165" s="192">
        <f>ROUND(I165*H165,2)</f>
        <v>0</v>
      </c>
      <c r="BL165" s="19" t="s">
        <v>1610</v>
      </c>
      <c r="BM165" s="191" t="s">
        <v>1884</v>
      </c>
    </row>
    <row r="166" spans="1:65" s="12" customFormat="1" ht="22.9" customHeight="1">
      <c r="B166" s="164"/>
      <c r="C166" s="165"/>
      <c r="D166" s="166" t="s">
        <v>68</v>
      </c>
      <c r="E166" s="178" t="s">
        <v>1825</v>
      </c>
      <c r="F166" s="178" t="s">
        <v>2882</v>
      </c>
      <c r="G166" s="165"/>
      <c r="H166" s="165"/>
      <c r="I166" s="168"/>
      <c r="J166" s="179">
        <f>BK166</f>
        <v>0</v>
      </c>
      <c r="K166" s="165"/>
      <c r="L166" s="170"/>
      <c r="M166" s="171"/>
      <c r="N166" s="172"/>
      <c r="O166" s="172"/>
      <c r="P166" s="173">
        <f>SUM(P167:P172)</f>
        <v>0</v>
      </c>
      <c r="Q166" s="172"/>
      <c r="R166" s="173">
        <f>SUM(R167:R172)</f>
        <v>0</v>
      </c>
      <c r="S166" s="172"/>
      <c r="T166" s="174">
        <f>SUM(T167:T172)</f>
        <v>0</v>
      </c>
      <c r="AR166" s="175" t="s">
        <v>76</v>
      </c>
      <c r="AT166" s="176" t="s">
        <v>68</v>
      </c>
      <c r="AU166" s="176" t="s">
        <v>76</v>
      </c>
      <c r="AY166" s="175" t="s">
        <v>231</v>
      </c>
      <c r="BK166" s="177">
        <f>SUM(BK167:BK172)</f>
        <v>0</v>
      </c>
    </row>
    <row r="167" spans="1:65" s="2" customFormat="1" ht="16.5" customHeight="1">
      <c r="A167" s="36"/>
      <c r="B167" s="37"/>
      <c r="C167" s="180" t="s">
        <v>983</v>
      </c>
      <c r="D167" s="180" t="s">
        <v>234</v>
      </c>
      <c r="E167" s="181" t="s">
        <v>2883</v>
      </c>
      <c r="F167" s="182" t="s">
        <v>2884</v>
      </c>
      <c r="G167" s="183" t="s">
        <v>2885</v>
      </c>
      <c r="H167" s="184">
        <v>1</v>
      </c>
      <c r="I167" s="185"/>
      <c r="J167" s="186">
        <f t="shared" ref="J167:J172" si="30">ROUND(I167*H167,2)</f>
        <v>0</v>
      </c>
      <c r="K167" s="182" t="s">
        <v>19</v>
      </c>
      <c r="L167" s="41"/>
      <c r="M167" s="187" t="s">
        <v>19</v>
      </c>
      <c r="N167" s="188" t="s">
        <v>40</v>
      </c>
      <c r="O167" s="66"/>
      <c r="P167" s="189">
        <f t="shared" ref="P167:P172" si="31">O167*H167</f>
        <v>0</v>
      </c>
      <c r="Q167" s="189">
        <v>0</v>
      </c>
      <c r="R167" s="189">
        <f t="shared" ref="R167:R172" si="32">Q167*H167</f>
        <v>0</v>
      </c>
      <c r="S167" s="189">
        <v>0</v>
      </c>
      <c r="T167" s="190">
        <f t="shared" ref="T167:T172" si="33">S167*H167</f>
        <v>0</v>
      </c>
      <c r="U167" s="36"/>
      <c r="V167" s="36"/>
      <c r="W167" s="36"/>
      <c r="X167" s="36"/>
      <c r="Y167" s="36"/>
      <c r="Z167" s="36"/>
      <c r="AA167" s="36"/>
      <c r="AB167" s="36"/>
      <c r="AC167" s="36"/>
      <c r="AD167" s="36"/>
      <c r="AE167" s="36"/>
      <c r="AR167" s="191" t="s">
        <v>1610</v>
      </c>
      <c r="AT167" s="191" t="s">
        <v>234</v>
      </c>
      <c r="AU167" s="191" t="s">
        <v>78</v>
      </c>
      <c r="AY167" s="19" t="s">
        <v>231</v>
      </c>
      <c r="BE167" s="192">
        <f t="shared" ref="BE167:BE172" si="34">IF(N167="základní",J167,0)</f>
        <v>0</v>
      </c>
      <c r="BF167" s="192">
        <f t="shared" ref="BF167:BF172" si="35">IF(N167="snížená",J167,0)</f>
        <v>0</v>
      </c>
      <c r="BG167" s="192">
        <f t="shared" ref="BG167:BG172" si="36">IF(N167="zákl. přenesená",J167,0)</f>
        <v>0</v>
      </c>
      <c r="BH167" s="192">
        <f t="shared" ref="BH167:BH172" si="37">IF(N167="sníž. přenesená",J167,0)</f>
        <v>0</v>
      </c>
      <c r="BI167" s="192">
        <f t="shared" ref="BI167:BI172" si="38">IF(N167="nulová",J167,0)</f>
        <v>0</v>
      </c>
      <c r="BJ167" s="19" t="s">
        <v>76</v>
      </c>
      <c r="BK167" s="192">
        <f t="shared" ref="BK167:BK172" si="39">ROUND(I167*H167,2)</f>
        <v>0</v>
      </c>
      <c r="BL167" s="19" t="s">
        <v>1610</v>
      </c>
      <c r="BM167" s="191" t="s">
        <v>1897</v>
      </c>
    </row>
    <row r="168" spans="1:65" s="2" customFormat="1" ht="16.5" customHeight="1">
      <c r="A168" s="36"/>
      <c r="B168" s="37"/>
      <c r="C168" s="180" t="s">
        <v>1563</v>
      </c>
      <c r="D168" s="180" t="s">
        <v>234</v>
      </c>
      <c r="E168" s="181" t="s">
        <v>2886</v>
      </c>
      <c r="F168" s="182" t="s">
        <v>2887</v>
      </c>
      <c r="G168" s="183" t="s">
        <v>2885</v>
      </c>
      <c r="H168" s="184">
        <v>1</v>
      </c>
      <c r="I168" s="185"/>
      <c r="J168" s="186">
        <f t="shared" si="30"/>
        <v>0</v>
      </c>
      <c r="K168" s="182" t="s">
        <v>19</v>
      </c>
      <c r="L168" s="41"/>
      <c r="M168" s="187" t="s">
        <v>19</v>
      </c>
      <c r="N168" s="188" t="s">
        <v>40</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1610</v>
      </c>
      <c r="AT168" s="191" t="s">
        <v>234</v>
      </c>
      <c r="AU168" s="191" t="s">
        <v>78</v>
      </c>
      <c r="AY168" s="19" t="s">
        <v>231</v>
      </c>
      <c r="BE168" s="192">
        <f t="shared" si="34"/>
        <v>0</v>
      </c>
      <c r="BF168" s="192">
        <f t="shared" si="35"/>
        <v>0</v>
      </c>
      <c r="BG168" s="192">
        <f t="shared" si="36"/>
        <v>0</v>
      </c>
      <c r="BH168" s="192">
        <f t="shared" si="37"/>
        <v>0</v>
      </c>
      <c r="BI168" s="192">
        <f t="shared" si="38"/>
        <v>0</v>
      </c>
      <c r="BJ168" s="19" t="s">
        <v>76</v>
      </c>
      <c r="BK168" s="192">
        <f t="shared" si="39"/>
        <v>0</v>
      </c>
      <c r="BL168" s="19" t="s">
        <v>1610</v>
      </c>
      <c r="BM168" s="191" t="s">
        <v>1909</v>
      </c>
    </row>
    <row r="169" spans="1:65" s="2" customFormat="1" ht="16.5" customHeight="1">
      <c r="A169" s="36"/>
      <c r="B169" s="37"/>
      <c r="C169" s="180" t="s">
        <v>1599</v>
      </c>
      <c r="D169" s="180" t="s">
        <v>234</v>
      </c>
      <c r="E169" s="181" t="s">
        <v>2888</v>
      </c>
      <c r="F169" s="182" t="s">
        <v>2889</v>
      </c>
      <c r="G169" s="183" t="s">
        <v>2885</v>
      </c>
      <c r="H169" s="184">
        <v>1</v>
      </c>
      <c r="I169" s="185"/>
      <c r="J169" s="186">
        <f t="shared" si="30"/>
        <v>0</v>
      </c>
      <c r="K169" s="182" t="s">
        <v>19</v>
      </c>
      <c r="L169" s="41"/>
      <c r="M169" s="187" t="s">
        <v>19</v>
      </c>
      <c r="N169" s="188" t="s">
        <v>40</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1610</v>
      </c>
      <c r="AT169" s="191" t="s">
        <v>234</v>
      </c>
      <c r="AU169" s="191" t="s">
        <v>78</v>
      </c>
      <c r="AY169" s="19" t="s">
        <v>231</v>
      </c>
      <c r="BE169" s="192">
        <f t="shared" si="34"/>
        <v>0</v>
      </c>
      <c r="BF169" s="192">
        <f t="shared" si="35"/>
        <v>0</v>
      </c>
      <c r="BG169" s="192">
        <f t="shared" si="36"/>
        <v>0</v>
      </c>
      <c r="BH169" s="192">
        <f t="shared" si="37"/>
        <v>0</v>
      </c>
      <c r="BI169" s="192">
        <f t="shared" si="38"/>
        <v>0</v>
      </c>
      <c r="BJ169" s="19" t="s">
        <v>76</v>
      </c>
      <c r="BK169" s="192">
        <f t="shared" si="39"/>
        <v>0</v>
      </c>
      <c r="BL169" s="19" t="s">
        <v>1610</v>
      </c>
      <c r="BM169" s="191" t="s">
        <v>1918</v>
      </c>
    </row>
    <row r="170" spans="1:65" s="2" customFormat="1" ht="16.5" customHeight="1">
      <c r="A170" s="36"/>
      <c r="B170" s="37"/>
      <c r="C170" s="180" t="s">
        <v>1604</v>
      </c>
      <c r="D170" s="180" t="s">
        <v>234</v>
      </c>
      <c r="E170" s="181" t="s">
        <v>2890</v>
      </c>
      <c r="F170" s="182" t="s">
        <v>2891</v>
      </c>
      <c r="G170" s="183" t="s">
        <v>2885</v>
      </c>
      <c r="H170" s="184">
        <v>1</v>
      </c>
      <c r="I170" s="185"/>
      <c r="J170" s="186">
        <f t="shared" si="30"/>
        <v>0</v>
      </c>
      <c r="K170" s="182" t="s">
        <v>19</v>
      </c>
      <c r="L170" s="41"/>
      <c r="M170" s="187" t="s">
        <v>19</v>
      </c>
      <c r="N170" s="188" t="s">
        <v>40</v>
      </c>
      <c r="O170" s="66"/>
      <c r="P170" s="189">
        <f t="shared" si="31"/>
        <v>0</v>
      </c>
      <c r="Q170" s="189">
        <v>0</v>
      </c>
      <c r="R170" s="189">
        <f t="shared" si="32"/>
        <v>0</v>
      </c>
      <c r="S170" s="189">
        <v>0</v>
      </c>
      <c r="T170" s="190">
        <f t="shared" si="33"/>
        <v>0</v>
      </c>
      <c r="U170" s="36"/>
      <c r="V170" s="36"/>
      <c r="W170" s="36"/>
      <c r="X170" s="36"/>
      <c r="Y170" s="36"/>
      <c r="Z170" s="36"/>
      <c r="AA170" s="36"/>
      <c r="AB170" s="36"/>
      <c r="AC170" s="36"/>
      <c r="AD170" s="36"/>
      <c r="AE170" s="36"/>
      <c r="AR170" s="191" t="s">
        <v>1610</v>
      </c>
      <c r="AT170" s="191" t="s">
        <v>234</v>
      </c>
      <c r="AU170" s="191" t="s">
        <v>78</v>
      </c>
      <c r="AY170" s="19" t="s">
        <v>231</v>
      </c>
      <c r="BE170" s="192">
        <f t="shared" si="34"/>
        <v>0</v>
      </c>
      <c r="BF170" s="192">
        <f t="shared" si="35"/>
        <v>0</v>
      </c>
      <c r="BG170" s="192">
        <f t="shared" si="36"/>
        <v>0</v>
      </c>
      <c r="BH170" s="192">
        <f t="shared" si="37"/>
        <v>0</v>
      </c>
      <c r="BI170" s="192">
        <f t="shared" si="38"/>
        <v>0</v>
      </c>
      <c r="BJ170" s="19" t="s">
        <v>76</v>
      </c>
      <c r="BK170" s="192">
        <f t="shared" si="39"/>
        <v>0</v>
      </c>
      <c r="BL170" s="19" t="s">
        <v>1610</v>
      </c>
      <c r="BM170" s="191" t="s">
        <v>1926</v>
      </c>
    </row>
    <row r="171" spans="1:65" s="2" customFormat="1" ht="16.5" customHeight="1">
      <c r="A171" s="36"/>
      <c r="B171" s="37"/>
      <c r="C171" s="180" t="s">
        <v>1610</v>
      </c>
      <c r="D171" s="180" t="s">
        <v>234</v>
      </c>
      <c r="E171" s="181" t="s">
        <v>2892</v>
      </c>
      <c r="F171" s="182" t="s">
        <v>2893</v>
      </c>
      <c r="G171" s="183" t="s">
        <v>2885</v>
      </c>
      <c r="H171" s="184">
        <v>1</v>
      </c>
      <c r="I171" s="185"/>
      <c r="J171" s="186">
        <f t="shared" si="30"/>
        <v>0</v>
      </c>
      <c r="K171" s="182" t="s">
        <v>19</v>
      </c>
      <c r="L171" s="41"/>
      <c r="M171" s="187" t="s">
        <v>19</v>
      </c>
      <c r="N171" s="188" t="s">
        <v>40</v>
      </c>
      <c r="O171" s="66"/>
      <c r="P171" s="189">
        <f t="shared" si="31"/>
        <v>0</v>
      </c>
      <c r="Q171" s="189">
        <v>0</v>
      </c>
      <c r="R171" s="189">
        <f t="shared" si="32"/>
        <v>0</v>
      </c>
      <c r="S171" s="189">
        <v>0</v>
      </c>
      <c r="T171" s="190">
        <f t="shared" si="33"/>
        <v>0</v>
      </c>
      <c r="U171" s="36"/>
      <c r="V171" s="36"/>
      <c r="W171" s="36"/>
      <c r="X171" s="36"/>
      <c r="Y171" s="36"/>
      <c r="Z171" s="36"/>
      <c r="AA171" s="36"/>
      <c r="AB171" s="36"/>
      <c r="AC171" s="36"/>
      <c r="AD171" s="36"/>
      <c r="AE171" s="36"/>
      <c r="AR171" s="191" t="s">
        <v>1610</v>
      </c>
      <c r="AT171" s="191" t="s">
        <v>234</v>
      </c>
      <c r="AU171" s="191" t="s">
        <v>78</v>
      </c>
      <c r="AY171" s="19" t="s">
        <v>231</v>
      </c>
      <c r="BE171" s="192">
        <f t="shared" si="34"/>
        <v>0</v>
      </c>
      <c r="BF171" s="192">
        <f t="shared" si="35"/>
        <v>0</v>
      </c>
      <c r="BG171" s="192">
        <f t="shared" si="36"/>
        <v>0</v>
      </c>
      <c r="BH171" s="192">
        <f t="shared" si="37"/>
        <v>0</v>
      </c>
      <c r="BI171" s="192">
        <f t="shared" si="38"/>
        <v>0</v>
      </c>
      <c r="BJ171" s="19" t="s">
        <v>76</v>
      </c>
      <c r="BK171" s="192">
        <f t="shared" si="39"/>
        <v>0</v>
      </c>
      <c r="BL171" s="19" t="s">
        <v>1610</v>
      </c>
      <c r="BM171" s="191" t="s">
        <v>1934</v>
      </c>
    </row>
    <row r="172" spans="1:65" s="2" customFormat="1" ht="16.5" customHeight="1">
      <c r="A172" s="36"/>
      <c r="B172" s="37"/>
      <c r="C172" s="180" t="s">
        <v>1619</v>
      </c>
      <c r="D172" s="180" t="s">
        <v>234</v>
      </c>
      <c r="E172" s="181" t="s">
        <v>2894</v>
      </c>
      <c r="F172" s="182" t="s">
        <v>2895</v>
      </c>
      <c r="G172" s="183" t="s">
        <v>2885</v>
      </c>
      <c r="H172" s="184">
        <v>1</v>
      </c>
      <c r="I172" s="185"/>
      <c r="J172" s="186">
        <f t="shared" si="30"/>
        <v>0</v>
      </c>
      <c r="K172" s="182" t="s">
        <v>19</v>
      </c>
      <c r="L172" s="41"/>
      <c r="M172" s="261" t="s">
        <v>19</v>
      </c>
      <c r="N172" s="262" t="s">
        <v>40</v>
      </c>
      <c r="O172" s="259"/>
      <c r="P172" s="263">
        <f t="shared" si="31"/>
        <v>0</v>
      </c>
      <c r="Q172" s="263">
        <v>0</v>
      </c>
      <c r="R172" s="263">
        <f t="shared" si="32"/>
        <v>0</v>
      </c>
      <c r="S172" s="263">
        <v>0</v>
      </c>
      <c r="T172" s="264">
        <f t="shared" si="33"/>
        <v>0</v>
      </c>
      <c r="U172" s="36"/>
      <c r="V172" s="36"/>
      <c r="W172" s="36"/>
      <c r="X172" s="36"/>
      <c r="Y172" s="36"/>
      <c r="Z172" s="36"/>
      <c r="AA172" s="36"/>
      <c r="AB172" s="36"/>
      <c r="AC172" s="36"/>
      <c r="AD172" s="36"/>
      <c r="AE172" s="36"/>
      <c r="AR172" s="191" t="s">
        <v>1610</v>
      </c>
      <c r="AT172" s="191" t="s">
        <v>234</v>
      </c>
      <c r="AU172" s="191" t="s">
        <v>78</v>
      </c>
      <c r="AY172" s="19" t="s">
        <v>231</v>
      </c>
      <c r="BE172" s="192">
        <f t="shared" si="34"/>
        <v>0</v>
      </c>
      <c r="BF172" s="192">
        <f t="shared" si="35"/>
        <v>0</v>
      </c>
      <c r="BG172" s="192">
        <f t="shared" si="36"/>
        <v>0</v>
      </c>
      <c r="BH172" s="192">
        <f t="shared" si="37"/>
        <v>0</v>
      </c>
      <c r="BI172" s="192">
        <f t="shared" si="38"/>
        <v>0</v>
      </c>
      <c r="BJ172" s="19" t="s">
        <v>76</v>
      </c>
      <c r="BK172" s="192">
        <f t="shared" si="39"/>
        <v>0</v>
      </c>
      <c r="BL172" s="19" t="s">
        <v>1610</v>
      </c>
      <c r="BM172" s="191" t="s">
        <v>1945</v>
      </c>
    </row>
    <row r="173" spans="1:65" s="2" customFormat="1" ht="6.95" customHeight="1">
      <c r="A173" s="36"/>
      <c r="B173" s="49"/>
      <c r="C173" s="50"/>
      <c r="D173" s="50"/>
      <c r="E173" s="50"/>
      <c r="F173" s="50"/>
      <c r="G173" s="50"/>
      <c r="H173" s="50"/>
      <c r="I173" s="50"/>
      <c r="J173" s="50"/>
      <c r="K173" s="50"/>
      <c r="L173" s="41"/>
      <c r="M173" s="36"/>
      <c r="O173" s="36"/>
      <c r="P173" s="36"/>
      <c r="Q173" s="36"/>
      <c r="R173" s="36"/>
      <c r="S173" s="36"/>
      <c r="T173" s="36"/>
      <c r="U173" s="36"/>
      <c r="V173" s="36"/>
      <c r="W173" s="36"/>
      <c r="X173" s="36"/>
      <c r="Y173" s="36"/>
      <c r="Z173" s="36"/>
      <c r="AA173" s="36"/>
      <c r="AB173" s="36"/>
      <c r="AC173" s="36"/>
      <c r="AD173" s="36"/>
      <c r="AE173" s="36"/>
    </row>
  </sheetData>
  <sheetProtection algorithmName="SHA-512" hashValue="X0P785Aeoicz/NZsI4BqXqIrcDpgsrbBrxaR8BznOyfwBBY0zTkIBbU2p+NwwGNO2N6t8i5iPmw3FtCbwOxQQA==" saltValue="XJd+Nwbpr2SB2A2r1jeYa4r8xn2XZCijgxyI0QtF3GuIGIZH4XiyFMl5HTpwbtLAqdY1XJnLSmnNqVpTH4B8kg==" spinCount="100000" sheet="1" objects="1" scenarios="1" formatColumns="0" formatRows="0" autoFilter="0"/>
  <autoFilter ref="C95:K172"/>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120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ht="12.75">
      <c r="B8" s="22"/>
      <c r="D8" s="114" t="s">
        <v>200</v>
      </c>
      <c r="L8" s="22"/>
    </row>
    <row r="9" spans="1:46" s="1" customFormat="1" ht="16.5" customHeight="1">
      <c r="B9" s="22"/>
      <c r="E9" s="411" t="s">
        <v>1229</v>
      </c>
      <c r="F9" s="385"/>
      <c r="G9" s="385"/>
      <c r="H9" s="385"/>
      <c r="L9" s="22"/>
    </row>
    <row r="10" spans="1:46" s="1" customFormat="1" ht="12" customHeight="1">
      <c r="B10" s="22"/>
      <c r="D10" s="114" t="s">
        <v>202</v>
      </c>
      <c r="L10" s="22"/>
    </row>
    <row r="11" spans="1:46" s="2" customFormat="1" ht="16.5" customHeight="1">
      <c r="A11" s="36"/>
      <c r="B11" s="41"/>
      <c r="C11" s="36"/>
      <c r="D11" s="36"/>
      <c r="E11" s="421" t="s">
        <v>2896</v>
      </c>
      <c r="F11" s="413"/>
      <c r="G11" s="413"/>
      <c r="H11" s="413"/>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2897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4" t="s">
        <v>2898</v>
      </c>
      <c r="F13" s="413"/>
      <c r="G13" s="413"/>
      <c r="H13" s="413"/>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28. 5. 2021</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 xml:space="preserve"> </v>
      </c>
      <c r="F19" s="36"/>
      <c r="G19" s="36"/>
      <c r="H19" s="36"/>
      <c r="I19" s="114" t="s">
        <v>27</v>
      </c>
      <c r="J19" s="105" t="str">
        <f>IF('Rekapitulace stavby'!AN11="","",'Rekapitulace stavby'!AN11)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14" t="s">
        <v>27</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stavby'!AN16="","",'Rekapitulace stavby'!AN16)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 xml:space="preserve"> </v>
      </c>
      <c r="F25" s="36"/>
      <c r="G25" s="36"/>
      <c r="H25" s="36"/>
      <c r="I25" s="114" t="s">
        <v>27</v>
      </c>
      <c r="J25" s="105" t="str">
        <f>IF('Rekapitulace stavby'!AN17="","",'Rekapitulace stavby'!AN17)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stavby'!AN19="","",'Rekapitulace stavby'!AN19)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 xml:space="preserve"> </v>
      </c>
      <c r="F28" s="36"/>
      <c r="G28" s="36"/>
      <c r="H28" s="36"/>
      <c r="I28" s="114" t="s">
        <v>27</v>
      </c>
      <c r="J28" s="105" t="str">
        <f>IF('Rekapitulace stavby'!AN20="","",'Rekapitulace stavby'!AN20)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7" t="s">
        <v>19</v>
      </c>
      <c r="F31" s="417"/>
      <c r="G31" s="417"/>
      <c r="H31" s="417"/>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ROUND((SUM(BE94:BE119)),  2)</f>
        <v>0</v>
      </c>
      <c r="G37" s="36"/>
      <c r="H37" s="36"/>
      <c r="I37" s="126">
        <v>0.21</v>
      </c>
      <c r="J37" s="125">
        <f>ROUND(((SUM(BE94:BE119))*I37),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ROUND((SUM(BF94:BF119)),  2)</f>
        <v>0</v>
      </c>
      <c r="G38" s="36"/>
      <c r="H38" s="36"/>
      <c r="I38" s="126">
        <v>0.15</v>
      </c>
      <c r="J38" s="125">
        <f>ROUND(((SUM(BF94:BF119))*I38),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ROUND((SUM(BG94:BG119)),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ROUND((SUM(BH94:BH119)),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ROUND((SUM(BI94:BI119)),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8" t="str">
        <f>E7</f>
        <v>Park na Moravském náměstí v Brně</v>
      </c>
      <c r="F52" s="419"/>
      <c r="G52" s="419"/>
      <c r="H52" s="419"/>
      <c r="I52" s="38"/>
      <c r="J52" s="38"/>
      <c r="K52" s="38"/>
      <c r="L52" s="115"/>
      <c r="S52" s="36"/>
      <c r="T52" s="36"/>
      <c r="U52" s="36"/>
      <c r="V52" s="36"/>
      <c r="W52" s="36"/>
      <c r="X52" s="36"/>
      <c r="Y52" s="36"/>
      <c r="Z52" s="36"/>
      <c r="AA52" s="36"/>
      <c r="AB52" s="36"/>
      <c r="AC52" s="36"/>
      <c r="AD52" s="36"/>
      <c r="AE52" s="36"/>
    </row>
    <row r="53" spans="1:31" s="1" customFormat="1" ht="12" customHeight="1">
      <c r="B53" s="23"/>
      <c r="C53" s="31" t="s">
        <v>200</v>
      </c>
      <c r="D53" s="24"/>
      <c r="E53" s="24"/>
      <c r="F53" s="24"/>
      <c r="G53" s="24"/>
      <c r="H53" s="24"/>
      <c r="I53" s="24"/>
      <c r="J53" s="24"/>
      <c r="K53" s="24"/>
      <c r="L53" s="22"/>
    </row>
    <row r="54" spans="1:31" s="1" customFormat="1" ht="16.5" customHeight="1">
      <c r="B54" s="23"/>
      <c r="C54" s="24"/>
      <c r="D54" s="24"/>
      <c r="E54" s="418" t="s">
        <v>1229</v>
      </c>
      <c r="F54" s="369"/>
      <c r="G54" s="369"/>
      <c r="H54" s="369"/>
      <c r="I54" s="24"/>
      <c r="J54" s="24"/>
      <c r="K54" s="24"/>
      <c r="L54" s="22"/>
    </row>
    <row r="55" spans="1:31" s="1" customFormat="1" ht="12" customHeight="1">
      <c r="B55" s="23"/>
      <c r="C55" s="31" t="s">
        <v>202</v>
      </c>
      <c r="D55" s="24"/>
      <c r="E55" s="24"/>
      <c r="F55" s="24"/>
      <c r="G55" s="24"/>
      <c r="H55" s="24"/>
      <c r="I55" s="24"/>
      <c r="J55" s="24"/>
      <c r="K55" s="24"/>
      <c r="L55" s="22"/>
    </row>
    <row r="56" spans="1:31" s="2" customFormat="1" ht="16.5" customHeight="1">
      <c r="A56" s="36"/>
      <c r="B56" s="37"/>
      <c r="C56" s="38"/>
      <c r="D56" s="38"/>
      <c r="E56" s="422" t="s">
        <v>2896</v>
      </c>
      <c r="F56" s="420"/>
      <c r="G56" s="420"/>
      <c r="H56" s="42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2897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2" t="str">
        <f>E13</f>
        <v>06.5.1 - Svítidla</v>
      </c>
      <c r="F58" s="420"/>
      <c r="G58" s="420"/>
      <c r="H58" s="42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28. 5. 2021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205</v>
      </c>
      <c r="D65" s="139"/>
      <c r="E65" s="139"/>
      <c r="F65" s="139"/>
      <c r="G65" s="139"/>
      <c r="H65" s="139"/>
      <c r="I65" s="139"/>
      <c r="J65" s="140" t="s">
        <v>206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207</v>
      </c>
    </row>
    <row r="68" spans="1:47" s="9" customFormat="1" ht="24.95" customHeight="1">
      <c r="B68" s="142"/>
      <c r="C68" s="143"/>
      <c r="D68" s="144" t="s">
        <v>2899</v>
      </c>
      <c r="E68" s="145"/>
      <c r="F68" s="145"/>
      <c r="G68" s="145"/>
      <c r="H68" s="145"/>
      <c r="I68" s="145"/>
      <c r="J68" s="146">
        <f>J95</f>
        <v>0</v>
      </c>
      <c r="K68" s="143"/>
      <c r="L68" s="147"/>
    </row>
    <row r="69" spans="1:47" s="10" customFormat="1" ht="19.899999999999999" customHeight="1">
      <c r="B69" s="148"/>
      <c r="C69" s="99"/>
      <c r="D69" s="149" t="s">
        <v>2900</v>
      </c>
      <c r="E69" s="150"/>
      <c r="F69" s="150"/>
      <c r="G69" s="150"/>
      <c r="H69" s="150"/>
      <c r="I69" s="150"/>
      <c r="J69" s="151">
        <f>J96</f>
        <v>0</v>
      </c>
      <c r="K69" s="99"/>
      <c r="L69" s="152"/>
    </row>
    <row r="70" spans="1:47" s="10" customFormat="1" ht="19.899999999999999" customHeight="1">
      <c r="B70" s="148"/>
      <c r="C70" s="99"/>
      <c r="D70" s="149" t="s">
        <v>2901</v>
      </c>
      <c r="E70" s="150"/>
      <c r="F70" s="150"/>
      <c r="G70" s="150"/>
      <c r="H70" s="150"/>
      <c r="I70" s="150"/>
      <c r="J70" s="151">
        <f>J108</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8" t="str">
        <f>E7</f>
        <v>Park na Moravském náměstí v Brně</v>
      </c>
      <c r="F80" s="419"/>
      <c r="G80" s="419"/>
      <c r="H80" s="419"/>
      <c r="I80" s="38"/>
      <c r="J80" s="38"/>
      <c r="K80" s="38"/>
      <c r="L80" s="115"/>
      <c r="S80" s="36"/>
      <c r="T80" s="36"/>
      <c r="U80" s="36"/>
      <c r="V80" s="36"/>
      <c r="W80" s="36"/>
      <c r="X80" s="36"/>
      <c r="Y80" s="36"/>
      <c r="Z80" s="36"/>
      <c r="AA80" s="36"/>
      <c r="AB80" s="36"/>
      <c r="AC80" s="36"/>
      <c r="AD80" s="36"/>
      <c r="AE80" s="36"/>
    </row>
    <row r="81" spans="1:63" s="1" customFormat="1" ht="12" customHeight="1">
      <c r="B81" s="23"/>
      <c r="C81" s="31" t="s">
        <v>200</v>
      </c>
      <c r="D81" s="24"/>
      <c r="E81" s="24"/>
      <c r="F81" s="24"/>
      <c r="G81" s="24"/>
      <c r="H81" s="24"/>
      <c r="I81" s="24"/>
      <c r="J81" s="24"/>
      <c r="K81" s="24"/>
      <c r="L81" s="22"/>
    </row>
    <row r="82" spans="1:63" s="1" customFormat="1" ht="16.5" customHeight="1">
      <c r="B82" s="23"/>
      <c r="C82" s="24"/>
      <c r="D82" s="24"/>
      <c r="E82" s="418" t="s">
        <v>1229</v>
      </c>
      <c r="F82" s="369"/>
      <c r="G82" s="369"/>
      <c r="H82" s="369"/>
      <c r="I82" s="24"/>
      <c r="J82" s="24"/>
      <c r="K82" s="24"/>
      <c r="L82" s="22"/>
    </row>
    <row r="83" spans="1:63" s="1" customFormat="1" ht="12" customHeight="1">
      <c r="B83" s="23"/>
      <c r="C83" s="31" t="s">
        <v>202</v>
      </c>
      <c r="D83" s="24"/>
      <c r="E83" s="24"/>
      <c r="F83" s="24"/>
      <c r="G83" s="24"/>
      <c r="H83" s="24"/>
      <c r="I83" s="24"/>
      <c r="J83" s="24"/>
      <c r="K83" s="24"/>
      <c r="L83" s="22"/>
    </row>
    <row r="84" spans="1:63" s="2" customFormat="1" ht="16.5" customHeight="1">
      <c r="A84" s="36"/>
      <c r="B84" s="37"/>
      <c r="C84" s="38"/>
      <c r="D84" s="38"/>
      <c r="E84" s="422" t="s">
        <v>2896</v>
      </c>
      <c r="F84" s="420"/>
      <c r="G84" s="420"/>
      <c r="H84" s="42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2897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2" t="str">
        <f>E13</f>
        <v>06.5.1 - Svítidla</v>
      </c>
      <c r="F86" s="420"/>
      <c r="G86" s="420"/>
      <c r="H86" s="42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28. 5. 2021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5"/>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217</v>
      </c>
      <c r="D93" s="156" t="s">
        <v>54</v>
      </c>
      <c r="E93" s="156" t="s">
        <v>50</v>
      </c>
      <c r="F93" s="156" t="s">
        <v>51</v>
      </c>
      <c r="G93" s="156" t="s">
        <v>218</v>
      </c>
      <c r="H93" s="156" t="s">
        <v>219</v>
      </c>
      <c r="I93" s="156" t="s">
        <v>220</v>
      </c>
      <c r="J93" s="156" t="s">
        <v>206</v>
      </c>
      <c r="K93" s="157" t="s">
        <v>221</v>
      </c>
      <c r="L93" s="158"/>
      <c r="M93" s="70" t="s">
        <v>19</v>
      </c>
      <c r="N93" s="71" t="s">
        <v>39</v>
      </c>
      <c r="O93" s="71" t="s">
        <v>222</v>
      </c>
      <c r="P93" s="71" t="s">
        <v>223</v>
      </c>
      <c r="Q93" s="71" t="s">
        <v>224</v>
      </c>
      <c r="R93" s="71" t="s">
        <v>225</v>
      </c>
      <c r="S93" s="71" t="s">
        <v>226</v>
      </c>
      <c r="T93" s="72" t="s">
        <v>227</v>
      </c>
      <c r="U93" s="153"/>
      <c r="V93" s="153"/>
      <c r="W93" s="153"/>
      <c r="X93" s="153"/>
      <c r="Y93" s="153"/>
      <c r="Z93" s="153"/>
      <c r="AA93" s="153"/>
      <c r="AB93" s="153"/>
      <c r="AC93" s="153"/>
      <c r="AD93" s="153"/>
      <c r="AE93" s="153"/>
    </row>
    <row r="94" spans="1:63" s="2" customFormat="1" ht="22.9" customHeight="1">
      <c r="A94" s="36"/>
      <c r="B94" s="37"/>
      <c r="C94" s="77" t="s">
        <v>228</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207</v>
      </c>
      <c r="BK94" s="163">
        <f>BK95</f>
        <v>0</v>
      </c>
    </row>
    <row r="95" spans="1:63" s="12" customFormat="1" ht="25.9" customHeight="1">
      <c r="B95" s="164"/>
      <c r="C95" s="165"/>
      <c r="D95" s="166" t="s">
        <v>68</v>
      </c>
      <c r="E95" s="167" t="s">
        <v>2813</v>
      </c>
      <c r="F95" s="167" t="s">
        <v>118</v>
      </c>
      <c r="G95" s="165"/>
      <c r="H95" s="165"/>
      <c r="I95" s="168"/>
      <c r="J95" s="169">
        <f>BK95</f>
        <v>0</v>
      </c>
      <c r="K95" s="165"/>
      <c r="L95" s="170"/>
      <c r="M95" s="171"/>
      <c r="N95" s="172"/>
      <c r="O95" s="172"/>
      <c r="P95" s="173">
        <f>P96+P108</f>
        <v>0</v>
      </c>
      <c r="Q95" s="172"/>
      <c r="R95" s="173">
        <f>R96+R108</f>
        <v>0</v>
      </c>
      <c r="S95" s="172"/>
      <c r="T95" s="174">
        <f>T96+T108</f>
        <v>0</v>
      </c>
      <c r="AR95" s="175" t="s">
        <v>76</v>
      </c>
      <c r="AT95" s="176" t="s">
        <v>68</v>
      </c>
      <c r="AU95" s="176" t="s">
        <v>69</v>
      </c>
      <c r="AY95" s="175" t="s">
        <v>231</v>
      </c>
      <c r="BK95" s="177">
        <f>BK96+BK108</f>
        <v>0</v>
      </c>
    </row>
    <row r="96" spans="1:63" s="12" customFormat="1" ht="22.9" customHeight="1">
      <c r="B96" s="164"/>
      <c r="C96" s="165"/>
      <c r="D96" s="166" t="s">
        <v>68</v>
      </c>
      <c r="E96" s="178" t="s">
        <v>2902</v>
      </c>
      <c r="F96" s="178" t="s">
        <v>2903</v>
      </c>
      <c r="G96" s="165"/>
      <c r="H96" s="165"/>
      <c r="I96" s="168"/>
      <c r="J96" s="179">
        <f>BK96</f>
        <v>0</v>
      </c>
      <c r="K96" s="165"/>
      <c r="L96" s="170"/>
      <c r="M96" s="171"/>
      <c r="N96" s="172"/>
      <c r="O96" s="172"/>
      <c r="P96" s="173">
        <f>SUM(P97:P107)</f>
        <v>0</v>
      </c>
      <c r="Q96" s="172"/>
      <c r="R96" s="173">
        <f>SUM(R97:R107)</f>
        <v>0</v>
      </c>
      <c r="S96" s="172"/>
      <c r="T96" s="174">
        <f>SUM(T97:T107)</f>
        <v>0</v>
      </c>
      <c r="AR96" s="175" t="s">
        <v>76</v>
      </c>
      <c r="AT96" s="176" t="s">
        <v>68</v>
      </c>
      <c r="AU96" s="176" t="s">
        <v>76</v>
      </c>
      <c r="AY96" s="175" t="s">
        <v>231</v>
      </c>
      <c r="BK96" s="177">
        <f>SUM(BK97:BK107)</f>
        <v>0</v>
      </c>
    </row>
    <row r="97" spans="1:65" s="2" customFormat="1" ht="24.2" customHeight="1">
      <c r="A97" s="36"/>
      <c r="B97" s="37"/>
      <c r="C97" s="180" t="s">
        <v>76</v>
      </c>
      <c r="D97" s="180" t="s">
        <v>234</v>
      </c>
      <c r="E97" s="181" t="s">
        <v>2904</v>
      </c>
      <c r="F97" s="182" t="s">
        <v>2905</v>
      </c>
      <c r="G97" s="183" t="s">
        <v>2771</v>
      </c>
      <c r="H97" s="184">
        <v>45</v>
      </c>
      <c r="I97" s="185"/>
      <c r="J97" s="186">
        <f t="shared" ref="J97:J107" si="0">ROUND(I97*H97,2)</f>
        <v>0</v>
      </c>
      <c r="K97" s="182" t="s">
        <v>19</v>
      </c>
      <c r="L97" s="41"/>
      <c r="M97" s="187" t="s">
        <v>19</v>
      </c>
      <c r="N97" s="188" t="s">
        <v>40</v>
      </c>
      <c r="O97" s="66"/>
      <c r="P97" s="189">
        <f t="shared" ref="P97:P107" si="1">O97*H97</f>
        <v>0</v>
      </c>
      <c r="Q97" s="189">
        <v>0</v>
      </c>
      <c r="R97" s="189">
        <f t="shared" ref="R97:R107" si="2">Q97*H97</f>
        <v>0</v>
      </c>
      <c r="S97" s="189">
        <v>0</v>
      </c>
      <c r="T97" s="190">
        <f t="shared" ref="T97:T107" si="3">S97*H97</f>
        <v>0</v>
      </c>
      <c r="U97" s="36"/>
      <c r="V97" s="36"/>
      <c r="W97" s="36"/>
      <c r="X97" s="36"/>
      <c r="Y97" s="36"/>
      <c r="Z97" s="36"/>
      <c r="AA97" s="36"/>
      <c r="AB97" s="36"/>
      <c r="AC97" s="36"/>
      <c r="AD97" s="36"/>
      <c r="AE97" s="36"/>
      <c r="AR97" s="191" t="s">
        <v>238</v>
      </c>
      <c r="AT97" s="191" t="s">
        <v>234</v>
      </c>
      <c r="AU97" s="191" t="s">
        <v>78</v>
      </c>
      <c r="AY97" s="19" t="s">
        <v>231</v>
      </c>
      <c r="BE97" s="192">
        <f t="shared" ref="BE97:BE107" si="4">IF(N97="základní",J97,0)</f>
        <v>0</v>
      </c>
      <c r="BF97" s="192">
        <f t="shared" ref="BF97:BF107" si="5">IF(N97="snížená",J97,0)</f>
        <v>0</v>
      </c>
      <c r="BG97" s="192">
        <f t="shared" ref="BG97:BG107" si="6">IF(N97="zákl. přenesená",J97,0)</f>
        <v>0</v>
      </c>
      <c r="BH97" s="192">
        <f t="shared" ref="BH97:BH107" si="7">IF(N97="sníž. přenesená",J97,0)</f>
        <v>0</v>
      </c>
      <c r="BI97" s="192">
        <f t="shared" ref="BI97:BI107" si="8">IF(N97="nulová",J97,0)</f>
        <v>0</v>
      </c>
      <c r="BJ97" s="19" t="s">
        <v>76</v>
      </c>
      <c r="BK97" s="192">
        <f t="shared" ref="BK97:BK107" si="9">ROUND(I97*H97,2)</f>
        <v>0</v>
      </c>
      <c r="BL97" s="19" t="s">
        <v>238</v>
      </c>
      <c r="BM97" s="191" t="s">
        <v>78</v>
      </c>
    </row>
    <row r="98" spans="1:65" s="2" customFormat="1" ht="24.2" customHeight="1">
      <c r="A98" s="36"/>
      <c r="B98" s="37"/>
      <c r="C98" s="180" t="s">
        <v>78</v>
      </c>
      <c r="D98" s="180" t="s">
        <v>234</v>
      </c>
      <c r="E98" s="181" t="s">
        <v>2906</v>
      </c>
      <c r="F98" s="182" t="s">
        <v>2907</v>
      </c>
      <c r="G98" s="183" t="s">
        <v>342</v>
      </c>
      <c r="H98" s="184">
        <v>91</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238</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238</v>
      </c>
      <c r="BM98" s="191" t="s">
        <v>238</v>
      </c>
    </row>
    <row r="99" spans="1:65" s="2" customFormat="1" ht="21.75" customHeight="1">
      <c r="A99" s="36"/>
      <c r="B99" s="37"/>
      <c r="C99" s="180" t="s">
        <v>119</v>
      </c>
      <c r="D99" s="180" t="s">
        <v>234</v>
      </c>
      <c r="E99" s="181" t="s">
        <v>2908</v>
      </c>
      <c r="F99" s="182" t="s">
        <v>2909</v>
      </c>
      <c r="G99" s="183" t="s">
        <v>342</v>
      </c>
      <c r="H99" s="184">
        <v>7</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238</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238</v>
      </c>
      <c r="BM99" s="191" t="s">
        <v>275</v>
      </c>
    </row>
    <row r="100" spans="1:65" s="2" customFormat="1" ht="24.2" customHeight="1">
      <c r="A100" s="36"/>
      <c r="B100" s="37"/>
      <c r="C100" s="180" t="s">
        <v>238</v>
      </c>
      <c r="D100" s="180" t="s">
        <v>234</v>
      </c>
      <c r="E100" s="181" t="s">
        <v>2910</v>
      </c>
      <c r="F100" s="182" t="s">
        <v>2911</v>
      </c>
      <c r="G100" s="183" t="s">
        <v>19</v>
      </c>
      <c r="H100" s="184">
        <v>1</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238</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238</v>
      </c>
      <c r="BM100" s="191" t="s">
        <v>287</v>
      </c>
    </row>
    <row r="101" spans="1:65" s="2" customFormat="1" ht="24.2" customHeight="1">
      <c r="A101" s="36"/>
      <c r="B101" s="37"/>
      <c r="C101" s="180" t="s">
        <v>269</v>
      </c>
      <c r="D101" s="180" t="s">
        <v>234</v>
      </c>
      <c r="E101" s="181" t="s">
        <v>2912</v>
      </c>
      <c r="F101" s="182" t="s">
        <v>2913</v>
      </c>
      <c r="G101" s="183" t="s">
        <v>342</v>
      </c>
      <c r="H101" s="184">
        <v>20</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238</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238</v>
      </c>
      <c r="BM101" s="191" t="s">
        <v>145</v>
      </c>
    </row>
    <row r="102" spans="1:65" s="2" customFormat="1" ht="21.75" customHeight="1">
      <c r="A102" s="36"/>
      <c r="B102" s="37"/>
      <c r="C102" s="180" t="s">
        <v>275</v>
      </c>
      <c r="D102" s="180" t="s">
        <v>234</v>
      </c>
      <c r="E102" s="181" t="s">
        <v>2914</v>
      </c>
      <c r="F102" s="182" t="s">
        <v>2915</v>
      </c>
      <c r="G102" s="183" t="s">
        <v>2771</v>
      </c>
      <c r="H102" s="184">
        <v>7</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238</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238</v>
      </c>
      <c r="BM102" s="191" t="s">
        <v>311</v>
      </c>
    </row>
    <row r="103" spans="1:65" s="2" customFormat="1" ht="24.2" customHeight="1">
      <c r="A103" s="36"/>
      <c r="B103" s="37"/>
      <c r="C103" s="180" t="s">
        <v>282</v>
      </c>
      <c r="D103" s="180" t="s">
        <v>234</v>
      </c>
      <c r="E103" s="181" t="s">
        <v>2916</v>
      </c>
      <c r="F103" s="182" t="s">
        <v>2917</v>
      </c>
      <c r="G103" s="183" t="s">
        <v>2771</v>
      </c>
      <c r="H103" s="184">
        <v>9</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238</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238</v>
      </c>
      <c r="BM103" s="191" t="s">
        <v>321</v>
      </c>
    </row>
    <row r="104" spans="1:65" s="2" customFormat="1" ht="21.75" customHeight="1">
      <c r="A104" s="36"/>
      <c r="B104" s="37"/>
      <c r="C104" s="180" t="s">
        <v>287</v>
      </c>
      <c r="D104" s="180" t="s">
        <v>234</v>
      </c>
      <c r="E104" s="181" t="s">
        <v>2918</v>
      </c>
      <c r="F104" s="182" t="s">
        <v>2919</v>
      </c>
      <c r="G104" s="183" t="s">
        <v>2771</v>
      </c>
      <c r="H104" s="184">
        <v>6</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238</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238</v>
      </c>
      <c r="BM104" s="191" t="s">
        <v>331</v>
      </c>
    </row>
    <row r="105" spans="1:65" s="2" customFormat="1" ht="21.75" customHeight="1">
      <c r="A105" s="36"/>
      <c r="B105" s="37"/>
      <c r="C105" s="180" t="s">
        <v>294</v>
      </c>
      <c r="D105" s="180" t="s">
        <v>234</v>
      </c>
      <c r="E105" s="181" t="s">
        <v>2920</v>
      </c>
      <c r="F105" s="182" t="s">
        <v>2921</v>
      </c>
      <c r="G105" s="183" t="s">
        <v>2771</v>
      </c>
      <c r="H105" s="184">
        <v>5</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238</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238</v>
      </c>
      <c r="BM105" s="191" t="s">
        <v>339</v>
      </c>
    </row>
    <row r="106" spans="1:65" s="2" customFormat="1" ht="44.25" customHeight="1">
      <c r="A106" s="36"/>
      <c r="B106" s="37"/>
      <c r="C106" s="180" t="s">
        <v>145</v>
      </c>
      <c r="D106" s="180" t="s">
        <v>234</v>
      </c>
      <c r="E106" s="181" t="s">
        <v>2922</v>
      </c>
      <c r="F106" s="182" t="s">
        <v>2923</v>
      </c>
      <c r="G106" s="183" t="s">
        <v>2771</v>
      </c>
      <c r="H106" s="184">
        <v>7</v>
      </c>
      <c r="I106" s="185"/>
      <c r="J106" s="186">
        <f t="shared" si="0"/>
        <v>0</v>
      </c>
      <c r="K106" s="182" t="s">
        <v>19</v>
      </c>
      <c r="L106" s="41"/>
      <c r="M106" s="187" t="s">
        <v>19</v>
      </c>
      <c r="N106" s="188"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238</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238</v>
      </c>
      <c r="BM106" s="191" t="s">
        <v>353</v>
      </c>
    </row>
    <row r="107" spans="1:65" s="2" customFormat="1" ht="44.25" customHeight="1">
      <c r="A107" s="36"/>
      <c r="B107" s="37"/>
      <c r="C107" s="180" t="s">
        <v>154</v>
      </c>
      <c r="D107" s="180" t="s">
        <v>234</v>
      </c>
      <c r="E107" s="181" t="s">
        <v>2924</v>
      </c>
      <c r="F107" s="182" t="s">
        <v>2925</v>
      </c>
      <c r="G107" s="183" t="s">
        <v>2771</v>
      </c>
      <c r="H107" s="184">
        <v>2</v>
      </c>
      <c r="I107" s="185"/>
      <c r="J107" s="186">
        <f t="shared" si="0"/>
        <v>0</v>
      </c>
      <c r="K107" s="182" t="s">
        <v>19</v>
      </c>
      <c r="L107" s="41"/>
      <c r="M107" s="187" t="s">
        <v>19</v>
      </c>
      <c r="N107" s="188"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238</v>
      </c>
      <c r="AT107" s="191" t="s">
        <v>234</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238</v>
      </c>
      <c r="BM107" s="191" t="s">
        <v>373</v>
      </c>
    </row>
    <row r="108" spans="1:65" s="12" customFormat="1" ht="22.9" customHeight="1">
      <c r="B108" s="164"/>
      <c r="C108" s="165"/>
      <c r="D108" s="166" t="s">
        <v>68</v>
      </c>
      <c r="E108" s="178" t="s">
        <v>2926</v>
      </c>
      <c r="F108" s="178" t="s">
        <v>2927</v>
      </c>
      <c r="G108" s="165"/>
      <c r="H108" s="165"/>
      <c r="I108" s="168"/>
      <c r="J108" s="179">
        <f>BK108</f>
        <v>0</v>
      </c>
      <c r="K108" s="165"/>
      <c r="L108" s="170"/>
      <c r="M108" s="171"/>
      <c r="N108" s="172"/>
      <c r="O108" s="172"/>
      <c r="P108" s="173">
        <f>SUM(P109:P119)</f>
        <v>0</v>
      </c>
      <c r="Q108" s="172"/>
      <c r="R108" s="173">
        <f>SUM(R109:R119)</f>
        <v>0</v>
      </c>
      <c r="S108" s="172"/>
      <c r="T108" s="174">
        <f>SUM(T109:T119)</f>
        <v>0</v>
      </c>
      <c r="AR108" s="175" t="s">
        <v>76</v>
      </c>
      <c r="AT108" s="176" t="s">
        <v>68</v>
      </c>
      <c r="AU108" s="176" t="s">
        <v>76</v>
      </c>
      <c r="AY108" s="175" t="s">
        <v>231</v>
      </c>
      <c r="BK108" s="177">
        <f>SUM(BK109:BK119)</f>
        <v>0</v>
      </c>
    </row>
    <row r="109" spans="1:65" s="2" customFormat="1" ht="24.2" customHeight="1">
      <c r="A109" s="36"/>
      <c r="B109" s="37"/>
      <c r="C109" s="180" t="s">
        <v>311</v>
      </c>
      <c r="D109" s="180" t="s">
        <v>234</v>
      </c>
      <c r="E109" s="181" t="s">
        <v>2928</v>
      </c>
      <c r="F109" s="182" t="s">
        <v>2905</v>
      </c>
      <c r="G109" s="183" t="s">
        <v>2771</v>
      </c>
      <c r="H109" s="184">
        <v>45</v>
      </c>
      <c r="I109" s="185"/>
      <c r="J109" s="186">
        <f t="shared" ref="J109:J119" si="10">ROUND(I109*H109,2)</f>
        <v>0</v>
      </c>
      <c r="K109" s="182" t="s">
        <v>19</v>
      </c>
      <c r="L109" s="41"/>
      <c r="M109" s="187" t="s">
        <v>19</v>
      </c>
      <c r="N109" s="188" t="s">
        <v>40</v>
      </c>
      <c r="O109" s="66"/>
      <c r="P109" s="189">
        <f t="shared" ref="P109:P119" si="11">O109*H109</f>
        <v>0</v>
      </c>
      <c r="Q109" s="189">
        <v>0</v>
      </c>
      <c r="R109" s="189">
        <f t="shared" ref="R109:R119" si="12">Q109*H109</f>
        <v>0</v>
      </c>
      <c r="S109" s="189">
        <v>0</v>
      </c>
      <c r="T109" s="190">
        <f t="shared" ref="T109:T119" si="13">S109*H109</f>
        <v>0</v>
      </c>
      <c r="U109" s="36"/>
      <c r="V109" s="36"/>
      <c r="W109" s="36"/>
      <c r="X109" s="36"/>
      <c r="Y109" s="36"/>
      <c r="Z109" s="36"/>
      <c r="AA109" s="36"/>
      <c r="AB109" s="36"/>
      <c r="AC109" s="36"/>
      <c r="AD109" s="36"/>
      <c r="AE109" s="36"/>
      <c r="AR109" s="191" t="s">
        <v>238</v>
      </c>
      <c r="AT109" s="191" t="s">
        <v>234</v>
      </c>
      <c r="AU109" s="191" t="s">
        <v>78</v>
      </c>
      <c r="AY109" s="19" t="s">
        <v>231</v>
      </c>
      <c r="BE109" s="192">
        <f t="shared" ref="BE109:BE119" si="14">IF(N109="základní",J109,0)</f>
        <v>0</v>
      </c>
      <c r="BF109" s="192">
        <f t="shared" ref="BF109:BF119" si="15">IF(N109="snížená",J109,0)</f>
        <v>0</v>
      </c>
      <c r="BG109" s="192">
        <f t="shared" ref="BG109:BG119" si="16">IF(N109="zákl. přenesená",J109,0)</f>
        <v>0</v>
      </c>
      <c r="BH109" s="192">
        <f t="shared" ref="BH109:BH119" si="17">IF(N109="sníž. přenesená",J109,0)</f>
        <v>0</v>
      </c>
      <c r="BI109" s="192">
        <f t="shared" ref="BI109:BI119" si="18">IF(N109="nulová",J109,0)</f>
        <v>0</v>
      </c>
      <c r="BJ109" s="19" t="s">
        <v>76</v>
      </c>
      <c r="BK109" s="192">
        <f t="shared" ref="BK109:BK119" si="19">ROUND(I109*H109,2)</f>
        <v>0</v>
      </c>
      <c r="BL109" s="19" t="s">
        <v>238</v>
      </c>
      <c r="BM109" s="191" t="s">
        <v>384</v>
      </c>
    </row>
    <row r="110" spans="1:65" s="2" customFormat="1" ht="24.2" customHeight="1">
      <c r="A110" s="36"/>
      <c r="B110" s="37"/>
      <c r="C110" s="180" t="s">
        <v>316</v>
      </c>
      <c r="D110" s="180" t="s">
        <v>234</v>
      </c>
      <c r="E110" s="181" t="s">
        <v>2929</v>
      </c>
      <c r="F110" s="182" t="s">
        <v>2907</v>
      </c>
      <c r="G110" s="183" t="s">
        <v>342</v>
      </c>
      <c r="H110" s="184">
        <v>91</v>
      </c>
      <c r="I110" s="185"/>
      <c r="J110" s="186">
        <f t="shared" si="10"/>
        <v>0</v>
      </c>
      <c r="K110" s="182" t="s">
        <v>19</v>
      </c>
      <c r="L110" s="41"/>
      <c r="M110" s="187" t="s">
        <v>19</v>
      </c>
      <c r="N110" s="188" t="s">
        <v>40</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238</v>
      </c>
      <c r="AT110" s="191" t="s">
        <v>234</v>
      </c>
      <c r="AU110" s="191" t="s">
        <v>78</v>
      </c>
      <c r="AY110" s="19" t="s">
        <v>231</v>
      </c>
      <c r="BE110" s="192">
        <f t="shared" si="14"/>
        <v>0</v>
      </c>
      <c r="BF110" s="192">
        <f t="shared" si="15"/>
        <v>0</v>
      </c>
      <c r="BG110" s="192">
        <f t="shared" si="16"/>
        <v>0</v>
      </c>
      <c r="BH110" s="192">
        <f t="shared" si="17"/>
        <v>0</v>
      </c>
      <c r="BI110" s="192">
        <f t="shared" si="18"/>
        <v>0</v>
      </c>
      <c r="BJ110" s="19" t="s">
        <v>76</v>
      </c>
      <c r="BK110" s="192">
        <f t="shared" si="19"/>
        <v>0</v>
      </c>
      <c r="BL110" s="19" t="s">
        <v>238</v>
      </c>
      <c r="BM110" s="191" t="s">
        <v>391</v>
      </c>
    </row>
    <row r="111" spans="1:65" s="2" customFormat="1" ht="21.75" customHeight="1">
      <c r="A111" s="36"/>
      <c r="B111" s="37"/>
      <c r="C111" s="180" t="s">
        <v>321</v>
      </c>
      <c r="D111" s="180" t="s">
        <v>234</v>
      </c>
      <c r="E111" s="181" t="s">
        <v>2930</v>
      </c>
      <c r="F111" s="182" t="s">
        <v>2909</v>
      </c>
      <c r="G111" s="183" t="s">
        <v>342</v>
      </c>
      <c r="H111" s="184">
        <v>7</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238</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238</v>
      </c>
      <c r="BM111" s="191" t="s">
        <v>401</v>
      </c>
    </row>
    <row r="112" spans="1:65" s="2" customFormat="1" ht="24.2" customHeight="1">
      <c r="A112" s="36"/>
      <c r="B112" s="37"/>
      <c r="C112" s="180" t="s">
        <v>8</v>
      </c>
      <c r="D112" s="180" t="s">
        <v>234</v>
      </c>
      <c r="E112" s="181" t="s">
        <v>2931</v>
      </c>
      <c r="F112" s="182" t="s">
        <v>2911</v>
      </c>
      <c r="G112" s="183" t="s">
        <v>19</v>
      </c>
      <c r="H112" s="184">
        <v>1</v>
      </c>
      <c r="I112" s="185"/>
      <c r="J112" s="186">
        <f t="shared" si="10"/>
        <v>0</v>
      </c>
      <c r="K112" s="182" t="s">
        <v>19</v>
      </c>
      <c r="L112" s="41"/>
      <c r="M112" s="187" t="s">
        <v>19</v>
      </c>
      <c r="N112" s="188" t="s">
        <v>40</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238</v>
      </c>
      <c r="AT112" s="191" t="s">
        <v>234</v>
      </c>
      <c r="AU112" s="191" t="s">
        <v>78</v>
      </c>
      <c r="AY112" s="19" t="s">
        <v>231</v>
      </c>
      <c r="BE112" s="192">
        <f t="shared" si="14"/>
        <v>0</v>
      </c>
      <c r="BF112" s="192">
        <f t="shared" si="15"/>
        <v>0</v>
      </c>
      <c r="BG112" s="192">
        <f t="shared" si="16"/>
        <v>0</v>
      </c>
      <c r="BH112" s="192">
        <f t="shared" si="17"/>
        <v>0</v>
      </c>
      <c r="BI112" s="192">
        <f t="shared" si="18"/>
        <v>0</v>
      </c>
      <c r="BJ112" s="19" t="s">
        <v>76</v>
      </c>
      <c r="BK112" s="192">
        <f t="shared" si="19"/>
        <v>0</v>
      </c>
      <c r="BL112" s="19" t="s">
        <v>238</v>
      </c>
      <c r="BM112" s="191" t="s">
        <v>412</v>
      </c>
    </row>
    <row r="113" spans="1:65" s="2" customFormat="1" ht="24.2" customHeight="1">
      <c r="A113" s="36"/>
      <c r="B113" s="37"/>
      <c r="C113" s="180" t="s">
        <v>331</v>
      </c>
      <c r="D113" s="180" t="s">
        <v>234</v>
      </c>
      <c r="E113" s="181" t="s">
        <v>2932</v>
      </c>
      <c r="F113" s="182" t="s">
        <v>2913</v>
      </c>
      <c r="G113" s="183" t="s">
        <v>342</v>
      </c>
      <c r="H113" s="184">
        <v>20</v>
      </c>
      <c r="I113" s="185"/>
      <c r="J113" s="186">
        <f t="shared" si="10"/>
        <v>0</v>
      </c>
      <c r="K113" s="182" t="s">
        <v>19</v>
      </c>
      <c r="L113" s="41"/>
      <c r="M113" s="187" t="s">
        <v>19</v>
      </c>
      <c r="N113" s="188" t="s">
        <v>40</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238</v>
      </c>
      <c r="AT113" s="191" t="s">
        <v>234</v>
      </c>
      <c r="AU113" s="191" t="s">
        <v>78</v>
      </c>
      <c r="AY113" s="19" t="s">
        <v>231</v>
      </c>
      <c r="BE113" s="192">
        <f t="shared" si="14"/>
        <v>0</v>
      </c>
      <c r="BF113" s="192">
        <f t="shared" si="15"/>
        <v>0</v>
      </c>
      <c r="BG113" s="192">
        <f t="shared" si="16"/>
        <v>0</v>
      </c>
      <c r="BH113" s="192">
        <f t="shared" si="17"/>
        <v>0</v>
      </c>
      <c r="BI113" s="192">
        <f t="shared" si="18"/>
        <v>0</v>
      </c>
      <c r="BJ113" s="19" t="s">
        <v>76</v>
      </c>
      <c r="BK113" s="192">
        <f t="shared" si="19"/>
        <v>0</v>
      </c>
      <c r="BL113" s="19" t="s">
        <v>238</v>
      </c>
      <c r="BM113" s="191" t="s">
        <v>423</v>
      </c>
    </row>
    <row r="114" spans="1:65" s="2" customFormat="1" ht="21.75" customHeight="1">
      <c r="A114" s="36"/>
      <c r="B114" s="37"/>
      <c r="C114" s="180" t="s">
        <v>335</v>
      </c>
      <c r="D114" s="180" t="s">
        <v>234</v>
      </c>
      <c r="E114" s="181" t="s">
        <v>2933</v>
      </c>
      <c r="F114" s="182" t="s">
        <v>2915</v>
      </c>
      <c r="G114" s="183" t="s">
        <v>2771</v>
      </c>
      <c r="H114" s="184">
        <v>7</v>
      </c>
      <c r="I114" s="185"/>
      <c r="J114" s="186">
        <f t="shared" si="10"/>
        <v>0</v>
      </c>
      <c r="K114" s="182" t="s">
        <v>19</v>
      </c>
      <c r="L114" s="41"/>
      <c r="M114" s="187" t="s">
        <v>19</v>
      </c>
      <c r="N114" s="188" t="s">
        <v>40</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238</v>
      </c>
      <c r="AT114" s="191" t="s">
        <v>234</v>
      </c>
      <c r="AU114" s="191" t="s">
        <v>78</v>
      </c>
      <c r="AY114" s="19" t="s">
        <v>231</v>
      </c>
      <c r="BE114" s="192">
        <f t="shared" si="14"/>
        <v>0</v>
      </c>
      <c r="BF114" s="192">
        <f t="shared" si="15"/>
        <v>0</v>
      </c>
      <c r="BG114" s="192">
        <f t="shared" si="16"/>
        <v>0</v>
      </c>
      <c r="BH114" s="192">
        <f t="shared" si="17"/>
        <v>0</v>
      </c>
      <c r="BI114" s="192">
        <f t="shared" si="18"/>
        <v>0</v>
      </c>
      <c r="BJ114" s="19" t="s">
        <v>76</v>
      </c>
      <c r="BK114" s="192">
        <f t="shared" si="19"/>
        <v>0</v>
      </c>
      <c r="BL114" s="19" t="s">
        <v>238</v>
      </c>
      <c r="BM114" s="191" t="s">
        <v>434</v>
      </c>
    </row>
    <row r="115" spans="1:65" s="2" customFormat="1" ht="24.2" customHeight="1">
      <c r="A115" s="36"/>
      <c r="B115" s="37"/>
      <c r="C115" s="180" t="s">
        <v>339</v>
      </c>
      <c r="D115" s="180" t="s">
        <v>234</v>
      </c>
      <c r="E115" s="181" t="s">
        <v>2934</v>
      </c>
      <c r="F115" s="182" t="s">
        <v>2917</v>
      </c>
      <c r="G115" s="183" t="s">
        <v>2771</v>
      </c>
      <c r="H115" s="184">
        <v>9</v>
      </c>
      <c r="I115" s="185"/>
      <c r="J115" s="186">
        <f t="shared" si="10"/>
        <v>0</v>
      </c>
      <c r="K115" s="182" t="s">
        <v>19</v>
      </c>
      <c r="L115" s="41"/>
      <c r="M115" s="187" t="s">
        <v>19</v>
      </c>
      <c r="N115" s="188" t="s">
        <v>40</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238</v>
      </c>
      <c r="AT115" s="191" t="s">
        <v>234</v>
      </c>
      <c r="AU115" s="191" t="s">
        <v>78</v>
      </c>
      <c r="AY115" s="19" t="s">
        <v>231</v>
      </c>
      <c r="BE115" s="192">
        <f t="shared" si="14"/>
        <v>0</v>
      </c>
      <c r="BF115" s="192">
        <f t="shared" si="15"/>
        <v>0</v>
      </c>
      <c r="BG115" s="192">
        <f t="shared" si="16"/>
        <v>0</v>
      </c>
      <c r="BH115" s="192">
        <f t="shared" si="17"/>
        <v>0</v>
      </c>
      <c r="BI115" s="192">
        <f t="shared" si="18"/>
        <v>0</v>
      </c>
      <c r="BJ115" s="19" t="s">
        <v>76</v>
      </c>
      <c r="BK115" s="192">
        <f t="shared" si="19"/>
        <v>0</v>
      </c>
      <c r="BL115" s="19" t="s">
        <v>238</v>
      </c>
      <c r="BM115" s="191" t="s">
        <v>825</v>
      </c>
    </row>
    <row r="116" spans="1:65" s="2" customFormat="1" ht="21.75" customHeight="1">
      <c r="A116" s="36"/>
      <c r="B116" s="37"/>
      <c r="C116" s="180" t="s">
        <v>347</v>
      </c>
      <c r="D116" s="180" t="s">
        <v>234</v>
      </c>
      <c r="E116" s="181" t="s">
        <v>2935</v>
      </c>
      <c r="F116" s="182" t="s">
        <v>2919</v>
      </c>
      <c r="G116" s="183" t="s">
        <v>2771</v>
      </c>
      <c r="H116" s="184">
        <v>6</v>
      </c>
      <c r="I116" s="185"/>
      <c r="J116" s="186">
        <f t="shared" si="10"/>
        <v>0</v>
      </c>
      <c r="K116" s="182" t="s">
        <v>19</v>
      </c>
      <c r="L116" s="41"/>
      <c r="M116" s="187" t="s">
        <v>19</v>
      </c>
      <c r="N116" s="188" t="s">
        <v>40</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238</v>
      </c>
      <c r="AT116" s="191" t="s">
        <v>234</v>
      </c>
      <c r="AU116" s="191" t="s">
        <v>78</v>
      </c>
      <c r="AY116" s="19" t="s">
        <v>231</v>
      </c>
      <c r="BE116" s="192">
        <f t="shared" si="14"/>
        <v>0</v>
      </c>
      <c r="BF116" s="192">
        <f t="shared" si="15"/>
        <v>0</v>
      </c>
      <c r="BG116" s="192">
        <f t="shared" si="16"/>
        <v>0</v>
      </c>
      <c r="BH116" s="192">
        <f t="shared" si="17"/>
        <v>0</v>
      </c>
      <c r="BI116" s="192">
        <f t="shared" si="18"/>
        <v>0</v>
      </c>
      <c r="BJ116" s="19" t="s">
        <v>76</v>
      </c>
      <c r="BK116" s="192">
        <f t="shared" si="19"/>
        <v>0</v>
      </c>
      <c r="BL116" s="19" t="s">
        <v>238</v>
      </c>
      <c r="BM116" s="191" t="s">
        <v>839</v>
      </c>
    </row>
    <row r="117" spans="1:65" s="2" customFormat="1" ht="21.75" customHeight="1">
      <c r="A117" s="36"/>
      <c r="B117" s="37"/>
      <c r="C117" s="180" t="s">
        <v>353</v>
      </c>
      <c r="D117" s="180" t="s">
        <v>234</v>
      </c>
      <c r="E117" s="181" t="s">
        <v>2936</v>
      </c>
      <c r="F117" s="182" t="s">
        <v>2921</v>
      </c>
      <c r="G117" s="183" t="s">
        <v>2771</v>
      </c>
      <c r="H117" s="184">
        <v>5</v>
      </c>
      <c r="I117" s="185"/>
      <c r="J117" s="186">
        <f t="shared" si="10"/>
        <v>0</v>
      </c>
      <c r="K117" s="182" t="s">
        <v>19</v>
      </c>
      <c r="L117" s="41"/>
      <c r="M117" s="187" t="s">
        <v>19</v>
      </c>
      <c r="N117" s="188" t="s">
        <v>40</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238</v>
      </c>
      <c r="AT117" s="191" t="s">
        <v>234</v>
      </c>
      <c r="AU117" s="191" t="s">
        <v>78</v>
      </c>
      <c r="AY117" s="19" t="s">
        <v>231</v>
      </c>
      <c r="BE117" s="192">
        <f t="shared" si="14"/>
        <v>0</v>
      </c>
      <c r="BF117" s="192">
        <f t="shared" si="15"/>
        <v>0</v>
      </c>
      <c r="BG117" s="192">
        <f t="shared" si="16"/>
        <v>0</v>
      </c>
      <c r="BH117" s="192">
        <f t="shared" si="17"/>
        <v>0</v>
      </c>
      <c r="BI117" s="192">
        <f t="shared" si="18"/>
        <v>0</v>
      </c>
      <c r="BJ117" s="19" t="s">
        <v>76</v>
      </c>
      <c r="BK117" s="192">
        <f t="shared" si="19"/>
        <v>0</v>
      </c>
      <c r="BL117" s="19" t="s">
        <v>238</v>
      </c>
      <c r="BM117" s="191" t="s">
        <v>849</v>
      </c>
    </row>
    <row r="118" spans="1:65" s="2" customFormat="1" ht="44.25" customHeight="1">
      <c r="A118" s="36"/>
      <c r="B118" s="37"/>
      <c r="C118" s="180" t="s">
        <v>7</v>
      </c>
      <c r="D118" s="180" t="s">
        <v>234</v>
      </c>
      <c r="E118" s="181" t="s">
        <v>2937</v>
      </c>
      <c r="F118" s="182" t="s">
        <v>2923</v>
      </c>
      <c r="G118" s="183" t="s">
        <v>2771</v>
      </c>
      <c r="H118" s="184">
        <v>7</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238</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238</v>
      </c>
      <c r="BM118" s="191" t="s">
        <v>862</v>
      </c>
    </row>
    <row r="119" spans="1:65" s="2" customFormat="1" ht="44.25" customHeight="1">
      <c r="A119" s="36"/>
      <c r="B119" s="37"/>
      <c r="C119" s="180" t="s">
        <v>373</v>
      </c>
      <c r="D119" s="180" t="s">
        <v>234</v>
      </c>
      <c r="E119" s="181" t="s">
        <v>2938</v>
      </c>
      <c r="F119" s="182" t="s">
        <v>2925</v>
      </c>
      <c r="G119" s="183" t="s">
        <v>2771</v>
      </c>
      <c r="H119" s="184">
        <v>2</v>
      </c>
      <c r="I119" s="185"/>
      <c r="J119" s="186">
        <f t="shared" si="10"/>
        <v>0</v>
      </c>
      <c r="K119" s="182" t="s">
        <v>19</v>
      </c>
      <c r="L119" s="41"/>
      <c r="M119" s="261" t="s">
        <v>19</v>
      </c>
      <c r="N119" s="262" t="s">
        <v>40</v>
      </c>
      <c r="O119" s="259"/>
      <c r="P119" s="263">
        <f t="shared" si="11"/>
        <v>0</v>
      </c>
      <c r="Q119" s="263">
        <v>0</v>
      </c>
      <c r="R119" s="263">
        <f t="shared" si="12"/>
        <v>0</v>
      </c>
      <c r="S119" s="263">
        <v>0</v>
      </c>
      <c r="T119" s="264">
        <f t="shared" si="13"/>
        <v>0</v>
      </c>
      <c r="U119" s="36"/>
      <c r="V119" s="36"/>
      <c r="W119" s="36"/>
      <c r="X119" s="36"/>
      <c r="Y119" s="36"/>
      <c r="Z119" s="36"/>
      <c r="AA119" s="36"/>
      <c r="AB119" s="36"/>
      <c r="AC119" s="36"/>
      <c r="AD119" s="36"/>
      <c r="AE119" s="36"/>
      <c r="AR119" s="191" t="s">
        <v>238</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238</v>
      </c>
      <c r="BM119" s="191" t="s">
        <v>881</v>
      </c>
    </row>
    <row r="120" spans="1:65" s="2" customFormat="1" ht="6.95" customHeight="1">
      <c r="A120" s="36"/>
      <c r="B120" s="49"/>
      <c r="C120" s="50"/>
      <c r="D120" s="50"/>
      <c r="E120" s="50"/>
      <c r="F120" s="50"/>
      <c r="G120" s="50"/>
      <c r="H120" s="50"/>
      <c r="I120" s="50"/>
      <c r="J120" s="50"/>
      <c r="K120" s="50"/>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Yxrk1P+SaXxuPq90pxoL04/FYHMPlgCSDBdp36R1MrNWlq0UksgcmFvrGcGfmNne5uprHmDnLtzv/v4+GcJcig==" saltValue="2UKDhuIcbsM7FPSpp7/sosGw/DJE2OrE6J9Y5rnmaxj6QFAIYq9Ftlj7BIm/oHGQ25wTYAbEWvByShq2+VX9Mg==" spinCount="100000" sheet="1" objects="1" scenarios="1" formatColumns="0" formatRows="0" autoFilter="0"/>
  <autoFilter ref="C93:K119"/>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123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ht="12.75">
      <c r="B8" s="22"/>
      <c r="D8" s="114" t="s">
        <v>200</v>
      </c>
      <c r="L8" s="22"/>
    </row>
    <row r="9" spans="1:46" s="1" customFormat="1" ht="16.5" customHeight="1">
      <c r="B9" s="22"/>
      <c r="E9" s="411" t="s">
        <v>1229</v>
      </c>
      <c r="F9" s="385"/>
      <c r="G9" s="385"/>
      <c r="H9" s="385"/>
      <c r="L9" s="22"/>
    </row>
    <row r="10" spans="1:46" s="1" customFormat="1" ht="12" customHeight="1">
      <c r="B10" s="22"/>
      <c r="D10" s="114" t="s">
        <v>202</v>
      </c>
      <c r="L10" s="22"/>
    </row>
    <row r="11" spans="1:46" s="2" customFormat="1" ht="16.5" customHeight="1">
      <c r="A11" s="36"/>
      <c r="B11" s="41"/>
      <c r="C11" s="36"/>
      <c r="D11" s="36"/>
      <c r="E11" s="421" t="s">
        <v>2896</v>
      </c>
      <c r="F11" s="413"/>
      <c r="G11" s="413"/>
      <c r="H11" s="413"/>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2897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4" t="s">
        <v>2939</v>
      </c>
      <c r="F13" s="413"/>
      <c r="G13" s="413"/>
      <c r="H13" s="413"/>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28. 5. 2021</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 xml:space="preserve"> </v>
      </c>
      <c r="F19" s="36"/>
      <c r="G19" s="36"/>
      <c r="H19" s="36"/>
      <c r="I19" s="114" t="s">
        <v>27</v>
      </c>
      <c r="J19" s="105" t="str">
        <f>IF('Rekapitulace stavby'!AN11="","",'Rekapitulace stavby'!AN11)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14" t="s">
        <v>27</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stavby'!AN16="","",'Rekapitulace stavby'!AN16)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 xml:space="preserve"> </v>
      </c>
      <c r="F25" s="36"/>
      <c r="G25" s="36"/>
      <c r="H25" s="36"/>
      <c r="I25" s="114" t="s">
        <v>27</v>
      </c>
      <c r="J25" s="105" t="str">
        <f>IF('Rekapitulace stavby'!AN17="","",'Rekapitulace stavby'!AN17)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stavby'!AN19="","",'Rekapitulace stavby'!AN19)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 xml:space="preserve"> </v>
      </c>
      <c r="F28" s="36"/>
      <c r="G28" s="36"/>
      <c r="H28" s="36"/>
      <c r="I28" s="114" t="s">
        <v>27</v>
      </c>
      <c r="J28" s="105" t="str">
        <f>IF('Rekapitulace stavby'!AN20="","",'Rekapitulace stavby'!AN20)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7" t="s">
        <v>19</v>
      </c>
      <c r="F31" s="417"/>
      <c r="G31" s="417"/>
      <c r="H31" s="417"/>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ROUND((SUM(BE94:BE196)),  2)</f>
        <v>0</v>
      </c>
      <c r="G37" s="36"/>
      <c r="H37" s="36"/>
      <c r="I37" s="126">
        <v>0.21</v>
      </c>
      <c r="J37" s="125">
        <f>ROUND(((SUM(BE94:BE196))*I37),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ROUND((SUM(BF94:BF196)),  2)</f>
        <v>0</v>
      </c>
      <c r="G38" s="36"/>
      <c r="H38" s="36"/>
      <c r="I38" s="126">
        <v>0.15</v>
      </c>
      <c r="J38" s="125">
        <f>ROUND(((SUM(BF94:BF196))*I38),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ROUND((SUM(BG94:BG196)),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ROUND((SUM(BH94:BH196)),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ROUND((SUM(BI94:BI196)),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8" t="str">
        <f>E7</f>
        <v>Park na Moravském náměstí v Brně</v>
      </c>
      <c r="F52" s="419"/>
      <c r="G52" s="419"/>
      <c r="H52" s="419"/>
      <c r="I52" s="38"/>
      <c r="J52" s="38"/>
      <c r="K52" s="38"/>
      <c r="L52" s="115"/>
      <c r="S52" s="36"/>
      <c r="T52" s="36"/>
      <c r="U52" s="36"/>
      <c r="V52" s="36"/>
      <c r="W52" s="36"/>
      <c r="X52" s="36"/>
      <c r="Y52" s="36"/>
      <c r="Z52" s="36"/>
      <c r="AA52" s="36"/>
      <c r="AB52" s="36"/>
      <c r="AC52" s="36"/>
      <c r="AD52" s="36"/>
      <c r="AE52" s="36"/>
    </row>
    <row r="53" spans="1:31" s="1" customFormat="1" ht="12" customHeight="1">
      <c r="B53" s="23"/>
      <c r="C53" s="31" t="s">
        <v>200</v>
      </c>
      <c r="D53" s="24"/>
      <c r="E53" s="24"/>
      <c r="F53" s="24"/>
      <c r="G53" s="24"/>
      <c r="H53" s="24"/>
      <c r="I53" s="24"/>
      <c r="J53" s="24"/>
      <c r="K53" s="24"/>
      <c r="L53" s="22"/>
    </row>
    <row r="54" spans="1:31" s="1" customFormat="1" ht="16.5" customHeight="1">
      <c r="B54" s="23"/>
      <c r="C54" s="24"/>
      <c r="D54" s="24"/>
      <c r="E54" s="418" t="s">
        <v>1229</v>
      </c>
      <c r="F54" s="369"/>
      <c r="G54" s="369"/>
      <c r="H54" s="369"/>
      <c r="I54" s="24"/>
      <c r="J54" s="24"/>
      <c r="K54" s="24"/>
      <c r="L54" s="22"/>
    </row>
    <row r="55" spans="1:31" s="1" customFormat="1" ht="12" customHeight="1">
      <c r="B55" s="23"/>
      <c r="C55" s="31" t="s">
        <v>202</v>
      </c>
      <c r="D55" s="24"/>
      <c r="E55" s="24"/>
      <c r="F55" s="24"/>
      <c r="G55" s="24"/>
      <c r="H55" s="24"/>
      <c r="I55" s="24"/>
      <c r="J55" s="24"/>
      <c r="K55" s="24"/>
      <c r="L55" s="22"/>
    </row>
    <row r="56" spans="1:31" s="2" customFormat="1" ht="16.5" customHeight="1">
      <c r="A56" s="36"/>
      <c r="B56" s="37"/>
      <c r="C56" s="38"/>
      <c r="D56" s="38"/>
      <c r="E56" s="422" t="s">
        <v>2896</v>
      </c>
      <c r="F56" s="420"/>
      <c r="G56" s="420"/>
      <c r="H56" s="42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2897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2" t="str">
        <f>E13</f>
        <v>06.5.2 - Silnoproud</v>
      </c>
      <c r="F58" s="420"/>
      <c r="G58" s="420"/>
      <c r="H58" s="42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28. 5. 2021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205</v>
      </c>
      <c r="D65" s="139"/>
      <c r="E65" s="139"/>
      <c r="F65" s="139"/>
      <c r="G65" s="139"/>
      <c r="H65" s="139"/>
      <c r="I65" s="139"/>
      <c r="J65" s="140" t="s">
        <v>206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207</v>
      </c>
    </row>
    <row r="68" spans="1:47" s="9" customFormat="1" ht="24.95" customHeight="1">
      <c r="B68" s="142"/>
      <c r="C68" s="143"/>
      <c r="D68" s="144" t="s">
        <v>2468</v>
      </c>
      <c r="E68" s="145"/>
      <c r="F68" s="145"/>
      <c r="G68" s="145"/>
      <c r="H68" s="145"/>
      <c r="I68" s="145"/>
      <c r="J68" s="146">
        <f>J95</f>
        <v>0</v>
      </c>
      <c r="K68" s="143"/>
      <c r="L68" s="147"/>
    </row>
    <row r="69" spans="1:47" s="10" customFormat="1" ht="19.899999999999999" customHeight="1">
      <c r="B69" s="148"/>
      <c r="C69" s="99"/>
      <c r="D69" s="149" t="s">
        <v>2940</v>
      </c>
      <c r="E69" s="150"/>
      <c r="F69" s="150"/>
      <c r="G69" s="150"/>
      <c r="H69" s="150"/>
      <c r="I69" s="150"/>
      <c r="J69" s="151">
        <f>J96</f>
        <v>0</v>
      </c>
      <c r="K69" s="99"/>
      <c r="L69" s="152"/>
    </row>
    <row r="70" spans="1:47" s="10" customFormat="1" ht="19.899999999999999" customHeight="1">
      <c r="B70" s="148"/>
      <c r="C70" s="99"/>
      <c r="D70" s="149" t="s">
        <v>2901</v>
      </c>
      <c r="E70" s="150"/>
      <c r="F70" s="150"/>
      <c r="G70" s="150"/>
      <c r="H70" s="150"/>
      <c r="I70" s="150"/>
      <c r="J70" s="151">
        <f>J147</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8" t="str">
        <f>E7</f>
        <v>Park na Moravském náměstí v Brně</v>
      </c>
      <c r="F80" s="419"/>
      <c r="G80" s="419"/>
      <c r="H80" s="419"/>
      <c r="I80" s="38"/>
      <c r="J80" s="38"/>
      <c r="K80" s="38"/>
      <c r="L80" s="115"/>
      <c r="S80" s="36"/>
      <c r="T80" s="36"/>
      <c r="U80" s="36"/>
      <c r="V80" s="36"/>
      <c r="W80" s="36"/>
      <c r="X80" s="36"/>
      <c r="Y80" s="36"/>
      <c r="Z80" s="36"/>
      <c r="AA80" s="36"/>
      <c r="AB80" s="36"/>
      <c r="AC80" s="36"/>
      <c r="AD80" s="36"/>
      <c r="AE80" s="36"/>
    </row>
    <row r="81" spans="1:63" s="1" customFormat="1" ht="12" customHeight="1">
      <c r="B81" s="23"/>
      <c r="C81" s="31" t="s">
        <v>200</v>
      </c>
      <c r="D81" s="24"/>
      <c r="E81" s="24"/>
      <c r="F81" s="24"/>
      <c r="G81" s="24"/>
      <c r="H81" s="24"/>
      <c r="I81" s="24"/>
      <c r="J81" s="24"/>
      <c r="K81" s="24"/>
      <c r="L81" s="22"/>
    </row>
    <row r="82" spans="1:63" s="1" customFormat="1" ht="16.5" customHeight="1">
      <c r="B82" s="23"/>
      <c r="C82" s="24"/>
      <c r="D82" s="24"/>
      <c r="E82" s="418" t="s">
        <v>1229</v>
      </c>
      <c r="F82" s="369"/>
      <c r="G82" s="369"/>
      <c r="H82" s="369"/>
      <c r="I82" s="24"/>
      <c r="J82" s="24"/>
      <c r="K82" s="24"/>
      <c r="L82" s="22"/>
    </row>
    <row r="83" spans="1:63" s="1" customFormat="1" ht="12" customHeight="1">
      <c r="B83" s="23"/>
      <c r="C83" s="31" t="s">
        <v>202</v>
      </c>
      <c r="D83" s="24"/>
      <c r="E83" s="24"/>
      <c r="F83" s="24"/>
      <c r="G83" s="24"/>
      <c r="H83" s="24"/>
      <c r="I83" s="24"/>
      <c r="J83" s="24"/>
      <c r="K83" s="24"/>
      <c r="L83" s="22"/>
    </row>
    <row r="84" spans="1:63" s="2" customFormat="1" ht="16.5" customHeight="1">
      <c r="A84" s="36"/>
      <c r="B84" s="37"/>
      <c r="C84" s="38"/>
      <c r="D84" s="38"/>
      <c r="E84" s="422" t="s">
        <v>2896</v>
      </c>
      <c r="F84" s="420"/>
      <c r="G84" s="420"/>
      <c r="H84" s="42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2897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2" t="str">
        <f>E13</f>
        <v>06.5.2 - Silnoproud</v>
      </c>
      <c r="F86" s="420"/>
      <c r="G86" s="420"/>
      <c r="H86" s="42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28. 5. 2021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5"/>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217</v>
      </c>
      <c r="D93" s="156" t="s">
        <v>54</v>
      </c>
      <c r="E93" s="156" t="s">
        <v>50</v>
      </c>
      <c r="F93" s="156" t="s">
        <v>51</v>
      </c>
      <c r="G93" s="156" t="s">
        <v>218</v>
      </c>
      <c r="H93" s="156" t="s">
        <v>219</v>
      </c>
      <c r="I93" s="156" t="s">
        <v>220</v>
      </c>
      <c r="J93" s="156" t="s">
        <v>206</v>
      </c>
      <c r="K93" s="157" t="s">
        <v>221</v>
      </c>
      <c r="L93" s="158"/>
      <c r="M93" s="70" t="s">
        <v>19</v>
      </c>
      <c r="N93" s="71" t="s">
        <v>39</v>
      </c>
      <c r="O93" s="71" t="s">
        <v>222</v>
      </c>
      <c r="P93" s="71" t="s">
        <v>223</v>
      </c>
      <c r="Q93" s="71" t="s">
        <v>224</v>
      </c>
      <c r="R93" s="71" t="s">
        <v>225</v>
      </c>
      <c r="S93" s="71" t="s">
        <v>226</v>
      </c>
      <c r="T93" s="72" t="s">
        <v>227</v>
      </c>
      <c r="U93" s="153"/>
      <c r="V93" s="153"/>
      <c r="W93" s="153"/>
      <c r="X93" s="153"/>
      <c r="Y93" s="153"/>
      <c r="Z93" s="153"/>
      <c r="AA93" s="153"/>
      <c r="AB93" s="153"/>
      <c r="AC93" s="153"/>
      <c r="AD93" s="153"/>
      <c r="AE93" s="153"/>
    </row>
    <row r="94" spans="1:63" s="2" customFormat="1" ht="22.9" customHeight="1">
      <c r="A94" s="36"/>
      <c r="B94" s="37"/>
      <c r="C94" s="77" t="s">
        <v>228</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207</v>
      </c>
      <c r="BK94" s="163">
        <f>BK95</f>
        <v>0</v>
      </c>
    </row>
    <row r="95" spans="1:63" s="12" customFormat="1" ht="25.9" customHeight="1">
      <c r="B95" s="164"/>
      <c r="C95" s="165"/>
      <c r="D95" s="166" t="s">
        <v>68</v>
      </c>
      <c r="E95" s="167" t="s">
        <v>638</v>
      </c>
      <c r="F95" s="167" t="s">
        <v>2470</v>
      </c>
      <c r="G95" s="165"/>
      <c r="H95" s="165"/>
      <c r="I95" s="168"/>
      <c r="J95" s="169">
        <f>BK95</f>
        <v>0</v>
      </c>
      <c r="K95" s="165"/>
      <c r="L95" s="170"/>
      <c r="M95" s="171"/>
      <c r="N95" s="172"/>
      <c r="O95" s="172"/>
      <c r="P95" s="173">
        <f>P96+P147</f>
        <v>0</v>
      </c>
      <c r="Q95" s="172"/>
      <c r="R95" s="173">
        <f>R96+R147</f>
        <v>0</v>
      </c>
      <c r="S95" s="172"/>
      <c r="T95" s="174">
        <f>T96+T147</f>
        <v>0</v>
      </c>
      <c r="AR95" s="175" t="s">
        <v>119</v>
      </c>
      <c r="AT95" s="176" t="s">
        <v>68</v>
      </c>
      <c r="AU95" s="176" t="s">
        <v>69</v>
      </c>
      <c r="AY95" s="175" t="s">
        <v>231</v>
      </c>
      <c r="BK95" s="177">
        <f>BK96+BK147</f>
        <v>0</v>
      </c>
    </row>
    <row r="96" spans="1:63" s="12" customFormat="1" ht="22.9" customHeight="1">
      <c r="B96" s="164"/>
      <c r="C96" s="165"/>
      <c r="D96" s="166" t="s">
        <v>68</v>
      </c>
      <c r="E96" s="178" t="s">
        <v>2902</v>
      </c>
      <c r="F96" s="178" t="s">
        <v>2941</v>
      </c>
      <c r="G96" s="165"/>
      <c r="H96" s="165"/>
      <c r="I96" s="168"/>
      <c r="J96" s="179">
        <f>BK96</f>
        <v>0</v>
      </c>
      <c r="K96" s="165"/>
      <c r="L96" s="170"/>
      <c r="M96" s="171"/>
      <c r="N96" s="172"/>
      <c r="O96" s="172"/>
      <c r="P96" s="173">
        <f>SUM(P97:P146)</f>
        <v>0</v>
      </c>
      <c r="Q96" s="172"/>
      <c r="R96" s="173">
        <f>SUM(R97:R146)</f>
        <v>0</v>
      </c>
      <c r="S96" s="172"/>
      <c r="T96" s="174">
        <f>SUM(T97:T146)</f>
        <v>0</v>
      </c>
      <c r="AR96" s="175" t="s">
        <v>76</v>
      </c>
      <c r="AT96" s="176" t="s">
        <v>68</v>
      </c>
      <c r="AU96" s="176" t="s">
        <v>76</v>
      </c>
      <c r="AY96" s="175" t="s">
        <v>231</v>
      </c>
      <c r="BK96" s="177">
        <f>SUM(BK97:BK146)</f>
        <v>0</v>
      </c>
    </row>
    <row r="97" spans="1:65" s="2" customFormat="1" ht="24.2" customHeight="1">
      <c r="A97" s="36"/>
      <c r="B97" s="37"/>
      <c r="C97" s="180" t="s">
        <v>76</v>
      </c>
      <c r="D97" s="180" t="s">
        <v>234</v>
      </c>
      <c r="E97" s="181" t="s">
        <v>2942</v>
      </c>
      <c r="F97" s="182" t="s">
        <v>2943</v>
      </c>
      <c r="G97" s="183" t="s">
        <v>342</v>
      </c>
      <c r="H97" s="184">
        <v>30</v>
      </c>
      <c r="I97" s="185"/>
      <c r="J97" s="186">
        <f t="shared" ref="J97:J128" si="0">ROUND(I97*H97,2)</f>
        <v>0</v>
      </c>
      <c r="K97" s="182" t="s">
        <v>19</v>
      </c>
      <c r="L97" s="41"/>
      <c r="M97" s="187" t="s">
        <v>19</v>
      </c>
      <c r="N97" s="188" t="s">
        <v>40</v>
      </c>
      <c r="O97" s="66"/>
      <c r="P97" s="189">
        <f t="shared" ref="P97:P128" si="1">O97*H97</f>
        <v>0</v>
      </c>
      <c r="Q97" s="189">
        <v>0</v>
      </c>
      <c r="R97" s="189">
        <f t="shared" ref="R97:R128" si="2">Q97*H97</f>
        <v>0</v>
      </c>
      <c r="S97" s="189">
        <v>0</v>
      </c>
      <c r="T97" s="190">
        <f t="shared" ref="T97:T128" si="3">S97*H97</f>
        <v>0</v>
      </c>
      <c r="U97" s="36"/>
      <c r="V97" s="36"/>
      <c r="W97" s="36"/>
      <c r="X97" s="36"/>
      <c r="Y97" s="36"/>
      <c r="Z97" s="36"/>
      <c r="AA97" s="36"/>
      <c r="AB97" s="36"/>
      <c r="AC97" s="36"/>
      <c r="AD97" s="36"/>
      <c r="AE97" s="36"/>
      <c r="AR97" s="191" t="s">
        <v>1610</v>
      </c>
      <c r="AT97" s="191" t="s">
        <v>234</v>
      </c>
      <c r="AU97" s="191" t="s">
        <v>78</v>
      </c>
      <c r="AY97" s="19" t="s">
        <v>231</v>
      </c>
      <c r="BE97" s="192">
        <f t="shared" ref="BE97:BE128" si="4">IF(N97="základní",J97,0)</f>
        <v>0</v>
      </c>
      <c r="BF97" s="192">
        <f t="shared" ref="BF97:BF128" si="5">IF(N97="snížená",J97,0)</f>
        <v>0</v>
      </c>
      <c r="BG97" s="192">
        <f t="shared" ref="BG97:BG128" si="6">IF(N97="zákl. přenesená",J97,0)</f>
        <v>0</v>
      </c>
      <c r="BH97" s="192">
        <f t="shared" ref="BH97:BH128" si="7">IF(N97="sníž. přenesená",J97,0)</f>
        <v>0</v>
      </c>
      <c r="BI97" s="192">
        <f t="shared" ref="BI97:BI128" si="8">IF(N97="nulová",J97,0)</f>
        <v>0</v>
      </c>
      <c r="BJ97" s="19" t="s">
        <v>76</v>
      </c>
      <c r="BK97" s="192">
        <f t="shared" ref="BK97:BK128" si="9">ROUND(I97*H97,2)</f>
        <v>0</v>
      </c>
      <c r="BL97" s="19" t="s">
        <v>1610</v>
      </c>
      <c r="BM97" s="191" t="s">
        <v>78</v>
      </c>
    </row>
    <row r="98" spans="1:65" s="2" customFormat="1" ht="16.5" customHeight="1">
      <c r="A98" s="36"/>
      <c r="B98" s="37"/>
      <c r="C98" s="180" t="s">
        <v>78</v>
      </c>
      <c r="D98" s="180" t="s">
        <v>234</v>
      </c>
      <c r="E98" s="181" t="s">
        <v>2944</v>
      </c>
      <c r="F98" s="182" t="s">
        <v>2945</v>
      </c>
      <c r="G98" s="183" t="s">
        <v>2771</v>
      </c>
      <c r="H98" s="184">
        <v>56</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1610</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1610</v>
      </c>
      <c r="BM98" s="191" t="s">
        <v>238</v>
      </c>
    </row>
    <row r="99" spans="1:65" s="2" customFormat="1" ht="24.2" customHeight="1">
      <c r="A99" s="36"/>
      <c r="B99" s="37"/>
      <c r="C99" s="180" t="s">
        <v>119</v>
      </c>
      <c r="D99" s="180" t="s">
        <v>234</v>
      </c>
      <c r="E99" s="181" t="s">
        <v>2946</v>
      </c>
      <c r="F99" s="182" t="s">
        <v>2947</v>
      </c>
      <c r="G99" s="183" t="s">
        <v>2771</v>
      </c>
      <c r="H99" s="184">
        <v>78</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1610</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1610</v>
      </c>
      <c r="BM99" s="191" t="s">
        <v>275</v>
      </c>
    </row>
    <row r="100" spans="1:65" s="2" customFormat="1" ht="16.5" customHeight="1">
      <c r="A100" s="36"/>
      <c r="B100" s="37"/>
      <c r="C100" s="180" t="s">
        <v>238</v>
      </c>
      <c r="D100" s="180" t="s">
        <v>234</v>
      </c>
      <c r="E100" s="181" t="s">
        <v>2948</v>
      </c>
      <c r="F100" s="182" t="s">
        <v>2949</v>
      </c>
      <c r="G100" s="183" t="s">
        <v>2771</v>
      </c>
      <c r="H100" s="184">
        <v>8</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1610</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287</v>
      </c>
    </row>
    <row r="101" spans="1:65" s="2" customFormat="1" ht="16.5" customHeight="1">
      <c r="A101" s="36"/>
      <c r="B101" s="37"/>
      <c r="C101" s="180" t="s">
        <v>269</v>
      </c>
      <c r="D101" s="180" t="s">
        <v>234</v>
      </c>
      <c r="E101" s="181" t="s">
        <v>2950</v>
      </c>
      <c r="F101" s="182" t="s">
        <v>2951</v>
      </c>
      <c r="G101" s="183" t="s">
        <v>2771</v>
      </c>
      <c r="H101" s="184">
        <v>6</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145</v>
      </c>
    </row>
    <row r="102" spans="1:65" s="2" customFormat="1" ht="16.5" customHeight="1">
      <c r="A102" s="36"/>
      <c r="B102" s="37"/>
      <c r="C102" s="180" t="s">
        <v>275</v>
      </c>
      <c r="D102" s="180" t="s">
        <v>234</v>
      </c>
      <c r="E102" s="181" t="s">
        <v>2952</v>
      </c>
      <c r="F102" s="182" t="s">
        <v>2953</v>
      </c>
      <c r="G102" s="183" t="s">
        <v>342</v>
      </c>
      <c r="H102" s="184">
        <v>200</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311</v>
      </c>
    </row>
    <row r="103" spans="1:65" s="2" customFormat="1" ht="16.5" customHeight="1">
      <c r="A103" s="36"/>
      <c r="B103" s="37"/>
      <c r="C103" s="180" t="s">
        <v>282</v>
      </c>
      <c r="D103" s="180" t="s">
        <v>234</v>
      </c>
      <c r="E103" s="181" t="s">
        <v>2954</v>
      </c>
      <c r="F103" s="182" t="s">
        <v>2955</v>
      </c>
      <c r="G103" s="183" t="s">
        <v>342</v>
      </c>
      <c r="H103" s="184">
        <v>14</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321</v>
      </c>
    </row>
    <row r="104" spans="1:65" s="2" customFormat="1" ht="16.5" customHeight="1">
      <c r="A104" s="36"/>
      <c r="B104" s="37"/>
      <c r="C104" s="180" t="s">
        <v>287</v>
      </c>
      <c r="D104" s="180" t="s">
        <v>234</v>
      </c>
      <c r="E104" s="181" t="s">
        <v>2956</v>
      </c>
      <c r="F104" s="182" t="s">
        <v>2957</v>
      </c>
      <c r="G104" s="183" t="s">
        <v>342</v>
      </c>
      <c r="H104" s="184">
        <v>16</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331</v>
      </c>
    </row>
    <row r="105" spans="1:65" s="2" customFormat="1" ht="16.5" customHeight="1">
      <c r="A105" s="36"/>
      <c r="B105" s="37"/>
      <c r="C105" s="180" t="s">
        <v>294</v>
      </c>
      <c r="D105" s="180" t="s">
        <v>234</v>
      </c>
      <c r="E105" s="181" t="s">
        <v>2958</v>
      </c>
      <c r="F105" s="182" t="s">
        <v>2959</v>
      </c>
      <c r="G105" s="183" t="s">
        <v>342</v>
      </c>
      <c r="H105" s="184">
        <v>360</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1610</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339</v>
      </c>
    </row>
    <row r="106" spans="1:65" s="2" customFormat="1" ht="16.5" customHeight="1">
      <c r="A106" s="36"/>
      <c r="B106" s="37"/>
      <c r="C106" s="180" t="s">
        <v>145</v>
      </c>
      <c r="D106" s="180" t="s">
        <v>234</v>
      </c>
      <c r="E106" s="181" t="s">
        <v>2960</v>
      </c>
      <c r="F106" s="182" t="s">
        <v>2961</v>
      </c>
      <c r="G106" s="183" t="s">
        <v>342</v>
      </c>
      <c r="H106" s="184">
        <v>12</v>
      </c>
      <c r="I106" s="185"/>
      <c r="J106" s="186">
        <f t="shared" si="0"/>
        <v>0</v>
      </c>
      <c r="K106" s="182" t="s">
        <v>19</v>
      </c>
      <c r="L106" s="41"/>
      <c r="M106" s="187" t="s">
        <v>19</v>
      </c>
      <c r="N106" s="188"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1610</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353</v>
      </c>
    </row>
    <row r="107" spans="1:65" s="2" customFormat="1" ht="16.5" customHeight="1">
      <c r="A107" s="36"/>
      <c r="B107" s="37"/>
      <c r="C107" s="180" t="s">
        <v>154</v>
      </c>
      <c r="D107" s="180" t="s">
        <v>234</v>
      </c>
      <c r="E107" s="181" t="s">
        <v>2962</v>
      </c>
      <c r="F107" s="182" t="s">
        <v>2963</v>
      </c>
      <c r="G107" s="183" t="s">
        <v>342</v>
      </c>
      <c r="H107" s="184">
        <v>580</v>
      </c>
      <c r="I107" s="185"/>
      <c r="J107" s="186">
        <f t="shared" si="0"/>
        <v>0</v>
      </c>
      <c r="K107" s="182" t="s">
        <v>19</v>
      </c>
      <c r="L107" s="41"/>
      <c r="M107" s="187" t="s">
        <v>19</v>
      </c>
      <c r="N107" s="188"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1610</v>
      </c>
      <c r="AT107" s="191" t="s">
        <v>234</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373</v>
      </c>
    </row>
    <row r="108" spans="1:65" s="2" customFormat="1" ht="16.5" customHeight="1">
      <c r="A108" s="36"/>
      <c r="B108" s="37"/>
      <c r="C108" s="180" t="s">
        <v>311</v>
      </c>
      <c r="D108" s="180" t="s">
        <v>234</v>
      </c>
      <c r="E108" s="181" t="s">
        <v>2964</v>
      </c>
      <c r="F108" s="182" t="s">
        <v>2965</v>
      </c>
      <c r="G108" s="183" t="s">
        <v>342</v>
      </c>
      <c r="H108" s="184">
        <v>820</v>
      </c>
      <c r="I108" s="185"/>
      <c r="J108" s="186">
        <f t="shared" si="0"/>
        <v>0</v>
      </c>
      <c r="K108" s="182" t="s">
        <v>19</v>
      </c>
      <c r="L108" s="41"/>
      <c r="M108" s="187" t="s">
        <v>19</v>
      </c>
      <c r="N108" s="188"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1610</v>
      </c>
      <c r="AT108" s="191" t="s">
        <v>234</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384</v>
      </c>
    </row>
    <row r="109" spans="1:65" s="2" customFormat="1" ht="16.5" customHeight="1">
      <c r="A109" s="36"/>
      <c r="B109" s="37"/>
      <c r="C109" s="180" t="s">
        <v>316</v>
      </c>
      <c r="D109" s="180" t="s">
        <v>234</v>
      </c>
      <c r="E109" s="181" t="s">
        <v>2966</v>
      </c>
      <c r="F109" s="182" t="s">
        <v>2967</v>
      </c>
      <c r="G109" s="183" t="s">
        <v>342</v>
      </c>
      <c r="H109" s="184">
        <v>15</v>
      </c>
      <c r="I109" s="185"/>
      <c r="J109" s="186">
        <f t="shared" si="0"/>
        <v>0</v>
      </c>
      <c r="K109" s="182" t="s">
        <v>19</v>
      </c>
      <c r="L109" s="41"/>
      <c r="M109" s="187" t="s">
        <v>19</v>
      </c>
      <c r="N109" s="188"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1610</v>
      </c>
      <c r="AT109" s="191" t="s">
        <v>234</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391</v>
      </c>
    </row>
    <row r="110" spans="1:65" s="2" customFormat="1" ht="16.5" customHeight="1">
      <c r="A110" s="36"/>
      <c r="B110" s="37"/>
      <c r="C110" s="180" t="s">
        <v>321</v>
      </c>
      <c r="D110" s="180" t="s">
        <v>234</v>
      </c>
      <c r="E110" s="181" t="s">
        <v>2968</v>
      </c>
      <c r="F110" s="182" t="s">
        <v>2969</v>
      </c>
      <c r="G110" s="183" t="s">
        <v>342</v>
      </c>
      <c r="H110" s="184">
        <v>45</v>
      </c>
      <c r="I110" s="185"/>
      <c r="J110" s="186">
        <f t="shared" si="0"/>
        <v>0</v>
      </c>
      <c r="K110" s="182" t="s">
        <v>19</v>
      </c>
      <c r="L110" s="41"/>
      <c r="M110" s="187" t="s">
        <v>19</v>
      </c>
      <c r="N110" s="188"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1610</v>
      </c>
      <c r="AT110" s="191" t="s">
        <v>234</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401</v>
      </c>
    </row>
    <row r="111" spans="1:65" s="2" customFormat="1" ht="16.5" customHeight="1">
      <c r="A111" s="36"/>
      <c r="B111" s="37"/>
      <c r="C111" s="180" t="s">
        <v>8</v>
      </c>
      <c r="D111" s="180" t="s">
        <v>234</v>
      </c>
      <c r="E111" s="181" t="s">
        <v>2970</v>
      </c>
      <c r="F111" s="182" t="s">
        <v>2971</v>
      </c>
      <c r="G111" s="183" t="s">
        <v>342</v>
      </c>
      <c r="H111" s="184">
        <v>120</v>
      </c>
      <c r="I111" s="185"/>
      <c r="J111" s="186">
        <f t="shared" si="0"/>
        <v>0</v>
      </c>
      <c r="K111" s="182" t="s">
        <v>19</v>
      </c>
      <c r="L111" s="41"/>
      <c r="M111" s="187" t="s">
        <v>19</v>
      </c>
      <c r="N111" s="188"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1610</v>
      </c>
      <c r="AT111" s="191" t="s">
        <v>234</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412</v>
      </c>
    </row>
    <row r="112" spans="1:65" s="2" customFormat="1" ht="16.5" customHeight="1">
      <c r="A112" s="36"/>
      <c r="B112" s="37"/>
      <c r="C112" s="180" t="s">
        <v>331</v>
      </c>
      <c r="D112" s="180" t="s">
        <v>234</v>
      </c>
      <c r="E112" s="181" t="s">
        <v>2972</v>
      </c>
      <c r="F112" s="182" t="s">
        <v>2973</v>
      </c>
      <c r="G112" s="183" t="s">
        <v>342</v>
      </c>
      <c r="H112" s="184">
        <v>35</v>
      </c>
      <c r="I112" s="185"/>
      <c r="J112" s="186">
        <f t="shared" si="0"/>
        <v>0</v>
      </c>
      <c r="K112" s="182" t="s">
        <v>19</v>
      </c>
      <c r="L112" s="41"/>
      <c r="M112" s="187" t="s">
        <v>19</v>
      </c>
      <c r="N112" s="188"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1610</v>
      </c>
      <c r="AT112" s="191" t="s">
        <v>234</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423</v>
      </c>
    </row>
    <row r="113" spans="1:65" s="2" customFormat="1" ht="16.5" customHeight="1">
      <c r="A113" s="36"/>
      <c r="B113" s="37"/>
      <c r="C113" s="180" t="s">
        <v>335</v>
      </c>
      <c r="D113" s="180" t="s">
        <v>234</v>
      </c>
      <c r="E113" s="181" t="s">
        <v>2974</v>
      </c>
      <c r="F113" s="182" t="s">
        <v>2975</v>
      </c>
      <c r="G113" s="183" t="s">
        <v>342</v>
      </c>
      <c r="H113" s="184">
        <v>30</v>
      </c>
      <c r="I113" s="185"/>
      <c r="J113" s="186">
        <f t="shared" si="0"/>
        <v>0</v>
      </c>
      <c r="K113" s="182" t="s">
        <v>19</v>
      </c>
      <c r="L113" s="41"/>
      <c r="M113" s="187" t="s">
        <v>19</v>
      </c>
      <c r="N113" s="188"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1610</v>
      </c>
      <c r="AT113" s="191" t="s">
        <v>234</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434</v>
      </c>
    </row>
    <row r="114" spans="1:65" s="2" customFormat="1" ht="16.5" customHeight="1">
      <c r="A114" s="36"/>
      <c r="B114" s="37"/>
      <c r="C114" s="180" t="s">
        <v>339</v>
      </c>
      <c r="D114" s="180" t="s">
        <v>234</v>
      </c>
      <c r="E114" s="181" t="s">
        <v>2976</v>
      </c>
      <c r="F114" s="182" t="s">
        <v>2977</v>
      </c>
      <c r="G114" s="183" t="s">
        <v>342</v>
      </c>
      <c r="H114" s="184">
        <v>20</v>
      </c>
      <c r="I114" s="185"/>
      <c r="J114" s="186">
        <f t="shared" si="0"/>
        <v>0</v>
      </c>
      <c r="K114" s="182" t="s">
        <v>19</v>
      </c>
      <c r="L114" s="41"/>
      <c r="M114" s="187" t="s">
        <v>19</v>
      </c>
      <c r="N114" s="188"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1610</v>
      </c>
      <c r="AT114" s="191" t="s">
        <v>234</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825</v>
      </c>
    </row>
    <row r="115" spans="1:65" s="2" customFormat="1" ht="16.5" customHeight="1">
      <c r="A115" s="36"/>
      <c r="B115" s="37"/>
      <c r="C115" s="180" t="s">
        <v>347</v>
      </c>
      <c r="D115" s="180" t="s">
        <v>234</v>
      </c>
      <c r="E115" s="181" t="s">
        <v>2978</v>
      </c>
      <c r="F115" s="182" t="s">
        <v>2979</v>
      </c>
      <c r="G115" s="183" t="s">
        <v>342</v>
      </c>
      <c r="H115" s="184">
        <v>10</v>
      </c>
      <c r="I115" s="185"/>
      <c r="J115" s="186">
        <f t="shared" si="0"/>
        <v>0</v>
      </c>
      <c r="K115" s="182" t="s">
        <v>19</v>
      </c>
      <c r="L115" s="41"/>
      <c r="M115" s="187" t="s">
        <v>19</v>
      </c>
      <c r="N115" s="188"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1610</v>
      </c>
      <c r="AT115" s="191" t="s">
        <v>234</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839</v>
      </c>
    </row>
    <row r="116" spans="1:65" s="2" customFormat="1" ht="16.5" customHeight="1">
      <c r="A116" s="36"/>
      <c r="B116" s="37"/>
      <c r="C116" s="180" t="s">
        <v>353</v>
      </c>
      <c r="D116" s="180" t="s">
        <v>234</v>
      </c>
      <c r="E116" s="181" t="s">
        <v>2980</v>
      </c>
      <c r="F116" s="182" t="s">
        <v>2981</v>
      </c>
      <c r="G116" s="183" t="s">
        <v>2771</v>
      </c>
      <c r="H116" s="184">
        <v>5</v>
      </c>
      <c r="I116" s="185"/>
      <c r="J116" s="186">
        <f t="shared" si="0"/>
        <v>0</v>
      </c>
      <c r="K116" s="182" t="s">
        <v>19</v>
      </c>
      <c r="L116" s="41"/>
      <c r="M116" s="187" t="s">
        <v>19</v>
      </c>
      <c r="N116" s="188" t="s">
        <v>40</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1610</v>
      </c>
      <c r="AT116" s="191" t="s">
        <v>234</v>
      </c>
      <c r="AU116" s="191" t="s">
        <v>78</v>
      </c>
      <c r="AY116" s="19" t="s">
        <v>231</v>
      </c>
      <c r="BE116" s="192">
        <f t="shared" si="4"/>
        <v>0</v>
      </c>
      <c r="BF116" s="192">
        <f t="shared" si="5"/>
        <v>0</v>
      </c>
      <c r="BG116" s="192">
        <f t="shared" si="6"/>
        <v>0</v>
      </c>
      <c r="BH116" s="192">
        <f t="shared" si="7"/>
        <v>0</v>
      </c>
      <c r="BI116" s="192">
        <f t="shared" si="8"/>
        <v>0</v>
      </c>
      <c r="BJ116" s="19" t="s">
        <v>76</v>
      </c>
      <c r="BK116" s="192">
        <f t="shared" si="9"/>
        <v>0</v>
      </c>
      <c r="BL116" s="19" t="s">
        <v>1610</v>
      </c>
      <c r="BM116" s="191" t="s">
        <v>849</v>
      </c>
    </row>
    <row r="117" spans="1:65" s="2" customFormat="1" ht="21.75" customHeight="1">
      <c r="A117" s="36"/>
      <c r="B117" s="37"/>
      <c r="C117" s="180" t="s">
        <v>7</v>
      </c>
      <c r="D117" s="180" t="s">
        <v>234</v>
      </c>
      <c r="E117" s="181" t="s">
        <v>2982</v>
      </c>
      <c r="F117" s="182" t="s">
        <v>2983</v>
      </c>
      <c r="G117" s="183" t="s">
        <v>2771</v>
      </c>
      <c r="H117" s="184">
        <v>4</v>
      </c>
      <c r="I117" s="185"/>
      <c r="J117" s="186">
        <f t="shared" si="0"/>
        <v>0</v>
      </c>
      <c r="K117" s="182" t="s">
        <v>19</v>
      </c>
      <c r="L117" s="41"/>
      <c r="M117" s="187" t="s">
        <v>19</v>
      </c>
      <c r="N117" s="188" t="s">
        <v>40</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1610</v>
      </c>
      <c r="AT117" s="191" t="s">
        <v>234</v>
      </c>
      <c r="AU117" s="191" t="s">
        <v>78</v>
      </c>
      <c r="AY117" s="19" t="s">
        <v>231</v>
      </c>
      <c r="BE117" s="192">
        <f t="shared" si="4"/>
        <v>0</v>
      </c>
      <c r="BF117" s="192">
        <f t="shared" si="5"/>
        <v>0</v>
      </c>
      <c r="BG117" s="192">
        <f t="shared" si="6"/>
        <v>0</v>
      </c>
      <c r="BH117" s="192">
        <f t="shared" si="7"/>
        <v>0</v>
      </c>
      <c r="BI117" s="192">
        <f t="shared" si="8"/>
        <v>0</v>
      </c>
      <c r="BJ117" s="19" t="s">
        <v>76</v>
      </c>
      <c r="BK117" s="192">
        <f t="shared" si="9"/>
        <v>0</v>
      </c>
      <c r="BL117" s="19" t="s">
        <v>1610</v>
      </c>
      <c r="BM117" s="191" t="s">
        <v>862</v>
      </c>
    </row>
    <row r="118" spans="1:65" s="2" customFormat="1" ht="16.5" customHeight="1">
      <c r="A118" s="36"/>
      <c r="B118" s="37"/>
      <c r="C118" s="180" t="s">
        <v>373</v>
      </c>
      <c r="D118" s="180" t="s">
        <v>234</v>
      </c>
      <c r="E118" s="181" t="s">
        <v>2984</v>
      </c>
      <c r="F118" s="182" t="s">
        <v>2985</v>
      </c>
      <c r="G118" s="183" t="s">
        <v>2771</v>
      </c>
      <c r="H118" s="184">
        <v>5</v>
      </c>
      <c r="I118" s="185"/>
      <c r="J118" s="186">
        <f t="shared" si="0"/>
        <v>0</v>
      </c>
      <c r="K118" s="182" t="s">
        <v>19</v>
      </c>
      <c r="L118" s="41"/>
      <c r="M118" s="187" t="s">
        <v>19</v>
      </c>
      <c r="N118" s="188" t="s">
        <v>40</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1610</v>
      </c>
      <c r="AT118" s="191" t="s">
        <v>234</v>
      </c>
      <c r="AU118" s="191" t="s">
        <v>78</v>
      </c>
      <c r="AY118" s="19" t="s">
        <v>231</v>
      </c>
      <c r="BE118" s="192">
        <f t="shared" si="4"/>
        <v>0</v>
      </c>
      <c r="BF118" s="192">
        <f t="shared" si="5"/>
        <v>0</v>
      </c>
      <c r="BG118" s="192">
        <f t="shared" si="6"/>
        <v>0</v>
      </c>
      <c r="BH118" s="192">
        <f t="shared" si="7"/>
        <v>0</v>
      </c>
      <c r="BI118" s="192">
        <f t="shared" si="8"/>
        <v>0</v>
      </c>
      <c r="BJ118" s="19" t="s">
        <v>76</v>
      </c>
      <c r="BK118" s="192">
        <f t="shared" si="9"/>
        <v>0</v>
      </c>
      <c r="BL118" s="19" t="s">
        <v>1610</v>
      </c>
      <c r="BM118" s="191" t="s">
        <v>881</v>
      </c>
    </row>
    <row r="119" spans="1:65" s="2" customFormat="1" ht="24.2" customHeight="1">
      <c r="A119" s="36"/>
      <c r="B119" s="37"/>
      <c r="C119" s="180" t="s">
        <v>380</v>
      </c>
      <c r="D119" s="180" t="s">
        <v>234</v>
      </c>
      <c r="E119" s="181" t="s">
        <v>2986</v>
      </c>
      <c r="F119" s="182" t="s">
        <v>2987</v>
      </c>
      <c r="G119" s="183" t="s">
        <v>2771</v>
      </c>
      <c r="H119" s="184">
        <v>1</v>
      </c>
      <c r="I119" s="185"/>
      <c r="J119" s="186">
        <f t="shared" si="0"/>
        <v>0</v>
      </c>
      <c r="K119" s="182" t="s">
        <v>19</v>
      </c>
      <c r="L119" s="41"/>
      <c r="M119" s="187" t="s">
        <v>19</v>
      </c>
      <c r="N119" s="188" t="s">
        <v>40</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1610</v>
      </c>
      <c r="AT119" s="191" t="s">
        <v>234</v>
      </c>
      <c r="AU119" s="191" t="s">
        <v>78</v>
      </c>
      <c r="AY119" s="19" t="s">
        <v>231</v>
      </c>
      <c r="BE119" s="192">
        <f t="shared" si="4"/>
        <v>0</v>
      </c>
      <c r="BF119" s="192">
        <f t="shared" si="5"/>
        <v>0</v>
      </c>
      <c r="BG119" s="192">
        <f t="shared" si="6"/>
        <v>0</v>
      </c>
      <c r="BH119" s="192">
        <f t="shared" si="7"/>
        <v>0</v>
      </c>
      <c r="BI119" s="192">
        <f t="shared" si="8"/>
        <v>0</v>
      </c>
      <c r="BJ119" s="19" t="s">
        <v>76</v>
      </c>
      <c r="BK119" s="192">
        <f t="shared" si="9"/>
        <v>0</v>
      </c>
      <c r="BL119" s="19" t="s">
        <v>1610</v>
      </c>
      <c r="BM119" s="191" t="s">
        <v>892</v>
      </c>
    </row>
    <row r="120" spans="1:65" s="2" customFormat="1" ht="33" customHeight="1">
      <c r="A120" s="36"/>
      <c r="B120" s="37"/>
      <c r="C120" s="180" t="s">
        <v>384</v>
      </c>
      <c r="D120" s="180" t="s">
        <v>234</v>
      </c>
      <c r="E120" s="181" t="s">
        <v>2988</v>
      </c>
      <c r="F120" s="182" t="s">
        <v>2989</v>
      </c>
      <c r="G120" s="183" t="s">
        <v>2771</v>
      </c>
      <c r="H120" s="184">
        <v>8</v>
      </c>
      <c r="I120" s="185"/>
      <c r="J120" s="186">
        <f t="shared" si="0"/>
        <v>0</v>
      </c>
      <c r="K120" s="182" t="s">
        <v>19</v>
      </c>
      <c r="L120" s="41"/>
      <c r="M120" s="187" t="s">
        <v>19</v>
      </c>
      <c r="N120" s="188" t="s">
        <v>40</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1610</v>
      </c>
      <c r="AT120" s="191" t="s">
        <v>234</v>
      </c>
      <c r="AU120" s="191" t="s">
        <v>78</v>
      </c>
      <c r="AY120" s="19" t="s">
        <v>231</v>
      </c>
      <c r="BE120" s="192">
        <f t="shared" si="4"/>
        <v>0</v>
      </c>
      <c r="BF120" s="192">
        <f t="shared" si="5"/>
        <v>0</v>
      </c>
      <c r="BG120" s="192">
        <f t="shared" si="6"/>
        <v>0</v>
      </c>
      <c r="BH120" s="192">
        <f t="shared" si="7"/>
        <v>0</v>
      </c>
      <c r="BI120" s="192">
        <f t="shared" si="8"/>
        <v>0</v>
      </c>
      <c r="BJ120" s="19" t="s">
        <v>76</v>
      </c>
      <c r="BK120" s="192">
        <f t="shared" si="9"/>
        <v>0</v>
      </c>
      <c r="BL120" s="19" t="s">
        <v>1610</v>
      </c>
      <c r="BM120" s="191" t="s">
        <v>903</v>
      </c>
    </row>
    <row r="121" spans="1:65" s="2" customFormat="1" ht="37.9" customHeight="1">
      <c r="A121" s="36"/>
      <c r="B121" s="37"/>
      <c r="C121" s="180" t="s">
        <v>378</v>
      </c>
      <c r="D121" s="180" t="s">
        <v>234</v>
      </c>
      <c r="E121" s="181" t="s">
        <v>2990</v>
      </c>
      <c r="F121" s="182" t="s">
        <v>2991</v>
      </c>
      <c r="G121" s="183" t="s">
        <v>2771</v>
      </c>
      <c r="H121" s="184">
        <v>1</v>
      </c>
      <c r="I121" s="185"/>
      <c r="J121" s="186">
        <f t="shared" si="0"/>
        <v>0</v>
      </c>
      <c r="K121" s="182" t="s">
        <v>19</v>
      </c>
      <c r="L121" s="41"/>
      <c r="M121" s="187" t="s">
        <v>19</v>
      </c>
      <c r="N121" s="188" t="s">
        <v>40</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1610</v>
      </c>
      <c r="AT121" s="191" t="s">
        <v>234</v>
      </c>
      <c r="AU121" s="191" t="s">
        <v>78</v>
      </c>
      <c r="AY121" s="19" t="s">
        <v>231</v>
      </c>
      <c r="BE121" s="192">
        <f t="shared" si="4"/>
        <v>0</v>
      </c>
      <c r="BF121" s="192">
        <f t="shared" si="5"/>
        <v>0</v>
      </c>
      <c r="BG121" s="192">
        <f t="shared" si="6"/>
        <v>0</v>
      </c>
      <c r="BH121" s="192">
        <f t="shared" si="7"/>
        <v>0</v>
      </c>
      <c r="BI121" s="192">
        <f t="shared" si="8"/>
        <v>0</v>
      </c>
      <c r="BJ121" s="19" t="s">
        <v>76</v>
      </c>
      <c r="BK121" s="192">
        <f t="shared" si="9"/>
        <v>0</v>
      </c>
      <c r="BL121" s="19" t="s">
        <v>1610</v>
      </c>
      <c r="BM121" s="191" t="s">
        <v>915</v>
      </c>
    </row>
    <row r="122" spans="1:65" s="2" customFormat="1" ht="37.9" customHeight="1">
      <c r="A122" s="36"/>
      <c r="B122" s="37"/>
      <c r="C122" s="180" t="s">
        <v>391</v>
      </c>
      <c r="D122" s="180" t="s">
        <v>234</v>
      </c>
      <c r="E122" s="181" t="s">
        <v>2992</v>
      </c>
      <c r="F122" s="182" t="s">
        <v>2993</v>
      </c>
      <c r="G122" s="183" t="s">
        <v>2771</v>
      </c>
      <c r="H122" s="184">
        <v>2</v>
      </c>
      <c r="I122" s="185"/>
      <c r="J122" s="186">
        <f t="shared" si="0"/>
        <v>0</v>
      </c>
      <c r="K122" s="182" t="s">
        <v>19</v>
      </c>
      <c r="L122" s="41"/>
      <c r="M122" s="187" t="s">
        <v>19</v>
      </c>
      <c r="N122" s="188" t="s">
        <v>40</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1610</v>
      </c>
      <c r="AT122" s="191" t="s">
        <v>234</v>
      </c>
      <c r="AU122" s="191" t="s">
        <v>78</v>
      </c>
      <c r="AY122" s="19" t="s">
        <v>231</v>
      </c>
      <c r="BE122" s="192">
        <f t="shared" si="4"/>
        <v>0</v>
      </c>
      <c r="BF122" s="192">
        <f t="shared" si="5"/>
        <v>0</v>
      </c>
      <c r="BG122" s="192">
        <f t="shared" si="6"/>
        <v>0</v>
      </c>
      <c r="BH122" s="192">
        <f t="shared" si="7"/>
        <v>0</v>
      </c>
      <c r="BI122" s="192">
        <f t="shared" si="8"/>
        <v>0</v>
      </c>
      <c r="BJ122" s="19" t="s">
        <v>76</v>
      </c>
      <c r="BK122" s="192">
        <f t="shared" si="9"/>
        <v>0</v>
      </c>
      <c r="BL122" s="19" t="s">
        <v>1610</v>
      </c>
      <c r="BM122" s="191" t="s">
        <v>372</v>
      </c>
    </row>
    <row r="123" spans="1:65" s="2" customFormat="1" ht="21.75" customHeight="1">
      <c r="A123" s="36"/>
      <c r="B123" s="37"/>
      <c r="C123" s="180" t="s">
        <v>395</v>
      </c>
      <c r="D123" s="180" t="s">
        <v>234</v>
      </c>
      <c r="E123" s="181" t="s">
        <v>2994</v>
      </c>
      <c r="F123" s="182" t="s">
        <v>2995</v>
      </c>
      <c r="G123" s="183" t="s">
        <v>2771</v>
      </c>
      <c r="H123" s="184">
        <v>19</v>
      </c>
      <c r="I123" s="185"/>
      <c r="J123" s="186">
        <f t="shared" si="0"/>
        <v>0</v>
      </c>
      <c r="K123" s="182" t="s">
        <v>19</v>
      </c>
      <c r="L123" s="41"/>
      <c r="M123" s="187" t="s">
        <v>19</v>
      </c>
      <c r="N123" s="188" t="s">
        <v>40</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1610</v>
      </c>
      <c r="AT123" s="191" t="s">
        <v>234</v>
      </c>
      <c r="AU123" s="191" t="s">
        <v>78</v>
      </c>
      <c r="AY123" s="19" t="s">
        <v>231</v>
      </c>
      <c r="BE123" s="192">
        <f t="shared" si="4"/>
        <v>0</v>
      </c>
      <c r="BF123" s="192">
        <f t="shared" si="5"/>
        <v>0</v>
      </c>
      <c r="BG123" s="192">
        <f t="shared" si="6"/>
        <v>0</v>
      </c>
      <c r="BH123" s="192">
        <f t="shared" si="7"/>
        <v>0</v>
      </c>
      <c r="BI123" s="192">
        <f t="shared" si="8"/>
        <v>0</v>
      </c>
      <c r="BJ123" s="19" t="s">
        <v>76</v>
      </c>
      <c r="BK123" s="192">
        <f t="shared" si="9"/>
        <v>0</v>
      </c>
      <c r="BL123" s="19" t="s">
        <v>1610</v>
      </c>
      <c r="BM123" s="191" t="s">
        <v>941</v>
      </c>
    </row>
    <row r="124" spans="1:65" s="2" customFormat="1" ht="62.65" customHeight="1">
      <c r="A124" s="36"/>
      <c r="B124" s="37"/>
      <c r="C124" s="180" t="s">
        <v>401</v>
      </c>
      <c r="D124" s="180" t="s">
        <v>234</v>
      </c>
      <c r="E124" s="181" t="s">
        <v>2996</v>
      </c>
      <c r="F124" s="182" t="s">
        <v>2997</v>
      </c>
      <c r="G124" s="183" t="s">
        <v>2771</v>
      </c>
      <c r="H124" s="184">
        <v>1</v>
      </c>
      <c r="I124" s="185"/>
      <c r="J124" s="186">
        <f t="shared" si="0"/>
        <v>0</v>
      </c>
      <c r="K124" s="182" t="s">
        <v>19</v>
      </c>
      <c r="L124" s="41"/>
      <c r="M124" s="187" t="s">
        <v>19</v>
      </c>
      <c r="N124" s="188" t="s">
        <v>40</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1610</v>
      </c>
      <c r="AT124" s="191" t="s">
        <v>234</v>
      </c>
      <c r="AU124" s="191" t="s">
        <v>78</v>
      </c>
      <c r="AY124" s="19" t="s">
        <v>231</v>
      </c>
      <c r="BE124" s="192">
        <f t="shared" si="4"/>
        <v>0</v>
      </c>
      <c r="BF124" s="192">
        <f t="shared" si="5"/>
        <v>0</v>
      </c>
      <c r="BG124" s="192">
        <f t="shared" si="6"/>
        <v>0</v>
      </c>
      <c r="BH124" s="192">
        <f t="shared" si="7"/>
        <v>0</v>
      </c>
      <c r="BI124" s="192">
        <f t="shared" si="8"/>
        <v>0</v>
      </c>
      <c r="BJ124" s="19" t="s">
        <v>76</v>
      </c>
      <c r="BK124" s="192">
        <f t="shared" si="9"/>
        <v>0</v>
      </c>
      <c r="BL124" s="19" t="s">
        <v>1610</v>
      </c>
      <c r="BM124" s="191" t="s">
        <v>959</v>
      </c>
    </row>
    <row r="125" spans="1:65" s="2" customFormat="1" ht="33" customHeight="1">
      <c r="A125" s="36"/>
      <c r="B125" s="37"/>
      <c r="C125" s="180" t="s">
        <v>407</v>
      </c>
      <c r="D125" s="180" t="s">
        <v>234</v>
      </c>
      <c r="E125" s="181" t="s">
        <v>2998</v>
      </c>
      <c r="F125" s="182" t="s">
        <v>2999</v>
      </c>
      <c r="G125" s="183" t="s">
        <v>2771</v>
      </c>
      <c r="H125" s="184">
        <v>4</v>
      </c>
      <c r="I125" s="185"/>
      <c r="J125" s="186">
        <f t="shared" si="0"/>
        <v>0</v>
      </c>
      <c r="K125" s="182" t="s">
        <v>19</v>
      </c>
      <c r="L125" s="41"/>
      <c r="M125" s="187" t="s">
        <v>19</v>
      </c>
      <c r="N125" s="188" t="s">
        <v>40</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1610</v>
      </c>
      <c r="AT125" s="191" t="s">
        <v>234</v>
      </c>
      <c r="AU125" s="191" t="s">
        <v>78</v>
      </c>
      <c r="AY125" s="19" t="s">
        <v>231</v>
      </c>
      <c r="BE125" s="192">
        <f t="shared" si="4"/>
        <v>0</v>
      </c>
      <c r="BF125" s="192">
        <f t="shared" si="5"/>
        <v>0</v>
      </c>
      <c r="BG125" s="192">
        <f t="shared" si="6"/>
        <v>0</v>
      </c>
      <c r="BH125" s="192">
        <f t="shared" si="7"/>
        <v>0</v>
      </c>
      <c r="BI125" s="192">
        <f t="shared" si="8"/>
        <v>0</v>
      </c>
      <c r="BJ125" s="19" t="s">
        <v>76</v>
      </c>
      <c r="BK125" s="192">
        <f t="shared" si="9"/>
        <v>0</v>
      </c>
      <c r="BL125" s="19" t="s">
        <v>1610</v>
      </c>
      <c r="BM125" s="191" t="s">
        <v>973</v>
      </c>
    </row>
    <row r="126" spans="1:65" s="2" customFormat="1" ht="24.2" customHeight="1">
      <c r="A126" s="36"/>
      <c r="B126" s="37"/>
      <c r="C126" s="180" t="s">
        <v>412</v>
      </c>
      <c r="D126" s="180" t="s">
        <v>234</v>
      </c>
      <c r="E126" s="181" t="s">
        <v>3000</v>
      </c>
      <c r="F126" s="182" t="s">
        <v>3001</v>
      </c>
      <c r="G126" s="183" t="s">
        <v>2771</v>
      </c>
      <c r="H126" s="184">
        <v>8</v>
      </c>
      <c r="I126" s="185"/>
      <c r="J126" s="186">
        <f t="shared" si="0"/>
        <v>0</v>
      </c>
      <c r="K126" s="182" t="s">
        <v>19</v>
      </c>
      <c r="L126" s="41"/>
      <c r="M126" s="187" t="s">
        <v>19</v>
      </c>
      <c r="N126" s="188" t="s">
        <v>40</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1610</v>
      </c>
      <c r="AT126" s="191" t="s">
        <v>234</v>
      </c>
      <c r="AU126" s="191" t="s">
        <v>78</v>
      </c>
      <c r="AY126" s="19" t="s">
        <v>231</v>
      </c>
      <c r="BE126" s="192">
        <f t="shared" si="4"/>
        <v>0</v>
      </c>
      <c r="BF126" s="192">
        <f t="shared" si="5"/>
        <v>0</v>
      </c>
      <c r="BG126" s="192">
        <f t="shared" si="6"/>
        <v>0</v>
      </c>
      <c r="BH126" s="192">
        <f t="shared" si="7"/>
        <v>0</v>
      </c>
      <c r="BI126" s="192">
        <f t="shared" si="8"/>
        <v>0</v>
      </c>
      <c r="BJ126" s="19" t="s">
        <v>76</v>
      </c>
      <c r="BK126" s="192">
        <f t="shared" si="9"/>
        <v>0</v>
      </c>
      <c r="BL126" s="19" t="s">
        <v>1610</v>
      </c>
      <c r="BM126" s="191" t="s">
        <v>983</v>
      </c>
    </row>
    <row r="127" spans="1:65" s="2" customFormat="1" ht="44.25" customHeight="1">
      <c r="A127" s="36"/>
      <c r="B127" s="37"/>
      <c r="C127" s="180" t="s">
        <v>417</v>
      </c>
      <c r="D127" s="180" t="s">
        <v>234</v>
      </c>
      <c r="E127" s="181" t="s">
        <v>3002</v>
      </c>
      <c r="F127" s="182" t="s">
        <v>3003</v>
      </c>
      <c r="G127" s="183" t="s">
        <v>2771</v>
      </c>
      <c r="H127" s="184">
        <v>1</v>
      </c>
      <c r="I127" s="185"/>
      <c r="J127" s="186">
        <f t="shared" si="0"/>
        <v>0</v>
      </c>
      <c r="K127" s="182" t="s">
        <v>19</v>
      </c>
      <c r="L127" s="41"/>
      <c r="M127" s="187" t="s">
        <v>19</v>
      </c>
      <c r="N127" s="188" t="s">
        <v>40</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1610</v>
      </c>
      <c r="AT127" s="191" t="s">
        <v>234</v>
      </c>
      <c r="AU127" s="191" t="s">
        <v>78</v>
      </c>
      <c r="AY127" s="19" t="s">
        <v>231</v>
      </c>
      <c r="BE127" s="192">
        <f t="shared" si="4"/>
        <v>0</v>
      </c>
      <c r="BF127" s="192">
        <f t="shared" si="5"/>
        <v>0</v>
      </c>
      <c r="BG127" s="192">
        <f t="shared" si="6"/>
        <v>0</v>
      </c>
      <c r="BH127" s="192">
        <f t="shared" si="7"/>
        <v>0</v>
      </c>
      <c r="BI127" s="192">
        <f t="shared" si="8"/>
        <v>0</v>
      </c>
      <c r="BJ127" s="19" t="s">
        <v>76</v>
      </c>
      <c r="BK127" s="192">
        <f t="shared" si="9"/>
        <v>0</v>
      </c>
      <c r="BL127" s="19" t="s">
        <v>1610</v>
      </c>
      <c r="BM127" s="191" t="s">
        <v>1599</v>
      </c>
    </row>
    <row r="128" spans="1:65" s="2" customFormat="1" ht="24.2" customHeight="1">
      <c r="A128" s="36"/>
      <c r="B128" s="37"/>
      <c r="C128" s="180" t="s">
        <v>423</v>
      </c>
      <c r="D128" s="180" t="s">
        <v>234</v>
      </c>
      <c r="E128" s="181" t="s">
        <v>3004</v>
      </c>
      <c r="F128" s="182" t="s">
        <v>3005</v>
      </c>
      <c r="G128" s="183" t="s">
        <v>2771</v>
      </c>
      <c r="H128" s="184">
        <v>1</v>
      </c>
      <c r="I128" s="185"/>
      <c r="J128" s="186">
        <f t="shared" si="0"/>
        <v>0</v>
      </c>
      <c r="K128" s="182" t="s">
        <v>19</v>
      </c>
      <c r="L128" s="41"/>
      <c r="M128" s="187" t="s">
        <v>19</v>
      </c>
      <c r="N128" s="188" t="s">
        <v>40</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1610</v>
      </c>
      <c r="AT128" s="191" t="s">
        <v>234</v>
      </c>
      <c r="AU128" s="191" t="s">
        <v>78</v>
      </c>
      <c r="AY128" s="19" t="s">
        <v>231</v>
      </c>
      <c r="BE128" s="192">
        <f t="shared" si="4"/>
        <v>0</v>
      </c>
      <c r="BF128" s="192">
        <f t="shared" si="5"/>
        <v>0</v>
      </c>
      <c r="BG128" s="192">
        <f t="shared" si="6"/>
        <v>0</v>
      </c>
      <c r="BH128" s="192">
        <f t="shared" si="7"/>
        <v>0</v>
      </c>
      <c r="BI128" s="192">
        <f t="shared" si="8"/>
        <v>0</v>
      </c>
      <c r="BJ128" s="19" t="s">
        <v>76</v>
      </c>
      <c r="BK128" s="192">
        <f t="shared" si="9"/>
        <v>0</v>
      </c>
      <c r="BL128" s="19" t="s">
        <v>1610</v>
      </c>
      <c r="BM128" s="191" t="s">
        <v>1610</v>
      </c>
    </row>
    <row r="129" spans="1:65" s="2" customFormat="1" ht="24.2" customHeight="1">
      <c r="A129" s="36"/>
      <c r="B129" s="37"/>
      <c r="C129" s="180" t="s">
        <v>429</v>
      </c>
      <c r="D129" s="180" t="s">
        <v>234</v>
      </c>
      <c r="E129" s="181" t="s">
        <v>3006</v>
      </c>
      <c r="F129" s="182" t="s">
        <v>3007</v>
      </c>
      <c r="G129" s="183" t="s">
        <v>2771</v>
      </c>
      <c r="H129" s="184">
        <v>1</v>
      </c>
      <c r="I129" s="185"/>
      <c r="J129" s="186">
        <f t="shared" ref="J129:J160" si="10">ROUND(I129*H129,2)</f>
        <v>0</v>
      </c>
      <c r="K129" s="182" t="s">
        <v>19</v>
      </c>
      <c r="L129" s="41"/>
      <c r="M129" s="187" t="s">
        <v>19</v>
      </c>
      <c r="N129" s="188" t="s">
        <v>40</v>
      </c>
      <c r="O129" s="66"/>
      <c r="P129" s="189">
        <f t="shared" ref="P129:P160" si="11">O129*H129</f>
        <v>0</v>
      </c>
      <c r="Q129" s="189">
        <v>0</v>
      </c>
      <c r="R129" s="189">
        <f t="shared" ref="R129:R160" si="12">Q129*H129</f>
        <v>0</v>
      </c>
      <c r="S129" s="189">
        <v>0</v>
      </c>
      <c r="T129" s="190">
        <f t="shared" ref="T129:T160" si="13">S129*H129</f>
        <v>0</v>
      </c>
      <c r="U129" s="36"/>
      <c r="V129" s="36"/>
      <c r="W129" s="36"/>
      <c r="X129" s="36"/>
      <c r="Y129" s="36"/>
      <c r="Z129" s="36"/>
      <c r="AA129" s="36"/>
      <c r="AB129" s="36"/>
      <c r="AC129" s="36"/>
      <c r="AD129" s="36"/>
      <c r="AE129" s="36"/>
      <c r="AR129" s="191" t="s">
        <v>1610</v>
      </c>
      <c r="AT129" s="191" t="s">
        <v>234</v>
      </c>
      <c r="AU129" s="191" t="s">
        <v>78</v>
      </c>
      <c r="AY129" s="19" t="s">
        <v>231</v>
      </c>
      <c r="BE129" s="192">
        <f t="shared" ref="BE129:BE146" si="14">IF(N129="základní",J129,0)</f>
        <v>0</v>
      </c>
      <c r="BF129" s="192">
        <f t="shared" ref="BF129:BF146" si="15">IF(N129="snížená",J129,0)</f>
        <v>0</v>
      </c>
      <c r="BG129" s="192">
        <f t="shared" ref="BG129:BG146" si="16">IF(N129="zákl. přenesená",J129,0)</f>
        <v>0</v>
      </c>
      <c r="BH129" s="192">
        <f t="shared" ref="BH129:BH146" si="17">IF(N129="sníž. přenesená",J129,0)</f>
        <v>0</v>
      </c>
      <c r="BI129" s="192">
        <f t="shared" ref="BI129:BI146" si="18">IF(N129="nulová",J129,0)</f>
        <v>0</v>
      </c>
      <c r="BJ129" s="19" t="s">
        <v>76</v>
      </c>
      <c r="BK129" s="192">
        <f t="shared" ref="BK129:BK146" si="19">ROUND(I129*H129,2)</f>
        <v>0</v>
      </c>
      <c r="BL129" s="19" t="s">
        <v>1610</v>
      </c>
      <c r="BM129" s="191" t="s">
        <v>1624</v>
      </c>
    </row>
    <row r="130" spans="1:65" s="2" customFormat="1" ht="24.2" customHeight="1">
      <c r="A130" s="36"/>
      <c r="B130" s="37"/>
      <c r="C130" s="180" t="s">
        <v>434</v>
      </c>
      <c r="D130" s="180" t="s">
        <v>234</v>
      </c>
      <c r="E130" s="181" t="s">
        <v>3008</v>
      </c>
      <c r="F130" s="182" t="s">
        <v>3009</v>
      </c>
      <c r="G130" s="183" t="s">
        <v>2771</v>
      </c>
      <c r="H130" s="184">
        <v>1</v>
      </c>
      <c r="I130" s="185"/>
      <c r="J130" s="186">
        <f t="shared" si="10"/>
        <v>0</v>
      </c>
      <c r="K130" s="182" t="s">
        <v>19</v>
      </c>
      <c r="L130" s="41"/>
      <c r="M130" s="187" t="s">
        <v>19</v>
      </c>
      <c r="N130" s="188" t="s">
        <v>40</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1610</v>
      </c>
      <c r="AT130" s="191" t="s">
        <v>234</v>
      </c>
      <c r="AU130" s="191" t="s">
        <v>78</v>
      </c>
      <c r="AY130" s="19" t="s">
        <v>231</v>
      </c>
      <c r="BE130" s="192">
        <f t="shared" si="14"/>
        <v>0</v>
      </c>
      <c r="BF130" s="192">
        <f t="shared" si="15"/>
        <v>0</v>
      </c>
      <c r="BG130" s="192">
        <f t="shared" si="16"/>
        <v>0</v>
      </c>
      <c r="BH130" s="192">
        <f t="shared" si="17"/>
        <v>0</v>
      </c>
      <c r="BI130" s="192">
        <f t="shared" si="18"/>
        <v>0</v>
      </c>
      <c r="BJ130" s="19" t="s">
        <v>76</v>
      </c>
      <c r="BK130" s="192">
        <f t="shared" si="19"/>
        <v>0</v>
      </c>
      <c r="BL130" s="19" t="s">
        <v>1610</v>
      </c>
      <c r="BM130" s="191" t="s">
        <v>1634</v>
      </c>
    </row>
    <row r="131" spans="1:65" s="2" customFormat="1" ht="24.2" customHeight="1">
      <c r="A131" s="36"/>
      <c r="B131" s="37"/>
      <c r="C131" s="180" t="s">
        <v>442</v>
      </c>
      <c r="D131" s="180" t="s">
        <v>234</v>
      </c>
      <c r="E131" s="181" t="s">
        <v>3010</v>
      </c>
      <c r="F131" s="182" t="s">
        <v>3011</v>
      </c>
      <c r="G131" s="183" t="s">
        <v>2771</v>
      </c>
      <c r="H131" s="184">
        <v>1</v>
      </c>
      <c r="I131" s="185"/>
      <c r="J131" s="186">
        <f t="shared" si="10"/>
        <v>0</v>
      </c>
      <c r="K131" s="182" t="s">
        <v>19</v>
      </c>
      <c r="L131" s="41"/>
      <c r="M131" s="187" t="s">
        <v>19</v>
      </c>
      <c r="N131" s="188" t="s">
        <v>40</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1610</v>
      </c>
      <c r="AT131" s="191" t="s">
        <v>234</v>
      </c>
      <c r="AU131" s="191" t="s">
        <v>78</v>
      </c>
      <c r="AY131" s="19" t="s">
        <v>231</v>
      </c>
      <c r="BE131" s="192">
        <f t="shared" si="14"/>
        <v>0</v>
      </c>
      <c r="BF131" s="192">
        <f t="shared" si="15"/>
        <v>0</v>
      </c>
      <c r="BG131" s="192">
        <f t="shared" si="16"/>
        <v>0</v>
      </c>
      <c r="BH131" s="192">
        <f t="shared" si="17"/>
        <v>0</v>
      </c>
      <c r="BI131" s="192">
        <f t="shared" si="18"/>
        <v>0</v>
      </c>
      <c r="BJ131" s="19" t="s">
        <v>76</v>
      </c>
      <c r="BK131" s="192">
        <f t="shared" si="19"/>
        <v>0</v>
      </c>
      <c r="BL131" s="19" t="s">
        <v>1610</v>
      </c>
      <c r="BM131" s="191" t="s">
        <v>1643</v>
      </c>
    </row>
    <row r="132" spans="1:65" s="2" customFormat="1" ht="24.2" customHeight="1">
      <c r="A132" s="36"/>
      <c r="B132" s="37"/>
      <c r="C132" s="180" t="s">
        <v>825</v>
      </c>
      <c r="D132" s="180" t="s">
        <v>234</v>
      </c>
      <c r="E132" s="181" t="s">
        <v>3012</v>
      </c>
      <c r="F132" s="182" t="s">
        <v>3013</v>
      </c>
      <c r="G132" s="183" t="s">
        <v>2771</v>
      </c>
      <c r="H132" s="184">
        <v>1</v>
      </c>
      <c r="I132" s="185"/>
      <c r="J132" s="186">
        <f t="shared" si="10"/>
        <v>0</v>
      </c>
      <c r="K132" s="182" t="s">
        <v>19</v>
      </c>
      <c r="L132" s="41"/>
      <c r="M132" s="187" t="s">
        <v>19</v>
      </c>
      <c r="N132" s="188" t="s">
        <v>40</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1610</v>
      </c>
      <c r="AT132" s="191" t="s">
        <v>234</v>
      </c>
      <c r="AU132" s="191" t="s">
        <v>78</v>
      </c>
      <c r="AY132" s="19" t="s">
        <v>231</v>
      </c>
      <c r="BE132" s="192">
        <f t="shared" si="14"/>
        <v>0</v>
      </c>
      <c r="BF132" s="192">
        <f t="shared" si="15"/>
        <v>0</v>
      </c>
      <c r="BG132" s="192">
        <f t="shared" si="16"/>
        <v>0</v>
      </c>
      <c r="BH132" s="192">
        <f t="shared" si="17"/>
        <v>0</v>
      </c>
      <c r="BI132" s="192">
        <f t="shared" si="18"/>
        <v>0</v>
      </c>
      <c r="BJ132" s="19" t="s">
        <v>76</v>
      </c>
      <c r="BK132" s="192">
        <f t="shared" si="19"/>
        <v>0</v>
      </c>
      <c r="BL132" s="19" t="s">
        <v>1610</v>
      </c>
      <c r="BM132" s="191" t="s">
        <v>1647</v>
      </c>
    </row>
    <row r="133" spans="1:65" s="2" customFormat="1" ht="24.2" customHeight="1">
      <c r="A133" s="36"/>
      <c r="B133" s="37"/>
      <c r="C133" s="180" t="s">
        <v>833</v>
      </c>
      <c r="D133" s="180" t="s">
        <v>234</v>
      </c>
      <c r="E133" s="181" t="s">
        <v>3014</v>
      </c>
      <c r="F133" s="182" t="s">
        <v>3015</v>
      </c>
      <c r="G133" s="183" t="s">
        <v>2771</v>
      </c>
      <c r="H133" s="184">
        <v>1</v>
      </c>
      <c r="I133" s="185"/>
      <c r="J133" s="186">
        <f t="shared" si="10"/>
        <v>0</v>
      </c>
      <c r="K133" s="182" t="s">
        <v>19</v>
      </c>
      <c r="L133" s="41"/>
      <c r="M133" s="187" t="s">
        <v>19</v>
      </c>
      <c r="N133" s="188" t="s">
        <v>40</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1610</v>
      </c>
      <c r="AT133" s="191" t="s">
        <v>234</v>
      </c>
      <c r="AU133" s="191" t="s">
        <v>78</v>
      </c>
      <c r="AY133" s="19" t="s">
        <v>231</v>
      </c>
      <c r="BE133" s="192">
        <f t="shared" si="14"/>
        <v>0</v>
      </c>
      <c r="BF133" s="192">
        <f t="shared" si="15"/>
        <v>0</v>
      </c>
      <c r="BG133" s="192">
        <f t="shared" si="16"/>
        <v>0</v>
      </c>
      <c r="BH133" s="192">
        <f t="shared" si="17"/>
        <v>0</v>
      </c>
      <c r="BI133" s="192">
        <f t="shared" si="18"/>
        <v>0</v>
      </c>
      <c r="BJ133" s="19" t="s">
        <v>76</v>
      </c>
      <c r="BK133" s="192">
        <f t="shared" si="19"/>
        <v>0</v>
      </c>
      <c r="BL133" s="19" t="s">
        <v>1610</v>
      </c>
      <c r="BM133" s="191" t="s">
        <v>1664</v>
      </c>
    </row>
    <row r="134" spans="1:65" s="2" customFormat="1" ht="24.2" customHeight="1">
      <c r="A134" s="36"/>
      <c r="B134" s="37"/>
      <c r="C134" s="180" t="s">
        <v>839</v>
      </c>
      <c r="D134" s="180" t="s">
        <v>234</v>
      </c>
      <c r="E134" s="181" t="s">
        <v>3016</v>
      </c>
      <c r="F134" s="182" t="s">
        <v>3017</v>
      </c>
      <c r="G134" s="183" t="s">
        <v>2771</v>
      </c>
      <c r="H134" s="184">
        <v>1</v>
      </c>
      <c r="I134" s="185"/>
      <c r="J134" s="186">
        <f t="shared" si="10"/>
        <v>0</v>
      </c>
      <c r="K134" s="182" t="s">
        <v>19</v>
      </c>
      <c r="L134" s="41"/>
      <c r="M134" s="187" t="s">
        <v>19</v>
      </c>
      <c r="N134" s="188" t="s">
        <v>40</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1610</v>
      </c>
      <c r="AT134" s="191" t="s">
        <v>234</v>
      </c>
      <c r="AU134" s="191" t="s">
        <v>78</v>
      </c>
      <c r="AY134" s="19" t="s">
        <v>231</v>
      </c>
      <c r="BE134" s="192">
        <f t="shared" si="14"/>
        <v>0</v>
      </c>
      <c r="BF134" s="192">
        <f t="shared" si="15"/>
        <v>0</v>
      </c>
      <c r="BG134" s="192">
        <f t="shared" si="16"/>
        <v>0</v>
      </c>
      <c r="BH134" s="192">
        <f t="shared" si="17"/>
        <v>0</v>
      </c>
      <c r="BI134" s="192">
        <f t="shared" si="18"/>
        <v>0</v>
      </c>
      <c r="BJ134" s="19" t="s">
        <v>76</v>
      </c>
      <c r="BK134" s="192">
        <f t="shared" si="19"/>
        <v>0</v>
      </c>
      <c r="BL134" s="19" t="s">
        <v>1610</v>
      </c>
      <c r="BM134" s="191" t="s">
        <v>1677</v>
      </c>
    </row>
    <row r="135" spans="1:65" s="2" customFormat="1" ht="24.2" customHeight="1">
      <c r="A135" s="36"/>
      <c r="B135" s="37"/>
      <c r="C135" s="180" t="s">
        <v>844</v>
      </c>
      <c r="D135" s="180" t="s">
        <v>234</v>
      </c>
      <c r="E135" s="181" t="s">
        <v>3018</v>
      </c>
      <c r="F135" s="182" t="s">
        <v>3019</v>
      </c>
      <c r="G135" s="183" t="s">
        <v>2771</v>
      </c>
      <c r="H135" s="184">
        <v>2</v>
      </c>
      <c r="I135" s="185"/>
      <c r="J135" s="186">
        <f t="shared" si="10"/>
        <v>0</v>
      </c>
      <c r="K135" s="182" t="s">
        <v>19</v>
      </c>
      <c r="L135" s="41"/>
      <c r="M135" s="187" t="s">
        <v>19</v>
      </c>
      <c r="N135" s="188" t="s">
        <v>40</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1610</v>
      </c>
      <c r="AT135" s="191" t="s">
        <v>234</v>
      </c>
      <c r="AU135" s="191" t="s">
        <v>78</v>
      </c>
      <c r="AY135" s="19" t="s">
        <v>231</v>
      </c>
      <c r="BE135" s="192">
        <f t="shared" si="14"/>
        <v>0</v>
      </c>
      <c r="BF135" s="192">
        <f t="shared" si="15"/>
        <v>0</v>
      </c>
      <c r="BG135" s="192">
        <f t="shared" si="16"/>
        <v>0</v>
      </c>
      <c r="BH135" s="192">
        <f t="shared" si="17"/>
        <v>0</v>
      </c>
      <c r="BI135" s="192">
        <f t="shared" si="18"/>
        <v>0</v>
      </c>
      <c r="BJ135" s="19" t="s">
        <v>76</v>
      </c>
      <c r="BK135" s="192">
        <f t="shared" si="19"/>
        <v>0</v>
      </c>
      <c r="BL135" s="19" t="s">
        <v>1610</v>
      </c>
      <c r="BM135" s="191" t="s">
        <v>1689</v>
      </c>
    </row>
    <row r="136" spans="1:65" s="2" customFormat="1" ht="24.2" customHeight="1">
      <c r="A136" s="36"/>
      <c r="B136" s="37"/>
      <c r="C136" s="180" t="s">
        <v>849</v>
      </c>
      <c r="D136" s="180" t="s">
        <v>234</v>
      </c>
      <c r="E136" s="181" t="s">
        <v>3020</v>
      </c>
      <c r="F136" s="182" t="s">
        <v>3021</v>
      </c>
      <c r="G136" s="183" t="s">
        <v>2771</v>
      </c>
      <c r="H136" s="184">
        <v>1</v>
      </c>
      <c r="I136" s="185"/>
      <c r="J136" s="186">
        <f t="shared" si="10"/>
        <v>0</v>
      </c>
      <c r="K136" s="182" t="s">
        <v>19</v>
      </c>
      <c r="L136" s="41"/>
      <c r="M136" s="187" t="s">
        <v>19</v>
      </c>
      <c r="N136" s="188" t="s">
        <v>40</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1610</v>
      </c>
      <c r="AT136" s="191" t="s">
        <v>234</v>
      </c>
      <c r="AU136" s="191" t="s">
        <v>78</v>
      </c>
      <c r="AY136" s="19" t="s">
        <v>231</v>
      </c>
      <c r="BE136" s="192">
        <f t="shared" si="14"/>
        <v>0</v>
      </c>
      <c r="BF136" s="192">
        <f t="shared" si="15"/>
        <v>0</v>
      </c>
      <c r="BG136" s="192">
        <f t="shared" si="16"/>
        <v>0</v>
      </c>
      <c r="BH136" s="192">
        <f t="shared" si="17"/>
        <v>0</v>
      </c>
      <c r="BI136" s="192">
        <f t="shared" si="18"/>
        <v>0</v>
      </c>
      <c r="BJ136" s="19" t="s">
        <v>76</v>
      </c>
      <c r="BK136" s="192">
        <f t="shared" si="19"/>
        <v>0</v>
      </c>
      <c r="BL136" s="19" t="s">
        <v>1610</v>
      </c>
      <c r="BM136" s="191" t="s">
        <v>1696</v>
      </c>
    </row>
    <row r="137" spans="1:65" s="2" customFormat="1" ht="24.2" customHeight="1">
      <c r="A137" s="36"/>
      <c r="B137" s="37"/>
      <c r="C137" s="180" t="s">
        <v>855</v>
      </c>
      <c r="D137" s="180" t="s">
        <v>234</v>
      </c>
      <c r="E137" s="181" t="s">
        <v>3022</v>
      </c>
      <c r="F137" s="182" t="s">
        <v>3023</v>
      </c>
      <c r="G137" s="183" t="s">
        <v>2771</v>
      </c>
      <c r="H137" s="184">
        <v>1</v>
      </c>
      <c r="I137" s="185"/>
      <c r="J137" s="186">
        <f t="shared" si="10"/>
        <v>0</v>
      </c>
      <c r="K137" s="182" t="s">
        <v>19</v>
      </c>
      <c r="L137" s="41"/>
      <c r="M137" s="187" t="s">
        <v>19</v>
      </c>
      <c r="N137" s="188" t="s">
        <v>40</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1610</v>
      </c>
      <c r="AT137" s="191" t="s">
        <v>234</v>
      </c>
      <c r="AU137" s="191" t="s">
        <v>78</v>
      </c>
      <c r="AY137" s="19" t="s">
        <v>231</v>
      </c>
      <c r="BE137" s="192">
        <f t="shared" si="14"/>
        <v>0</v>
      </c>
      <c r="BF137" s="192">
        <f t="shared" si="15"/>
        <v>0</v>
      </c>
      <c r="BG137" s="192">
        <f t="shared" si="16"/>
        <v>0</v>
      </c>
      <c r="BH137" s="192">
        <f t="shared" si="17"/>
        <v>0</v>
      </c>
      <c r="BI137" s="192">
        <f t="shared" si="18"/>
        <v>0</v>
      </c>
      <c r="BJ137" s="19" t="s">
        <v>76</v>
      </c>
      <c r="BK137" s="192">
        <f t="shared" si="19"/>
        <v>0</v>
      </c>
      <c r="BL137" s="19" t="s">
        <v>1610</v>
      </c>
      <c r="BM137" s="191" t="s">
        <v>1705</v>
      </c>
    </row>
    <row r="138" spans="1:65" s="2" customFormat="1" ht="24.2" customHeight="1">
      <c r="A138" s="36"/>
      <c r="B138" s="37"/>
      <c r="C138" s="180" t="s">
        <v>862</v>
      </c>
      <c r="D138" s="180" t="s">
        <v>234</v>
      </c>
      <c r="E138" s="181" t="s">
        <v>3024</v>
      </c>
      <c r="F138" s="182" t="s">
        <v>3025</v>
      </c>
      <c r="G138" s="183" t="s">
        <v>2771</v>
      </c>
      <c r="H138" s="184">
        <v>1</v>
      </c>
      <c r="I138" s="185"/>
      <c r="J138" s="186">
        <f t="shared" si="10"/>
        <v>0</v>
      </c>
      <c r="K138" s="182" t="s">
        <v>19</v>
      </c>
      <c r="L138" s="41"/>
      <c r="M138" s="187" t="s">
        <v>19</v>
      </c>
      <c r="N138" s="188" t="s">
        <v>40</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1610</v>
      </c>
      <c r="AT138" s="191" t="s">
        <v>234</v>
      </c>
      <c r="AU138" s="191" t="s">
        <v>78</v>
      </c>
      <c r="AY138" s="19" t="s">
        <v>231</v>
      </c>
      <c r="BE138" s="192">
        <f t="shared" si="14"/>
        <v>0</v>
      </c>
      <c r="BF138" s="192">
        <f t="shared" si="15"/>
        <v>0</v>
      </c>
      <c r="BG138" s="192">
        <f t="shared" si="16"/>
        <v>0</v>
      </c>
      <c r="BH138" s="192">
        <f t="shared" si="17"/>
        <v>0</v>
      </c>
      <c r="BI138" s="192">
        <f t="shared" si="18"/>
        <v>0</v>
      </c>
      <c r="BJ138" s="19" t="s">
        <v>76</v>
      </c>
      <c r="BK138" s="192">
        <f t="shared" si="19"/>
        <v>0</v>
      </c>
      <c r="BL138" s="19" t="s">
        <v>1610</v>
      </c>
      <c r="BM138" s="191" t="s">
        <v>1717</v>
      </c>
    </row>
    <row r="139" spans="1:65" s="2" customFormat="1" ht="62.65" customHeight="1">
      <c r="A139" s="36"/>
      <c r="B139" s="37"/>
      <c r="C139" s="180" t="s">
        <v>867</v>
      </c>
      <c r="D139" s="180" t="s">
        <v>234</v>
      </c>
      <c r="E139" s="181" t="s">
        <v>3026</v>
      </c>
      <c r="F139" s="182" t="s">
        <v>3027</v>
      </c>
      <c r="G139" s="183" t="s">
        <v>2771</v>
      </c>
      <c r="H139" s="184">
        <v>3</v>
      </c>
      <c r="I139" s="185"/>
      <c r="J139" s="186">
        <f t="shared" si="10"/>
        <v>0</v>
      </c>
      <c r="K139" s="182" t="s">
        <v>19</v>
      </c>
      <c r="L139" s="41"/>
      <c r="M139" s="187" t="s">
        <v>19</v>
      </c>
      <c r="N139" s="188" t="s">
        <v>40</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1610</v>
      </c>
      <c r="AT139" s="191" t="s">
        <v>234</v>
      </c>
      <c r="AU139" s="191" t="s">
        <v>78</v>
      </c>
      <c r="AY139" s="19" t="s">
        <v>231</v>
      </c>
      <c r="BE139" s="192">
        <f t="shared" si="14"/>
        <v>0</v>
      </c>
      <c r="BF139" s="192">
        <f t="shared" si="15"/>
        <v>0</v>
      </c>
      <c r="BG139" s="192">
        <f t="shared" si="16"/>
        <v>0</v>
      </c>
      <c r="BH139" s="192">
        <f t="shared" si="17"/>
        <v>0</v>
      </c>
      <c r="BI139" s="192">
        <f t="shared" si="18"/>
        <v>0</v>
      </c>
      <c r="BJ139" s="19" t="s">
        <v>76</v>
      </c>
      <c r="BK139" s="192">
        <f t="shared" si="19"/>
        <v>0</v>
      </c>
      <c r="BL139" s="19" t="s">
        <v>1610</v>
      </c>
      <c r="BM139" s="191" t="s">
        <v>1725</v>
      </c>
    </row>
    <row r="140" spans="1:65" s="2" customFormat="1" ht="62.65" customHeight="1">
      <c r="A140" s="36"/>
      <c r="B140" s="37"/>
      <c r="C140" s="180" t="s">
        <v>881</v>
      </c>
      <c r="D140" s="180" t="s">
        <v>234</v>
      </c>
      <c r="E140" s="181" t="s">
        <v>3028</v>
      </c>
      <c r="F140" s="182" t="s">
        <v>3029</v>
      </c>
      <c r="G140" s="183" t="s">
        <v>2771</v>
      </c>
      <c r="H140" s="184">
        <v>7</v>
      </c>
      <c r="I140" s="185"/>
      <c r="J140" s="186">
        <f t="shared" si="10"/>
        <v>0</v>
      </c>
      <c r="K140" s="182" t="s">
        <v>19</v>
      </c>
      <c r="L140" s="41"/>
      <c r="M140" s="187" t="s">
        <v>19</v>
      </c>
      <c r="N140" s="188" t="s">
        <v>40</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1610</v>
      </c>
      <c r="AT140" s="191" t="s">
        <v>234</v>
      </c>
      <c r="AU140" s="191" t="s">
        <v>78</v>
      </c>
      <c r="AY140" s="19" t="s">
        <v>231</v>
      </c>
      <c r="BE140" s="192">
        <f t="shared" si="14"/>
        <v>0</v>
      </c>
      <c r="BF140" s="192">
        <f t="shared" si="15"/>
        <v>0</v>
      </c>
      <c r="BG140" s="192">
        <f t="shared" si="16"/>
        <v>0</v>
      </c>
      <c r="BH140" s="192">
        <f t="shared" si="17"/>
        <v>0</v>
      </c>
      <c r="BI140" s="192">
        <f t="shared" si="18"/>
        <v>0</v>
      </c>
      <c r="BJ140" s="19" t="s">
        <v>76</v>
      </c>
      <c r="BK140" s="192">
        <f t="shared" si="19"/>
        <v>0</v>
      </c>
      <c r="BL140" s="19" t="s">
        <v>1610</v>
      </c>
      <c r="BM140" s="191" t="s">
        <v>1733</v>
      </c>
    </row>
    <row r="141" spans="1:65" s="2" customFormat="1" ht="16.5" customHeight="1">
      <c r="A141" s="36"/>
      <c r="B141" s="37"/>
      <c r="C141" s="180" t="s">
        <v>886</v>
      </c>
      <c r="D141" s="180" t="s">
        <v>234</v>
      </c>
      <c r="E141" s="181" t="s">
        <v>3030</v>
      </c>
      <c r="F141" s="182" t="s">
        <v>3031</v>
      </c>
      <c r="G141" s="183" t="s">
        <v>2771</v>
      </c>
      <c r="H141" s="184">
        <v>1</v>
      </c>
      <c r="I141" s="185"/>
      <c r="J141" s="186">
        <f t="shared" si="10"/>
        <v>0</v>
      </c>
      <c r="K141" s="182" t="s">
        <v>19</v>
      </c>
      <c r="L141" s="41"/>
      <c r="M141" s="187" t="s">
        <v>19</v>
      </c>
      <c r="N141" s="188" t="s">
        <v>40</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1610</v>
      </c>
      <c r="AT141" s="191" t="s">
        <v>234</v>
      </c>
      <c r="AU141" s="191" t="s">
        <v>78</v>
      </c>
      <c r="AY141" s="19" t="s">
        <v>231</v>
      </c>
      <c r="BE141" s="192">
        <f t="shared" si="14"/>
        <v>0</v>
      </c>
      <c r="BF141" s="192">
        <f t="shared" si="15"/>
        <v>0</v>
      </c>
      <c r="BG141" s="192">
        <f t="shared" si="16"/>
        <v>0</v>
      </c>
      <c r="BH141" s="192">
        <f t="shared" si="17"/>
        <v>0</v>
      </c>
      <c r="BI141" s="192">
        <f t="shared" si="18"/>
        <v>0</v>
      </c>
      <c r="BJ141" s="19" t="s">
        <v>76</v>
      </c>
      <c r="BK141" s="192">
        <f t="shared" si="19"/>
        <v>0</v>
      </c>
      <c r="BL141" s="19" t="s">
        <v>1610</v>
      </c>
      <c r="BM141" s="191" t="s">
        <v>1745</v>
      </c>
    </row>
    <row r="142" spans="1:65" s="2" customFormat="1" ht="16.5" customHeight="1">
      <c r="A142" s="36"/>
      <c r="B142" s="37"/>
      <c r="C142" s="180" t="s">
        <v>892</v>
      </c>
      <c r="D142" s="180" t="s">
        <v>234</v>
      </c>
      <c r="E142" s="181" t="s">
        <v>3032</v>
      </c>
      <c r="F142" s="182" t="s">
        <v>3033</v>
      </c>
      <c r="G142" s="183" t="s">
        <v>2771</v>
      </c>
      <c r="H142" s="184">
        <v>7</v>
      </c>
      <c r="I142" s="185"/>
      <c r="J142" s="186">
        <f t="shared" si="10"/>
        <v>0</v>
      </c>
      <c r="K142" s="182" t="s">
        <v>19</v>
      </c>
      <c r="L142" s="41"/>
      <c r="M142" s="187" t="s">
        <v>19</v>
      </c>
      <c r="N142" s="188" t="s">
        <v>40</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1610</v>
      </c>
      <c r="AT142" s="191" t="s">
        <v>234</v>
      </c>
      <c r="AU142" s="191" t="s">
        <v>78</v>
      </c>
      <c r="AY142" s="19" t="s">
        <v>231</v>
      </c>
      <c r="BE142" s="192">
        <f t="shared" si="14"/>
        <v>0</v>
      </c>
      <c r="BF142" s="192">
        <f t="shared" si="15"/>
        <v>0</v>
      </c>
      <c r="BG142" s="192">
        <f t="shared" si="16"/>
        <v>0</v>
      </c>
      <c r="BH142" s="192">
        <f t="shared" si="17"/>
        <v>0</v>
      </c>
      <c r="BI142" s="192">
        <f t="shared" si="18"/>
        <v>0</v>
      </c>
      <c r="BJ142" s="19" t="s">
        <v>76</v>
      </c>
      <c r="BK142" s="192">
        <f t="shared" si="19"/>
        <v>0</v>
      </c>
      <c r="BL142" s="19" t="s">
        <v>1610</v>
      </c>
      <c r="BM142" s="191" t="s">
        <v>1755</v>
      </c>
    </row>
    <row r="143" spans="1:65" s="2" customFormat="1" ht="49.15" customHeight="1">
      <c r="A143" s="36"/>
      <c r="B143" s="37"/>
      <c r="C143" s="180" t="s">
        <v>897</v>
      </c>
      <c r="D143" s="180" t="s">
        <v>234</v>
      </c>
      <c r="E143" s="181" t="s">
        <v>3034</v>
      </c>
      <c r="F143" s="182" t="s">
        <v>3035</v>
      </c>
      <c r="G143" s="183" t="s">
        <v>2771</v>
      </c>
      <c r="H143" s="184">
        <v>1</v>
      </c>
      <c r="I143" s="185"/>
      <c r="J143" s="186">
        <f t="shared" si="10"/>
        <v>0</v>
      </c>
      <c r="K143" s="182" t="s">
        <v>19</v>
      </c>
      <c r="L143" s="41"/>
      <c r="M143" s="187" t="s">
        <v>19</v>
      </c>
      <c r="N143" s="188" t="s">
        <v>40</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1610</v>
      </c>
      <c r="AT143" s="191" t="s">
        <v>234</v>
      </c>
      <c r="AU143" s="191" t="s">
        <v>78</v>
      </c>
      <c r="AY143" s="19" t="s">
        <v>231</v>
      </c>
      <c r="BE143" s="192">
        <f t="shared" si="14"/>
        <v>0</v>
      </c>
      <c r="BF143" s="192">
        <f t="shared" si="15"/>
        <v>0</v>
      </c>
      <c r="BG143" s="192">
        <f t="shared" si="16"/>
        <v>0</v>
      </c>
      <c r="BH143" s="192">
        <f t="shared" si="17"/>
        <v>0</v>
      </c>
      <c r="BI143" s="192">
        <f t="shared" si="18"/>
        <v>0</v>
      </c>
      <c r="BJ143" s="19" t="s">
        <v>76</v>
      </c>
      <c r="BK143" s="192">
        <f t="shared" si="19"/>
        <v>0</v>
      </c>
      <c r="BL143" s="19" t="s">
        <v>1610</v>
      </c>
      <c r="BM143" s="191" t="s">
        <v>1766</v>
      </c>
    </row>
    <row r="144" spans="1:65" s="2" customFormat="1" ht="16.5" customHeight="1">
      <c r="A144" s="36"/>
      <c r="B144" s="37"/>
      <c r="C144" s="180" t="s">
        <v>903</v>
      </c>
      <c r="D144" s="180" t="s">
        <v>234</v>
      </c>
      <c r="E144" s="181" t="s">
        <v>3036</v>
      </c>
      <c r="F144" s="182" t="s">
        <v>3037</v>
      </c>
      <c r="G144" s="183" t="s">
        <v>243</v>
      </c>
      <c r="H144" s="184">
        <v>1</v>
      </c>
      <c r="I144" s="185"/>
      <c r="J144" s="186">
        <f t="shared" si="10"/>
        <v>0</v>
      </c>
      <c r="K144" s="182" t="s">
        <v>19</v>
      </c>
      <c r="L144" s="41"/>
      <c r="M144" s="187" t="s">
        <v>19</v>
      </c>
      <c r="N144" s="188" t="s">
        <v>40</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1610</v>
      </c>
      <c r="AT144" s="191" t="s">
        <v>234</v>
      </c>
      <c r="AU144" s="191" t="s">
        <v>78</v>
      </c>
      <c r="AY144" s="19" t="s">
        <v>231</v>
      </c>
      <c r="BE144" s="192">
        <f t="shared" si="14"/>
        <v>0</v>
      </c>
      <c r="BF144" s="192">
        <f t="shared" si="15"/>
        <v>0</v>
      </c>
      <c r="BG144" s="192">
        <f t="shared" si="16"/>
        <v>0</v>
      </c>
      <c r="BH144" s="192">
        <f t="shared" si="17"/>
        <v>0</v>
      </c>
      <c r="BI144" s="192">
        <f t="shared" si="18"/>
        <v>0</v>
      </c>
      <c r="BJ144" s="19" t="s">
        <v>76</v>
      </c>
      <c r="BK144" s="192">
        <f t="shared" si="19"/>
        <v>0</v>
      </c>
      <c r="BL144" s="19" t="s">
        <v>1610</v>
      </c>
      <c r="BM144" s="191" t="s">
        <v>1777</v>
      </c>
    </row>
    <row r="145" spans="1:65" s="2" customFormat="1" ht="16.5" customHeight="1">
      <c r="A145" s="36"/>
      <c r="B145" s="37"/>
      <c r="C145" s="180" t="s">
        <v>909</v>
      </c>
      <c r="D145" s="180" t="s">
        <v>234</v>
      </c>
      <c r="E145" s="181" t="s">
        <v>3038</v>
      </c>
      <c r="F145" s="182" t="s">
        <v>3039</v>
      </c>
      <c r="G145" s="183" t="s">
        <v>2771</v>
      </c>
      <c r="H145" s="184">
        <v>3</v>
      </c>
      <c r="I145" s="185"/>
      <c r="J145" s="186">
        <f t="shared" si="10"/>
        <v>0</v>
      </c>
      <c r="K145" s="182" t="s">
        <v>19</v>
      </c>
      <c r="L145" s="41"/>
      <c r="M145" s="187" t="s">
        <v>19</v>
      </c>
      <c r="N145" s="188" t="s">
        <v>40</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1610</v>
      </c>
      <c r="AT145" s="191" t="s">
        <v>234</v>
      </c>
      <c r="AU145" s="191" t="s">
        <v>78</v>
      </c>
      <c r="AY145" s="19" t="s">
        <v>231</v>
      </c>
      <c r="BE145" s="192">
        <f t="shared" si="14"/>
        <v>0</v>
      </c>
      <c r="BF145" s="192">
        <f t="shared" si="15"/>
        <v>0</v>
      </c>
      <c r="BG145" s="192">
        <f t="shared" si="16"/>
        <v>0</v>
      </c>
      <c r="BH145" s="192">
        <f t="shared" si="17"/>
        <v>0</v>
      </c>
      <c r="BI145" s="192">
        <f t="shared" si="18"/>
        <v>0</v>
      </c>
      <c r="BJ145" s="19" t="s">
        <v>76</v>
      </c>
      <c r="BK145" s="192">
        <f t="shared" si="19"/>
        <v>0</v>
      </c>
      <c r="BL145" s="19" t="s">
        <v>1610</v>
      </c>
      <c r="BM145" s="191" t="s">
        <v>1786</v>
      </c>
    </row>
    <row r="146" spans="1:65" s="2" customFormat="1" ht="16.5" customHeight="1">
      <c r="A146" s="36"/>
      <c r="B146" s="37"/>
      <c r="C146" s="180" t="s">
        <v>915</v>
      </c>
      <c r="D146" s="180" t="s">
        <v>234</v>
      </c>
      <c r="E146" s="181" t="s">
        <v>3040</v>
      </c>
      <c r="F146" s="182" t="s">
        <v>3041</v>
      </c>
      <c r="G146" s="183" t="s">
        <v>2771</v>
      </c>
      <c r="H146" s="184">
        <v>1</v>
      </c>
      <c r="I146" s="185"/>
      <c r="J146" s="186">
        <f t="shared" si="10"/>
        <v>0</v>
      </c>
      <c r="K146" s="182" t="s">
        <v>19</v>
      </c>
      <c r="L146" s="41"/>
      <c r="M146" s="187" t="s">
        <v>19</v>
      </c>
      <c r="N146" s="188" t="s">
        <v>40</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1610</v>
      </c>
      <c r="AT146" s="191" t="s">
        <v>234</v>
      </c>
      <c r="AU146" s="191" t="s">
        <v>78</v>
      </c>
      <c r="AY146" s="19" t="s">
        <v>231</v>
      </c>
      <c r="BE146" s="192">
        <f t="shared" si="14"/>
        <v>0</v>
      </c>
      <c r="BF146" s="192">
        <f t="shared" si="15"/>
        <v>0</v>
      </c>
      <c r="BG146" s="192">
        <f t="shared" si="16"/>
        <v>0</v>
      </c>
      <c r="BH146" s="192">
        <f t="shared" si="17"/>
        <v>0</v>
      </c>
      <c r="BI146" s="192">
        <f t="shared" si="18"/>
        <v>0</v>
      </c>
      <c r="BJ146" s="19" t="s">
        <v>76</v>
      </c>
      <c r="BK146" s="192">
        <f t="shared" si="19"/>
        <v>0</v>
      </c>
      <c r="BL146" s="19" t="s">
        <v>1610</v>
      </c>
      <c r="BM146" s="191" t="s">
        <v>1794</v>
      </c>
    </row>
    <row r="147" spans="1:65" s="12" customFormat="1" ht="22.9" customHeight="1">
      <c r="B147" s="164"/>
      <c r="C147" s="165"/>
      <c r="D147" s="166" t="s">
        <v>68</v>
      </c>
      <c r="E147" s="178" t="s">
        <v>2926</v>
      </c>
      <c r="F147" s="178" t="s">
        <v>2927</v>
      </c>
      <c r="G147" s="165"/>
      <c r="H147" s="165"/>
      <c r="I147" s="168"/>
      <c r="J147" s="179">
        <f>BK147</f>
        <v>0</v>
      </c>
      <c r="K147" s="165"/>
      <c r="L147" s="170"/>
      <c r="M147" s="171"/>
      <c r="N147" s="172"/>
      <c r="O147" s="172"/>
      <c r="P147" s="173">
        <f>SUM(P148:P196)</f>
        <v>0</v>
      </c>
      <c r="Q147" s="172"/>
      <c r="R147" s="173">
        <f>SUM(R148:R196)</f>
        <v>0</v>
      </c>
      <c r="S147" s="172"/>
      <c r="T147" s="174">
        <f>SUM(T148:T196)</f>
        <v>0</v>
      </c>
      <c r="AR147" s="175" t="s">
        <v>76</v>
      </c>
      <c r="AT147" s="176" t="s">
        <v>68</v>
      </c>
      <c r="AU147" s="176" t="s">
        <v>76</v>
      </c>
      <c r="AY147" s="175" t="s">
        <v>231</v>
      </c>
      <c r="BK147" s="177">
        <f>SUM(BK148:BK196)</f>
        <v>0</v>
      </c>
    </row>
    <row r="148" spans="1:65" s="2" customFormat="1" ht="24.2" customHeight="1">
      <c r="A148" s="36"/>
      <c r="B148" s="37"/>
      <c r="C148" s="247" t="s">
        <v>924</v>
      </c>
      <c r="D148" s="247" t="s">
        <v>638</v>
      </c>
      <c r="E148" s="248" t="s">
        <v>3042</v>
      </c>
      <c r="F148" s="249" t="s">
        <v>2943</v>
      </c>
      <c r="G148" s="250" t="s">
        <v>342</v>
      </c>
      <c r="H148" s="251">
        <v>30</v>
      </c>
      <c r="I148" s="252"/>
      <c r="J148" s="253">
        <f t="shared" ref="J148:J179" si="20">ROUND(I148*H148,2)</f>
        <v>0</v>
      </c>
      <c r="K148" s="249" t="s">
        <v>19</v>
      </c>
      <c r="L148" s="254"/>
      <c r="M148" s="255" t="s">
        <v>19</v>
      </c>
      <c r="N148" s="256" t="s">
        <v>40</v>
      </c>
      <c r="O148" s="66"/>
      <c r="P148" s="189">
        <f t="shared" ref="P148:P179" si="21">O148*H148</f>
        <v>0</v>
      </c>
      <c r="Q148" s="189">
        <v>0</v>
      </c>
      <c r="R148" s="189">
        <f t="shared" ref="R148:R179" si="22">Q148*H148</f>
        <v>0</v>
      </c>
      <c r="S148" s="189">
        <v>0</v>
      </c>
      <c r="T148" s="190">
        <f t="shared" ref="T148:T179" si="23">S148*H148</f>
        <v>0</v>
      </c>
      <c r="U148" s="36"/>
      <c r="V148" s="36"/>
      <c r="W148" s="36"/>
      <c r="X148" s="36"/>
      <c r="Y148" s="36"/>
      <c r="Z148" s="36"/>
      <c r="AA148" s="36"/>
      <c r="AB148" s="36"/>
      <c r="AC148" s="36"/>
      <c r="AD148" s="36"/>
      <c r="AE148" s="36"/>
      <c r="AR148" s="191" t="s">
        <v>3043</v>
      </c>
      <c r="AT148" s="191" t="s">
        <v>638</v>
      </c>
      <c r="AU148" s="191" t="s">
        <v>78</v>
      </c>
      <c r="AY148" s="19" t="s">
        <v>231</v>
      </c>
      <c r="BE148" s="192">
        <f t="shared" ref="BE148:BE179" si="24">IF(N148="základní",J148,0)</f>
        <v>0</v>
      </c>
      <c r="BF148" s="192">
        <f t="shared" ref="BF148:BF179" si="25">IF(N148="snížená",J148,0)</f>
        <v>0</v>
      </c>
      <c r="BG148" s="192">
        <f t="shared" ref="BG148:BG179" si="26">IF(N148="zákl. přenesená",J148,0)</f>
        <v>0</v>
      </c>
      <c r="BH148" s="192">
        <f t="shared" ref="BH148:BH179" si="27">IF(N148="sníž. přenesená",J148,0)</f>
        <v>0</v>
      </c>
      <c r="BI148" s="192">
        <f t="shared" ref="BI148:BI179" si="28">IF(N148="nulová",J148,0)</f>
        <v>0</v>
      </c>
      <c r="BJ148" s="19" t="s">
        <v>76</v>
      </c>
      <c r="BK148" s="192">
        <f t="shared" ref="BK148:BK179" si="29">ROUND(I148*H148,2)</f>
        <v>0</v>
      </c>
      <c r="BL148" s="19" t="s">
        <v>1610</v>
      </c>
      <c r="BM148" s="191" t="s">
        <v>1800</v>
      </c>
    </row>
    <row r="149" spans="1:65" s="2" customFormat="1" ht="16.5" customHeight="1">
      <c r="A149" s="36"/>
      <c r="B149" s="37"/>
      <c r="C149" s="247" t="s">
        <v>372</v>
      </c>
      <c r="D149" s="247" t="s">
        <v>638</v>
      </c>
      <c r="E149" s="248" t="s">
        <v>3044</v>
      </c>
      <c r="F149" s="249" t="s">
        <v>3045</v>
      </c>
      <c r="G149" s="250" t="s">
        <v>2771</v>
      </c>
      <c r="H149" s="251">
        <v>56</v>
      </c>
      <c r="I149" s="252"/>
      <c r="J149" s="253">
        <f t="shared" si="20"/>
        <v>0</v>
      </c>
      <c r="K149" s="249" t="s">
        <v>19</v>
      </c>
      <c r="L149" s="254"/>
      <c r="M149" s="255" t="s">
        <v>19</v>
      </c>
      <c r="N149" s="256" t="s">
        <v>40</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3043</v>
      </c>
      <c r="AT149" s="191" t="s">
        <v>638</v>
      </c>
      <c r="AU149" s="191" t="s">
        <v>78</v>
      </c>
      <c r="AY149" s="19" t="s">
        <v>231</v>
      </c>
      <c r="BE149" s="192">
        <f t="shared" si="24"/>
        <v>0</v>
      </c>
      <c r="BF149" s="192">
        <f t="shared" si="25"/>
        <v>0</v>
      </c>
      <c r="BG149" s="192">
        <f t="shared" si="26"/>
        <v>0</v>
      </c>
      <c r="BH149" s="192">
        <f t="shared" si="27"/>
        <v>0</v>
      </c>
      <c r="BI149" s="192">
        <f t="shared" si="28"/>
        <v>0</v>
      </c>
      <c r="BJ149" s="19" t="s">
        <v>76</v>
      </c>
      <c r="BK149" s="192">
        <f t="shared" si="29"/>
        <v>0</v>
      </c>
      <c r="BL149" s="19" t="s">
        <v>1610</v>
      </c>
      <c r="BM149" s="191" t="s">
        <v>1809</v>
      </c>
    </row>
    <row r="150" spans="1:65" s="2" customFormat="1" ht="24.2" customHeight="1">
      <c r="A150" s="36"/>
      <c r="B150" s="37"/>
      <c r="C150" s="247" t="s">
        <v>936</v>
      </c>
      <c r="D150" s="247" t="s">
        <v>638</v>
      </c>
      <c r="E150" s="248" t="s">
        <v>3046</v>
      </c>
      <c r="F150" s="249" t="s">
        <v>3047</v>
      </c>
      <c r="G150" s="250" t="s">
        <v>2771</v>
      </c>
      <c r="H150" s="251">
        <v>78</v>
      </c>
      <c r="I150" s="252"/>
      <c r="J150" s="253">
        <f t="shared" si="20"/>
        <v>0</v>
      </c>
      <c r="K150" s="249" t="s">
        <v>19</v>
      </c>
      <c r="L150" s="254"/>
      <c r="M150" s="255" t="s">
        <v>19</v>
      </c>
      <c r="N150" s="256" t="s">
        <v>40</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3043</v>
      </c>
      <c r="AT150" s="191" t="s">
        <v>638</v>
      </c>
      <c r="AU150" s="191" t="s">
        <v>78</v>
      </c>
      <c r="AY150" s="19" t="s">
        <v>231</v>
      </c>
      <c r="BE150" s="192">
        <f t="shared" si="24"/>
        <v>0</v>
      </c>
      <c r="BF150" s="192">
        <f t="shared" si="25"/>
        <v>0</v>
      </c>
      <c r="BG150" s="192">
        <f t="shared" si="26"/>
        <v>0</v>
      </c>
      <c r="BH150" s="192">
        <f t="shared" si="27"/>
        <v>0</v>
      </c>
      <c r="BI150" s="192">
        <f t="shared" si="28"/>
        <v>0</v>
      </c>
      <c r="BJ150" s="19" t="s">
        <v>76</v>
      </c>
      <c r="BK150" s="192">
        <f t="shared" si="29"/>
        <v>0</v>
      </c>
      <c r="BL150" s="19" t="s">
        <v>1610</v>
      </c>
      <c r="BM150" s="191" t="s">
        <v>190</v>
      </c>
    </row>
    <row r="151" spans="1:65" s="2" customFormat="1" ht="16.5" customHeight="1">
      <c r="A151" s="36"/>
      <c r="B151" s="37"/>
      <c r="C151" s="247" t="s">
        <v>941</v>
      </c>
      <c r="D151" s="247" t="s">
        <v>638</v>
      </c>
      <c r="E151" s="248" t="s">
        <v>3048</v>
      </c>
      <c r="F151" s="249" t="s">
        <v>3049</v>
      </c>
      <c r="G151" s="250" t="s">
        <v>2771</v>
      </c>
      <c r="H151" s="251">
        <v>8</v>
      </c>
      <c r="I151" s="252"/>
      <c r="J151" s="253">
        <f t="shared" si="20"/>
        <v>0</v>
      </c>
      <c r="K151" s="249" t="s">
        <v>19</v>
      </c>
      <c r="L151" s="254"/>
      <c r="M151" s="255" t="s">
        <v>19</v>
      </c>
      <c r="N151" s="256" t="s">
        <v>40</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3043</v>
      </c>
      <c r="AT151" s="191" t="s">
        <v>638</v>
      </c>
      <c r="AU151" s="191" t="s">
        <v>78</v>
      </c>
      <c r="AY151" s="19" t="s">
        <v>231</v>
      </c>
      <c r="BE151" s="192">
        <f t="shared" si="24"/>
        <v>0</v>
      </c>
      <c r="BF151" s="192">
        <f t="shared" si="25"/>
        <v>0</v>
      </c>
      <c r="BG151" s="192">
        <f t="shared" si="26"/>
        <v>0</v>
      </c>
      <c r="BH151" s="192">
        <f t="shared" si="27"/>
        <v>0</v>
      </c>
      <c r="BI151" s="192">
        <f t="shared" si="28"/>
        <v>0</v>
      </c>
      <c r="BJ151" s="19" t="s">
        <v>76</v>
      </c>
      <c r="BK151" s="192">
        <f t="shared" si="29"/>
        <v>0</v>
      </c>
      <c r="BL151" s="19" t="s">
        <v>1610</v>
      </c>
      <c r="BM151" s="191" t="s">
        <v>1823</v>
      </c>
    </row>
    <row r="152" spans="1:65" s="2" customFormat="1" ht="16.5" customHeight="1">
      <c r="A152" s="36"/>
      <c r="B152" s="37"/>
      <c r="C152" s="247" t="s">
        <v>952</v>
      </c>
      <c r="D152" s="247" t="s">
        <v>638</v>
      </c>
      <c r="E152" s="248" t="s">
        <v>3050</v>
      </c>
      <c r="F152" s="249" t="s">
        <v>2951</v>
      </c>
      <c r="G152" s="250" t="s">
        <v>2771</v>
      </c>
      <c r="H152" s="251">
        <v>6</v>
      </c>
      <c r="I152" s="252"/>
      <c r="J152" s="253">
        <f t="shared" si="20"/>
        <v>0</v>
      </c>
      <c r="K152" s="249" t="s">
        <v>19</v>
      </c>
      <c r="L152" s="254"/>
      <c r="M152" s="255" t="s">
        <v>19</v>
      </c>
      <c r="N152" s="256" t="s">
        <v>40</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3043</v>
      </c>
      <c r="AT152" s="191" t="s">
        <v>638</v>
      </c>
      <c r="AU152" s="191" t="s">
        <v>78</v>
      </c>
      <c r="AY152" s="19" t="s">
        <v>231</v>
      </c>
      <c r="BE152" s="192">
        <f t="shared" si="24"/>
        <v>0</v>
      </c>
      <c r="BF152" s="192">
        <f t="shared" si="25"/>
        <v>0</v>
      </c>
      <c r="BG152" s="192">
        <f t="shared" si="26"/>
        <v>0</v>
      </c>
      <c r="BH152" s="192">
        <f t="shared" si="27"/>
        <v>0</v>
      </c>
      <c r="BI152" s="192">
        <f t="shared" si="28"/>
        <v>0</v>
      </c>
      <c r="BJ152" s="19" t="s">
        <v>76</v>
      </c>
      <c r="BK152" s="192">
        <f t="shared" si="29"/>
        <v>0</v>
      </c>
      <c r="BL152" s="19" t="s">
        <v>1610</v>
      </c>
      <c r="BM152" s="191" t="s">
        <v>1831</v>
      </c>
    </row>
    <row r="153" spans="1:65" s="2" customFormat="1" ht="16.5" customHeight="1">
      <c r="A153" s="36"/>
      <c r="B153" s="37"/>
      <c r="C153" s="247" t="s">
        <v>959</v>
      </c>
      <c r="D153" s="247" t="s">
        <v>638</v>
      </c>
      <c r="E153" s="248" t="s">
        <v>3051</v>
      </c>
      <c r="F153" s="249" t="s">
        <v>2953</v>
      </c>
      <c r="G153" s="250" t="s">
        <v>342</v>
      </c>
      <c r="H153" s="251">
        <v>200</v>
      </c>
      <c r="I153" s="252"/>
      <c r="J153" s="253">
        <f t="shared" si="20"/>
        <v>0</v>
      </c>
      <c r="K153" s="249" t="s">
        <v>19</v>
      </c>
      <c r="L153" s="254"/>
      <c r="M153" s="255" t="s">
        <v>19</v>
      </c>
      <c r="N153" s="256" t="s">
        <v>40</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3043</v>
      </c>
      <c r="AT153" s="191" t="s">
        <v>638</v>
      </c>
      <c r="AU153" s="191" t="s">
        <v>78</v>
      </c>
      <c r="AY153" s="19" t="s">
        <v>231</v>
      </c>
      <c r="BE153" s="192">
        <f t="shared" si="24"/>
        <v>0</v>
      </c>
      <c r="BF153" s="192">
        <f t="shared" si="25"/>
        <v>0</v>
      </c>
      <c r="BG153" s="192">
        <f t="shared" si="26"/>
        <v>0</v>
      </c>
      <c r="BH153" s="192">
        <f t="shared" si="27"/>
        <v>0</v>
      </c>
      <c r="BI153" s="192">
        <f t="shared" si="28"/>
        <v>0</v>
      </c>
      <c r="BJ153" s="19" t="s">
        <v>76</v>
      </c>
      <c r="BK153" s="192">
        <f t="shared" si="29"/>
        <v>0</v>
      </c>
      <c r="BL153" s="19" t="s">
        <v>1610</v>
      </c>
      <c r="BM153" s="191" t="s">
        <v>1842</v>
      </c>
    </row>
    <row r="154" spans="1:65" s="2" customFormat="1" ht="16.5" customHeight="1">
      <c r="A154" s="36"/>
      <c r="B154" s="37"/>
      <c r="C154" s="247" t="s">
        <v>967</v>
      </c>
      <c r="D154" s="247" t="s">
        <v>638</v>
      </c>
      <c r="E154" s="248" t="s">
        <v>3052</v>
      </c>
      <c r="F154" s="249" t="s">
        <v>2955</v>
      </c>
      <c r="G154" s="250" t="s">
        <v>342</v>
      </c>
      <c r="H154" s="251">
        <v>14</v>
      </c>
      <c r="I154" s="252"/>
      <c r="J154" s="253">
        <f t="shared" si="20"/>
        <v>0</v>
      </c>
      <c r="K154" s="249" t="s">
        <v>19</v>
      </c>
      <c r="L154" s="254"/>
      <c r="M154" s="255" t="s">
        <v>19</v>
      </c>
      <c r="N154" s="256" t="s">
        <v>40</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3043</v>
      </c>
      <c r="AT154" s="191" t="s">
        <v>638</v>
      </c>
      <c r="AU154" s="191" t="s">
        <v>78</v>
      </c>
      <c r="AY154" s="19" t="s">
        <v>231</v>
      </c>
      <c r="BE154" s="192">
        <f t="shared" si="24"/>
        <v>0</v>
      </c>
      <c r="BF154" s="192">
        <f t="shared" si="25"/>
        <v>0</v>
      </c>
      <c r="BG154" s="192">
        <f t="shared" si="26"/>
        <v>0</v>
      </c>
      <c r="BH154" s="192">
        <f t="shared" si="27"/>
        <v>0</v>
      </c>
      <c r="BI154" s="192">
        <f t="shared" si="28"/>
        <v>0</v>
      </c>
      <c r="BJ154" s="19" t="s">
        <v>76</v>
      </c>
      <c r="BK154" s="192">
        <f t="shared" si="29"/>
        <v>0</v>
      </c>
      <c r="BL154" s="19" t="s">
        <v>1610</v>
      </c>
      <c r="BM154" s="191" t="s">
        <v>1853</v>
      </c>
    </row>
    <row r="155" spans="1:65" s="2" customFormat="1" ht="16.5" customHeight="1">
      <c r="A155" s="36"/>
      <c r="B155" s="37"/>
      <c r="C155" s="247" t="s">
        <v>973</v>
      </c>
      <c r="D155" s="247" t="s">
        <v>638</v>
      </c>
      <c r="E155" s="248" t="s">
        <v>3053</v>
      </c>
      <c r="F155" s="249" t="s">
        <v>2957</v>
      </c>
      <c r="G155" s="250" t="s">
        <v>342</v>
      </c>
      <c r="H155" s="251">
        <v>16</v>
      </c>
      <c r="I155" s="252"/>
      <c r="J155" s="253">
        <f t="shared" si="20"/>
        <v>0</v>
      </c>
      <c r="K155" s="249" t="s">
        <v>19</v>
      </c>
      <c r="L155" s="254"/>
      <c r="M155" s="255" t="s">
        <v>19</v>
      </c>
      <c r="N155" s="256" t="s">
        <v>40</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3043</v>
      </c>
      <c r="AT155" s="191" t="s">
        <v>638</v>
      </c>
      <c r="AU155" s="191" t="s">
        <v>78</v>
      </c>
      <c r="AY155" s="19" t="s">
        <v>231</v>
      </c>
      <c r="BE155" s="192">
        <f t="shared" si="24"/>
        <v>0</v>
      </c>
      <c r="BF155" s="192">
        <f t="shared" si="25"/>
        <v>0</v>
      </c>
      <c r="BG155" s="192">
        <f t="shared" si="26"/>
        <v>0</v>
      </c>
      <c r="BH155" s="192">
        <f t="shared" si="27"/>
        <v>0</v>
      </c>
      <c r="BI155" s="192">
        <f t="shared" si="28"/>
        <v>0</v>
      </c>
      <c r="BJ155" s="19" t="s">
        <v>76</v>
      </c>
      <c r="BK155" s="192">
        <f t="shared" si="29"/>
        <v>0</v>
      </c>
      <c r="BL155" s="19" t="s">
        <v>1610</v>
      </c>
      <c r="BM155" s="191" t="s">
        <v>1871</v>
      </c>
    </row>
    <row r="156" spans="1:65" s="2" customFormat="1" ht="16.5" customHeight="1">
      <c r="A156" s="36"/>
      <c r="B156" s="37"/>
      <c r="C156" s="247" t="s">
        <v>979</v>
      </c>
      <c r="D156" s="247" t="s">
        <v>638</v>
      </c>
      <c r="E156" s="248" t="s">
        <v>3054</v>
      </c>
      <c r="F156" s="249" t="s">
        <v>2959</v>
      </c>
      <c r="G156" s="250" t="s">
        <v>342</v>
      </c>
      <c r="H156" s="251">
        <v>360</v>
      </c>
      <c r="I156" s="252"/>
      <c r="J156" s="253">
        <f t="shared" si="20"/>
        <v>0</v>
      </c>
      <c r="K156" s="249" t="s">
        <v>19</v>
      </c>
      <c r="L156" s="254"/>
      <c r="M156" s="255" t="s">
        <v>19</v>
      </c>
      <c r="N156" s="256" t="s">
        <v>40</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3043</v>
      </c>
      <c r="AT156" s="191" t="s">
        <v>638</v>
      </c>
      <c r="AU156" s="191" t="s">
        <v>78</v>
      </c>
      <c r="AY156" s="19" t="s">
        <v>231</v>
      </c>
      <c r="BE156" s="192">
        <f t="shared" si="24"/>
        <v>0</v>
      </c>
      <c r="BF156" s="192">
        <f t="shared" si="25"/>
        <v>0</v>
      </c>
      <c r="BG156" s="192">
        <f t="shared" si="26"/>
        <v>0</v>
      </c>
      <c r="BH156" s="192">
        <f t="shared" si="27"/>
        <v>0</v>
      </c>
      <c r="BI156" s="192">
        <f t="shared" si="28"/>
        <v>0</v>
      </c>
      <c r="BJ156" s="19" t="s">
        <v>76</v>
      </c>
      <c r="BK156" s="192">
        <f t="shared" si="29"/>
        <v>0</v>
      </c>
      <c r="BL156" s="19" t="s">
        <v>1610</v>
      </c>
      <c r="BM156" s="191" t="s">
        <v>1884</v>
      </c>
    </row>
    <row r="157" spans="1:65" s="2" customFormat="1" ht="16.5" customHeight="1">
      <c r="A157" s="36"/>
      <c r="B157" s="37"/>
      <c r="C157" s="247" t="s">
        <v>983</v>
      </c>
      <c r="D157" s="247" t="s">
        <v>638</v>
      </c>
      <c r="E157" s="248" t="s">
        <v>3055</v>
      </c>
      <c r="F157" s="249" t="s">
        <v>2961</v>
      </c>
      <c r="G157" s="250" t="s">
        <v>342</v>
      </c>
      <c r="H157" s="251">
        <v>12</v>
      </c>
      <c r="I157" s="252"/>
      <c r="J157" s="253">
        <f t="shared" si="20"/>
        <v>0</v>
      </c>
      <c r="K157" s="249" t="s">
        <v>19</v>
      </c>
      <c r="L157" s="254"/>
      <c r="M157" s="255" t="s">
        <v>19</v>
      </c>
      <c r="N157" s="256" t="s">
        <v>40</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3043</v>
      </c>
      <c r="AT157" s="191" t="s">
        <v>638</v>
      </c>
      <c r="AU157" s="191" t="s">
        <v>78</v>
      </c>
      <c r="AY157" s="19" t="s">
        <v>231</v>
      </c>
      <c r="BE157" s="192">
        <f t="shared" si="24"/>
        <v>0</v>
      </c>
      <c r="BF157" s="192">
        <f t="shared" si="25"/>
        <v>0</v>
      </c>
      <c r="BG157" s="192">
        <f t="shared" si="26"/>
        <v>0</v>
      </c>
      <c r="BH157" s="192">
        <f t="shared" si="27"/>
        <v>0</v>
      </c>
      <c r="BI157" s="192">
        <f t="shared" si="28"/>
        <v>0</v>
      </c>
      <c r="BJ157" s="19" t="s">
        <v>76</v>
      </c>
      <c r="BK157" s="192">
        <f t="shared" si="29"/>
        <v>0</v>
      </c>
      <c r="BL157" s="19" t="s">
        <v>1610</v>
      </c>
      <c r="BM157" s="191" t="s">
        <v>1897</v>
      </c>
    </row>
    <row r="158" spans="1:65" s="2" customFormat="1" ht="16.5" customHeight="1">
      <c r="A158" s="36"/>
      <c r="B158" s="37"/>
      <c r="C158" s="247" t="s">
        <v>1563</v>
      </c>
      <c r="D158" s="247" t="s">
        <v>638</v>
      </c>
      <c r="E158" s="248" t="s">
        <v>3056</v>
      </c>
      <c r="F158" s="249" t="s">
        <v>2963</v>
      </c>
      <c r="G158" s="250" t="s">
        <v>342</v>
      </c>
      <c r="H158" s="251">
        <v>580</v>
      </c>
      <c r="I158" s="252"/>
      <c r="J158" s="253">
        <f t="shared" si="20"/>
        <v>0</v>
      </c>
      <c r="K158" s="249" t="s">
        <v>19</v>
      </c>
      <c r="L158" s="254"/>
      <c r="M158" s="255" t="s">
        <v>19</v>
      </c>
      <c r="N158" s="256" t="s">
        <v>40</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3043</v>
      </c>
      <c r="AT158" s="191" t="s">
        <v>638</v>
      </c>
      <c r="AU158" s="191" t="s">
        <v>78</v>
      </c>
      <c r="AY158" s="19" t="s">
        <v>231</v>
      </c>
      <c r="BE158" s="192">
        <f t="shared" si="24"/>
        <v>0</v>
      </c>
      <c r="BF158" s="192">
        <f t="shared" si="25"/>
        <v>0</v>
      </c>
      <c r="BG158" s="192">
        <f t="shared" si="26"/>
        <v>0</v>
      </c>
      <c r="BH158" s="192">
        <f t="shared" si="27"/>
        <v>0</v>
      </c>
      <c r="BI158" s="192">
        <f t="shared" si="28"/>
        <v>0</v>
      </c>
      <c r="BJ158" s="19" t="s">
        <v>76</v>
      </c>
      <c r="BK158" s="192">
        <f t="shared" si="29"/>
        <v>0</v>
      </c>
      <c r="BL158" s="19" t="s">
        <v>1610</v>
      </c>
      <c r="BM158" s="191" t="s">
        <v>1909</v>
      </c>
    </row>
    <row r="159" spans="1:65" s="2" customFormat="1" ht="16.5" customHeight="1">
      <c r="A159" s="36"/>
      <c r="B159" s="37"/>
      <c r="C159" s="247" t="s">
        <v>1599</v>
      </c>
      <c r="D159" s="247" t="s">
        <v>638</v>
      </c>
      <c r="E159" s="248" t="s">
        <v>3057</v>
      </c>
      <c r="F159" s="249" t="s">
        <v>2965</v>
      </c>
      <c r="G159" s="250" t="s">
        <v>342</v>
      </c>
      <c r="H159" s="251">
        <v>820</v>
      </c>
      <c r="I159" s="252"/>
      <c r="J159" s="253">
        <f t="shared" si="20"/>
        <v>0</v>
      </c>
      <c r="K159" s="249" t="s">
        <v>19</v>
      </c>
      <c r="L159" s="254"/>
      <c r="M159" s="255" t="s">
        <v>19</v>
      </c>
      <c r="N159" s="256" t="s">
        <v>40</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3043</v>
      </c>
      <c r="AT159" s="191" t="s">
        <v>638</v>
      </c>
      <c r="AU159" s="191" t="s">
        <v>78</v>
      </c>
      <c r="AY159" s="19" t="s">
        <v>231</v>
      </c>
      <c r="BE159" s="192">
        <f t="shared" si="24"/>
        <v>0</v>
      </c>
      <c r="BF159" s="192">
        <f t="shared" si="25"/>
        <v>0</v>
      </c>
      <c r="BG159" s="192">
        <f t="shared" si="26"/>
        <v>0</v>
      </c>
      <c r="BH159" s="192">
        <f t="shared" si="27"/>
        <v>0</v>
      </c>
      <c r="BI159" s="192">
        <f t="shared" si="28"/>
        <v>0</v>
      </c>
      <c r="BJ159" s="19" t="s">
        <v>76</v>
      </c>
      <c r="BK159" s="192">
        <f t="shared" si="29"/>
        <v>0</v>
      </c>
      <c r="BL159" s="19" t="s">
        <v>1610</v>
      </c>
      <c r="BM159" s="191" t="s">
        <v>1918</v>
      </c>
    </row>
    <row r="160" spans="1:65" s="2" customFormat="1" ht="16.5" customHeight="1">
      <c r="A160" s="36"/>
      <c r="B160" s="37"/>
      <c r="C160" s="247" t="s">
        <v>1604</v>
      </c>
      <c r="D160" s="247" t="s">
        <v>638</v>
      </c>
      <c r="E160" s="248" t="s">
        <v>3058</v>
      </c>
      <c r="F160" s="249" t="s">
        <v>2967</v>
      </c>
      <c r="G160" s="250" t="s">
        <v>342</v>
      </c>
      <c r="H160" s="251">
        <v>15</v>
      </c>
      <c r="I160" s="252"/>
      <c r="J160" s="253">
        <f t="shared" si="20"/>
        <v>0</v>
      </c>
      <c r="K160" s="249" t="s">
        <v>19</v>
      </c>
      <c r="L160" s="254"/>
      <c r="M160" s="255" t="s">
        <v>19</v>
      </c>
      <c r="N160" s="256" t="s">
        <v>40</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3043</v>
      </c>
      <c r="AT160" s="191" t="s">
        <v>638</v>
      </c>
      <c r="AU160" s="191" t="s">
        <v>78</v>
      </c>
      <c r="AY160" s="19" t="s">
        <v>231</v>
      </c>
      <c r="BE160" s="192">
        <f t="shared" si="24"/>
        <v>0</v>
      </c>
      <c r="BF160" s="192">
        <f t="shared" si="25"/>
        <v>0</v>
      </c>
      <c r="BG160" s="192">
        <f t="shared" si="26"/>
        <v>0</v>
      </c>
      <c r="BH160" s="192">
        <f t="shared" si="27"/>
        <v>0</v>
      </c>
      <c r="BI160" s="192">
        <f t="shared" si="28"/>
        <v>0</v>
      </c>
      <c r="BJ160" s="19" t="s">
        <v>76</v>
      </c>
      <c r="BK160" s="192">
        <f t="shared" si="29"/>
        <v>0</v>
      </c>
      <c r="BL160" s="19" t="s">
        <v>1610</v>
      </c>
      <c r="BM160" s="191" t="s">
        <v>1926</v>
      </c>
    </row>
    <row r="161" spans="1:65" s="2" customFormat="1" ht="16.5" customHeight="1">
      <c r="A161" s="36"/>
      <c r="B161" s="37"/>
      <c r="C161" s="247" t="s">
        <v>1610</v>
      </c>
      <c r="D161" s="247" t="s">
        <v>638</v>
      </c>
      <c r="E161" s="248" t="s">
        <v>3059</v>
      </c>
      <c r="F161" s="249" t="s">
        <v>2969</v>
      </c>
      <c r="G161" s="250" t="s">
        <v>342</v>
      </c>
      <c r="H161" s="251">
        <v>45</v>
      </c>
      <c r="I161" s="252"/>
      <c r="J161" s="253">
        <f t="shared" si="20"/>
        <v>0</v>
      </c>
      <c r="K161" s="249" t="s">
        <v>19</v>
      </c>
      <c r="L161" s="254"/>
      <c r="M161" s="255" t="s">
        <v>19</v>
      </c>
      <c r="N161" s="256" t="s">
        <v>40</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3043</v>
      </c>
      <c r="AT161" s="191" t="s">
        <v>638</v>
      </c>
      <c r="AU161" s="191" t="s">
        <v>78</v>
      </c>
      <c r="AY161" s="19" t="s">
        <v>231</v>
      </c>
      <c r="BE161" s="192">
        <f t="shared" si="24"/>
        <v>0</v>
      </c>
      <c r="BF161" s="192">
        <f t="shared" si="25"/>
        <v>0</v>
      </c>
      <c r="BG161" s="192">
        <f t="shared" si="26"/>
        <v>0</v>
      </c>
      <c r="BH161" s="192">
        <f t="shared" si="27"/>
        <v>0</v>
      </c>
      <c r="BI161" s="192">
        <f t="shared" si="28"/>
        <v>0</v>
      </c>
      <c r="BJ161" s="19" t="s">
        <v>76</v>
      </c>
      <c r="BK161" s="192">
        <f t="shared" si="29"/>
        <v>0</v>
      </c>
      <c r="BL161" s="19" t="s">
        <v>1610</v>
      </c>
      <c r="BM161" s="191" t="s">
        <v>1934</v>
      </c>
    </row>
    <row r="162" spans="1:65" s="2" customFormat="1" ht="16.5" customHeight="1">
      <c r="A162" s="36"/>
      <c r="B162" s="37"/>
      <c r="C162" s="247" t="s">
        <v>1619</v>
      </c>
      <c r="D162" s="247" t="s">
        <v>638</v>
      </c>
      <c r="E162" s="248" t="s">
        <v>3060</v>
      </c>
      <c r="F162" s="249" t="s">
        <v>2971</v>
      </c>
      <c r="G162" s="250" t="s">
        <v>342</v>
      </c>
      <c r="H162" s="251">
        <v>120</v>
      </c>
      <c r="I162" s="252"/>
      <c r="J162" s="253">
        <f t="shared" si="20"/>
        <v>0</v>
      </c>
      <c r="K162" s="249" t="s">
        <v>19</v>
      </c>
      <c r="L162" s="254"/>
      <c r="M162" s="255" t="s">
        <v>19</v>
      </c>
      <c r="N162" s="256" t="s">
        <v>40</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3043</v>
      </c>
      <c r="AT162" s="191" t="s">
        <v>638</v>
      </c>
      <c r="AU162" s="191" t="s">
        <v>78</v>
      </c>
      <c r="AY162" s="19" t="s">
        <v>231</v>
      </c>
      <c r="BE162" s="192">
        <f t="shared" si="24"/>
        <v>0</v>
      </c>
      <c r="BF162" s="192">
        <f t="shared" si="25"/>
        <v>0</v>
      </c>
      <c r="BG162" s="192">
        <f t="shared" si="26"/>
        <v>0</v>
      </c>
      <c r="BH162" s="192">
        <f t="shared" si="27"/>
        <v>0</v>
      </c>
      <c r="BI162" s="192">
        <f t="shared" si="28"/>
        <v>0</v>
      </c>
      <c r="BJ162" s="19" t="s">
        <v>76</v>
      </c>
      <c r="BK162" s="192">
        <f t="shared" si="29"/>
        <v>0</v>
      </c>
      <c r="BL162" s="19" t="s">
        <v>1610</v>
      </c>
      <c r="BM162" s="191" t="s">
        <v>1945</v>
      </c>
    </row>
    <row r="163" spans="1:65" s="2" customFormat="1" ht="16.5" customHeight="1">
      <c r="A163" s="36"/>
      <c r="B163" s="37"/>
      <c r="C163" s="247" t="s">
        <v>1624</v>
      </c>
      <c r="D163" s="247" t="s">
        <v>638</v>
      </c>
      <c r="E163" s="248" t="s">
        <v>3061</v>
      </c>
      <c r="F163" s="249" t="s">
        <v>2973</v>
      </c>
      <c r="G163" s="250" t="s">
        <v>342</v>
      </c>
      <c r="H163" s="251">
        <v>35</v>
      </c>
      <c r="I163" s="252"/>
      <c r="J163" s="253">
        <f t="shared" si="20"/>
        <v>0</v>
      </c>
      <c r="K163" s="249" t="s">
        <v>19</v>
      </c>
      <c r="L163" s="254"/>
      <c r="M163" s="255" t="s">
        <v>19</v>
      </c>
      <c r="N163" s="256" t="s">
        <v>40</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3043</v>
      </c>
      <c r="AT163" s="191" t="s">
        <v>638</v>
      </c>
      <c r="AU163" s="191" t="s">
        <v>78</v>
      </c>
      <c r="AY163" s="19" t="s">
        <v>231</v>
      </c>
      <c r="BE163" s="192">
        <f t="shared" si="24"/>
        <v>0</v>
      </c>
      <c r="BF163" s="192">
        <f t="shared" si="25"/>
        <v>0</v>
      </c>
      <c r="BG163" s="192">
        <f t="shared" si="26"/>
        <v>0</v>
      </c>
      <c r="BH163" s="192">
        <f t="shared" si="27"/>
        <v>0</v>
      </c>
      <c r="BI163" s="192">
        <f t="shared" si="28"/>
        <v>0</v>
      </c>
      <c r="BJ163" s="19" t="s">
        <v>76</v>
      </c>
      <c r="BK163" s="192">
        <f t="shared" si="29"/>
        <v>0</v>
      </c>
      <c r="BL163" s="19" t="s">
        <v>1610</v>
      </c>
      <c r="BM163" s="191" t="s">
        <v>1960</v>
      </c>
    </row>
    <row r="164" spans="1:65" s="2" customFormat="1" ht="16.5" customHeight="1">
      <c r="A164" s="36"/>
      <c r="B164" s="37"/>
      <c r="C164" s="247" t="s">
        <v>1628</v>
      </c>
      <c r="D164" s="247" t="s">
        <v>638</v>
      </c>
      <c r="E164" s="248" t="s">
        <v>3062</v>
      </c>
      <c r="F164" s="249" t="s">
        <v>2975</v>
      </c>
      <c r="G164" s="250" t="s">
        <v>342</v>
      </c>
      <c r="H164" s="251">
        <v>20</v>
      </c>
      <c r="I164" s="252"/>
      <c r="J164" s="253">
        <f t="shared" si="20"/>
        <v>0</v>
      </c>
      <c r="K164" s="249" t="s">
        <v>19</v>
      </c>
      <c r="L164" s="254"/>
      <c r="M164" s="255" t="s">
        <v>19</v>
      </c>
      <c r="N164" s="256" t="s">
        <v>40</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3043</v>
      </c>
      <c r="AT164" s="191" t="s">
        <v>638</v>
      </c>
      <c r="AU164" s="191" t="s">
        <v>78</v>
      </c>
      <c r="AY164" s="19" t="s">
        <v>231</v>
      </c>
      <c r="BE164" s="192">
        <f t="shared" si="24"/>
        <v>0</v>
      </c>
      <c r="BF164" s="192">
        <f t="shared" si="25"/>
        <v>0</v>
      </c>
      <c r="BG164" s="192">
        <f t="shared" si="26"/>
        <v>0</v>
      </c>
      <c r="BH164" s="192">
        <f t="shared" si="27"/>
        <v>0</v>
      </c>
      <c r="BI164" s="192">
        <f t="shared" si="28"/>
        <v>0</v>
      </c>
      <c r="BJ164" s="19" t="s">
        <v>76</v>
      </c>
      <c r="BK164" s="192">
        <f t="shared" si="29"/>
        <v>0</v>
      </c>
      <c r="BL164" s="19" t="s">
        <v>1610</v>
      </c>
      <c r="BM164" s="191" t="s">
        <v>1971</v>
      </c>
    </row>
    <row r="165" spans="1:65" s="2" customFormat="1" ht="16.5" customHeight="1">
      <c r="A165" s="36"/>
      <c r="B165" s="37"/>
      <c r="C165" s="247" t="s">
        <v>1634</v>
      </c>
      <c r="D165" s="247" t="s">
        <v>638</v>
      </c>
      <c r="E165" s="248" t="s">
        <v>3063</v>
      </c>
      <c r="F165" s="249" t="s">
        <v>2977</v>
      </c>
      <c r="G165" s="250" t="s">
        <v>342</v>
      </c>
      <c r="H165" s="251">
        <v>20</v>
      </c>
      <c r="I165" s="252"/>
      <c r="J165" s="253">
        <f t="shared" si="20"/>
        <v>0</v>
      </c>
      <c r="K165" s="249" t="s">
        <v>19</v>
      </c>
      <c r="L165" s="254"/>
      <c r="M165" s="255" t="s">
        <v>19</v>
      </c>
      <c r="N165" s="256" t="s">
        <v>40</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3043</v>
      </c>
      <c r="AT165" s="191" t="s">
        <v>638</v>
      </c>
      <c r="AU165" s="191" t="s">
        <v>78</v>
      </c>
      <c r="AY165" s="19" t="s">
        <v>231</v>
      </c>
      <c r="BE165" s="192">
        <f t="shared" si="24"/>
        <v>0</v>
      </c>
      <c r="BF165" s="192">
        <f t="shared" si="25"/>
        <v>0</v>
      </c>
      <c r="BG165" s="192">
        <f t="shared" si="26"/>
        <v>0</v>
      </c>
      <c r="BH165" s="192">
        <f t="shared" si="27"/>
        <v>0</v>
      </c>
      <c r="BI165" s="192">
        <f t="shared" si="28"/>
        <v>0</v>
      </c>
      <c r="BJ165" s="19" t="s">
        <v>76</v>
      </c>
      <c r="BK165" s="192">
        <f t="shared" si="29"/>
        <v>0</v>
      </c>
      <c r="BL165" s="19" t="s">
        <v>1610</v>
      </c>
      <c r="BM165" s="191" t="s">
        <v>1986</v>
      </c>
    </row>
    <row r="166" spans="1:65" s="2" customFormat="1" ht="16.5" customHeight="1">
      <c r="A166" s="36"/>
      <c r="B166" s="37"/>
      <c r="C166" s="247" t="s">
        <v>1638</v>
      </c>
      <c r="D166" s="247" t="s">
        <v>638</v>
      </c>
      <c r="E166" s="248" t="s">
        <v>3064</v>
      </c>
      <c r="F166" s="249" t="s">
        <v>3065</v>
      </c>
      <c r="G166" s="250" t="s">
        <v>342</v>
      </c>
      <c r="H166" s="251">
        <v>10</v>
      </c>
      <c r="I166" s="252"/>
      <c r="J166" s="253">
        <f t="shared" si="20"/>
        <v>0</v>
      </c>
      <c r="K166" s="249" t="s">
        <v>19</v>
      </c>
      <c r="L166" s="254"/>
      <c r="M166" s="255" t="s">
        <v>19</v>
      </c>
      <c r="N166" s="256" t="s">
        <v>40</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3043</v>
      </c>
      <c r="AT166" s="191" t="s">
        <v>638</v>
      </c>
      <c r="AU166" s="191" t="s">
        <v>78</v>
      </c>
      <c r="AY166" s="19" t="s">
        <v>231</v>
      </c>
      <c r="BE166" s="192">
        <f t="shared" si="24"/>
        <v>0</v>
      </c>
      <c r="BF166" s="192">
        <f t="shared" si="25"/>
        <v>0</v>
      </c>
      <c r="BG166" s="192">
        <f t="shared" si="26"/>
        <v>0</v>
      </c>
      <c r="BH166" s="192">
        <f t="shared" si="27"/>
        <v>0</v>
      </c>
      <c r="BI166" s="192">
        <f t="shared" si="28"/>
        <v>0</v>
      </c>
      <c r="BJ166" s="19" t="s">
        <v>76</v>
      </c>
      <c r="BK166" s="192">
        <f t="shared" si="29"/>
        <v>0</v>
      </c>
      <c r="BL166" s="19" t="s">
        <v>1610</v>
      </c>
      <c r="BM166" s="191" t="s">
        <v>1999</v>
      </c>
    </row>
    <row r="167" spans="1:65" s="2" customFormat="1" ht="24.2" customHeight="1">
      <c r="A167" s="36"/>
      <c r="B167" s="37"/>
      <c r="C167" s="247" t="s">
        <v>1643</v>
      </c>
      <c r="D167" s="247" t="s">
        <v>638</v>
      </c>
      <c r="E167" s="248" t="s">
        <v>3066</v>
      </c>
      <c r="F167" s="249" t="s">
        <v>3067</v>
      </c>
      <c r="G167" s="250" t="s">
        <v>2771</v>
      </c>
      <c r="H167" s="251">
        <v>5</v>
      </c>
      <c r="I167" s="252"/>
      <c r="J167" s="253">
        <f t="shared" si="20"/>
        <v>0</v>
      </c>
      <c r="K167" s="249" t="s">
        <v>19</v>
      </c>
      <c r="L167" s="254"/>
      <c r="M167" s="255" t="s">
        <v>19</v>
      </c>
      <c r="N167" s="256" t="s">
        <v>40</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3043</v>
      </c>
      <c r="AT167" s="191" t="s">
        <v>638</v>
      </c>
      <c r="AU167" s="191" t="s">
        <v>78</v>
      </c>
      <c r="AY167" s="19" t="s">
        <v>231</v>
      </c>
      <c r="BE167" s="192">
        <f t="shared" si="24"/>
        <v>0</v>
      </c>
      <c r="BF167" s="192">
        <f t="shared" si="25"/>
        <v>0</v>
      </c>
      <c r="BG167" s="192">
        <f t="shared" si="26"/>
        <v>0</v>
      </c>
      <c r="BH167" s="192">
        <f t="shared" si="27"/>
        <v>0</v>
      </c>
      <c r="BI167" s="192">
        <f t="shared" si="28"/>
        <v>0</v>
      </c>
      <c r="BJ167" s="19" t="s">
        <v>76</v>
      </c>
      <c r="BK167" s="192">
        <f t="shared" si="29"/>
        <v>0</v>
      </c>
      <c r="BL167" s="19" t="s">
        <v>1610</v>
      </c>
      <c r="BM167" s="191" t="s">
        <v>2008</v>
      </c>
    </row>
    <row r="168" spans="1:65" s="2" customFormat="1" ht="24.2" customHeight="1">
      <c r="A168" s="36"/>
      <c r="B168" s="37"/>
      <c r="C168" s="247" t="s">
        <v>1645</v>
      </c>
      <c r="D168" s="247" t="s">
        <v>638</v>
      </c>
      <c r="E168" s="248" t="s">
        <v>3068</v>
      </c>
      <c r="F168" s="249" t="s">
        <v>3069</v>
      </c>
      <c r="G168" s="250" t="s">
        <v>2771</v>
      </c>
      <c r="H168" s="251">
        <v>4</v>
      </c>
      <c r="I168" s="252"/>
      <c r="J168" s="253">
        <f t="shared" si="20"/>
        <v>0</v>
      </c>
      <c r="K168" s="249" t="s">
        <v>19</v>
      </c>
      <c r="L168" s="254"/>
      <c r="M168" s="255" t="s">
        <v>19</v>
      </c>
      <c r="N168" s="256" t="s">
        <v>40</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3043</v>
      </c>
      <c r="AT168" s="191" t="s">
        <v>638</v>
      </c>
      <c r="AU168" s="191" t="s">
        <v>78</v>
      </c>
      <c r="AY168" s="19" t="s">
        <v>231</v>
      </c>
      <c r="BE168" s="192">
        <f t="shared" si="24"/>
        <v>0</v>
      </c>
      <c r="BF168" s="192">
        <f t="shared" si="25"/>
        <v>0</v>
      </c>
      <c r="BG168" s="192">
        <f t="shared" si="26"/>
        <v>0</v>
      </c>
      <c r="BH168" s="192">
        <f t="shared" si="27"/>
        <v>0</v>
      </c>
      <c r="BI168" s="192">
        <f t="shared" si="28"/>
        <v>0</v>
      </c>
      <c r="BJ168" s="19" t="s">
        <v>76</v>
      </c>
      <c r="BK168" s="192">
        <f t="shared" si="29"/>
        <v>0</v>
      </c>
      <c r="BL168" s="19" t="s">
        <v>1610</v>
      </c>
      <c r="BM168" s="191" t="s">
        <v>2016</v>
      </c>
    </row>
    <row r="169" spans="1:65" s="2" customFormat="1" ht="24.2" customHeight="1">
      <c r="A169" s="36"/>
      <c r="B169" s="37"/>
      <c r="C169" s="247" t="s">
        <v>1647</v>
      </c>
      <c r="D169" s="247" t="s">
        <v>638</v>
      </c>
      <c r="E169" s="248" t="s">
        <v>3070</v>
      </c>
      <c r="F169" s="249" t="s">
        <v>3071</v>
      </c>
      <c r="G169" s="250" t="s">
        <v>2771</v>
      </c>
      <c r="H169" s="251">
        <v>5</v>
      </c>
      <c r="I169" s="252"/>
      <c r="J169" s="253">
        <f t="shared" si="20"/>
        <v>0</v>
      </c>
      <c r="K169" s="249" t="s">
        <v>19</v>
      </c>
      <c r="L169" s="254"/>
      <c r="M169" s="255" t="s">
        <v>19</v>
      </c>
      <c r="N169" s="256" t="s">
        <v>40</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3043</v>
      </c>
      <c r="AT169" s="191" t="s">
        <v>638</v>
      </c>
      <c r="AU169" s="191" t="s">
        <v>78</v>
      </c>
      <c r="AY169" s="19" t="s">
        <v>231</v>
      </c>
      <c r="BE169" s="192">
        <f t="shared" si="24"/>
        <v>0</v>
      </c>
      <c r="BF169" s="192">
        <f t="shared" si="25"/>
        <v>0</v>
      </c>
      <c r="BG169" s="192">
        <f t="shared" si="26"/>
        <v>0</v>
      </c>
      <c r="BH169" s="192">
        <f t="shared" si="27"/>
        <v>0</v>
      </c>
      <c r="BI169" s="192">
        <f t="shared" si="28"/>
        <v>0</v>
      </c>
      <c r="BJ169" s="19" t="s">
        <v>76</v>
      </c>
      <c r="BK169" s="192">
        <f t="shared" si="29"/>
        <v>0</v>
      </c>
      <c r="BL169" s="19" t="s">
        <v>1610</v>
      </c>
      <c r="BM169" s="191" t="s">
        <v>2024</v>
      </c>
    </row>
    <row r="170" spans="1:65" s="2" customFormat="1" ht="24.2" customHeight="1">
      <c r="A170" s="36"/>
      <c r="B170" s="37"/>
      <c r="C170" s="247" t="s">
        <v>1657</v>
      </c>
      <c r="D170" s="247" t="s">
        <v>638</v>
      </c>
      <c r="E170" s="248" t="s">
        <v>3072</v>
      </c>
      <c r="F170" s="249" t="s">
        <v>3073</v>
      </c>
      <c r="G170" s="250" t="s">
        <v>2771</v>
      </c>
      <c r="H170" s="251">
        <v>1</v>
      </c>
      <c r="I170" s="252"/>
      <c r="J170" s="253">
        <f t="shared" si="20"/>
        <v>0</v>
      </c>
      <c r="K170" s="249" t="s">
        <v>19</v>
      </c>
      <c r="L170" s="254"/>
      <c r="M170" s="255" t="s">
        <v>19</v>
      </c>
      <c r="N170" s="256" t="s">
        <v>40</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3043</v>
      </c>
      <c r="AT170" s="191" t="s">
        <v>638</v>
      </c>
      <c r="AU170" s="191" t="s">
        <v>78</v>
      </c>
      <c r="AY170" s="19" t="s">
        <v>231</v>
      </c>
      <c r="BE170" s="192">
        <f t="shared" si="24"/>
        <v>0</v>
      </c>
      <c r="BF170" s="192">
        <f t="shared" si="25"/>
        <v>0</v>
      </c>
      <c r="BG170" s="192">
        <f t="shared" si="26"/>
        <v>0</v>
      </c>
      <c r="BH170" s="192">
        <f t="shared" si="27"/>
        <v>0</v>
      </c>
      <c r="BI170" s="192">
        <f t="shared" si="28"/>
        <v>0</v>
      </c>
      <c r="BJ170" s="19" t="s">
        <v>76</v>
      </c>
      <c r="BK170" s="192">
        <f t="shared" si="29"/>
        <v>0</v>
      </c>
      <c r="BL170" s="19" t="s">
        <v>1610</v>
      </c>
      <c r="BM170" s="191" t="s">
        <v>2032</v>
      </c>
    </row>
    <row r="171" spans="1:65" s="2" customFormat="1" ht="33" customHeight="1">
      <c r="A171" s="36"/>
      <c r="B171" s="37"/>
      <c r="C171" s="247" t="s">
        <v>1664</v>
      </c>
      <c r="D171" s="247" t="s">
        <v>638</v>
      </c>
      <c r="E171" s="248" t="s">
        <v>3074</v>
      </c>
      <c r="F171" s="249" t="s">
        <v>2989</v>
      </c>
      <c r="G171" s="250" t="s">
        <v>2771</v>
      </c>
      <c r="H171" s="251">
        <v>8</v>
      </c>
      <c r="I171" s="252"/>
      <c r="J171" s="253">
        <f t="shared" si="20"/>
        <v>0</v>
      </c>
      <c r="K171" s="249" t="s">
        <v>19</v>
      </c>
      <c r="L171" s="254"/>
      <c r="M171" s="255" t="s">
        <v>19</v>
      </c>
      <c r="N171" s="256" t="s">
        <v>40</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3043</v>
      </c>
      <c r="AT171" s="191" t="s">
        <v>638</v>
      </c>
      <c r="AU171" s="191" t="s">
        <v>78</v>
      </c>
      <c r="AY171" s="19" t="s">
        <v>231</v>
      </c>
      <c r="BE171" s="192">
        <f t="shared" si="24"/>
        <v>0</v>
      </c>
      <c r="BF171" s="192">
        <f t="shared" si="25"/>
        <v>0</v>
      </c>
      <c r="BG171" s="192">
        <f t="shared" si="26"/>
        <v>0</v>
      </c>
      <c r="BH171" s="192">
        <f t="shared" si="27"/>
        <v>0</v>
      </c>
      <c r="BI171" s="192">
        <f t="shared" si="28"/>
        <v>0</v>
      </c>
      <c r="BJ171" s="19" t="s">
        <v>76</v>
      </c>
      <c r="BK171" s="192">
        <f t="shared" si="29"/>
        <v>0</v>
      </c>
      <c r="BL171" s="19" t="s">
        <v>1610</v>
      </c>
      <c r="BM171" s="191" t="s">
        <v>2040</v>
      </c>
    </row>
    <row r="172" spans="1:65" s="2" customFormat="1" ht="37.9" customHeight="1">
      <c r="A172" s="36"/>
      <c r="B172" s="37"/>
      <c r="C172" s="247" t="s">
        <v>1669</v>
      </c>
      <c r="D172" s="247" t="s">
        <v>638</v>
      </c>
      <c r="E172" s="248" t="s">
        <v>3075</v>
      </c>
      <c r="F172" s="249" t="s">
        <v>2991</v>
      </c>
      <c r="G172" s="250" t="s">
        <v>2771</v>
      </c>
      <c r="H172" s="251">
        <v>1</v>
      </c>
      <c r="I172" s="252"/>
      <c r="J172" s="253">
        <f t="shared" si="20"/>
        <v>0</v>
      </c>
      <c r="K172" s="249" t="s">
        <v>19</v>
      </c>
      <c r="L172" s="254"/>
      <c r="M172" s="255" t="s">
        <v>19</v>
      </c>
      <c r="N172" s="256" t="s">
        <v>40</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3043</v>
      </c>
      <c r="AT172" s="191" t="s">
        <v>638</v>
      </c>
      <c r="AU172" s="191" t="s">
        <v>78</v>
      </c>
      <c r="AY172" s="19" t="s">
        <v>231</v>
      </c>
      <c r="BE172" s="192">
        <f t="shared" si="24"/>
        <v>0</v>
      </c>
      <c r="BF172" s="192">
        <f t="shared" si="25"/>
        <v>0</v>
      </c>
      <c r="BG172" s="192">
        <f t="shared" si="26"/>
        <v>0</v>
      </c>
      <c r="BH172" s="192">
        <f t="shared" si="27"/>
        <v>0</v>
      </c>
      <c r="BI172" s="192">
        <f t="shared" si="28"/>
        <v>0</v>
      </c>
      <c r="BJ172" s="19" t="s">
        <v>76</v>
      </c>
      <c r="BK172" s="192">
        <f t="shared" si="29"/>
        <v>0</v>
      </c>
      <c r="BL172" s="19" t="s">
        <v>1610</v>
      </c>
      <c r="BM172" s="191" t="s">
        <v>2051</v>
      </c>
    </row>
    <row r="173" spans="1:65" s="2" customFormat="1" ht="37.9" customHeight="1">
      <c r="A173" s="36"/>
      <c r="B173" s="37"/>
      <c r="C173" s="247" t="s">
        <v>1677</v>
      </c>
      <c r="D173" s="247" t="s">
        <v>638</v>
      </c>
      <c r="E173" s="248" t="s">
        <v>3076</v>
      </c>
      <c r="F173" s="249" t="s">
        <v>2993</v>
      </c>
      <c r="G173" s="250" t="s">
        <v>2771</v>
      </c>
      <c r="H173" s="251">
        <v>2</v>
      </c>
      <c r="I173" s="252"/>
      <c r="J173" s="253">
        <f t="shared" si="20"/>
        <v>0</v>
      </c>
      <c r="K173" s="249" t="s">
        <v>19</v>
      </c>
      <c r="L173" s="254"/>
      <c r="M173" s="255" t="s">
        <v>19</v>
      </c>
      <c r="N173" s="256" t="s">
        <v>40</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3043</v>
      </c>
      <c r="AT173" s="191" t="s">
        <v>638</v>
      </c>
      <c r="AU173" s="191" t="s">
        <v>78</v>
      </c>
      <c r="AY173" s="19" t="s">
        <v>231</v>
      </c>
      <c r="BE173" s="192">
        <f t="shared" si="24"/>
        <v>0</v>
      </c>
      <c r="BF173" s="192">
        <f t="shared" si="25"/>
        <v>0</v>
      </c>
      <c r="BG173" s="192">
        <f t="shared" si="26"/>
        <v>0</v>
      </c>
      <c r="BH173" s="192">
        <f t="shared" si="27"/>
        <v>0</v>
      </c>
      <c r="BI173" s="192">
        <f t="shared" si="28"/>
        <v>0</v>
      </c>
      <c r="BJ173" s="19" t="s">
        <v>76</v>
      </c>
      <c r="BK173" s="192">
        <f t="shared" si="29"/>
        <v>0</v>
      </c>
      <c r="BL173" s="19" t="s">
        <v>1610</v>
      </c>
      <c r="BM173" s="191" t="s">
        <v>2063</v>
      </c>
    </row>
    <row r="174" spans="1:65" s="2" customFormat="1" ht="21.75" customHeight="1">
      <c r="A174" s="36"/>
      <c r="B174" s="37"/>
      <c r="C174" s="247" t="s">
        <v>1683</v>
      </c>
      <c r="D174" s="247" t="s">
        <v>638</v>
      </c>
      <c r="E174" s="248" t="s">
        <v>3077</v>
      </c>
      <c r="F174" s="249" t="s">
        <v>2995</v>
      </c>
      <c r="G174" s="250" t="s">
        <v>2771</v>
      </c>
      <c r="H174" s="251">
        <v>19</v>
      </c>
      <c r="I174" s="252"/>
      <c r="J174" s="253">
        <f t="shared" si="20"/>
        <v>0</v>
      </c>
      <c r="K174" s="249" t="s">
        <v>19</v>
      </c>
      <c r="L174" s="254"/>
      <c r="M174" s="255" t="s">
        <v>19</v>
      </c>
      <c r="N174" s="256" t="s">
        <v>40</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3043</v>
      </c>
      <c r="AT174" s="191" t="s">
        <v>638</v>
      </c>
      <c r="AU174" s="191" t="s">
        <v>78</v>
      </c>
      <c r="AY174" s="19" t="s">
        <v>231</v>
      </c>
      <c r="BE174" s="192">
        <f t="shared" si="24"/>
        <v>0</v>
      </c>
      <c r="BF174" s="192">
        <f t="shared" si="25"/>
        <v>0</v>
      </c>
      <c r="BG174" s="192">
        <f t="shared" si="26"/>
        <v>0</v>
      </c>
      <c r="BH174" s="192">
        <f t="shared" si="27"/>
        <v>0</v>
      </c>
      <c r="BI174" s="192">
        <f t="shared" si="28"/>
        <v>0</v>
      </c>
      <c r="BJ174" s="19" t="s">
        <v>76</v>
      </c>
      <c r="BK174" s="192">
        <f t="shared" si="29"/>
        <v>0</v>
      </c>
      <c r="BL174" s="19" t="s">
        <v>1610</v>
      </c>
      <c r="BM174" s="191" t="s">
        <v>2075</v>
      </c>
    </row>
    <row r="175" spans="1:65" s="2" customFormat="1" ht="62.65" customHeight="1">
      <c r="A175" s="36"/>
      <c r="B175" s="37"/>
      <c r="C175" s="247" t="s">
        <v>1689</v>
      </c>
      <c r="D175" s="247" t="s">
        <v>638</v>
      </c>
      <c r="E175" s="248" t="s">
        <v>3078</v>
      </c>
      <c r="F175" s="249" t="s">
        <v>2997</v>
      </c>
      <c r="G175" s="250" t="s">
        <v>2771</v>
      </c>
      <c r="H175" s="251">
        <v>1</v>
      </c>
      <c r="I175" s="252"/>
      <c r="J175" s="253">
        <f t="shared" si="20"/>
        <v>0</v>
      </c>
      <c r="K175" s="249" t="s">
        <v>19</v>
      </c>
      <c r="L175" s="254"/>
      <c r="M175" s="255" t="s">
        <v>19</v>
      </c>
      <c r="N175" s="256" t="s">
        <v>40</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3043</v>
      </c>
      <c r="AT175" s="191" t="s">
        <v>638</v>
      </c>
      <c r="AU175" s="191" t="s">
        <v>78</v>
      </c>
      <c r="AY175" s="19" t="s">
        <v>231</v>
      </c>
      <c r="BE175" s="192">
        <f t="shared" si="24"/>
        <v>0</v>
      </c>
      <c r="BF175" s="192">
        <f t="shared" si="25"/>
        <v>0</v>
      </c>
      <c r="BG175" s="192">
        <f t="shared" si="26"/>
        <v>0</v>
      </c>
      <c r="BH175" s="192">
        <f t="shared" si="27"/>
        <v>0</v>
      </c>
      <c r="BI175" s="192">
        <f t="shared" si="28"/>
        <v>0</v>
      </c>
      <c r="BJ175" s="19" t="s">
        <v>76</v>
      </c>
      <c r="BK175" s="192">
        <f t="shared" si="29"/>
        <v>0</v>
      </c>
      <c r="BL175" s="19" t="s">
        <v>1610</v>
      </c>
      <c r="BM175" s="191" t="s">
        <v>2084</v>
      </c>
    </row>
    <row r="176" spans="1:65" s="2" customFormat="1" ht="33" customHeight="1">
      <c r="A176" s="36"/>
      <c r="B176" s="37"/>
      <c r="C176" s="247" t="s">
        <v>1691</v>
      </c>
      <c r="D176" s="247" t="s">
        <v>638</v>
      </c>
      <c r="E176" s="248" t="s">
        <v>3079</v>
      </c>
      <c r="F176" s="249" t="s">
        <v>2999</v>
      </c>
      <c r="G176" s="250" t="s">
        <v>2771</v>
      </c>
      <c r="H176" s="251">
        <v>4</v>
      </c>
      <c r="I176" s="252"/>
      <c r="J176" s="253">
        <f t="shared" si="20"/>
        <v>0</v>
      </c>
      <c r="K176" s="249" t="s">
        <v>19</v>
      </c>
      <c r="L176" s="254"/>
      <c r="M176" s="255" t="s">
        <v>19</v>
      </c>
      <c r="N176" s="256" t="s">
        <v>40</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3043</v>
      </c>
      <c r="AT176" s="191" t="s">
        <v>638</v>
      </c>
      <c r="AU176" s="191" t="s">
        <v>78</v>
      </c>
      <c r="AY176" s="19" t="s">
        <v>231</v>
      </c>
      <c r="BE176" s="192">
        <f t="shared" si="24"/>
        <v>0</v>
      </c>
      <c r="BF176" s="192">
        <f t="shared" si="25"/>
        <v>0</v>
      </c>
      <c r="BG176" s="192">
        <f t="shared" si="26"/>
        <v>0</v>
      </c>
      <c r="BH176" s="192">
        <f t="shared" si="27"/>
        <v>0</v>
      </c>
      <c r="BI176" s="192">
        <f t="shared" si="28"/>
        <v>0</v>
      </c>
      <c r="BJ176" s="19" t="s">
        <v>76</v>
      </c>
      <c r="BK176" s="192">
        <f t="shared" si="29"/>
        <v>0</v>
      </c>
      <c r="BL176" s="19" t="s">
        <v>1610</v>
      </c>
      <c r="BM176" s="191" t="s">
        <v>2096</v>
      </c>
    </row>
    <row r="177" spans="1:65" s="2" customFormat="1" ht="24.2" customHeight="1">
      <c r="A177" s="36"/>
      <c r="B177" s="37"/>
      <c r="C177" s="247" t="s">
        <v>1696</v>
      </c>
      <c r="D177" s="247" t="s">
        <v>638</v>
      </c>
      <c r="E177" s="248" t="s">
        <v>3080</v>
      </c>
      <c r="F177" s="249" t="s">
        <v>3081</v>
      </c>
      <c r="G177" s="250" t="s">
        <v>2771</v>
      </c>
      <c r="H177" s="251">
        <v>8</v>
      </c>
      <c r="I177" s="252"/>
      <c r="J177" s="253">
        <f t="shared" si="20"/>
        <v>0</v>
      </c>
      <c r="K177" s="249" t="s">
        <v>19</v>
      </c>
      <c r="L177" s="254"/>
      <c r="M177" s="255" t="s">
        <v>19</v>
      </c>
      <c r="N177" s="256" t="s">
        <v>40</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3043</v>
      </c>
      <c r="AT177" s="191" t="s">
        <v>638</v>
      </c>
      <c r="AU177" s="191" t="s">
        <v>78</v>
      </c>
      <c r="AY177" s="19" t="s">
        <v>231</v>
      </c>
      <c r="BE177" s="192">
        <f t="shared" si="24"/>
        <v>0</v>
      </c>
      <c r="BF177" s="192">
        <f t="shared" si="25"/>
        <v>0</v>
      </c>
      <c r="BG177" s="192">
        <f t="shared" si="26"/>
        <v>0</v>
      </c>
      <c r="BH177" s="192">
        <f t="shared" si="27"/>
        <v>0</v>
      </c>
      <c r="BI177" s="192">
        <f t="shared" si="28"/>
        <v>0</v>
      </c>
      <c r="BJ177" s="19" t="s">
        <v>76</v>
      </c>
      <c r="BK177" s="192">
        <f t="shared" si="29"/>
        <v>0</v>
      </c>
      <c r="BL177" s="19" t="s">
        <v>1610</v>
      </c>
      <c r="BM177" s="191" t="s">
        <v>2104</v>
      </c>
    </row>
    <row r="178" spans="1:65" s="2" customFormat="1" ht="44.25" customHeight="1">
      <c r="A178" s="36"/>
      <c r="B178" s="37"/>
      <c r="C178" s="247" t="s">
        <v>1700</v>
      </c>
      <c r="D178" s="247" t="s">
        <v>638</v>
      </c>
      <c r="E178" s="248" t="s">
        <v>3082</v>
      </c>
      <c r="F178" s="249" t="s">
        <v>3083</v>
      </c>
      <c r="G178" s="250" t="s">
        <v>2771</v>
      </c>
      <c r="H178" s="251">
        <v>1</v>
      </c>
      <c r="I178" s="252"/>
      <c r="J178" s="253">
        <f t="shared" si="20"/>
        <v>0</v>
      </c>
      <c r="K178" s="249" t="s">
        <v>19</v>
      </c>
      <c r="L178" s="254"/>
      <c r="M178" s="255" t="s">
        <v>19</v>
      </c>
      <c r="N178" s="256" t="s">
        <v>40</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3043</v>
      </c>
      <c r="AT178" s="191" t="s">
        <v>638</v>
      </c>
      <c r="AU178" s="191" t="s">
        <v>78</v>
      </c>
      <c r="AY178" s="19" t="s">
        <v>231</v>
      </c>
      <c r="BE178" s="192">
        <f t="shared" si="24"/>
        <v>0</v>
      </c>
      <c r="BF178" s="192">
        <f t="shared" si="25"/>
        <v>0</v>
      </c>
      <c r="BG178" s="192">
        <f t="shared" si="26"/>
        <v>0</v>
      </c>
      <c r="BH178" s="192">
        <f t="shared" si="27"/>
        <v>0</v>
      </c>
      <c r="BI178" s="192">
        <f t="shared" si="28"/>
        <v>0</v>
      </c>
      <c r="BJ178" s="19" t="s">
        <v>76</v>
      </c>
      <c r="BK178" s="192">
        <f t="shared" si="29"/>
        <v>0</v>
      </c>
      <c r="BL178" s="19" t="s">
        <v>1610</v>
      </c>
      <c r="BM178" s="191" t="s">
        <v>2116</v>
      </c>
    </row>
    <row r="179" spans="1:65" s="2" customFormat="1" ht="24.2" customHeight="1">
      <c r="A179" s="36"/>
      <c r="B179" s="37"/>
      <c r="C179" s="247" t="s">
        <v>1705</v>
      </c>
      <c r="D179" s="247" t="s">
        <v>638</v>
      </c>
      <c r="E179" s="248" t="s">
        <v>3084</v>
      </c>
      <c r="F179" s="249" t="s">
        <v>3085</v>
      </c>
      <c r="G179" s="250" t="s">
        <v>2771</v>
      </c>
      <c r="H179" s="251">
        <v>1</v>
      </c>
      <c r="I179" s="252"/>
      <c r="J179" s="253">
        <f t="shared" si="20"/>
        <v>0</v>
      </c>
      <c r="K179" s="249" t="s">
        <v>19</v>
      </c>
      <c r="L179" s="254"/>
      <c r="M179" s="255" t="s">
        <v>19</v>
      </c>
      <c r="N179" s="256" t="s">
        <v>40</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3043</v>
      </c>
      <c r="AT179" s="191" t="s">
        <v>638</v>
      </c>
      <c r="AU179" s="191" t="s">
        <v>78</v>
      </c>
      <c r="AY179" s="19" t="s">
        <v>231</v>
      </c>
      <c r="BE179" s="192">
        <f t="shared" si="24"/>
        <v>0</v>
      </c>
      <c r="BF179" s="192">
        <f t="shared" si="25"/>
        <v>0</v>
      </c>
      <c r="BG179" s="192">
        <f t="shared" si="26"/>
        <v>0</v>
      </c>
      <c r="BH179" s="192">
        <f t="shared" si="27"/>
        <v>0</v>
      </c>
      <c r="BI179" s="192">
        <f t="shared" si="28"/>
        <v>0</v>
      </c>
      <c r="BJ179" s="19" t="s">
        <v>76</v>
      </c>
      <c r="BK179" s="192">
        <f t="shared" si="29"/>
        <v>0</v>
      </c>
      <c r="BL179" s="19" t="s">
        <v>1610</v>
      </c>
      <c r="BM179" s="191" t="s">
        <v>2124</v>
      </c>
    </row>
    <row r="180" spans="1:65" s="2" customFormat="1" ht="24.2" customHeight="1">
      <c r="A180" s="36"/>
      <c r="B180" s="37"/>
      <c r="C180" s="247" t="s">
        <v>1712</v>
      </c>
      <c r="D180" s="247" t="s">
        <v>638</v>
      </c>
      <c r="E180" s="248" t="s">
        <v>3086</v>
      </c>
      <c r="F180" s="249" t="s">
        <v>3087</v>
      </c>
      <c r="G180" s="250" t="s">
        <v>2771</v>
      </c>
      <c r="H180" s="251">
        <v>1</v>
      </c>
      <c r="I180" s="252"/>
      <c r="J180" s="253">
        <f t="shared" ref="J180:J211" si="30">ROUND(I180*H180,2)</f>
        <v>0</v>
      </c>
      <c r="K180" s="249" t="s">
        <v>19</v>
      </c>
      <c r="L180" s="254"/>
      <c r="M180" s="255" t="s">
        <v>19</v>
      </c>
      <c r="N180" s="256" t="s">
        <v>40</v>
      </c>
      <c r="O180" s="66"/>
      <c r="P180" s="189">
        <f t="shared" ref="P180:P211" si="31">O180*H180</f>
        <v>0</v>
      </c>
      <c r="Q180" s="189">
        <v>0</v>
      </c>
      <c r="R180" s="189">
        <f t="shared" ref="R180:R211" si="32">Q180*H180</f>
        <v>0</v>
      </c>
      <c r="S180" s="189">
        <v>0</v>
      </c>
      <c r="T180" s="190">
        <f t="shared" ref="T180:T211" si="33">S180*H180</f>
        <v>0</v>
      </c>
      <c r="U180" s="36"/>
      <c r="V180" s="36"/>
      <c r="W180" s="36"/>
      <c r="X180" s="36"/>
      <c r="Y180" s="36"/>
      <c r="Z180" s="36"/>
      <c r="AA180" s="36"/>
      <c r="AB180" s="36"/>
      <c r="AC180" s="36"/>
      <c r="AD180" s="36"/>
      <c r="AE180" s="36"/>
      <c r="AR180" s="191" t="s">
        <v>3043</v>
      </c>
      <c r="AT180" s="191" t="s">
        <v>638</v>
      </c>
      <c r="AU180" s="191" t="s">
        <v>78</v>
      </c>
      <c r="AY180" s="19" t="s">
        <v>231</v>
      </c>
      <c r="BE180" s="192">
        <f t="shared" ref="BE180:BE196" si="34">IF(N180="základní",J180,0)</f>
        <v>0</v>
      </c>
      <c r="BF180" s="192">
        <f t="shared" ref="BF180:BF196" si="35">IF(N180="snížená",J180,0)</f>
        <v>0</v>
      </c>
      <c r="BG180" s="192">
        <f t="shared" ref="BG180:BG196" si="36">IF(N180="zákl. přenesená",J180,0)</f>
        <v>0</v>
      </c>
      <c r="BH180" s="192">
        <f t="shared" ref="BH180:BH196" si="37">IF(N180="sníž. přenesená",J180,0)</f>
        <v>0</v>
      </c>
      <c r="BI180" s="192">
        <f t="shared" ref="BI180:BI196" si="38">IF(N180="nulová",J180,0)</f>
        <v>0</v>
      </c>
      <c r="BJ180" s="19" t="s">
        <v>76</v>
      </c>
      <c r="BK180" s="192">
        <f t="shared" ref="BK180:BK196" si="39">ROUND(I180*H180,2)</f>
        <v>0</v>
      </c>
      <c r="BL180" s="19" t="s">
        <v>1610</v>
      </c>
      <c r="BM180" s="191" t="s">
        <v>2133</v>
      </c>
    </row>
    <row r="181" spans="1:65" s="2" customFormat="1" ht="24.2" customHeight="1">
      <c r="A181" s="36"/>
      <c r="B181" s="37"/>
      <c r="C181" s="247" t="s">
        <v>1717</v>
      </c>
      <c r="D181" s="247" t="s">
        <v>638</v>
      </c>
      <c r="E181" s="248" t="s">
        <v>3088</v>
      </c>
      <c r="F181" s="249" t="s">
        <v>3089</v>
      </c>
      <c r="G181" s="250" t="s">
        <v>2771</v>
      </c>
      <c r="H181" s="251">
        <v>1</v>
      </c>
      <c r="I181" s="252"/>
      <c r="J181" s="253">
        <f t="shared" si="30"/>
        <v>0</v>
      </c>
      <c r="K181" s="249" t="s">
        <v>19</v>
      </c>
      <c r="L181" s="254"/>
      <c r="M181" s="255" t="s">
        <v>19</v>
      </c>
      <c r="N181" s="256" t="s">
        <v>40</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3043</v>
      </c>
      <c r="AT181" s="191" t="s">
        <v>638</v>
      </c>
      <c r="AU181" s="191" t="s">
        <v>78</v>
      </c>
      <c r="AY181" s="19" t="s">
        <v>231</v>
      </c>
      <c r="BE181" s="192">
        <f t="shared" si="34"/>
        <v>0</v>
      </c>
      <c r="BF181" s="192">
        <f t="shared" si="35"/>
        <v>0</v>
      </c>
      <c r="BG181" s="192">
        <f t="shared" si="36"/>
        <v>0</v>
      </c>
      <c r="BH181" s="192">
        <f t="shared" si="37"/>
        <v>0</v>
      </c>
      <c r="BI181" s="192">
        <f t="shared" si="38"/>
        <v>0</v>
      </c>
      <c r="BJ181" s="19" t="s">
        <v>76</v>
      </c>
      <c r="BK181" s="192">
        <f t="shared" si="39"/>
        <v>0</v>
      </c>
      <c r="BL181" s="19" t="s">
        <v>1610</v>
      </c>
      <c r="BM181" s="191" t="s">
        <v>2143</v>
      </c>
    </row>
    <row r="182" spans="1:65" s="2" customFormat="1" ht="24.2" customHeight="1">
      <c r="A182" s="36"/>
      <c r="B182" s="37"/>
      <c r="C182" s="247" t="s">
        <v>1721</v>
      </c>
      <c r="D182" s="247" t="s">
        <v>638</v>
      </c>
      <c r="E182" s="248" t="s">
        <v>3090</v>
      </c>
      <c r="F182" s="249" t="s">
        <v>3091</v>
      </c>
      <c r="G182" s="250" t="s">
        <v>2771</v>
      </c>
      <c r="H182" s="251">
        <v>1</v>
      </c>
      <c r="I182" s="252"/>
      <c r="J182" s="253">
        <f t="shared" si="30"/>
        <v>0</v>
      </c>
      <c r="K182" s="249" t="s">
        <v>19</v>
      </c>
      <c r="L182" s="254"/>
      <c r="M182" s="255" t="s">
        <v>19</v>
      </c>
      <c r="N182" s="256" t="s">
        <v>40</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3043</v>
      </c>
      <c r="AT182" s="191" t="s">
        <v>638</v>
      </c>
      <c r="AU182" s="191" t="s">
        <v>78</v>
      </c>
      <c r="AY182" s="19" t="s">
        <v>231</v>
      </c>
      <c r="BE182" s="192">
        <f t="shared" si="34"/>
        <v>0</v>
      </c>
      <c r="BF182" s="192">
        <f t="shared" si="35"/>
        <v>0</v>
      </c>
      <c r="BG182" s="192">
        <f t="shared" si="36"/>
        <v>0</v>
      </c>
      <c r="BH182" s="192">
        <f t="shared" si="37"/>
        <v>0</v>
      </c>
      <c r="BI182" s="192">
        <f t="shared" si="38"/>
        <v>0</v>
      </c>
      <c r="BJ182" s="19" t="s">
        <v>76</v>
      </c>
      <c r="BK182" s="192">
        <f t="shared" si="39"/>
        <v>0</v>
      </c>
      <c r="BL182" s="19" t="s">
        <v>1610</v>
      </c>
      <c r="BM182" s="191" t="s">
        <v>2152</v>
      </c>
    </row>
    <row r="183" spans="1:65" s="2" customFormat="1" ht="24.2" customHeight="1">
      <c r="A183" s="36"/>
      <c r="B183" s="37"/>
      <c r="C183" s="247" t="s">
        <v>1725</v>
      </c>
      <c r="D183" s="247" t="s">
        <v>638</v>
      </c>
      <c r="E183" s="248" t="s">
        <v>3092</v>
      </c>
      <c r="F183" s="249" t="s">
        <v>3093</v>
      </c>
      <c r="G183" s="250" t="s">
        <v>2771</v>
      </c>
      <c r="H183" s="251">
        <v>1</v>
      </c>
      <c r="I183" s="252"/>
      <c r="J183" s="253">
        <f t="shared" si="30"/>
        <v>0</v>
      </c>
      <c r="K183" s="249" t="s">
        <v>19</v>
      </c>
      <c r="L183" s="254"/>
      <c r="M183" s="255" t="s">
        <v>19</v>
      </c>
      <c r="N183" s="256" t="s">
        <v>40</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3043</v>
      </c>
      <c r="AT183" s="191" t="s">
        <v>638</v>
      </c>
      <c r="AU183" s="191" t="s">
        <v>78</v>
      </c>
      <c r="AY183" s="19" t="s">
        <v>231</v>
      </c>
      <c r="BE183" s="192">
        <f t="shared" si="34"/>
        <v>0</v>
      </c>
      <c r="BF183" s="192">
        <f t="shared" si="35"/>
        <v>0</v>
      </c>
      <c r="BG183" s="192">
        <f t="shared" si="36"/>
        <v>0</v>
      </c>
      <c r="BH183" s="192">
        <f t="shared" si="37"/>
        <v>0</v>
      </c>
      <c r="BI183" s="192">
        <f t="shared" si="38"/>
        <v>0</v>
      </c>
      <c r="BJ183" s="19" t="s">
        <v>76</v>
      </c>
      <c r="BK183" s="192">
        <f t="shared" si="39"/>
        <v>0</v>
      </c>
      <c r="BL183" s="19" t="s">
        <v>1610</v>
      </c>
      <c r="BM183" s="191" t="s">
        <v>2160</v>
      </c>
    </row>
    <row r="184" spans="1:65" s="2" customFormat="1" ht="24.2" customHeight="1">
      <c r="A184" s="36"/>
      <c r="B184" s="37"/>
      <c r="C184" s="247" t="s">
        <v>1730</v>
      </c>
      <c r="D184" s="247" t="s">
        <v>638</v>
      </c>
      <c r="E184" s="248" t="s">
        <v>3094</v>
      </c>
      <c r="F184" s="249" t="s">
        <v>3095</v>
      </c>
      <c r="G184" s="250" t="s">
        <v>2771</v>
      </c>
      <c r="H184" s="251">
        <v>1</v>
      </c>
      <c r="I184" s="252"/>
      <c r="J184" s="253">
        <f t="shared" si="30"/>
        <v>0</v>
      </c>
      <c r="K184" s="249" t="s">
        <v>19</v>
      </c>
      <c r="L184" s="254"/>
      <c r="M184" s="255" t="s">
        <v>19</v>
      </c>
      <c r="N184" s="256" t="s">
        <v>40</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3043</v>
      </c>
      <c r="AT184" s="191" t="s">
        <v>638</v>
      </c>
      <c r="AU184" s="191" t="s">
        <v>78</v>
      </c>
      <c r="AY184" s="19" t="s">
        <v>231</v>
      </c>
      <c r="BE184" s="192">
        <f t="shared" si="34"/>
        <v>0</v>
      </c>
      <c r="BF184" s="192">
        <f t="shared" si="35"/>
        <v>0</v>
      </c>
      <c r="BG184" s="192">
        <f t="shared" si="36"/>
        <v>0</v>
      </c>
      <c r="BH184" s="192">
        <f t="shared" si="37"/>
        <v>0</v>
      </c>
      <c r="BI184" s="192">
        <f t="shared" si="38"/>
        <v>0</v>
      </c>
      <c r="BJ184" s="19" t="s">
        <v>76</v>
      </c>
      <c r="BK184" s="192">
        <f t="shared" si="39"/>
        <v>0</v>
      </c>
      <c r="BL184" s="19" t="s">
        <v>1610</v>
      </c>
      <c r="BM184" s="191" t="s">
        <v>2168</v>
      </c>
    </row>
    <row r="185" spans="1:65" s="2" customFormat="1" ht="24.2" customHeight="1">
      <c r="A185" s="36"/>
      <c r="B185" s="37"/>
      <c r="C185" s="247" t="s">
        <v>1733</v>
      </c>
      <c r="D185" s="247" t="s">
        <v>638</v>
      </c>
      <c r="E185" s="248" t="s">
        <v>3096</v>
      </c>
      <c r="F185" s="249" t="s">
        <v>3097</v>
      </c>
      <c r="G185" s="250" t="s">
        <v>2771</v>
      </c>
      <c r="H185" s="251">
        <v>1</v>
      </c>
      <c r="I185" s="252"/>
      <c r="J185" s="253">
        <f t="shared" si="30"/>
        <v>0</v>
      </c>
      <c r="K185" s="249" t="s">
        <v>19</v>
      </c>
      <c r="L185" s="254"/>
      <c r="M185" s="255" t="s">
        <v>19</v>
      </c>
      <c r="N185" s="256" t="s">
        <v>40</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3043</v>
      </c>
      <c r="AT185" s="191" t="s">
        <v>638</v>
      </c>
      <c r="AU185" s="191" t="s">
        <v>78</v>
      </c>
      <c r="AY185" s="19" t="s">
        <v>231</v>
      </c>
      <c r="BE185" s="192">
        <f t="shared" si="34"/>
        <v>0</v>
      </c>
      <c r="BF185" s="192">
        <f t="shared" si="35"/>
        <v>0</v>
      </c>
      <c r="BG185" s="192">
        <f t="shared" si="36"/>
        <v>0</v>
      </c>
      <c r="BH185" s="192">
        <f t="shared" si="37"/>
        <v>0</v>
      </c>
      <c r="BI185" s="192">
        <f t="shared" si="38"/>
        <v>0</v>
      </c>
      <c r="BJ185" s="19" t="s">
        <v>76</v>
      </c>
      <c r="BK185" s="192">
        <f t="shared" si="39"/>
        <v>0</v>
      </c>
      <c r="BL185" s="19" t="s">
        <v>1610</v>
      </c>
      <c r="BM185" s="191" t="s">
        <v>2176</v>
      </c>
    </row>
    <row r="186" spans="1:65" s="2" customFormat="1" ht="24.2" customHeight="1">
      <c r="A186" s="36"/>
      <c r="B186" s="37"/>
      <c r="C186" s="247" t="s">
        <v>1740</v>
      </c>
      <c r="D186" s="247" t="s">
        <v>638</v>
      </c>
      <c r="E186" s="248" t="s">
        <v>3098</v>
      </c>
      <c r="F186" s="249" t="s">
        <v>3099</v>
      </c>
      <c r="G186" s="250" t="s">
        <v>2771</v>
      </c>
      <c r="H186" s="251">
        <v>2</v>
      </c>
      <c r="I186" s="252"/>
      <c r="J186" s="253">
        <f t="shared" si="30"/>
        <v>0</v>
      </c>
      <c r="K186" s="249" t="s">
        <v>19</v>
      </c>
      <c r="L186" s="254"/>
      <c r="M186" s="255" t="s">
        <v>19</v>
      </c>
      <c r="N186" s="256" t="s">
        <v>40</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3043</v>
      </c>
      <c r="AT186" s="191" t="s">
        <v>638</v>
      </c>
      <c r="AU186" s="191" t="s">
        <v>78</v>
      </c>
      <c r="AY186" s="19" t="s">
        <v>231</v>
      </c>
      <c r="BE186" s="192">
        <f t="shared" si="34"/>
        <v>0</v>
      </c>
      <c r="BF186" s="192">
        <f t="shared" si="35"/>
        <v>0</v>
      </c>
      <c r="BG186" s="192">
        <f t="shared" si="36"/>
        <v>0</v>
      </c>
      <c r="BH186" s="192">
        <f t="shared" si="37"/>
        <v>0</v>
      </c>
      <c r="BI186" s="192">
        <f t="shared" si="38"/>
        <v>0</v>
      </c>
      <c r="BJ186" s="19" t="s">
        <v>76</v>
      </c>
      <c r="BK186" s="192">
        <f t="shared" si="39"/>
        <v>0</v>
      </c>
      <c r="BL186" s="19" t="s">
        <v>1610</v>
      </c>
      <c r="BM186" s="191" t="s">
        <v>2184</v>
      </c>
    </row>
    <row r="187" spans="1:65" s="2" customFormat="1" ht="24.2" customHeight="1">
      <c r="A187" s="36"/>
      <c r="B187" s="37"/>
      <c r="C187" s="247" t="s">
        <v>1745</v>
      </c>
      <c r="D187" s="247" t="s">
        <v>638</v>
      </c>
      <c r="E187" s="248" t="s">
        <v>3100</v>
      </c>
      <c r="F187" s="249" t="s">
        <v>3101</v>
      </c>
      <c r="G187" s="250" t="s">
        <v>2771</v>
      </c>
      <c r="H187" s="251">
        <v>1</v>
      </c>
      <c r="I187" s="252"/>
      <c r="J187" s="253">
        <f t="shared" si="30"/>
        <v>0</v>
      </c>
      <c r="K187" s="249" t="s">
        <v>19</v>
      </c>
      <c r="L187" s="254"/>
      <c r="M187" s="255" t="s">
        <v>19</v>
      </c>
      <c r="N187" s="256" t="s">
        <v>40</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3043</v>
      </c>
      <c r="AT187" s="191" t="s">
        <v>638</v>
      </c>
      <c r="AU187" s="191" t="s">
        <v>78</v>
      </c>
      <c r="AY187" s="19" t="s">
        <v>231</v>
      </c>
      <c r="BE187" s="192">
        <f t="shared" si="34"/>
        <v>0</v>
      </c>
      <c r="BF187" s="192">
        <f t="shared" si="35"/>
        <v>0</v>
      </c>
      <c r="BG187" s="192">
        <f t="shared" si="36"/>
        <v>0</v>
      </c>
      <c r="BH187" s="192">
        <f t="shared" si="37"/>
        <v>0</v>
      </c>
      <c r="BI187" s="192">
        <f t="shared" si="38"/>
        <v>0</v>
      </c>
      <c r="BJ187" s="19" t="s">
        <v>76</v>
      </c>
      <c r="BK187" s="192">
        <f t="shared" si="39"/>
        <v>0</v>
      </c>
      <c r="BL187" s="19" t="s">
        <v>1610</v>
      </c>
      <c r="BM187" s="191" t="s">
        <v>2194</v>
      </c>
    </row>
    <row r="188" spans="1:65" s="2" customFormat="1" ht="24.2" customHeight="1">
      <c r="A188" s="36"/>
      <c r="B188" s="37"/>
      <c r="C188" s="247" t="s">
        <v>1750</v>
      </c>
      <c r="D188" s="247" t="s">
        <v>638</v>
      </c>
      <c r="E188" s="248" t="s">
        <v>3102</v>
      </c>
      <c r="F188" s="249" t="s">
        <v>3103</v>
      </c>
      <c r="G188" s="250" t="s">
        <v>2771</v>
      </c>
      <c r="H188" s="251">
        <v>1</v>
      </c>
      <c r="I188" s="252"/>
      <c r="J188" s="253">
        <f t="shared" si="30"/>
        <v>0</v>
      </c>
      <c r="K188" s="249" t="s">
        <v>19</v>
      </c>
      <c r="L188" s="254"/>
      <c r="M188" s="255" t="s">
        <v>19</v>
      </c>
      <c r="N188" s="256" t="s">
        <v>40</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3043</v>
      </c>
      <c r="AT188" s="191" t="s">
        <v>638</v>
      </c>
      <c r="AU188" s="191" t="s">
        <v>78</v>
      </c>
      <c r="AY188" s="19" t="s">
        <v>231</v>
      </c>
      <c r="BE188" s="192">
        <f t="shared" si="34"/>
        <v>0</v>
      </c>
      <c r="BF188" s="192">
        <f t="shared" si="35"/>
        <v>0</v>
      </c>
      <c r="BG188" s="192">
        <f t="shared" si="36"/>
        <v>0</v>
      </c>
      <c r="BH188" s="192">
        <f t="shared" si="37"/>
        <v>0</v>
      </c>
      <c r="BI188" s="192">
        <f t="shared" si="38"/>
        <v>0</v>
      </c>
      <c r="BJ188" s="19" t="s">
        <v>76</v>
      </c>
      <c r="BK188" s="192">
        <f t="shared" si="39"/>
        <v>0</v>
      </c>
      <c r="BL188" s="19" t="s">
        <v>1610</v>
      </c>
      <c r="BM188" s="191" t="s">
        <v>2203</v>
      </c>
    </row>
    <row r="189" spans="1:65" s="2" customFormat="1" ht="24.2" customHeight="1">
      <c r="A189" s="36"/>
      <c r="B189" s="37"/>
      <c r="C189" s="247" t="s">
        <v>1755</v>
      </c>
      <c r="D189" s="247" t="s">
        <v>638</v>
      </c>
      <c r="E189" s="248" t="s">
        <v>3104</v>
      </c>
      <c r="F189" s="249" t="s">
        <v>3105</v>
      </c>
      <c r="G189" s="250" t="s">
        <v>2771</v>
      </c>
      <c r="H189" s="251">
        <v>1</v>
      </c>
      <c r="I189" s="252"/>
      <c r="J189" s="253">
        <f t="shared" si="30"/>
        <v>0</v>
      </c>
      <c r="K189" s="249" t="s">
        <v>19</v>
      </c>
      <c r="L189" s="254"/>
      <c r="M189" s="255" t="s">
        <v>19</v>
      </c>
      <c r="N189" s="256" t="s">
        <v>40</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3043</v>
      </c>
      <c r="AT189" s="191" t="s">
        <v>638</v>
      </c>
      <c r="AU189" s="191" t="s">
        <v>78</v>
      </c>
      <c r="AY189" s="19" t="s">
        <v>231</v>
      </c>
      <c r="BE189" s="192">
        <f t="shared" si="34"/>
        <v>0</v>
      </c>
      <c r="BF189" s="192">
        <f t="shared" si="35"/>
        <v>0</v>
      </c>
      <c r="BG189" s="192">
        <f t="shared" si="36"/>
        <v>0</v>
      </c>
      <c r="BH189" s="192">
        <f t="shared" si="37"/>
        <v>0</v>
      </c>
      <c r="BI189" s="192">
        <f t="shared" si="38"/>
        <v>0</v>
      </c>
      <c r="BJ189" s="19" t="s">
        <v>76</v>
      </c>
      <c r="BK189" s="192">
        <f t="shared" si="39"/>
        <v>0</v>
      </c>
      <c r="BL189" s="19" t="s">
        <v>1610</v>
      </c>
      <c r="BM189" s="191" t="s">
        <v>2212</v>
      </c>
    </row>
    <row r="190" spans="1:65" s="2" customFormat="1" ht="62.65" customHeight="1">
      <c r="A190" s="36"/>
      <c r="B190" s="37"/>
      <c r="C190" s="247" t="s">
        <v>1759</v>
      </c>
      <c r="D190" s="247" t="s">
        <v>638</v>
      </c>
      <c r="E190" s="248" t="s">
        <v>3106</v>
      </c>
      <c r="F190" s="249" t="s">
        <v>3027</v>
      </c>
      <c r="G190" s="250" t="s">
        <v>2771</v>
      </c>
      <c r="H190" s="251">
        <v>3</v>
      </c>
      <c r="I190" s="252"/>
      <c r="J190" s="253">
        <f t="shared" si="30"/>
        <v>0</v>
      </c>
      <c r="K190" s="249" t="s">
        <v>19</v>
      </c>
      <c r="L190" s="254"/>
      <c r="M190" s="255" t="s">
        <v>19</v>
      </c>
      <c r="N190" s="256" t="s">
        <v>40</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3043</v>
      </c>
      <c r="AT190" s="191" t="s">
        <v>638</v>
      </c>
      <c r="AU190" s="191" t="s">
        <v>78</v>
      </c>
      <c r="AY190" s="19" t="s">
        <v>231</v>
      </c>
      <c r="BE190" s="192">
        <f t="shared" si="34"/>
        <v>0</v>
      </c>
      <c r="BF190" s="192">
        <f t="shared" si="35"/>
        <v>0</v>
      </c>
      <c r="BG190" s="192">
        <f t="shared" si="36"/>
        <v>0</v>
      </c>
      <c r="BH190" s="192">
        <f t="shared" si="37"/>
        <v>0</v>
      </c>
      <c r="BI190" s="192">
        <f t="shared" si="38"/>
        <v>0</v>
      </c>
      <c r="BJ190" s="19" t="s">
        <v>76</v>
      </c>
      <c r="BK190" s="192">
        <f t="shared" si="39"/>
        <v>0</v>
      </c>
      <c r="BL190" s="19" t="s">
        <v>1610</v>
      </c>
      <c r="BM190" s="191" t="s">
        <v>2220</v>
      </c>
    </row>
    <row r="191" spans="1:65" s="2" customFormat="1" ht="62.65" customHeight="1">
      <c r="A191" s="36"/>
      <c r="B191" s="37"/>
      <c r="C191" s="247" t="s">
        <v>1766</v>
      </c>
      <c r="D191" s="247" t="s">
        <v>638</v>
      </c>
      <c r="E191" s="248" t="s">
        <v>3107</v>
      </c>
      <c r="F191" s="249" t="s">
        <v>3029</v>
      </c>
      <c r="G191" s="250" t="s">
        <v>2771</v>
      </c>
      <c r="H191" s="251">
        <v>7</v>
      </c>
      <c r="I191" s="252"/>
      <c r="J191" s="253">
        <f t="shared" si="30"/>
        <v>0</v>
      </c>
      <c r="K191" s="249" t="s">
        <v>19</v>
      </c>
      <c r="L191" s="254"/>
      <c r="M191" s="255" t="s">
        <v>19</v>
      </c>
      <c r="N191" s="256" t="s">
        <v>40</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3043</v>
      </c>
      <c r="AT191" s="191" t="s">
        <v>638</v>
      </c>
      <c r="AU191" s="191" t="s">
        <v>78</v>
      </c>
      <c r="AY191" s="19" t="s">
        <v>231</v>
      </c>
      <c r="BE191" s="192">
        <f t="shared" si="34"/>
        <v>0</v>
      </c>
      <c r="BF191" s="192">
        <f t="shared" si="35"/>
        <v>0</v>
      </c>
      <c r="BG191" s="192">
        <f t="shared" si="36"/>
        <v>0</v>
      </c>
      <c r="BH191" s="192">
        <f t="shared" si="37"/>
        <v>0</v>
      </c>
      <c r="BI191" s="192">
        <f t="shared" si="38"/>
        <v>0</v>
      </c>
      <c r="BJ191" s="19" t="s">
        <v>76</v>
      </c>
      <c r="BK191" s="192">
        <f t="shared" si="39"/>
        <v>0</v>
      </c>
      <c r="BL191" s="19" t="s">
        <v>1610</v>
      </c>
      <c r="BM191" s="191" t="s">
        <v>2230</v>
      </c>
    </row>
    <row r="192" spans="1:65" s="2" customFormat="1" ht="16.5" customHeight="1">
      <c r="A192" s="36"/>
      <c r="B192" s="37"/>
      <c r="C192" s="247" t="s">
        <v>1771</v>
      </c>
      <c r="D192" s="247" t="s">
        <v>638</v>
      </c>
      <c r="E192" s="248" t="s">
        <v>3108</v>
      </c>
      <c r="F192" s="249" t="s">
        <v>3031</v>
      </c>
      <c r="G192" s="250" t="s">
        <v>2771</v>
      </c>
      <c r="H192" s="251">
        <v>1</v>
      </c>
      <c r="I192" s="252"/>
      <c r="J192" s="253">
        <f t="shared" si="30"/>
        <v>0</v>
      </c>
      <c r="K192" s="249" t="s">
        <v>19</v>
      </c>
      <c r="L192" s="254"/>
      <c r="M192" s="255" t="s">
        <v>19</v>
      </c>
      <c r="N192" s="256" t="s">
        <v>40</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3043</v>
      </c>
      <c r="AT192" s="191" t="s">
        <v>638</v>
      </c>
      <c r="AU192" s="191" t="s">
        <v>78</v>
      </c>
      <c r="AY192" s="19" t="s">
        <v>231</v>
      </c>
      <c r="BE192" s="192">
        <f t="shared" si="34"/>
        <v>0</v>
      </c>
      <c r="BF192" s="192">
        <f t="shared" si="35"/>
        <v>0</v>
      </c>
      <c r="BG192" s="192">
        <f t="shared" si="36"/>
        <v>0</v>
      </c>
      <c r="BH192" s="192">
        <f t="shared" si="37"/>
        <v>0</v>
      </c>
      <c r="BI192" s="192">
        <f t="shared" si="38"/>
        <v>0</v>
      </c>
      <c r="BJ192" s="19" t="s">
        <v>76</v>
      </c>
      <c r="BK192" s="192">
        <f t="shared" si="39"/>
        <v>0</v>
      </c>
      <c r="BL192" s="19" t="s">
        <v>1610</v>
      </c>
      <c r="BM192" s="191" t="s">
        <v>2238</v>
      </c>
    </row>
    <row r="193" spans="1:65" s="2" customFormat="1" ht="16.5" customHeight="1">
      <c r="A193" s="36"/>
      <c r="B193" s="37"/>
      <c r="C193" s="247" t="s">
        <v>1777</v>
      </c>
      <c r="D193" s="247" t="s">
        <v>638</v>
      </c>
      <c r="E193" s="248" t="s">
        <v>3109</v>
      </c>
      <c r="F193" s="249" t="s">
        <v>3110</v>
      </c>
      <c r="G193" s="250" t="s">
        <v>2771</v>
      </c>
      <c r="H193" s="251">
        <v>7</v>
      </c>
      <c r="I193" s="252"/>
      <c r="J193" s="253">
        <f t="shared" si="30"/>
        <v>0</v>
      </c>
      <c r="K193" s="249" t="s">
        <v>19</v>
      </c>
      <c r="L193" s="254"/>
      <c r="M193" s="255" t="s">
        <v>19</v>
      </c>
      <c r="N193" s="256" t="s">
        <v>40</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3043</v>
      </c>
      <c r="AT193" s="191" t="s">
        <v>638</v>
      </c>
      <c r="AU193" s="191" t="s">
        <v>78</v>
      </c>
      <c r="AY193" s="19" t="s">
        <v>231</v>
      </c>
      <c r="BE193" s="192">
        <f t="shared" si="34"/>
        <v>0</v>
      </c>
      <c r="BF193" s="192">
        <f t="shared" si="35"/>
        <v>0</v>
      </c>
      <c r="BG193" s="192">
        <f t="shared" si="36"/>
        <v>0</v>
      </c>
      <c r="BH193" s="192">
        <f t="shared" si="37"/>
        <v>0</v>
      </c>
      <c r="BI193" s="192">
        <f t="shared" si="38"/>
        <v>0</v>
      </c>
      <c r="BJ193" s="19" t="s">
        <v>76</v>
      </c>
      <c r="BK193" s="192">
        <f t="shared" si="39"/>
        <v>0</v>
      </c>
      <c r="BL193" s="19" t="s">
        <v>1610</v>
      </c>
      <c r="BM193" s="191" t="s">
        <v>2246</v>
      </c>
    </row>
    <row r="194" spans="1:65" s="2" customFormat="1" ht="49.15" customHeight="1">
      <c r="A194" s="36"/>
      <c r="B194" s="37"/>
      <c r="C194" s="247" t="s">
        <v>1782</v>
      </c>
      <c r="D194" s="247" t="s">
        <v>638</v>
      </c>
      <c r="E194" s="248" t="s">
        <v>3111</v>
      </c>
      <c r="F194" s="249" t="s">
        <v>3035</v>
      </c>
      <c r="G194" s="250" t="s">
        <v>2771</v>
      </c>
      <c r="H194" s="251">
        <v>1</v>
      </c>
      <c r="I194" s="252"/>
      <c r="J194" s="253">
        <f t="shared" si="30"/>
        <v>0</v>
      </c>
      <c r="K194" s="249" t="s">
        <v>19</v>
      </c>
      <c r="L194" s="254"/>
      <c r="M194" s="255" t="s">
        <v>19</v>
      </c>
      <c r="N194" s="256" t="s">
        <v>40</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3043</v>
      </c>
      <c r="AT194" s="191" t="s">
        <v>638</v>
      </c>
      <c r="AU194" s="191" t="s">
        <v>78</v>
      </c>
      <c r="AY194" s="19" t="s">
        <v>231</v>
      </c>
      <c r="BE194" s="192">
        <f t="shared" si="34"/>
        <v>0</v>
      </c>
      <c r="BF194" s="192">
        <f t="shared" si="35"/>
        <v>0</v>
      </c>
      <c r="BG194" s="192">
        <f t="shared" si="36"/>
        <v>0</v>
      </c>
      <c r="BH194" s="192">
        <f t="shared" si="37"/>
        <v>0</v>
      </c>
      <c r="BI194" s="192">
        <f t="shared" si="38"/>
        <v>0</v>
      </c>
      <c r="BJ194" s="19" t="s">
        <v>76</v>
      </c>
      <c r="BK194" s="192">
        <f t="shared" si="39"/>
        <v>0</v>
      </c>
      <c r="BL194" s="19" t="s">
        <v>1610</v>
      </c>
      <c r="BM194" s="191" t="s">
        <v>2256</v>
      </c>
    </row>
    <row r="195" spans="1:65" s="2" customFormat="1" ht="16.5" customHeight="1">
      <c r="A195" s="36"/>
      <c r="B195" s="37"/>
      <c r="C195" s="247" t="s">
        <v>1786</v>
      </c>
      <c r="D195" s="247" t="s">
        <v>638</v>
      </c>
      <c r="E195" s="248" t="s">
        <v>3112</v>
      </c>
      <c r="F195" s="249" t="s">
        <v>3037</v>
      </c>
      <c r="G195" s="250" t="s">
        <v>243</v>
      </c>
      <c r="H195" s="251">
        <v>1</v>
      </c>
      <c r="I195" s="252"/>
      <c r="J195" s="253">
        <f t="shared" si="30"/>
        <v>0</v>
      </c>
      <c r="K195" s="249" t="s">
        <v>19</v>
      </c>
      <c r="L195" s="254"/>
      <c r="M195" s="255" t="s">
        <v>19</v>
      </c>
      <c r="N195" s="256" t="s">
        <v>40</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3043</v>
      </c>
      <c r="AT195" s="191" t="s">
        <v>638</v>
      </c>
      <c r="AU195" s="191" t="s">
        <v>78</v>
      </c>
      <c r="AY195" s="19" t="s">
        <v>231</v>
      </c>
      <c r="BE195" s="192">
        <f t="shared" si="34"/>
        <v>0</v>
      </c>
      <c r="BF195" s="192">
        <f t="shared" si="35"/>
        <v>0</v>
      </c>
      <c r="BG195" s="192">
        <f t="shared" si="36"/>
        <v>0</v>
      </c>
      <c r="BH195" s="192">
        <f t="shared" si="37"/>
        <v>0</v>
      </c>
      <c r="BI195" s="192">
        <f t="shared" si="38"/>
        <v>0</v>
      </c>
      <c r="BJ195" s="19" t="s">
        <v>76</v>
      </c>
      <c r="BK195" s="192">
        <f t="shared" si="39"/>
        <v>0</v>
      </c>
      <c r="BL195" s="19" t="s">
        <v>1610</v>
      </c>
      <c r="BM195" s="191" t="s">
        <v>2264</v>
      </c>
    </row>
    <row r="196" spans="1:65" s="2" customFormat="1" ht="16.5" customHeight="1">
      <c r="A196" s="36"/>
      <c r="B196" s="37"/>
      <c r="C196" s="247" t="s">
        <v>1789</v>
      </c>
      <c r="D196" s="247" t="s">
        <v>638</v>
      </c>
      <c r="E196" s="248" t="s">
        <v>3113</v>
      </c>
      <c r="F196" s="249" t="s">
        <v>3039</v>
      </c>
      <c r="G196" s="250" t="s">
        <v>2771</v>
      </c>
      <c r="H196" s="251">
        <v>3</v>
      </c>
      <c r="I196" s="252"/>
      <c r="J196" s="253">
        <f t="shared" si="30"/>
        <v>0</v>
      </c>
      <c r="K196" s="249" t="s">
        <v>19</v>
      </c>
      <c r="L196" s="254"/>
      <c r="M196" s="267" t="s">
        <v>19</v>
      </c>
      <c r="N196" s="268" t="s">
        <v>40</v>
      </c>
      <c r="O196" s="259"/>
      <c r="P196" s="263">
        <f t="shared" si="31"/>
        <v>0</v>
      </c>
      <c r="Q196" s="263">
        <v>0</v>
      </c>
      <c r="R196" s="263">
        <f t="shared" si="32"/>
        <v>0</v>
      </c>
      <c r="S196" s="263">
        <v>0</v>
      </c>
      <c r="T196" s="264">
        <f t="shared" si="33"/>
        <v>0</v>
      </c>
      <c r="U196" s="36"/>
      <c r="V196" s="36"/>
      <c r="W196" s="36"/>
      <c r="X196" s="36"/>
      <c r="Y196" s="36"/>
      <c r="Z196" s="36"/>
      <c r="AA196" s="36"/>
      <c r="AB196" s="36"/>
      <c r="AC196" s="36"/>
      <c r="AD196" s="36"/>
      <c r="AE196" s="36"/>
      <c r="AR196" s="191" t="s">
        <v>3043</v>
      </c>
      <c r="AT196" s="191" t="s">
        <v>638</v>
      </c>
      <c r="AU196" s="191" t="s">
        <v>78</v>
      </c>
      <c r="AY196" s="19" t="s">
        <v>231</v>
      </c>
      <c r="BE196" s="192">
        <f t="shared" si="34"/>
        <v>0</v>
      </c>
      <c r="BF196" s="192">
        <f t="shared" si="35"/>
        <v>0</v>
      </c>
      <c r="BG196" s="192">
        <f t="shared" si="36"/>
        <v>0</v>
      </c>
      <c r="BH196" s="192">
        <f t="shared" si="37"/>
        <v>0</v>
      </c>
      <c r="BI196" s="192">
        <f t="shared" si="38"/>
        <v>0</v>
      </c>
      <c r="BJ196" s="19" t="s">
        <v>76</v>
      </c>
      <c r="BK196" s="192">
        <f t="shared" si="39"/>
        <v>0</v>
      </c>
      <c r="BL196" s="19" t="s">
        <v>1610</v>
      </c>
      <c r="BM196" s="191" t="s">
        <v>2272</v>
      </c>
    </row>
    <row r="197" spans="1:65" s="2" customFormat="1" ht="6.95" customHeight="1">
      <c r="A197" s="36"/>
      <c r="B197" s="49"/>
      <c r="C197" s="50"/>
      <c r="D197" s="50"/>
      <c r="E197" s="50"/>
      <c r="F197" s="50"/>
      <c r="G197" s="50"/>
      <c r="H197" s="50"/>
      <c r="I197" s="50"/>
      <c r="J197" s="50"/>
      <c r="K197" s="50"/>
      <c r="L197" s="41"/>
      <c r="M197" s="36"/>
      <c r="O197" s="36"/>
      <c r="P197" s="36"/>
      <c r="Q197" s="36"/>
      <c r="R197" s="36"/>
      <c r="S197" s="36"/>
      <c r="T197" s="36"/>
      <c r="U197" s="36"/>
      <c r="V197" s="36"/>
      <c r="W197" s="36"/>
      <c r="X197" s="36"/>
      <c r="Y197" s="36"/>
      <c r="Z197" s="36"/>
      <c r="AA197" s="36"/>
      <c r="AB197" s="36"/>
      <c r="AC197" s="36"/>
      <c r="AD197" s="36"/>
      <c r="AE197" s="36"/>
    </row>
  </sheetData>
  <sheetProtection algorithmName="SHA-512" hashValue="UnlKs365vgtm+5Zpf0mhBd0sdPUwHWxysE5p5P2y/yuiUoE7dCUhQho+TnhiJGXz9wfzzvUmgDVg65TLZfEV1g==" saltValue="DA/XlzYfufAdecbqL91nN7c5J2uwi/lM8qg5oB4qZQ38JcWa3ccZ1/45NGsS8pYnk3aQVM+J9r75OPcKPO+8Uw==" spinCount="100000" sheet="1" objects="1" scenarios="1" formatColumns="0" formatRows="0" autoFilter="0"/>
  <autoFilter ref="C93:K196"/>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126</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ht="12.75">
      <c r="B8" s="22"/>
      <c r="D8" s="114" t="s">
        <v>200</v>
      </c>
      <c r="L8" s="22"/>
    </row>
    <row r="9" spans="1:46" s="1" customFormat="1" ht="16.5" customHeight="1">
      <c r="B9" s="22"/>
      <c r="E9" s="411" t="s">
        <v>1229</v>
      </c>
      <c r="F9" s="385"/>
      <c r="G9" s="385"/>
      <c r="H9" s="385"/>
      <c r="L9" s="22"/>
    </row>
    <row r="10" spans="1:46" s="1" customFormat="1" ht="12" customHeight="1">
      <c r="B10" s="22"/>
      <c r="D10" s="114" t="s">
        <v>202</v>
      </c>
      <c r="L10" s="22"/>
    </row>
    <row r="11" spans="1:46" s="2" customFormat="1" ht="16.5" customHeight="1">
      <c r="A11" s="36"/>
      <c r="B11" s="41"/>
      <c r="C11" s="36"/>
      <c r="D11" s="36"/>
      <c r="E11" s="421" t="s">
        <v>2896</v>
      </c>
      <c r="F11" s="413"/>
      <c r="G11" s="413"/>
      <c r="H11" s="413"/>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2897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4" t="s">
        <v>3114</v>
      </c>
      <c r="F13" s="413"/>
      <c r="G13" s="413"/>
      <c r="H13" s="413"/>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28. 5. 2021</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 xml:space="preserve"> </v>
      </c>
      <c r="F19" s="36"/>
      <c r="G19" s="36"/>
      <c r="H19" s="36"/>
      <c r="I19" s="114" t="s">
        <v>27</v>
      </c>
      <c r="J19" s="105" t="str">
        <f>IF('Rekapitulace stavby'!AN11="","",'Rekapitulace stavby'!AN11)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14" t="s">
        <v>27</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stavby'!AN16="","",'Rekapitulace stavby'!AN16)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 xml:space="preserve"> </v>
      </c>
      <c r="F25" s="36"/>
      <c r="G25" s="36"/>
      <c r="H25" s="36"/>
      <c r="I25" s="114" t="s">
        <v>27</v>
      </c>
      <c r="J25" s="105" t="str">
        <f>IF('Rekapitulace stavby'!AN17="","",'Rekapitulace stavby'!AN17)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stavby'!AN19="","",'Rekapitulace stavby'!AN19)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 xml:space="preserve"> </v>
      </c>
      <c r="F28" s="36"/>
      <c r="G28" s="36"/>
      <c r="H28" s="36"/>
      <c r="I28" s="114" t="s">
        <v>27</v>
      </c>
      <c r="J28" s="105" t="str">
        <f>IF('Rekapitulace stavby'!AN20="","",'Rekapitulace stavby'!AN20)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7" t="s">
        <v>19</v>
      </c>
      <c r="F31" s="417"/>
      <c r="G31" s="417"/>
      <c r="H31" s="417"/>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ROUND((SUM(BE93:BE125)),  2)</f>
        <v>0</v>
      </c>
      <c r="G37" s="36"/>
      <c r="H37" s="36"/>
      <c r="I37" s="126">
        <v>0.21</v>
      </c>
      <c r="J37" s="125">
        <f>ROUND(((SUM(BE93:BE125))*I37),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ROUND((SUM(BF93:BF125)),  2)</f>
        <v>0</v>
      </c>
      <c r="G38" s="36"/>
      <c r="H38" s="36"/>
      <c r="I38" s="126">
        <v>0.15</v>
      </c>
      <c r="J38" s="125">
        <f>ROUND(((SUM(BF93:BF125))*I38),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ROUND((SUM(BG93:BG125)),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ROUND((SUM(BH93:BH125)),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ROUND((SUM(BI93:BI125)),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8" t="str">
        <f>E7</f>
        <v>Park na Moravském náměstí v Brně</v>
      </c>
      <c r="F52" s="419"/>
      <c r="G52" s="419"/>
      <c r="H52" s="419"/>
      <c r="I52" s="38"/>
      <c r="J52" s="38"/>
      <c r="K52" s="38"/>
      <c r="L52" s="115"/>
      <c r="S52" s="36"/>
      <c r="T52" s="36"/>
      <c r="U52" s="36"/>
      <c r="V52" s="36"/>
      <c r="W52" s="36"/>
      <c r="X52" s="36"/>
      <c r="Y52" s="36"/>
      <c r="Z52" s="36"/>
      <c r="AA52" s="36"/>
      <c r="AB52" s="36"/>
      <c r="AC52" s="36"/>
      <c r="AD52" s="36"/>
      <c r="AE52" s="36"/>
    </row>
    <row r="53" spans="1:31" s="1" customFormat="1" ht="12" customHeight="1">
      <c r="B53" s="23"/>
      <c r="C53" s="31" t="s">
        <v>200</v>
      </c>
      <c r="D53" s="24"/>
      <c r="E53" s="24"/>
      <c r="F53" s="24"/>
      <c r="G53" s="24"/>
      <c r="H53" s="24"/>
      <c r="I53" s="24"/>
      <c r="J53" s="24"/>
      <c r="K53" s="24"/>
      <c r="L53" s="22"/>
    </row>
    <row r="54" spans="1:31" s="1" customFormat="1" ht="16.5" customHeight="1">
      <c r="B54" s="23"/>
      <c r="C54" s="24"/>
      <c r="D54" s="24"/>
      <c r="E54" s="418" t="s">
        <v>1229</v>
      </c>
      <c r="F54" s="369"/>
      <c r="G54" s="369"/>
      <c r="H54" s="369"/>
      <c r="I54" s="24"/>
      <c r="J54" s="24"/>
      <c r="K54" s="24"/>
      <c r="L54" s="22"/>
    </row>
    <row r="55" spans="1:31" s="1" customFormat="1" ht="12" customHeight="1">
      <c r="B55" s="23"/>
      <c r="C55" s="31" t="s">
        <v>202</v>
      </c>
      <c r="D55" s="24"/>
      <c r="E55" s="24"/>
      <c r="F55" s="24"/>
      <c r="G55" s="24"/>
      <c r="H55" s="24"/>
      <c r="I55" s="24"/>
      <c r="J55" s="24"/>
      <c r="K55" s="24"/>
      <c r="L55" s="22"/>
    </row>
    <row r="56" spans="1:31" s="2" customFormat="1" ht="16.5" customHeight="1">
      <c r="A56" s="36"/>
      <c r="B56" s="37"/>
      <c r="C56" s="38"/>
      <c r="D56" s="38"/>
      <c r="E56" s="422" t="s">
        <v>2896</v>
      </c>
      <c r="F56" s="420"/>
      <c r="G56" s="420"/>
      <c r="H56" s="42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2897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2" t="str">
        <f>E13</f>
        <v>06.5.3 - Hromosvod</v>
      </c>
      <c r="F58" s="420"/>
      <c r="G58" s="420"/>
      <c r="H58" s="42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28. 5. 2021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205</v>
      </c>
      <c r="D65" s="139"/>
      <c r="E65" s="139"/>
      <c r="F65" s="139"/>
      <c r="G65" s="139"/>
      <c r="H65" s="139"/>
      <c r="I65" s="139"/>
      <c r="J65" s="140" t="s">
        <v>206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207</v>
      </c>
    </row>
    <row r="68" spans="1:47" s="9" customFormat="1" ht="24.95" customHeight="1">
      <c r="B68" s="142"/>
      <c r="C68" s="143"/>
      <c r="D68" s="144" t="s">
        <v>2468</v>
      </c>
      <c r="E68" s="145"/>
      <c r="F68" s="145"/>
      <c r="G68" s="145"/>
      <c r="H68" s="145"/>
      <c r="I68" s="145"/>
      <c r="J68" s="146">
        <f>J94</f>
        <v>0</v>
      </c>
      <c r="K68" s="143"/>
      <c r="L68" s="147"/>
    </row>
    <row r="69" spans="1:47" s="10" customFormat="1" ht="19.899999999999999" customHeight="1">
      <c r="B69" s="148"/>
      <c r="C69" s="99"/>
      <c r="D69" s="149" t="s">
        <v>3115</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47" s="1" customFormat="1" ht="12" customHeight="1">
      <c r="B80" s="23"/>
      <c r="C80" s="31" t="s">
        <v>200</v>
      </c>
      <c r="D80" s="24"/>
      <c r="E80" s="24"/>
      <c r="F80" s="24"/>
      <c r="G80" s="24"/>
      <c r="H80" s="24"/>
      <c r="I80" s="24"/>
      <c r="J80" s="24"/>
      <c r="K80" s="24"/>
      <c r="L80" s="22"/>
    </row>
    <row r="81" spans="1:65" s="1" customFormat="1" ht="16.5" customHeight="1">
      <c r="B81" s="23"/>
      <c r="C81" s="24"/>
      <c r="D81" s="24"/>
      <c r="E81" s="418" t="s">
        <v>1229</v>
      </c>
      <c r="F81" s="369"/>
      <c r="G81" s="369"/>
      <c r="H81" s="369"/>
      <c r="I81" s="24"/>
      <c r="J81" s="24"/>
      <c r="K81" s="24"/>
      <c r="L81" s="22"/>
    </row>
    <row r="82" spans="1:65" s="1" customFormat="1" ht="12" customHeight="1">
      <c r="B82" s="23"/>
      <c r="C82" s="31" t="s">
        <v>202</v>
      </c>
      <c r="D82" s="24"/>
      <c r="E82" s="24"/>
      <c r="F82" s="24"/>
      <c r="G82" s="24"/>
      <c r="H82" s="24"/>
      <c r="I82" s="24"/>
      <c r="J82" s="24"/>
      <c r="K82" s="24"/>
      <c r="L82" s="22"/>
    </row>
    <row r="83" spans="1:65" s="2" customFormat="1" ht="16.5" customHeight="1">
      <c r="A83" s="36"/>
      <c r="B83" s="37"/>
      <c r="C83" s="38"/>
      <c r="D83" s="38"/>
      <c r="E83" s="422" t="s">
        <v>2896</v>
      </c>
      <c r="F83" s="420"/>
      <c r="G83" s="420"/>
      <c r="H83" s="420"/>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2897</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2" t="str">
        <f>E13</f>
        <v>06.5.3 - Hromosvod</v>
      </c>
      <c r="F85" s="420"/>
      <c r="G85" s="420"/>
      <c r="H85" s="420"/>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28. 5. 2021</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217</v>
      </c>
      <c r="D92" s="156" t="s">
        <v>54</v>
      </c>
      <c r="E92" s="156" t="s">
        <v>50</v>
      </c>
      <c r="F92" s="156" t="s">
        <v>51</v>
      </c>
      <c r="G92" s="156" t="s">
        <v>218</v>
      </c>
      <c r="H92" s="156" t="s">
        <v>219</v>
      </c>
      <c r="I92" s="156" t="s">
        <v>220</v>
      </c>
      <c r="J92" s="156" t="s">
        <v>206</v>
      </c>
      <c r="K92" s="157" t="s">
        <v>221</v>
      </c>
      <c r="L92" s="158"/>
      <c r="M92" s="70" t="s">
        <v>19</v>
      </c>
      <c r="N92" s="71" t="s">
        <v>39</v>
      </c>
      <c r="O92" s="71" t="s">
        <v>222</v>
      </c>
      <c r="P92" s="71" t="s">
        <v>223</v>
      </c>
      <c r="Q92" s="71" t="s">
        <v>224</v>
      </c>
      <c r="R92" s="71" t="s">
        <v>225</v>
      </c>
      <c r="S92" s="71" t="s">
        <v>226</v>
      </c>
      <c r="T92" s="72" t="s">
        <v>227</v>
      </c>
      <c r="U92" s="153"/>
      <c r="V92" s="153"/>
      <c r="W92" s="153"/>
      <c r="X92" s="153"/>
      <c r="Y92" s="153"/>
      <c r="Z92" s="153"/>
      <c r="AA92" s="153"/>
      <c r="AB92" s="153"/>
      <c r="AC92" s="153"/>
      <c r="AD92" s="153"/>
      <c r="AE92" s="153"/>
    </row>
    <row r="93" spans="1:65" s="2" customFormat="1" ht="22.9" customHeight="1">
      <c r="A93" s="36"/>
      <c r="B93" s="37"/>
      <c r="C93" s="77" t="s">
        <v>228</v>
      </c>
      <c r="D93" s="38"/>
      <c r="E93" s="38"/>
      <c r="F93" s="38"/>
      <c r="G93" s="38"/>
      <c r="H93" s="38"/>
      <c r="I93" s="38"/>
      <c r="J93" s="159">
        <f>BK93</f>
        <v>0</v>
      </c>
      <c r="K93" s="38"/>
      <c r="L93" s="41"/>
      <c r="M93" s="73"/>
      <c r="N93" s="160"/>
      <c r="O93" s="74"/>
      <c r="P93" s="161">
        <f>P94</f>
        <v>0</v>
      </c>
      <c r="Q93" s="74"/>
      <c r="R93" s="161">
        <f>R94</f>
        <v>0</v>
      </c>
      <c r="S93" s="74"/>
      <c r="T93" s="162">
        <f>T94</f>
        <v>0</v>
      </c>
      <c r="U93" s="36"/>
      <c r="V93" s="36"/>
      <c r="W93" s="36"/>
      <c r="X93" s="36"/>
      <c r="Y93" s="36"/>
      <c r="Z93" s="36"/>
      <c r="AA93" s="36"/>
      <c r="AB93" s="36"/>
      <c r="AC93" s="36"/>
      <c r="AD93" s="36"/>
      <c r="AE93" s="36"/>
      <c r="AT93" s="19" t="s">
        <v>68</v>
      </c>
      <c r="AU93" s="19" t="s">
        <v>207</v>
      </c>
      <c r="BK93" s="163">
        <f>BK94</f>
        <v>0</v>
      </c>
    </row>
    <row r="94" spans="1:65" s="12" customFormat="1" ht="25.9" customHeight="1">
      <c r="B94" s="164"/>
      <c r="C94" s="165"/>
      <c r="D94" s="166" t="s">
        <v>68</v>
      </c>
      <c r="E94" s="167" t="s">
        <v>638</v>
      </c>
      <c r="F94" s="167" t="s">
        <v>2470</v>
      </c>
      <c r="G94" s="165"/>
      <c r="H94" s="165"/>
      <c r="I94" s="168"/>
      <c r="J94" s="169">
        <f>BK94</f>
        <v>0</v>
      </c>
      <c r="K94" s="165"/>
      <c r="L94" s="170"/>
      <c r="M94" s="171"/>
      <c r="N94" s="172"/>
      <c r="O94" s="172"/>
      <c r="P94" s="173">
        <f>P95</f>
        <v>0</v>
      </c>
      <c r="Q94" s="172"/>
      <c r="R94" s="173">
        <f>R95</f>
        <v>0</v>
      </c>
      <c r="S94" s="172"/>
      <c r="T94" s="174">
        <f>T95</f>
        <v>0</v>
      </c>
      <c r="AR94" s="175" t="s">
        <v>119</v>
      </c>
      <c r="AT94" s="176" t="s">
        <v>68</v>
      </c>
      <c r="AU94" s="176" t="s">
        <v>69</v>
      </c>
      <c r="AY94" s="175" t="s">
        <v>231</v>
      </c>
      <c r="BK94" s="177">
        <f>BK95</f>
        <v>0</v>
      </c>
    </row>
    <row r="95" spans="1:65" s="12" customFormat="1" ht="22.9" customHeight="1">
      <c r="B95" s="164"/>
      <c r="C95" s="165"/>
      <c r="D95" s="166" t="s">
        <v>68</v>
      </c>
      <c r="E95" s="178" t="s">
        <v>3116</v>
      </c>
      <c r="F95" s="178" t="s">
        <v>125</v>
      </c>
      <c r="G95" s="165"/>
      <c r="H95" s="165"/>
      <c r="I95" s="168"/>
      <c r="J95" s="179">
        <f>BK95</f>
        <v>0</v>
      </c>
      <c r="K95" s="165"/>
      <c r="L95" s="170"/>
      <c r="M95" s="171"/>
      <c r="N95" s="172"/>
      <c r="O95" s="172"/>
      <c r="P95" s="173">
        <f>SUM(P96:P125)</f>
        <v>0</v>
      </c>
      <c r="Q95" s="172"/>
      <c r="R95" s="173">
        <f>SUM(R96:R125)</f>
        <v>0</v>
      </c>
      <c r="S95" s="172"/>
      <c r="T95" s="174">
        <f>SUM(T96:T125)</f>
        <v>0</v>
      </c>
      <c r="AR95" s="175" t="s">
        <v>119</v>
      </c>
      <c r="AT95" s="176" t="s">
        <v>68</v>
      </c>
      <c r="AU95" s="176" t="s">
        <v>76</v>
      </c>
      <c r="AY95" s="175" t="s">
        <v>231</v>
      </c>
      <c r="BK95" s="177">
        <f>SUM(BK96:BK125)</f>
        <v>0</v>
      </c>
    </row>
    <row r="96" spans="1:65" s="2" customFormat="1" ht="16.5" customHeight="1">
      <c r="A96" s="36"/>
      <c r="B96" s="37"/>
      <c r="C96" s="180" t="s">
        <v>76</v>
      </c>
      <c r="D96" s="180" t="s">
        <v>234</v>
      </c>
      <c r="E96" s="181" t="s">
        <v>3117</v>
      </c>
      <c r="F96" s="182" t="s">
        <v>3118</v>
      </c>
      <c r="G96" s="183" t="s">
        <v>342</v>
      </c>
      <c r="H96" s="184">
        <v>95</v>
      </c>
      <c r="I96" s="185"/>
      <c r="J96" s="186">
        <f t="shared" ref="J96:J125" si="0">ROUND(I96*H96,2)</f>
        <v>0</v>
      </c>
      <c r="K96" s="182" t="s">
        <v>19</v>
      </c>
      <c r="L96" s="41"/>
      <c r="M96" s="187" t="s">
        <v>19</v>
      </c>
      <c r="N96" s="188" t="s">
        <v>40</v>
      </c>
      <c r="O96" s="66"/>
      <c r="P96" s="189">
        <f t="shared" ref="P96:P125" si="1">O96*H96</f>
        <v>0</v>
      </c>
      <c r="Q96" s="189">
        <v>0</v>
      </c>
      <c r="R96" s="189">
        <f t="shared" ref="R96:R125" si="2">Q96*H96</f>
        <v>0</v>
      </c>
      <c r="S96" s="189">
        <v>0</v>
      </c>
      <c r="T96" s="190">
        <f t="shared" ref="T96:T125" si="3">S96*H96</f>
        <v>0</v>
      </c>
      <c r="U96" s="36"/>
      <c r="V96" s="36"/>
      <c r="W96" s="36"/>
      <c r="X96" s="36"/>
      <c r="Y96" s="36"/>
      <c r="Z96" s="36"/>
      <c r="AA96" s="36"/>
      <c r="AB96" s="36"/>
      <c r="AC96" s="36"/>
      <c r="AD96" s="36"/>
      <c r="AE96" s="36"/>
      <c r="AR96" s="191" t="s">
        <v>1610</v>
      </c>
      <c r="AT96" s="191" t="s">
        <v>234</v>
      </c>
      <c r="AU96" s="191" t="s">
        <v>78</v>
      </c>
      <c r="AY96" s="19" t="s">
        <v>231</v>
      </c>
      <c r="BE96" s="192">
        <f t="shared" ref="BE96:BE125" si="4">IF(N96="základní",J96,0)</f>
        <v>0</v>
      </c>
      <c r="BF96" s="192">
        <f t="shared" ref="BF96:BF125" si="5">IF(N96="snížená",J96,0)</f>
        <v>0</v>
      </c>
      <c r="BG96" s="192">
        <f t="shared" ref="BG96:BG125" si="6">IF(N96="zákl. přenesená",J96,0)</f>
        <v>0</v>
      </c>
      <c r="BH96" s="192">
        <f t="shared" ref="BH96:BH125" si="7">IF(N96="sníž. přenesená",J96,0)</f>
        <v>0</v>
      </c>
      <c r="BI96" s="192">
        <f t="shared" ref="BI96:BI125" si="8">IF(N96="nulová",J96,0)</f>
        <v>0</v>
      </c>
      <c r="BJ96" s="19" t="s">
        <v>76</v>
      </c>
      <c r="BK96" s="192">
        <f t="shared" ref="BK96:BK125" si="9">ROUND(I96*H96,2)</f>
        <v>0</v>
      </c>
      <c r="BL96" s="19" t="s">
        <v>1610</v>
      </c>
      <c r="BM96" s="191" t="s">
        <v>78</v>
      </c>
    </row>
    <row r="97" spans="1:65" s="2" customFormat="1" ht="16.5" customHeight="1">
      <c r="A97" s="36"/>
      <c r="B97" s="37"/>
      <c r="C97" s="180" t="s">
        <v>78</v>
      </c>
      <c r="D97" s="180" t="s">
        <v>234</v>
      </c>
      <c r="E97" s="181" t="s">
        <v>3119</v>
      </c>
      <c r="F97" s="182" t="s">
        <v>3120</v>
      </c>
      <c r="G97" s="183" t="s">
        <v>342</v>
      </c>
      <c r="H97" s="184">
        <v>6</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1610</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1610</v>
      </c>
      <c r="BM97" s="191" t="s">
        <v>238</v>
      </c>
    </row>
    <row r="98" spans="1:65" s="2" customFormat="1" ht="16.5" customHeight="1">
      <c r="A98" s="36"/>
      <c r="B98" s="37"/>
      <c r="C98" s="180" t="s">
        <v>119</v>
      </c>
      <c r="D98" s="180" t="s">
        <v>234</v>
      </c>
      <c r="E98" s="181" t="s">
        <v>3121</v>
      </c>
      <c r="F98" s="182" t="s">
        <v>3122</v>
      </c>
      <c r="G98" s="183" t="s">
        <v>342</v>
      </c>
      <c r="H98" s="184">
        <v>12</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1610</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1610</v>
      </c>
      <c r="BM98" s="191" t="s">
        <v>275</v>
      </c>
    </row>
    <row r="99" spans="1:65" s="2" customFormat="1" ht="16.5" customHeight="1">
      <c r="A99" s="36"/>
      <c r="B99" s="37"/>
      <c r="C99" s="180" t="s">
        <v>238</v>
      </c>
      <c r="D99" s="180" t="s">
        <v>234</v>
      </c>
      <c r="E99" s="181" t="s">
        <v>3123</v>
      </c>
      <c r="F99" s="182" t="s">
        <v>3124</v>
      </c>
      <c r="G99" s="183" t="s">
        <v>342</v>
      </c>
      <c r="H99" s="184">
        <v>110</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1610</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1610</v>
      </c>
      <c r="BM99" s="191" t="s">
        <v>287</v>
      </c>
    </row>
    <row r="100" spans="1:65" s="2" customFormat="1" ht="16.5" customHeight="1">
      <c r="A100" s="36"/>
      <c r="B100" s="37"/>
      <c r="C100" s="180" t="s">
        <v>269</v>
      </c>
      <c r="D100" s="180" t="s">
        <v>234</v>
      </c>
      <c r="E100" s="181" t="s">
        <v>3125</v>
      </c>
      <c r="F100" s="182" t="s">
        <v>3126</v>
      </c>
      <c r="G100" s="183" t="s">
        <v>2771</v>
      </c>
      <c r="H100" s="184">
        <v>4</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1610</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145</v>
      </c>
    </row>
    <row r="101" spans="1:65" s="2" customFormat="1" ht="16.5" customHeight="1">
      <c r="A101" s="36"/>
      <c r="B101" s="37"/>
      <c r="C101" s="180" t="s">
        <v>275</v>
      </c>
      <c r="D101" s="180" t="s">
        <v>234</v>
      </c>
      <c r="E101" s="181" t="s">
        <v>3127</v>
      </c>
      <c r="F101" s="182" t="s">
        <v>3128</v>
      </c>
      <c r="G101" s="183" t="s">
        <v>2771</v>
      </c>
      <c r="H101" s="184">
        <v>20</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311</v>
      </c>
    </row>
    <row r="102" spans="1:65" s="2" customFormat="1" ht="16.5" customHeight="1">
      <c r="A102" s="36"/>
      <c r="B102" s="37"/>
      <c r="C102" s="180" t="s">
        <v>282</v>
      </c>
      <c r="D102" s="180" t="s">
        <v>234</v>
      </c>
      <c r="E102" s="181" t="s">
        <v>3129</v>
      </c>
      <c r="F102" s="182" t="s">
        <v>3130</v>
      </c>
      <c r="G102" s="183" t="s">
        <v>2771</v>
      </c>
      <c r="H102" s="184">
        <v>18</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321</v>
      </c>
    </row>
    <row r="103" spans="1:65" s="2" customFormat="1" ht="16.5" customHeight="1">
      <c r="A103" s="36"/>
      <c r="B103" s="37"/>
      <c r="C103" s="180" t="s">
        <v>287</v>
      </c>
      <c r="D103" s="180" t="s">
        <v>234</v>
      </c>
      <c r="E103" s="181" t="s">
        <v>3131</v>
      </c>
      <c r="F103" s="182" t="s">
        <v>3132</v>
      </c>
      <c r="G103" s="183" t="s">
        <v>2771</v>
      </c>
      <c r="H103" s="184">
        <v>1</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331</v>
      </c>
    </row>
    <row r="104" spans="1:65" s="2" customFormat="1" ht="16.5" customHeight="1">
      <c r="A104" s="36"/>
      <c r="B104" s="37"/>
      <c r="C104" s="180" t="s">
        <v>294</v>
      </c>
      <c r="D104" s="180" t="s">
        <v>234</v>
      </c>
      <c r="E104" s="181" t="s">
        <v>3133</v>
      </c>
      <c r="F104" s="182" t="s">
        <v>3134</v>
      </c>
      <c r="G104" s="183" t="s">
        <v>2771</v>
      </c>
      <c r="H104" s="184">
        <v>6</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339</v>
      </c>
    </row>
    <row r="105" spans="1:65" s="2" customFormat="1" ht="16.5" customHeight="1">
      <c r="A105" s="36"/>
      <c r="B105" s="37"/>
      <c r="C105" s="180" t="s">
        <v>145</v>
      </c>
      <c r="D105" s="180" t="s">
        <v>234</v>
      </c>
      <c r="E105" s="181" t="s">
        <v>3135</v>
      </c>
      <c r="F105" s="182" t="s">
        <v>3136</v>
      </c>
      <c r="G105" s="183" t="s">
        <v>2771</v>
      </c>
      <c r="H105" s="184">
        <v>6</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1610</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353</v>
      </c>
    </row>
    <row r="106" spans="1:65" s="2" customFormat="1" ht="16.5" customHeight="1">
      <c r="A106" s="36"/>
      <c r="B106" s="37"/>
      <c r="C106" s="180" t="s">
        <v>154</v>
      </c>
      <c r="D106" s="180" t="s">
        <v>234</v>
      </c>
      <c r="E106" s="181" t="s">
        <v>3040</v>
      </c>
      <c r="F106" s="182" t="s">
        <v>3041</v>
      </c>
      <c r="G106" s="183" t="s">
        <v>2771</v>
      </c>
      <c r="H106" s="184">
        <v>1</v>
      </c>
      <c r="I106" s="185"/>
      <c r="J106" s="186">
        <f t="shared" si="0"/>
        <v>0</v>
      </c>
      <c r="K106" s="182" t="s">
        <v>19</v>
      </c>
      <c r="L106" s="41"/>
      <c r="M106" s="187" t="s">
        <v>19</v>
      </c>
      <c r="N106" s="188"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1610</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373</v>
      </c>
    </row>
    <row r="107" spans="1:65" s="2" customFormat="1" ht="16.5" customHeight="1">
      <c r="A107" s="36"/>
      <c r="B107" s="37"/>
      <c r="C107" s="247" t="s">
        <v>311</v>
      </c>
      <c r="D107" s="247" t="s">
        <v>638</v>
      </c>
      <c r="E107" s="248" t="s">
        <v>3137</v>
      </c>
      <c r="F107" s="249" t="s">
        <v>3138</v>
      </c>
      <c r="G107" s="250" t="s">
        <v>1291</v>
      </c>
      <c r="H107" s="251">
        <v>95</v>
      </c>
      <c r="I107" s="252"/>
      <c r="J107" s="253">
        <f t="shared" si="0"/>
        <v>0</v>
      </c>
      <c r="K107" s="249" t="s">
        <v>19</v>
      </c>
      <c r="L107" s="254"/>
      <c r="M107" s="255" t="s">
        <v>19</v>
      </c>
      <c r="N107" s="256"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3043</v>
      </c>
      <c r="AT107" s="191" t="s">
        <v>638</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384</v>
      </c>
    </row>
    <row r="108" spans="1:65" s="2" customFormat="1" ht="16.5" customHeight="1">
      <c r="A108" s="36"/>
      <c r="B108" s="37"/>
      <c r="C108" s="247" t="s">
        <v>316</v>
      </c>
      <c r="D108" s="247" t="s">
        <v>638</v>
      </c>
      <c r="E108" s="248" t="s">
        <v>3139</v>
      </c>
      <c r="F108" s="249" t="s">
        <v>3140</v>
      </c>
      <c r="G108" s="250" t="s">
        <v>1291</v>
      </c>
      <c r="H108" s="251">
        <v>11</v>
      </c>
      <c r="I108" s="252"/>
      <c r="J108" s="253">
        <f t="shared" si="0"/>
        <v>0</v>
      </c>
      <c r="K108" s="249" t="s">
        <v>19</v>
      </c>
      <c r="L108" s="254"/>
      <c r="M108" s="255" t="s">
        <v>19</v>
      </c>
      <c r="N108" s="256"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3043</v>
      </c>
      <c r="AT108" s="191" t="s">
        <v>638</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391</v>
      </c>
    </row>
    <row r="109" spans="1:65" s="2" customFormat="1" ht="37.9" customHeight="1">
      <c r="A109" s="36"/>
      <c r="B109" s="37"/>
      <c r="C109" s="247" t="s">
        <v>321</v>
      </c>
      <c r="D109" s="247" t="s">
        <v>638</v>
      </c>
      <c r="E109" s="248" t="s">
        <v>3141</v>
      </c>
      <c r="F109" s="249" t="s">
        <v>3142</v>
      </c>
      <c r="G109" s="250" t="s">
        <v>2771</v>
      </c>
      <c r="H109" s="251">
        <v>4</v>
      </c>
      <c r="I109" s="252"/>
      <c r="J109" s="253">
        <f t="shared" si="0"/>
        <v>0</v>
      </c>
      <c r="K109" s="249" t="s">
        <v>19</v>
      </c>
      <c r="L109" s="254"/>
      <c r="M109" s="255" t="s">
        <v>19</v>
      </c>
      <c r="N109" s="256"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3043</v>
      </c>
      <c r="AT109" s="191" t="s">
        <v>638</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401</v>
      </c>
    </row>
    <row r="110" spans="1:65" s="2" customFormat="1" ht="37.9" customHeight="1">
      <c r="A110" s="36"/>
      <c r="B110" s="37"/>
      <c r="C110" s="247" t="s">
        <v>8</v>
      </c>
      <c r="D110" s="247" t="s">
        <v>638</v>
      </c>
      <c r="E110" s="248" t="s">
        <v>3143</v>
      </c>
      <c r="F110" s="249" t="s">
        <v>3144</v>
      </c>
      <c r="G110" s="250" t="s">
        <v>2771</v>
      </c>
      <c r="H110" s="251">
        <v>4</v>
      </c>
      <c r="I110" s="252"/>
      <c r="J110" s="253">
        <f t="shared" si="0"/>
        <v>0</v>
      </c>
      <c r="K110" s="249" t="s">
        <v>19</v>
      </c>
      <c r="L110" s="254"/>
      <c r="M110" s="255" t="s">
        <v>19</v>
      </c>
      <c r="N110" s="256"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3043</v>
      </c>
      <c r="AT110" s="191" t="s">
        <v>638</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412</v>
      </c>
    </row>
    <row r="111" spans="1:65" s="2" customFormat="1" ht="37.9" customHeight="1">
      <c r="A111" s="36"/>
      <c r="B111" s="37"/>
      <c r="C111" s="247" t="s">
        <v>331</v>
      </c>
      <c r="D111" s="247" t="s">
        <v>638</v>
      </c>
      <c r="E111" s="248" t="s">
        <v>3145</v>
      </c>
      <c r="F111" s="249" t="s">
        <v>3146</v>
      </c>
      <c r="G111" s="250" t="s">
        <v>2771</v>
      </c>
      <c r="H111" s="251">
        <v>12</v>
      </c>
      <c r="I111" s="252"/>
      <c r="J111" s="253">
        <f t="shared" si="0"/>
        <v>0</v>
      </c>
      <c r="K111" s="249" t="s">
        <v>19</v>
      </c>
      <c r="L111" s="254"/>
      <c r="M111" s="255" t="s">
        <v>19</v>
      </c>
      <c r="N111" s="256"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3043</v>
      </c>
      <c r="AT111" s="191" t="s">
        <v>638</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423</v>
      </c>
    </row>
    <row r="112" spans="1:65" s="2" customFormat="1" ht="21.75" customHeight="1">
      <c r="A112" s="36"/>
      <c r="B112" s="37"/>
      <c r="C112" s="247" t="s">
        <v>335</v>
      </c>
      <c r="D112" s="247" t="s">
        <v>638</v>
      </c>
      <c r="E112" s="248" t="s">
        <v>3147</v>
      </c>
      <c r="F112" s="249" t="s">
        <v>3148</v>
      </c>
      <c r="G112" s="250" t="s">
        <v>2771</v>
      </c>
      <c r="H112" s="251">
        <v>12</v>
      </c>
      <c r="I112" s="252"/>
      <c r="J112" s="253">
        <f t="shared" si="0"/>
        <v>0</v>
      </c>
      <c r="K112" s="249" t="s">
        <v>19</v>
      </c>
      <c r="L112" s="254"/>
      <c r="M112" s="255" t="s">
        <v>19</v>
      </c>
      <c r="N112" s="256"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3043</v>
      </c>
      <c r="AT112" s="191" t="s">
        <v>638</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434</v>
      </c>
    </row>
    <row r="113" spans="1:65" s="2" customFormat="1" ht="33" customHeight="1">
      <c r="A113" s="36"/>
      <c r="B113" s="37"/>
      <c r="C113" s="247" t="s">
        <v>339</v>
      </c>
      <c r="D113" s="247" t="s">
        <v>638</v>
      </c>
      <c r="E113" s="248" t="s">
        <v>3149</v>
      </c>
      <c r="F113" s="249" t="s">
        <v>3150</v>
      </c>
      <c r="G113" s="250" t="s">
        <v>2771</v>
      </c>
      <c r="H113" s="251">
        <v>110</v>
      </c>
      <c r="I113" s="252"/>
      <c r="J113" s="253">
        <f t="shared" si="0"/>
        <v>0</v>
      </c>
      <c r="K113" s="249" t="s">
        <v>19</v>
      </c>
      <c r="L113" s="254"/>
      <c r="M113" s="255" t="s">
        <v>19</v>
      </c>
      <c r="N113" s="256"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3043</v>
      </c>
      <c r="AT113" s="191" t="s">
        <v>638</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825</v>
      </c>
    </row>
    <row r="114" spans="1:65" s="2" customFormat="1" ht="24.2" customHeight="1">
      <c r="A114" s="36"/>
      <c r="B114" s="37"/>
      <c r="C114" s="247" t="s">
        <v>347</v>
      </c>
      <c r="D114" s="247" t="s">
        <v>638</v>
      </c>
      <c r="E114" s="248" t="s">
        <v>3151</v>
      </c>
      <c r="F114" s="249" t="s">
        <v>3152</v>
      </c>
      <c r="G114" s="250" t="s">
        <v>2771</v>
      </c>
      <c r="H114" s="251">
        <v>110</v>
      </c>
      <c r="I114" s="252"/>
      <c r="J114" s="253">
        <f t="shared" si="0"/>
        <v>0</v>
      </c>
      <c r="K114" s="249" t="s">
        <v>19</v>
      </c>
      <c r="L114" s="254"/>
      <c r="M114" s="255" t="s">
        <v>19</v>
      </c>
      <c r="N114" s="256"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3043</v>
      </c>
      <c r="AT114" s="191" t="s">
        <v>638</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839</v>
      </c>
    </row>
    <row r="115" spans="1:65" s="2" customFormat="1" ht="16.5" customHeight="1">
      <c r="A115" s="36"/>
      <c r="B115" s="37"/>
      <c r="C115" s="247" t="s">
        <v>353</v>
      </c>
      <c r="D115" s="247" t="s">
        <v>638</v>
      </c>
      <c r="E115" s="248" t="s">
        <v>3153</v>
      </c>
      <c r="F115" s="249" t="s">
        <v>3154</v>
      </c>
      <c r="G115" s="250" t="s">
        <v>2771</v>
      </c>
      <c r="H115" s="251">
        <v>1</v>
      </c>
      <c r="I115" s="252"/>
      <c r="J115" s="253">
        <f t="shared" si="0"/>
        <v>0</v>
      </c>
      <c r="K115" s="249" t="s">
        <v>19</v>
      </c>
      <c r="L115" s="254"/>
      <c r="M115" s="255" t="s">
        <v>19</v>
      </c>
      <c r="N115" s="256"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3043</v>
      </c>
      <c r="AT115" s="191" t="s">
        <v>638</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849</v>
      </c>
    </row>
    <row r="116" spans="1:65" s="2" customFormat="1" ht="16.5" customHeight="1">
      <c r="A116" s="36"/>
      <c r="B116" s="37"/>
      <c r="C116" s="247" t="s">
        <v>7</v>
      </c>
      <c r="D116" s="247" t="s">
        <v>638</v>
      </c>
      <c r="E116" s="248" t="s">
        <v>3155</v>
      </c>
      <c r="F116" s="249" t="s">
        <v>3156</v>
      </c>
      <c r="G116" s="250" t="s">
        <v>2771</v>
      </c>
      <c r="H116" s="251">
        <v>1</v>
      </c>
      <c r="I116" s="252"/>
      <c r="J116" s="253">
        <f t="shared" si="0"/>
        <v>0</v>
      </c>
      <c r="K116" s="249" t="s">
        <v>19</v>
      </c>
      <c r="L116" s="254"/>
      <c r="M116" s="255" t="s">
        <v>19</v>
      </c>
      <c r="N116" s="256" t="s">
        <v>40</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3043</v>
      </c>
      <c r="AT116" s="191" t="s">
        <v>638</v>
      </c>
      <c r="AU116" s="191" t="s">
        <v>78</v>
      </c>
      <c r="AY116" s="19" t="s">
        <v>231</v>
      </c>
      <c r="BE116" s="192">
        <f t="shared" si="4"/>
        <v>0</v>
      </c>
      <c r="BF116" s="192">
        <f t="shared" si="5"/>
        <v>0</v>
      </c>
      <c r="BG116" s="192">
        <f t="shared" si="6"/>
        <v>0</v>
      </c>
      <c r="BH116" s="192">
        <f t="shared" si="7"/>
        <v>0</v>
      </c>
      <c r="BI116" s="192">
        <f t="shared" si="8"/>
        <v>0</v>
      </c>
      <c r="BJ116" s="19" t="s">
        <v>76</v>
      </c>
      <c r="BK116" s="192">
        <f t="shared" si="9"/>
        <v>0</v>
      </c>
      <c r="BL116" s="19" t="s">
        <v>1610</v>
      </c>
      <c r="BM116" s="191" t="s">
        <v>862</v>
      </c>
    </row>
    <row r="117" spans="1:65" s="2" customFormat="1" ht="24.2" customHeight="1">
      <c r="A117" s="36"/>
      <c r="B117" s="37"/>
      <c r="C117" s="247" t="s">
        <v>373</v>
      </c>
      <c r="D117" s="247" t="s">
        <v>638</v>
      </c>
      <c r="E117" s="248" t="s">
        <v>3157</v>
      </c>
      <c r="F117" s="249" t="s">
        <v>3158</v>
      </c>
      <c r="G117" s="250" t="s">
        <v>342</v>
      </c>
      <c r="H117" s="251">
        <v>110</v>
      </c>
      <c r="I117" s="252"/>
      <c r="J117" s="253">
        <f t="shared" si="0"/>
        <v>0</v>
      </c>
      <c r="K117" s="249" t="s">
        <v>19</v>
      </c>
      <c r="L117" s="254"/>
      <c r="M117" s="255" t="s">
        <v>19</v>
      </c>
      <c r="N117" s="256" t="s">
        <v>40</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3043</v>
      </c>
      <c r="AT117" s="191" t="s">
        <v>638</v>
      </c>
      <c r="AU117" s="191" t="s">
        <v>78</v>
      </c>
      <c r="AY117" s="19" t="s">
        <v>231</v>
      </c>
      <c r="BE117" s="192">
        <f t="shared" si="4"/>
        <v>0</v>
      </c>
      <c r="BF117" s="192">
        <f t="shared" si="5"/>
        <v>0</v>
      </c>
      <c r="BG117" s="192">
        <f t="shared" si="6"/>
        <v>0</v>
      </c>
      <c r="BH117" s="192">
        <f t="shared" si="7"/>
        <v>0</v>
      </c>
      <c r="BI117" s="192">
        <f t="shared" si="8"/>
        <v>0</v>
      </c>
      <c r="BJ117" s="19" t="s">
        <v>76</v>
      </c>
      <c r="BK117" s="192">
        <f t="shared" si="9"/>
        <v>0</v>
      </c>
      <c r="BL117" s="19" t="s">
        <v>1610</v>
      </c>
      <c r="BM117" s="191" t="s">
        <v>881</v>
      </c>
    </row>
    <row r="118" spans="1:65" s="2" customFormat="1" ht="33" customHeight="1">
      <c r="A118" s="36"/>
      <c r="B118" s="37"/>
      <c r="C118" s="247" t="s">
        <v>380</v>
      </c>
      <c r="D118" s="247" t="s">
        <v>638</v>
      </c>
      <c r="E118" s="248" t="s">
        <v>3159</v>
      </c>
      <c r="F118" s="249" t="s">
        <v>3160</v>
      </c>
      <c r="G118" s="250" t="s">
        <v>2771</v>
      </c>
      <c r="H118" s="251">
        <v>4</v>
      </c>
      <c r="I118" s="252"/>
      <c r="J118" s="253">
        <f t="shared" si="0"/>
        <v>0</v>
      </c>
      <c r="K118" s="249" t="s">
        <v>19</v>
      </c>
      <c r="L118" s="254"/>
      <c r="M118" s="255" t="s">
        <v>19</v>
      </c>
      <c r="N118" s="256" t="s">
        <v>40</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3043</v>
      </c>
      <c r="AT118" s="191" t="s">
        <v>638</v>
      </c>
      <c r="AU118" s="191" t="s">
        <v>78</v>
      </c>
      <c r="AY118" s="19" t="s">
        <v>231</v>
      </c>
      <c r="BE118" s="192">
        <f t="shared" si="4"/>
        <v>0</v>
      </c>
      <c r="BF118" s="192">
        <f t="shared" si="5"/>
        <v>0</v>
      </c>
      <c r="BG118" s="192">
        <f t="shared" si="6"/>
        <v>0</v>
      </c>
      <c r="BH118" s="192">
        <f t="shared" si="7"/>
        <v>0</v>
      </c>
      <c r="BI118" s="192">
        <f t="shared" si="8"/>
        <v>0</v>
      </c>
      <c r="BJ118" s="19" t="s">
        <v>76</v>
      </c>
      <c r="BK118" s="192">
        <f t="shared" si="9"/>
        <v>0</v>
      </c>
      <c r="BL118" s="19" t="s">
        <v>1610</v>
      </c>
      <c r="BM118" s="191" t="s">
        <v>892</v>
      </c>
    </row>
    <row r="119" spans="1:65" s="2" customFormat="1" ht="16.5" customHeight="1">
      <c r="A119" s="36"/>
      <c r="B119" s="37"/>
      <c r="C119" s="247" t="s">
        <v>384</v>
      </c>
      <c r="D119" s="247" t="s">
        <v>638</v>
      </c>
      <c r="E119" s="248" t="s">
        <v>3161</v>
      </c>
      <c r="F119" s="249" t="s">
        <v>3134</v>
      </c>
      <c r="G119" s="250" t="s">
        <v>2771</v>
      </c>
      <c r="H119" s="251">
        <v>6</v>
      </c>
      <c r="I119" s="252"/>
      <c r="J119" s="253">
        <f t="shared" si="0"/>
        <v>0</v>
      </c>
      <c r="K119" s="249" t="s">
        <v>19</v>
      </c>
      <c r="L119" s="254"/>
      <c r="M119" s="255" t="s">
        <v>19</v>
      </c>
      <c r="N119" s="256" t="s">
        <v>40</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3043</v>
      </c>
      <c r="AT119" s="191" t="s">
        <v>638</v>
      </c>
      <c r="AU119" s="191" t="s">
        <v>78</v>
      </c>
      <c r="AY119" s="19" t="s">
        <v>231</v>
      </c>
      <c r="BE119" s="192">
        <f t="shared" si="4"/>
        <v>0</v>
      </c>
      <c r="BF119" s="192">
        <f t="shared" si="5"/>
        <v>0</v>
      </c>
      <c r="BG119" s="192">
        <f t="shared" si="6"/>
        <v>0</v>
      </c>
      <c r="BH119" s="192">
        <f t="shared" si="7"/>
        <v>0</v>
      </c>
      <c r="BI119" s="192">
        <f t="shared" si="8"/>
        <v>0</v>
      </c>
      <c r="BJ119" s="19" t="s">
        <v>76</v>
      </c>
      <c r="BK119" s="192">
        <f t="shared" si="9"/>
        <v>0</v>
      </c>
      <c r="BL119" s="19" t="s">
        <v>1610</v>
      </c>
      <c r="BM119" s="191" t="s">
        <v>903</v>
      </c>
    </row>
    <row r="120" spans="1:65" s="2" customFormat="1" ht="33" customHeight="1">
      <c r="A120" s="36"/>
      <c r="B120" s="37"/>
      <c r="C120" s="247" t="s">
        <v>378</v>
      </c>
      <c r="D120" s="247" t="s">
        <v>638</v>
      </c>
      <c r="E120" s="248" t="s">
        <v>3162</v>
      </c>
      <c r="F120" s="249" t="s">
        <v>3163</v>
      </c>
      <c r="G120" s="250" t="s">
        <v>2771</v>
      </c>
      <c r="H120" s="251">
        <v>20</v>
      </c>
      <c r="I120" s="252"/>
      <c r="J120" s="253">
        <f t="shared" si="0"/>
        <v>0</v>
      </c>
      <c r="K120" s="249" t="s">
        <v>19</v>
      </c>
      <c r="L120" s="254"/>
      <c r="M120" s="255" t="s">
        <v>19</v>
      </c>
      <c r="N120" s="256" t="s">
        <v>40</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3043</v>
      </c>
      <c r="AT120" s="191" t="s">
        <v>638</v>
      </c>
      <c r="AU120" s="191" t="s">
        <v>78</v>
      </c>
      <c r="AY120" s="19" t="s">
        <v>231</v>
      </c>
      <c r="BE120" s="192">
        <f t="shared" si="4"/>
        <v>0</v>
      </c>
      <c r="BF120" s="192">
        <f t="shared" si="5"/>
        <v>0</v>
      </c>
      <c r="BG120" s="192">
        <f t="shared" si="6"/>
        <v>0</v>
      </c>
      <c r="BH120" s="192">
        <f t="shared" si="7"/>
        <v>0</v>
      </c>
      <c r="BI120" s="192">
        <f t="shared" si="8"/>
        <v>0</v>
      </c>
      <c r="BJ120" s="19" t="s">
        <v>76</v>
      </c>
      <c r="BK120" s="192">
        <f t="shared" si="9"/>
        <v>0</v>
      </c>
      <c r="BL120" s="19" t="s">
        <v>1610</v>
      </c>
      <c r="BM120" s="191" t="s">
        <v>915</v>
      </c>
    </row>
    <row r="121" spans="1:65" s="2" customFormat="1" ht="21.75" customHeight="1">
      <c r="A121" s="36"/>
      <c r="B121" s="37"/>
      <c r="C121" s="247" t="s">
        <v>391</v>
      </c>
      <c r="D121" s="247" t="s">
        <v>638</v>
      </c>
      <c r="E121" s="248" t="s">
        <v>3164</v>
      </c>
      <c r="F121" s="249" t="s">
        <v>3165</v>
      </c>
      <c r="G121" s="250" t="s">
        <v>2771</v>
      </c>
      <c r="H121" s="251">
        <v>6</v>
      </c>
      <c r="I121" s="252"/>
      <c r="J121" s="253">
        <f t="shared" si="0"/>
        <v>0</v>
      </c>
      <c r="K121" s="249" t="s">
        <v>19</v>
      </c>
      <c r="L121" s="254"/>
      <c r="M121" s="255" t="s">
        <v>19</v>
      </c>
      <c r="N121" s="256" t="s">
        <v>40</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3043</v>
      </c>
      <c r="AT121" s="191" t="s">
        <v>638</v>
      </c>
      <c r="AU121" s="191" t="s">
        <v>78</v>
      </c>
      <c r="AY121" s="19" t="s">
        <v>231</v>
      </c>
      <c r="BE121" s="192">
        <f t="shared" si="4"/>
        <v>0</v>
      </c>
      <c r="BF121" s="192">
        <f t="shared" si="5"/>
        <v>0</v>
      </c>
      <c r="BG121" s="192">
        <f t="shared" si="6"/>
        <v>0</v>
      </c>
      <c r="BH121" s="192">
        <f t="shared" si="7"/>
        <v>0</v>
      </c>
      <c r="BI121" s="192">
        <f t="shared" si="8"/>
        <v>0</v>
      </c>
      <c r="BJ121" s="19" t="s">
        <v>76</v>
      </c>
      <c r="BK121" s="192">
        <f t="shared" si="9"/>
        <v>0</v>
      </c>
      <c r="BL121" s="19" t="s">
        <v>1610</v>
      </c>
      <c r="BM121" s="191" t="s">
        <v>372</v>
      </c>
    </row>
    <row r="122" spans="1:65" s="2" customFormat="1" ht="16.5" customHeight="1">
      <c r="A122" s="36"/>
      <c r="B122" s="37"/>
      <c r="C122" s="247" t="s">
        <v>395</v>
      </c>
      <c r="D122" s="247" t="s">
        <v>638</v>
      </c>
      <c r="E122" s="248" t="s">
        <v>3166</v>
      </c>
      <c r="F122" s="249" t="s">
        <v>3167</v>
      </c>
      <c r="G122" s="250" t="s">
        <v>2771</v>
      </c>
      <c r="H122" s="251">
        <v>20</v>
      </c>
      <c r="I122" s="252"/>
      <c r="J122" s="253">
        <f t="shared" si="0"/>
        <v>0</v>
      </c>
      <c r="K122" s="249" t="s">
        <v>19</v>
      </c>
      <c r="L122" s="254"/>
      <c r="M122" s="255" t="s">
        <v>19</v>
      </c>
      <c r="N122" s="256" t="s">
        <v>40</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3043</v>
      </c>
      <c r="AT122" s="191" t="s">
        <v>638</v>
      </c>
      <c r="AU122" s="191" t="s">
        <v>78</v>
      </c>
      <c r="AY122" s="19" t="s">
        <v>231</v>
      </c>
      <c r="BE122" s="192">
        <f t="shared" si="4"/>
        <v>0</v>
      </c>
      <c r="BF122" s="192">
        <f t="shared" si="5"/>
        <v>0</v>
      </c>
      <c r="BG122" s="192">
        <f t="shared" si="6"/>
        <v>0</v>
      </c>
      <c r="BH122" s="192">
        <f t="shared" si="7"/>
        <v>0</v>
      </c>
      <c r="BI122" s="192">
        <f t="shared" si="8"/>
        <v>0</v>
      </c>
      <c r="BJ122" s="19" t="s">
        <v>76</v>
      </c>
      <c r="BK122" s="192">
        <f t="shared" si="9"/>
        <v>0</v>
      </c>
      <c r="BL122" s="19" t="s">
        <v>1610</v>
      </c>
      <c r="BM122" s="191" t="s">
        <v>941</v>
      </c>
    </row>
    <row r="123" spans="1:65" s="2" customFormat="1" ht="16.5" customHeight="1">
      <c r="A123" s="36"/>
      <c r="B123" s="37"/>
      <c r="C123" s="247" t="s">
        <v>401</v>
      </c>
      <c r="D123" s="247" t="s">
        <v>638</v>
      </c>
      <c r="E123" s="248" t="s">
        <v>3168</v>
      </c>
      <c r="F123" s="249" t="s">
        <v>3169</v>
      </c>
      <c r="G123" s="250" t="s">
        <v>2771</v>
      </c>
      <c r="H123" s="251">
        <v>6</v>
      </c>
      <c r="I123" s="252"/>
      <c r="J123" s="253">
        <f t="shared" si="0"/>
        <v>0</v>
      </c>
      <c r="K123" s="249" t="s">
        <v>19</v>
      </c>
      <c r="L123" s="254"/>
      <c r="M123" s="255" t="s">
        <v>19</v>
      </c>
      <c r="N123" s="256" t="s">
        <v>40</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3043</v>
      </c>
      <c r="AT123" s="191" t="s">
        <v>638</v>
      </c>
      <c r="AU123" s="191" t="s">
        <v>78</v>
      </c>
      <c r="AY123" s="19" t="s">
        <v>231</v>
      </c>
      <c r="BE123" s="192">
        <f t="shared" si="4"/>
        <v>0</v>
      </c>
      <c r="BF123" s="192">
        <f t="shared" si="5"/>
        <v>0</v>
      </c>
      <c r="BG123" s="192">
        <f t="shared" si="6"/>
        <v>0</v>
      </c>
      <c r="BH123" s="192">
        <f t="shared" si="7"/>
        <v>0</v>
      </c>
      <c r="BI123" s="192">
        <f t="shared" si="8"/>
        <v>0</v>
      </c>
      <c r="BJ123" s="19" t="s">
        <v>76</v>
      </c>
      <c r="BK123" s="192">
        <f t="shared" si="9"/>
        <v>0</v>
      </c>
      <c r="BL123" s="19" t="s">
        <v>1610</v>
      </c>
      <c r="BM123" s="191" t="s">
        <v>959</v>
      </c>
    </row>
    <row r="124" spans="1:65" s="2" customFormat="1" ht="16.5" customHeight="1">
      <c r="A124" s="36"/>
      <c r="B124" s="37"/>
      <c r="C124" s="247" t="s">
        <v>407</v>
      </c>
      <c r="D124" s="247" t="s">
        <v>638</v>
      </c>
      <c r="E124" s="248" t="s">
        <v>3170</v>
      </c>
      <c r="F124" s="249" t="s">
        <v>3171</v>
      </c>
      <c r="G124" s="250" t="s">
        <v>2771</v>
      </c>
      <c r="H124" s="251">
        <v>6</v>
      </c>
      <c r="I124" s="252"/>
      <c r="J124" s="253">
        <f t="shared" si="0"/>
        <v>0</v>
      </c>
      <c r="K124" s="249" t="s">
        <v>19</v>
      </c>
      <c r="L124" s="254"/>
      <c r="M124" s="255" t="s">
        <v>19</v>
      </c>
      <c r="N124" s="256" t="s">
        <v>40</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3043</v>
      </c>
      <c r="AT124" s="191" t="s">
        <v>638</v>
      </c>
      <c r="AU124" s="191" t="s">
        <v>78</v>
      </c>
      <c r="AY124" s="19" t="s">
        <v>231</v>
      </c>
      <c r="BE124" s="192">
        <f t="shared" si="4"/>
        <v>0</v>
      </c>
      <c r="BF124" s="192">
        <f t="shared" si="5"/>
        <v>0</v>
      </c>
      <c r="BG124" s="192">
        <f t="shared" si="6"/>
        <v>0</v>
      </c>
      <c r="BH124" s="192">
        <f t="shared" si="7"/>
        <v>0</v>
      </c>
      <c r="BI124" s="192">
        <f t="shared" si="8"/>
        <v>0</v>
      </c>
      <c r="BJ124" s="19" t="s">
        <v>76</v>
      </c>
      <c r="BK124" s="192">
        <f t="shared" si="9"/>
        <v>0</v>
      </c>
      <c r="BL124" s="19" t="s">
        <v>1610</v>
      </c>
      <c r="BM124" s="191" t="s">
        <v>973</v>
      </c>
    </row>
    <row r="125" spans="1:65" s="2" customFormat="1" ht="16.5" customHeight="1">
      <c r="A125" s="36"/>
      <c r="B125" s="37"/>
      <c r="C125" s="247" t="s">
        <v>412</v>
      </c>
      <c r="D125" s="247" t="s">
        <v>638</v>
      </c>
      <c r="E125" s="248" t="s">
        <v>3172</v>
      </c>
      <c r="F125" s="249" t="s">
        <v>3173</v>
      </c>
      <c r="G125" s="250" t="s">
        <v>2771</v>
      </c>
      <c r="H125" s="251">
        <v>6</v>
      </c>
      <c r="I125" s="252"/>
      <c r="J125" s="253">
        <f t="shared" si="0"/>
        <v>0</v>
      </c>
      <c r="K125" s="249" t="s">
        <v>19</v>
      </c>
      <c r="L125" s="254"/>
      <c r="M125" s="267" t="s">
        <v>19</v>
      </c>
      <c r="N125" s="268" t="s">
        <v>40</v>
      </c>
      <c r="O125" s="259"/>
      <c r="P125" s="263">
        <f t="shared" si="1"/>
        <v>0</v>
      </c>
      <c r="Q125" s="263">
        <v>0</v>
      </c>
      <c r="R125" s="263">
        <f t="shared" si="2"/>
        <v>0</v>
      </c>
      <c r="S125" s="263">
        <v>0</v>
      </c>
      <c r="T125" s="264">
        <f t="shared" si="3"/>
        <v>0</v>
      </c>
      <c r="U125" s="36"/>
      <c r="V125" s="36"/>
      <c r="W125" s="36"/>
      <c r="X125" s="36"/>
      <c r="Y125" s="36"/>
      <c r="Z125" s="36"/>
      <c r="AA125" s="36"/>
      <c r="AB125" s="36"/>
      <c r="AC125" s="36"/>
      <c r="AD125" s="36"/>
      <c r="AE125" s="36"/>
      <c r="AR125" s="191" t="s">
        <v>3043</v>
      </c>
      <c r="AT125" s="191" t="s">
        <v>638</v>
      </c>
      <c r="AU125" s="191" t="s">
        <v>78</v>
      </c>
      <c r="AY125" s="19" t="s">
        <v>231</v>
      </c>
      <c r="BE125" s="192">
        <f t="shared" si="4"/>
        <v>0</v>
      </c>
      <c r="BF125" s="192">
        <f t="shared" si="5"/>
        <v>0</v>
      </c>
      <c r="BG125" s="192">
        <f t="shared" si="6"/>
        <v>0</v>
      </c>
      <c r="BH125" s="192">
        <f t="shared" si="7"/>
        <v>0</v>
      </c>
      <c r="BI125" s="192">
        <f t="shared" si="8"/>
        <v>0</v>
      </c>
      <c r="BJ125" s="19" t="s">
        <v>76</v>
      </c>
      <c r="BK125" s="192">
        <f t="shared" si="9"/>
        <v>0</v>
      </c>
      <c r="BL125" s="19" t="s">
        <v>1610</v>
      </c>
      <c r="BM125" s="191" t="s">
        <v>983</v>
      </c>
    </row>
    <row r="126" spans="1:65" s="2" customFormat="1" ht="6.95" customHeight="1">
      <c r="A126" s="36"/>
      <c r="B126" s="49"/>
      <c r="C126" s="50"/>
      <c r="D126" s="50"/>
      <c r="E126" s="50"/>
      <c r="F126" s="50"/>
      <c r="G126" s="50"/>
      <c r="H126" s="50"/>
      <c r="I126" s="50"/>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t5O7hDMVNrqjyShRNtIjdfI11yoouBMTfXARjKQdx4qRaQ2OFRGG2I6bFBkxldswuWi6Rs2lClCRUMe9Zhy9iw==" saltValue="ygoxxutbEVPt/bgx0n7RqBhBzR5RCovtXis2SOz7onxjqwGkctMG/S4ROd4EN2mTYxfhyyCpK5/1/Q2Na1M8lg==" spinCount="100000" sheet="1" objects="1" scenarios="1" formatColumns="0" formatRows="0" autoFilter="0"/>
  <autoFilter ref="C92:K12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129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ht="12.75">
      <c r="B8" s="22"/>
      <c r="D8" s="114" t="s">
        <v>200</v>
      </c>
      <c r="L8" s="22"/>
    </row>
    <row r="9" spans="1:46" s="1" customFormat="1" ht="16.5" customHeight="1">
      <c r="B9" s="22"/>
      <c r="E9" s="411" t="s">
        <v>1229</v>
      </c>
      <c r="F9" s="385"/>
      <c r="G9" s="385"/>
      <c r="H9" s="385"/>
      <c r="L9" s="22"/>
    </row>
    <row r="10" spans="1:46" s="1" customFormat="1" ht="12" customHeight="1">
      <c r="B10" s="22"/>
      <c r="D10" s="114" t="s">
        <v>202</v>
      </c>
      <c r="L10" s="22"/>
    </row>
    <row r="11" spans="1:46" s="2" customFormat="1" ht="16.5" customHeight="1">
      <c r="A11" s="36"/>
      <c r="B11" s="41"/>
      <c r="C11" s="36"/>
      <c r="D11" s="36"/>
      <c r="E11" s="421" t="s">
        <v>2896</v>
      </c>
      <c r="F11" s="413"/>
      <c r="G11" s="413"/>
      <c r="H11" s="413"/>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2897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4" t="s">
        <v>3174</v>
      </c>
      <c r="F13" s="413"/>
      <c r="G13" s="413"/>
      <c r="H13" s="413"/>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28. 5. 2021</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 xml:space="preserve"> </v>
      </c>
      <c r="F19" s="36"/>
      <c r="G19" s="36"/>
      <c r="H19" s="36"/>
      <c r="I19" s="114" t="s">
        <v>27</v>
      </c>
      <c r="J19" s="105" t="str">
        <f>IF('Rekapitulace stavby'!AN11="","",'Rekapitulace stavby'!AN11)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14" t="s">
        <v>27</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stavby'!AN16="","",'Rekapitulace stavby'!AN16)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 xml:space="preserve"> </v>
      </c>
      <c r="F25" s="36"/>
      <c r="G25" s="36"/>
      <c r="H25" s="36"/>
      <c r="I25" s="114" t="s">
        <v>27</v>
      </c>
      <c r="J25" s="105" t="str">
        <f>IF('Rekapitulace stavby'!AN17="","",'Rekapitulace stavby'!AN17)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stavby'!AN19="","",'Rekapitulace stavby'!AN19)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 xml:space="preserve"> </v>
      </c>
      <c r="F28" s="36"/>
      <c r="G28" s="36"/>
      <c r="H28" s="36"/>
      <c r="I28" s="114" t="s">
        <v>27</v>
      </c>
      <c r="J28" s="105" t="str">
        <f>IF('Rekapitulace stavby'!AN20="","",'Rekapitulace stavby'!AN20)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7" t="s">
        <v>19</v>
      </c>
      <c r="F31" s="417"/>
      <c r="G31" s="417"/>
      <c r="H31" s="417"/>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ROUND((SUM(BE95:BE135)),  2)</f>
        <v>0</v>
      </c>
      <c r="G37" s="36"/>
      <c r="H37" s="36"/>
      <c r="I37" s="126">
        <v>0.21</v>
      </c>
      <c r="J37" s="125">
        <f>ROUND(((SUM(BE95:BE135))*I37),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ROUND((SUM(BF95:BF135)),  2)</f>
        <v>0</v>
      </c>
      <c r="G38" s="36"/>
      <c r="H38" s="36"/>
      <c r="I38" s="126">
        <v>0.15</v>
      </c>
      <c r="J38" s="125">
        <f>ROUND(((SUM(BF95:BF135))*I38),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ROUND((SUM(BG95:BG135)),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ROUND((SUM(BH95:BH135)),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ROUND((SUM(BI95:BI135)),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8" t="str">
        <f>E7</f>
        <v>Park na Moravském náměstí v Brně</v>
      </c>
      <c r="F52" s="419"/>
      <c r="G52" s="419"/>
      <c r="H52" s="419"/>
      <c r="I52" s="38"/>
      <c r="J52" s="38"/>
      <c r="K52" s="38"/>
      <c r="L52" s="115"/>
      <c r="S52" s="36"/>
      <c r="T52" s="36"/>
      <c r="U52" s="36"/>
      <c r="V52" s="36"/>
      <c r="W52" s="36"/>
      <c r="X52" s="36"/>
      <c r="Y52" s="36"/>
      <c r="Z52" s="36"/>
      <c r="AA52" s="36"/>
      <c r="AB52" s="36"/>
      <c r="AC52" s="36"/>
      <c r="AD52" s="36"/>
      <c r="AE52" s="36"/>
    </row>
    <row r="53" spans="1:31" s="1" customFormat="1" ht="12" customHeight="1">
      <c r="B53" s="23"/>
      <c r="C53" s="31" t="s">
        <v>200</v>
      </c>
      <c r="D53" s="24"/>
      <c r="E53" s="24"/>
      <c r="F53" s="24"/>
      <c r="G53" s="24"/>
      <c r="H53" s="24"/>
      <c r="I53" s="24"/>
      <c r="J53" s="24"/>
      <c r="K53" s="24"/>
      <c r="L53" s="22"/>
    </row>
    <row r="54" spans="1:31" s="1" customFormat="1" ht="16.5" customHeight="1">
      <c r="B54" s="23"/>
      <c r="C54" s="24"/>
      <c r="D54" s="24"/>
      <c r="E54" s="418" t="s">
        <v>1229</v>
      </c>
      <c r="F54" s="369"/>
      <c r="G54" s="369"/>
      <c r="H54" s="369"/>
      <c r="I54" s="24"/>
      <c r="J54" s="24"/>
      <c r="K54" s="24"/>
      <c r="L54" s="22"/>
    </row>
    <row r="55" spans="1:31" s="1" customFormat="1" ht="12" customHeight="1">
      <c r="B55" s="23"/>
      <c r="C55" s="31" t="s">
        <v>202</v>
      </c>
      <c r="D55" s="24"/>
      <c r="E55" s="24"/>
      <c r="F55" s="24"/>
      <c r="G55" s="24"/>
      <c r="H55" s="24"/>
      <c r="I55" s="24"/>
      <c r="J55" s="24"/>
      <c r="K55" s="24"/>
      <c r="L55" s="22"/>
    </row>
    <row r="56" spans="1:31" s="2" customFormat="1" ht="16.5" customHeight="1">
      <c r="A56" s="36"/>
      <c r="B56" s="37"/>
      <c r="C56" s="38"/>
      <c r="D56" s="38"/>
      <c r="E56" s="422" t="s">
        <v>2896</v>
      </c>
      <c r="F56" s="420"/>
      <c r="G56" s="420"/>
      <c r="H56" s="42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2897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2" t="str">
        <f>E13</f>
        <v>06.5.4 - Rozváděče</v>
      </c>
      <c r="F58" s="420"/>
      <c r="G58" s="420"/>
      <c r="H58" s="42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28. 5. 2021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205</v>
      </c>
      <c r="D65" s="139"/>
      <c r="E65" s="139"/>
      <c r="F65" s="139"/>
      <c r="G65" s="139"/>
      <c r="H65" s="139"/>
      <c r="I65" s="139"/>
      <c r="J65" s="140" t="s">
        <v>206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207</v>
      </c>
    </row>
    <row r="68" spans="1:47" s="9" customFormat="1" ht="24.95" customHeight="1">
      <c r="B68" s="142"/>
      <c r="C68" s="143"/>
      <c r="D68" s="144" t="s">
        <v>3175</v>
      </c>
      <c r="E68" s="145"/>
      <c r="F68" s="145"/>
      <c r="G68" s="145"/>
      <c r="H68" s="145"/>
      <c r="I68" s="145"/>
      <c r="J68" s="146">
        <f>J96</f>
        <v>0</v>
      </c>
      <c r="K68" s="143"/>
      <c r="L68" s="147"/>
    </row>
    <row r="69" spans="1:47" s="10" customFormat="1" ht="19.899999999999999" customHeight="1">
      <c r="B69" s="148"/>
      <c r="C69" s="99"/>
      <c r="D69" s="149" t="s">
        <v>3176</v>
      </c>
      <c r="E69" s="150"/>
      <c r="F69" s="150"/>
      <c r="G69" s="150"/>
      <c r="H69" s="150"/>
      <c r="I69" s="150"/>
      <c r="J69" s="151">
        <f>J97</f>
        <v>0</v>
      </c>
      <c r="K69" s="99"/>
      <c r="L69" s="152"/>
    </row>
    <row r="70" spans="1:47" s="10" customFormat="1" ht="19.899999999999999" customHeight="1">
      <c r="B70" s="148"/>
      <c r="C70" s="99"/>
      <c r="D70" s="149" t="s">
        <v>3177</v>
      </c>
      <c r="E70" s="150"/>
      <c r="F70" s="150"/>
      <c r="G70" s="150"/>
      <c r="H70" s="150"/>
      <c r="I70" s="150"/>
      <c r="J70" s="151">
        <f>J105</f>
        <v>0</v>
      </c>
      <c r="K70" s="99"/>
      <c r="L70" s="152"/>
    </row>
    <row r="71" spans="1:47" s="10" customFormat="1" ht="19.899999999999999" customHeight="1">
      <c r="B71" s="148"/>
      <c r="C71" s="99"/>
      <c r="D71" s="149" t="s">
        <v>3178</v>
      </c>
      <c r="E71" s="150"/>
      <c r="F71" s="150"/>
      <c r="G71" s="150"/>
      <c r="H71" s="150"/>
      <c r="I71" s="150"/>
      <c r="J71" s="151">
        <f>J133</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8" t="str">
        <f>E7</f>
        <v>Park na Moravském náměstí v Brně</v>
      </c>
      <c r="F81" s="419"/>
      <c r="G81" s="419"/>
      <c r="H81" s="419"/>
      <c r="I81" s="38"/>
      <c r="J81" s="38"/>
      <c r="K81" s="38"/>
      <c r="L81" s="115"/>
      <c r="S81" s="36"/>
      <c r="T81" s="36"/>
      <c r="U81" s="36"/>
      <c r="V81" s="36"/>
      <c r="W81" s="36"/>
      <c r="X81" s="36"/>
      <c r="Y81" s="36"/>
      <c r="Z81" s="36"/>
      <c r="AA81" s="36"/>
      <c r="AB81" s="36"/>
      <c r="AC81" s="36"/>
      <c r="AD81" s="36"/>
      <c r="AE81" s="36"/>
    </row>
    <row r="82" spans="1:63" s="1" customFormat="1" ht="12" customHeight="1">
      <c r="B82" s="23"/>
      <c r="C82" s="31" t="s">
        <v>200</v>
      </c>
      <c r="D82" s="24"/>
      <c r="E82" s="24"/>
      <c r="F82" s="24"/>
      <c r="G82" s="24"/>
      <c r="H82" s="24"/>
      <c r="I82" s="24"/>
      <c r="J82" s="24"/>
      <c r="K82" s="24"/>
      <c r="L82" s="22"/>
    </row>
    <row r="83" spans="1:63" s="1" customFormat="1" ht="16.5" customHeight="1">
      <c r="B83" s="23"/>
      <c r="C83" s="24"/>
      <c r="D83" s="24"/>
      <c r="E83" s="418" t="s">
        <v>1229</v>
      </c>
      <c r="F83" s="369"/>
      <c r="G83" s="369"/>
      <c r="H83" s="369"/>
      <c r="I83" s="24"/>
      <c r="J83" s="24"/>
      <c r="K83" s="24"/>
      <c r="L83" s="22"/>
    </row>
    <row r="84" spans="1:63" s="1" customFormat="1" ht="12" customHeight="1">
      <c r="B84" s="23"/>
      <c r="C84" s="31" t="s">
        <v>202</v>
      </c>
      <c r="D84" s="24"/>
      <c r="E84" s="24"/>
      <c r="F84" s="24"/>
      <c r="G84" s="24"/>
      <c r="H84" s="24"/>
      <c r="I84" s="24"/>
      <c r="J84" s="24"/>
      <c r="K84" s="24"/>
      <c r="L84" s="22"/>
    </row>
    <row r="85" spans="1:63" s="2" customFormat="1" ht="16.5" customHeight="1">
      <c r="A85" s="36"/>
      <c r="B85" s="37"/>
      <c r="C85" s="38"/>
      <c r="D85" s="38"/>
      <c r="E85" s="422" t="s">
        <v>2896</v>
      </c>
      <c r="F85" s="420"/>
      <c r="G85" s="420"/>
      <c r="H85" s="42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2897</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2" t="str">
        <f>E13</f>
        <v>06.5.4 - Rozváděče</v>
      </c>
      <c r="F87" s="420"/>
      <c r="G87" s="420"/>
      <c r="H87" s="42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31" t="s">
        <v>23</v>
      </c>
      <c r="J89" s="61" t="str">
        <f>IF(J16="","",J16)</f>
        <v>28. 5. 2021</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 xml:space="preserve"> </v>
      </c>
      <c r="G91" s="38"/>
      <c r="H91" s="38"/>
      <c r="I91" s="31" t="s">
        <v>30</v>
      </c>
      <c r="J91" s="34" t="str">
        <f>E25</f>
        <v xml:space="preserve"> </v>
      </c>
      <c r="K91" s="38"/>
      <c r="L91" s="115"/>
      <c r="S91" s="36"/>
      <c r="T91" s="36"/>
      <c r="U91" s="36"/>
      <c r="V91" s="36"/>
      <c r="W91" s="36"/>
      <c r="X91" s="36"/>
      <c r="Y91" s="36"/>
      <c r="Z91" s="36"/>
      <c r="AA91" s="36"/>
      <c r="AB91" s="36"/>
      <c r="AC91" s="36"/>
      <c r="AD91" s="36"/>
      <c r="AE91" s="36"/>
    </row>
    <row r="92" spans="1:63" s="2" customFormat="1" ht="15.2" customHeight="1">
      <c r="A92" s="36"/>
      <c r="B92" s="37"/>
      <c r="C92" s="31" t="s">
        <v>28</v>
      </c>
      <c r="D92" s="38"/>
      <c r="E92" s="38"/>
      <c r="F92" s="29" t="str">
        <f>IF(E22="","",E22)</f>
        <v>Vyplň údaj</v>
      </c>
      <c r="G92" s="38"/>
      <c r="H92" s="38"/>
      <c r="I92" s="31" t="s">
        <v>32</v>
      </c>
      <c r="J92" s="34" t="str">
        <f>E28</f>
        <v xml:space="preserve"> </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217</v>
      </c>
      <c r="D94" s="156" t="s">
        <v>54</v>
      </c>
      <c r="E94" s="156" t="s">
        <v>50</v>
      </c>
      <c r="F94" s="156" t="s">
        <v>51</v>
      </c>
      <c r="G94" s="156" t="s">
        <v>218</v>
      </c>
      <c r="H94" s="156" t="s">
        <v>219</v>
      </c>
      <c r="I94" s="156" t="s">
        <v>220</v>
      </c>
      <c r="J94" s="156" t="s">
        <v>206</v>
      </c>
      <c r="K94" s="157" t="s">
        <v>221</v>
      </c>
      <c r="L94" s="158"/>
      <c r="M94" s="70" t="s">
        <v>19</v>
      </c>
      <c r="N94" s="71" t="s">
        <v>39</v>
      </c>
      <c r="O94" s="71" t="s">
        <v>222</v>
      </c>
      <c r="P94" s="71" t="s">
        <v>223</v>
      </c>
      <c r="Q94" s="71" t="s">
        <v>224</v>
      </c>
      <c r="R94" s="71" t="s">
        <v>225</v>
      </c>
      <c r="S94" s="71" t="s">
        <v>226</v>
      </c>
      <c r="T94" s="72" t="s">
        <v>227</v>
      </c>
      <c r="U94" s="153"/>
      <c r="V94" s="153"/>
      <c r="W94" s="153"/>
      <c r="X94" s="153"/>
      <c r="Y94" s="153"/>
      <c r="Z94" s="153"/>
      <c r="AA94" s="153"/>
      <c r="AB94" s="153"/>
      <c r="AC94" s="153"/>
      <c r="AD94" s="153"/>
      <c r="AE94" s="153"/>
    </row>
    <row r="95" spans="1:63" s="2" customFormat="1" ht="22.9" customHeight="1">
      <c r="A95" s="36"/>
      <c r="B95" s="37"/>
      <c r="C95" s="77" t="s">
        <v>228</v>
      </c>
      <c r="D95" s="38"/>
      <c r="E95" s="38"/>
      <c r="F95" s="38"/>
      <c r="G95" s="38"/>
      <c r="H95" s="38"/>
      <c r="I95" s="38"/>
      <c r="J95" s="159">
        <f>BK95</f>
        <v>0</v>
      </c>
      <c r="K95" s="38"/>
      <c r="L95" s="41"/>
      <c r="M95" s="73"/>
      <c r="N95" s="160"/>
      <c r="O95" s="74"/>
      <c r="P95" s="161">
        <f>P96</f>
        <v>0</v>
      </c>
      <c r="Q95" s="74"/>
      <c r="R95" s="161">
        <f>R96</f>
        <v>0</v>
      </c>
      <c r="S95" s="74"/>
      <c r="T95" s="162">
        <f>T96</f>
        <v>0</v>
      </c>
      <c r="U95" s="36"/>
      <c r="V95" s="36"/>
      <c r="W95" s="36"/>
      <c r="X95" s="36"/>
      <c r="Y95" s="36"/>
      <c r="Z95" s="36"/>
      <c r="AA95" s="36"/>
      <c r="AB95" s="36"/>
      <c r="AC95" s="36"/>
      <c r="AD95" s="36"/>
      <c r="AE95" s="36"/>
      <c r="AT95" s="19" t="s">
        <v>68</v>
      </c>
      <c r="AU95" s="19" t="s">
        <v>207</v>
      </c>
      <c r="BK95" s="163">
        <f>BK96</f>
        <v>0</v>
      </c>
    </row>
    <row r="96" spans="1:63" s="12" customFormat="1" ht="25.9" customHeight="1">
      <c r="B96" s="164"/>
      <c r="C96" s="165"/>
      <c r="D96" s="166" t="s">
        <v>68</v>
      </c>
      <c r="E96" s="167" t="s">
        <v>3179</v>
      </c>
      <c r="F96" s="167" t="s">
        <v>128</v>
      </c>
      <c r="G96" s="165"/>
      <c r="H96" s="165"/>
      <c r="I96" s="168"/>
      <c r="J96" s="169">
        <f>BK96</f>
        <v>0</v>
      </c>
      <c r="K96" s="165"/>
      <c r="L96" s="170"/>
      <c r="M96" s="171"/>
      <c r="N96" s="172"/>
      <c r="O96" s="172"/>
      <c r="P96" s="173">
        <f>P97+P105+P133</f>
        <v>0</v>
      </c>
      <c r="Q96" s="172"/>
      <c r="R96" s="173">
        <f>R97+R105+R133</f>
        <v>0</v>
      </c>
      <c r="S96" s="172"/>
      <c r="T96" s="174">
        <f>T97+T105+T133</f>
        <v>0</v>
      </c>
      <c r="AR96" s="175" t="s">
        <v>76</v>
      </c>
      <c r="AT96" s="176" t="s">
        <v>68</v>
      </c>
      <c r="AU96" s="176" t="s">
        <v>69</v>
      </c>
      <c r="AY96" s="175" t="s">
        <v>231</v>
      </c>
      <c r="BK96" s="177">
        <f>BK97+BK105+BK133</f>
        <v>0</v>
      </c>
    </row>
    <row r="97" spans="1:65" s="12" customFormat="1" ht="22.9" customHeight="1">
      <c r="B97" s="164"/>
      <c r="C97" s="165"/>
      <c r="D97" s="166" t="s">
        <v>68</v>
      </c>
      <c r="E97" s="178" t="s">
        <v>157</v>
      </c>
      <c r="F97" s="178" t="s">
        <v>3180</v>
      </c>
      <c r="G97" s="165"/>
      <c r="H97" s="165"/>
      <c r="I97" s="168"/>
      <c r="J97" s="179">
        <f>BK97</f>
        <v>0</v>
      </c>
      <c r="K97" s="165"/>
      <c r="L97" s="170"/>
      <c r="M97" s="171"/>
      <c r="N97" s="172"/>
      <c r="O97" s="172"/>
      <c r="P97" s="173">
        <f>SUM(P98:P104)</f>
        <v>0</v>
      </c>
      <c r="Q97" s="172"/>
      <c r="R97" s="173">
        <f>SUM(R98:R104)</f>
        <v>0</v>
      </c>
      <c r="S97" s="172"/>
      <c r="T97" s="174">
        <f>SUM(T98:T104)</f>
        <v>0</v>
      </c>
      <c r="AR97" s="175" t="s">
        <v>76</v>
      </c>
      <c r="AT97" s="176" t="s">
        <v>68</v>
      </c>
      <c r="AU97" s="176" t="s">
        <v>76</v>
      </c>
      <c r="AY97" s="175" t="s">
        <v>231</v>
      </c>
      <c r="BK97" s="177">
        <f>SUM(BK98:BK104)</f>
        <v>0</v>
      </c>
    </row>
    <row r="98" spans="1:65" s="2" customFormat="1" ht="37.9" customHeight="1">
      <c r="A98" s="36"/>
      <c r="B98" s="37"/>
      <c r="C98" s="180" t="s">
        <v>76</v>
      </c>
      <c r="D98" s="180" t="s">
        <v>234</v>
      </c>
      <c r="E98" s="181" t="s">
        <v>3181</v>
      </c>
      <c r="F98" s="182" t="s">
        <v>3182</v>
      </c>
      <c r="G98" s="183" t="s">
        <v>2771</v>
      </c>
      <c r="H98" s="184">
        <v>1</v>
      </c>
      <c r="I98" s="185"/>
      <c r="J98" s="186">
        <f t="shared" ref="J98:J104" si="0">ROUND(I98*H98,2)</f>
        <v>0</v>
      </c>
      <c r="K98" s="182" t="s">
        <v>19</v>
      </c>
      <c r="L98" s="41"/>
      <c r="M98" s="187" t="s">
        <v>19</v>
      </c>
      <c r="N98" s="188" t="s">
        <v>40</v>
      </c>
      <c r="O98" s="66"/>
      <c r="P98" s="189">
        <f t="shared" ref="P98:P104" si="1">O98*H98</f>
        <v>0</v>
      </c>
      <c r="Q98" s="189">
        <v>0</v>
      </c>
      <c r="R98" s="189">
        <f t="shared" ref="R98:R104" si="2">Q98*H98</f>
        <v>0</v>
      </c>
      <c r="S98" s="189">
        <v>0</v>
      </c>
      <c r="T98" s="190">
        <f t="shared" ref="T98:T104" si="3">S98*H98</f>
        <v>0</v>
      </c>
      <c r="U98" s="36"/>
      <c r="V98" s="36"/>
      <c r="W98" s="36"/>
      <c r="X98" s="36"/>
      <c r="Y98" s="36"/>
      <c r="Z98" s="36"/>
      <c r="AA98" s="36"/>
      <c r="AB98" s="36"/>
      <c r="AC98" s="36"/>
      <c r="AD98" s="36"/>
      <c r="AE98" s="36"/>
      <c r="AR98" s="191" t="s">
        <v>1610</v>
      </c>
      <c r="AT98" s="191" t="s">
        <v>234</v>
      </c>
      <c r="AU98" s="191" t="s">
        <v>78</v>
      </c>
      <c r="AY98" s="19" t="s">
        <v>231</v>
      </c>
      <c r="BE98" s="192">
        <f t="shared" ref="BE98:BE104" si="4">IF(N98="základní",J98,0)</f>
        <v>0</v>
      </c>
      <c r="BF98" s="192">
        <f t="shared" ref="BF98:BF104" si="5">IF(N98="snížená",J98,0)</f>
        <v>0</v>
      </c>
      <c r="BG98" s="192">
        <f t="shared" ref="BG98:BG104" si="6">IF(N98="zákl. přenesená",J98,0)</f>
        <v>0</v>
      </c>
      <c r="BH98" s="192">
        <f t="shared" ref="BH98:BH104" si="7">IF(N98="sníž. přenesená",J98,0)</f>
        <v>0</v>
      </c>
      <c r="BI98" s="192">
        <f t="shared" ref="BI98:BI104" si="8">IF(N98="nulová",J98,0)</f>
        <v>0</v>
      </c>
      <c r="BJ98" s="19" t="s">
        <v>76</v>
      </c>
      <c r="BK98" s="192">
        <f t="shared" ref="BK98:BK104" si="9">ROUND(I98*H98,2)</f>
        <v>0</v>
      </c>
      <c r="BL98" s="19" t="s">
        <v>1610</v>
      </c>
      <c r="BM98" s="191" t="s">
        <v>78</v>
      </c>
    </row>
    <row r="99" spans="1:65" s="2" customFormat="1" ht="16.5" customHeight="1">
      <c r="A99" s="36"/>
      <c r="B99" s="37"/>
      <c r="C99" s="180" t="s">
        <v>78</v>
      </c>
      <c r="D99" s="180" t="s">
        <v>234</v>
      </c>
      <c r="E99" s="181" t="s">
        <v>3183</v>
      </c>
      <c r="F99" s="182" t="s">
        <v>3184</v>
      </c>
      <c r="G99" s="183" t="s">
        <v>2771</v>
      </c>
      <c r="H99" s="184">
        <v>1</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1610</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1610</v>
      </c>
      <c r="BM99" s="191" t="s">
        <v>238</v>
      </c>
    </row>
    <row r="100" spans="1:65" s="2" customFormat="1" ht="16.5" customHeight="1">
      <c r="A100" s="36"/>
      <c r="B100" s="37"/>
      <c r="C100" s="180" t="s">
        <v>119</v>
      </c>
      <c r="D100" s="180" t="s">
        <v>234</v>
      </c>
      <c r="E100" s="181" t="s">
        <v>3185</v>
      </c>
      <c r="F100" s="182" t="s">
        <v>3186</v>
      </c>
      <c r="G100" s="183" t="s">
        <v>2771</v>
      </c>
      <c r="H100" s="184">
        <v>1</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1610</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275</v>
      </c>
    </row>
    <row r="101" spans="1:65" s="2" customFormat="1" ht="24.2" customHeight="1">
      <c r="A101" s="36"/>
      <c r="B101" s="37"/>
      <c r="C101" s="180" t="s">
        <v>238</v>
      </c>
      <c r="D101" s="180" t="s">
        <v>234</v>
      </c>
      <c r="E101" s="181" t="s">
        <v>3187</v>
      </c>
      <c r="F101" s="182" t="s">
        <v>3188</v>
      </c>
      <c r="G101" s="183" t="s">
        <v>2771</v>
      </c>
      <c r="H101" s="184">
        <v>2</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287</v>
      </c>
    </row>
    <row r="102" spans="1:65" s="2" customFormat="1" ht="16.5" customHeight="1">
      <c r="A102" s="36"/>
      <c r="B102" s="37"/>
      <c r="C102" s="180" t="s">
        <v>269</v>
      </c>
      <c r="D102" s="180" t="s">
        <v>234</v>
      </c>
      <c r="E102" s="181" t="s">
        <v>3189</v>
      </c>
      <c r="F102" s="182" t="s">
        <v>3190</v>
      </c>
      <c r="G102" s="183" t="s">
        <v>2771</v>
      </c>
      <c r="H102" s="184">
        <v>1</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145</v>
      </c>
    </row>
    <row r="103" spans="1:65" s="2" customFormat="1" ht="16.5" customHeight="1">
      <c r="A103" s="36"/>
      <c r="B103" s="37"/>
      <c r="C103" s="180" t="s">
        <v>275</v>
      </c>
      <c r="D103" s="180" t="s">
        <v>234</v>
      </c>
      <c r="E103" s="181" t="s">
        <v>3191</v>
      </c>
      <c r="F103" s="182" t="s">
        <v>3192</v>
      </c>
      <c r="G103" s="183" t="s">
        <v>2771</v>
      </c>
      <c r="H103" s="184">
        <v>1</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311</v>
      </c>
    </row>
    <row r="104" spans="1:65" s="2" customFormat="1" ht="24.2" customHeight="1">
      <c r="A104" s="36"/>
      <c r="B104" s="37"/>
      <c r="C104" s="180" t="s">
        <v>282</v>
      </c>
      <c r="D104" s="180" t="s">
        <v>234</v>
      </c>
      <c r="E104" s="181" t="s">
        <v>3193</v>
      </c>
      <c r="F104" s="182" t="s">
        <v>3194</v>
      </c>
      <c r="G104" s="183" t="s">
        <v>2771</v>
      </c>
      <c r="H104" s="184">
        <v>3</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321</v>
      </c>
    </row>
    <row r="105" spans="1:65" s="12" customFormat="1" ht="22.9" customHeight="1">
      <c r="B105" s="164"/>
      <c r="C105" s="165"/>
      <c r="D105" s="166" t="s">
        <v>68</v>
      </c>
      <c r="E105" s="178" t="s">
        <v>160</v>
      </c>
      <c r="F105" s="178" t="s">
        <v>3195</v>
      </c>
      <c r="G105" s="165"/>
      <c r="H105" s="165"/>
      <c r="I105" s="168"/>
      <c r="J105" s="179">
        <f>BK105</f>
        <v>0</v>
      </c>
      <c r="K105" s="165"/>
      <c r="L105" s="170"/>
      <c r="M105" s="171"/>
      <c r="N105" s="172"/>
      <c r="O105" s="172"/>
      <c r="P105" s="173">
        <f>SUM(P106:P132)</f>
        <v>0</v>
      </c>
      <c r="Q105" s="172"/>
      <c r="R105" s="173">
        <f>SUM(R106:R132)</f>
        <v>0</v>
      </c>
      <c r="S105" s="172"/>
      <c r="T105" s="174">
        <f>SUM(T106:T132)</f>
        <v>0</v>
      </c>
      <c r="AR105" s="175" t="s">
        <v>76</v>
      </c>
      <c r="AT105" s="176" t="s">
        <v>68</v>
      </c>
      <c r="AU105" s="176" t="s">
        <v>76</v>
      </c>
      <c r="AY105" s="175" t="s">
        <v>231</v>
      </c>
      <c r="BK105" s="177">
        <f>SUM(BK106:BK132)</f>
        <v>0</v>
      </c>
    </row>
    <row r="106" spans="1:65" s="2" customFormat="1" ht="62.65" customHeight="1">
      <c r="A106" s="36"/>
      <c r="B106" s="37"/>
      <c r="C106" s="180" t="s">
        <v>287</v>
      </c>
      <c r="D106" s="180" t="s">
        <v>234</v>
      </c>
      <c r="E106" s="181" t="s">
        <v>3196</v>
      </c>
      <c r="F106" s="182" t="s">
        <v>3197</v>
      </c>
      <c r="G106" s="183" t="s">
        <v>2771</v>
      </c>
      <c r="H106" s="184">
        <v>1</v>
      </c>
      <c r="I106" s="185"/>
      <c r="J106" s="186">
        <f t="shared" ref="J106:J132" si="10">ROUND(I106*H106,2)</f>
        <v>0</v>
      </c>
      <c r="K106" s="182" t="s">
        <v>19</v>
      </c>
      <c r="L106" s="41"/>
      <c r="M106" s="187" t="s">
        <v>19</v>
      </c>
      <c r="N106" s="188" t="s">
        <v>40</v>
      </c>
      <c r="O106" s="66"/>
      <c r="P106" s="189">
        <f t="shared" ref="P106:P132" si="11">O106*H106</f>
        <v>0</v>
      </c>
      <c r="Q106" s="189">
        <v>0</v>
      </c>
      <c r="R106" s="189">
        <f t="shared" ref="R106:R132" si="12">Q106*H106</f>
        <v>0</v>
      </c>
      <c r="S106" s="189">
        <v>0</v>
      </c>
      <c r="T106" s="190">
        <f t="shared" ref="T106:T132" si="13">S106*H106</f>
        <v>0</v>
      </c>
      <c r="U106" s="36"/>
      <c r="V106" s="36"/>
      <c r="W106" s="36"/>
      <c r="X106" s="36"/>
      <c r="Y106" s="36"/>
      <c r="Z106" s="36"/>
      <c r="AA106" s="36"/>
      <c r="AB106" s="36"/>
      <c r="AC106" s="36"/>
      <c r="AD106" s="36"/>
      <c r="AE106" s="36"/>
      <c r="AR106" s="191" t="s">
        <v>1610</v>
      </c>
      <c r="AT106" s="191" t="s">
        <v>234</v>
      </c>
      <c r="AU106" s="191" t="s">
        <v>78</v>
      </c>
      <c r="AY106" s="19" t="s">
        <v>231</v>
      </c>
      <c r="BE106" s="192">
        <f t="shared" ref="BE106:BE132" si="14">IF(N106="základní",J106,0)</f>
        <v>0</v>
      </c>
      <c r="BF106" s="192">
        <f t="shared" ref="BF106:BF132" si="15">IF(N106="snížená",J106,0)</f>
        <v>0</v>
      </c>
      <c r="BG106" s="192">
        <f t="shared" ref="BG106:BG132" si="16">IF(N106="zákl. přenesená",J106,0)</f>
        <v>0</v>
      </c>
      <c r="BH106" s="192">
        <f t="shared" ref="BH106:BH132" si="17">IF(N106="sníž. přenesená",J106,0)</f>
        <v>0</v>
      </c>
      <c r="BI106" s="192">
        <f t="shared" ref="BI106:BI132" si="18">IF(N106="nulová",J106,0)</f>
        <v>0</v>
      </c>
      <c r="BJ106" s="19" t="s">
        <v>76</v>
      </c>
      <c r="BK106" s="192">
        <f t="shared" ref="BK106:BK132" si="19">ROUND(I106*H106,2)</f>
        <v>0</v>
      </c>
      <c r="BL106" s="19" t="s">
        <v>1610</v>
      </c>
      <c r="BM106" s="191" t="s">
        <v>331</v>
      </c>
    </row>
    <row r="107" spans="1:65" s="2" customFormat="1" ht="24.2" customHeight="1">
      <c r="A107" s="36"/>
      <c r="B107" s="37"/>
      <c r="C107" s="180" t="s">
        <v>294</v>
      </c>
      <c r="D107" s="180" t="s">
        <v>234</v>
      </c>
      <c r="E107" s="181" t="s">
        <v>3198</v>
      </c>
      <c r="F107" s="182" t="s">
        <v>3199</v>
      </c>
      <c r="G107" s="183" t="s">
        <v>2771</v>
      </c>
      <c r="H107" s="184">
        <v>1</v>
      </c>
      <c r="I107" s="185"/>
      <c r="J107" s="186">
        <f t="shared" si="10"/>
        <v>0</v>
      </c>
      <c r="K107" s="182" t="s">
        <v>19</v>
      </c>
      <c r="L107" s="41"/>
      <c r="M107" s="187" t="s">
        <v>19</v>
      </c>
      <c r="N107" s="188" t="s">
        <v>40</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1610</v>
      </c>
      <c r="AT107" s="191" t="s">
        <v>234</v>
      </c>
      <c r="AU107" s="191" t="s">
        <v>78</v>
      </c>
      <c r="AY107" s="19" t="s">
        <v>231</v>
      </c>
      <c r="BE107" s="192">
        <f t="shared" si="14"/>
        <v>0</v>
      </c>
      <c r="BF107" s="192">
        <f t="shared" si="15"/>
        <v>0</v>
      </c>
      <c r="BG107" s="192">
        <f t="shared" si="16"/>
        <v>0</v>
      </c>
      <c r="BH107" s="192">
        <f t="shared" si="17"/>
        <v>0</v>
      </c>
      <c r="BI107" s="192">
        <f t="shared" si="18"/>
        <v>0</v>
      </c>
      <c r="BJ107" s="19" t="s">
        <v>76</v>
      </c>
      <c r="BK107" s="192">
        <f t="shared" si="19"/>
        <v>0</v>
      </c>
      <c r="BL107" s="19" t="s">
        <v>1610</v>
      </c>
      <c r="BM107" s="191" t="s">
        <v>339</v>
      </c>
    </row>
    <row r="108" spans="1:65" s="2" customFormat="1" ht="24.2" customHeight="1">
      <c r="A108" s="36"/>
      <c r="B108" s="37"/>
      <c r="C108" s="180" t="s">
        <v>145</v>
      </c>
      <c r="D108" s="180" t="s">
        <v>234</v>
      </c>
      <c r="E108" s="181" t="s">
        <v>3200</v>
      </c>
      <c r="F108" s="182" t="s">
        <v>3201</v>
      </c>
      <c r="G108" s="183" t="s">
        <v>2771</v>
      </c>
      <c r="H108" s="184">
        <v>1</v>
      </c>
      <c r="I108" s="185"/>
      <c r="J108" s="186">
        <f t="shared" si="10"/>
        <v>0</v>
      </c>
      <c r="K108" s="182" t="s">
        <v>19</v>
      </c>
      <c r="L108" s="41"/>
      <c r="M108" s="187" t="s">
        <v>19</v>
      </c>
      <c r="N108" s="188" t="s">
        <v>40</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1610</v>
      </c>
      <c r="AT108" s="191" t="s">
        <v>234</v>
      </c>
      <c r="AU108" s="191" t="s">
        <v>78</v>
      </c>
      <c r="AY108" s="19" t="s">
        <v>231</v>
      </c>
      <c r="BE108" s="192">
        <f t="shared" si="14"/>
        <v>0</v>
      </c>
      <c r="BF108" s="192">
        <f t="shared" si="15"/>
        <v>0</v>
      </c>
      <c r="BG108" s="192">
        <f t="shared" si="16"/>
        <v>0</v>
      </c>
      <c r="BH108" s="192">
        <f t="shared" si="17"/>
        <v>0</v>
      </c>
      <c r="BI108" s="192">
        <f t="shared" si="18"/>
        <v>0</v>
      </c>
      <c r="BJ108" s="19" t="s">
        <v>76</v>
      </c>
      <c r="BK108" s="192">
        <f t="shared" si="19"/>
        <v>0</v>
      </c>
      <c r="BL108" s="19" t="s">
        <v>1610</v>
      </c>
      <c r="BM108" s="191" t="s">
        <v>353</v>
      </c>
    </row>
    <row r="109" spans="1:65" s="2" customFormat="1" ht="16.5" customHeight="1">
      <c r="A109" s="36"/>
      <c r="B109" s="37"/>
      <c r="C109" s="180" t="s">
        <v>154</v>
      </c>
      <c r="D109" s="180" t="s">
        <v>234</v>
      </c>
      <c r="E109" s="181" t="s">
        <v>3202</v>
      </c>
      <c r="F109" s="182" t="s">
        <v>3203</v>
      </c>
      <c r="G109" s="183" t="s">
        <v>2771</v>
      </c>
      <c r="H109" s="184">
        <v>1</v>
      </c>
      <c r="I109" s="185"/>
      <c r="J109" s="186">
        <f t="shared" si="10"/>
        <v>0</v>
      </c>
      <c r="K109" s="182" t="s">
        <v>19</v>
      </c>
      <c r="L109" s="41"/>
      <c r="M109" s="187" t="s">
        <v>19</v>
      </c>
      <c r="N109" s="188" t="s">
        <v>40</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1610</v>
      </c>
      <c r="AT109" s="191" t="s">
        <v>234</v>
      </c>
      <c r="AU109" s="191" t="s">
        <v>78</v>
      </c>
      <c r="AY109" s="19" t="s">
        <v>231</v>
      </c>
      <c r="BE109" s="192">
        <f t="shared" si="14"/>
        <v>0</v>
      </c>
      <c r="BF109" s="192">
        <f t="shared" si="15"/>
        <v>0</v>
      </c>
      <c r="BG109" s="192">
        <f t="shared" si="16"/>
        <v>0</v>
      </c>
      <c r="BH109" s="192">
        <f t="shared" si="17"/>
        <v>0</v>
      </c>
      <c r="BI109" s="192">
        <f t="shared" si="18"/>
        <v>0</v>
      </c>
      <c r="BJ109" s="19" t="s">
        <v>76</v>
      </c>
      <c r="BK109" s="192">
        <f t="shared" si="19"/>
        <v>0</v>
      </c>
      <c r="BL109" s="19" t="s">
        <v>1610</v>
      </c>
      <c r="BM109" s="191" t="s">
        <v>373</v>
      </c>
    </row>
    <row r="110" spans="1:65" s="2" customFormat="1" ht="16.5" customHeight="1">
      <c r="A110" s="36"/>
      <c r="B110" s="37"/>
      <c r="C110" s="180" t="s">
        <v>311</v>
      </c>
      <c r="D110" s="180" t="s">
        <v>234</v>
      </c>
      <c r="E110" s="181" t="s">
        <v>3204</v>
      </c>
      <c r="F110" s="182" t="s">
        <v>3205</v>
      </c>
      <c r="G110" s="183" t="s">
        <v>2771</v>
      </c>
      <c r="H110" s="184">
        <v>2</v>
      </c>
      <c r="I110" s="185"/>
      <c r="J110" s="186">
        <f t="shared" si="10"/>
        <v>0</v>
      </c>
      <c r="K110" s="182" t="s">
        <v>19</v>
      </c>
      <c r="L110" s="41"/>
      <c r="M110" s="187" t="s">
        <v>19</v>
      </c>
      <c r="N110" s="188" t="s">
        <v>40</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1610</v>
      </c>
      <c r="AT110" s="191" t="s">
        <v>234</v>
      </c>
      <c r="AU110" s="191" t="s">
        <v>78</v>
      </c>
      <c r="AY110" s="19" t="s">
        <v>231</v>
      </c>
      <c r="BE110" s="192">
        <f t="shared" si="14"/>
        <v>0</v>
      </c>
      <c r="BF110" s="192">
        <f t="shared" si="15"/>
        <v>0</v>
      </c>
      <c r="BG110" s="192">
        <f t="shared" si="16"/>
        <v>0</v>
      </c>
      <c r="BH110" s="192">
        <f t="shared" si="17"/>
        <v>0</v>
      </c>
      <c r="BI110" s="192">
        <f t="shared" si="18"/>
        <v>0</v>
      </c>
      <c r="BJ110" s="19" t="s">
        <v>76</v>
      </c>
      <c r="BK110" s="192">
        <f t="shared" si="19"/>
        <v>0</v>
      </c>
      <c r="BL110" s="19" t="s">
        <v>1610</v>
      </c>
      <c r="BM110" s="191" t="s">
        <v>384</v>
      </c>
    </row>
    <row r="111" spans="1:65" s="2" customFormat="1" ht="16.5" customHeight="1">
      <c r="A111" s="36"/>
      <c r="B111" s="37"/>
      <c r="C111" s="180" t="s">
        <v>316</v>
      </c>
      <c r="D111" s="180" t="s">
        <v>234</v>
      </c>
      <c r="E111" s="181" t="s">
        <v>3206</v>
      </c>
      <c r="F111" s="182" t="s">
        <v>3186</v>
      </c>
      <c r="G111" s="183" t="s">
        <v>2771</v>
      </c>
      <c r="H111" s="184">
        <v>1</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1610</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1610</v>
      </c>
      <c r="BM111" s="191" t="s">
        <v>391</v>
      </c>
    </row>
    <row r="112" spans="1:65" s="2" customFormat="1" ht="16.5" customHeight="1">
      <c r="A112" s="36"/>
      <c r="B112" s="37"/>
      <c r="C112" s="180" t="s">
        <v>321</v>
      </c>
      <c r="D112" s="180" t="s">
        <v>234</v>
      </c>
      <c r="E112" s="181" t="s">
        <v>3207</v>
      </c>
      <c r="F112" s="182" t="s">
        <v>3208</v>
      </c>
      <c r="G112" s="183" t="s">
        <v>2771</v>
      </c>
      <c r="H112" s="184">
        <v>2</v>
      </c>
      <c r="I112" s="185"/>
      <c r="J112" s="186">
        <f t="shared" si="10"/>
        <v>0</v>
      </c>
      <c r="K112" s="182" t="s">
        <v>19</v>
      </c>
      <c r="L112" s="41"/>
      <c r="M112" s="187" t="s">
        <v>19</v>
      </c>
      <c r="N112" s="188" t="s">
        <v>40</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1610</v>
      </c>
      <c r="AT112" s="191" t="s">
        <v>234</v>
      </c>
      <c r="AU112" s="191" t="s">
        <v>78</v>
      </c>
      <c r="AY112" s="19" t="s">
        <v>231</v>
      </c>
      <c r="BE112" s="192">
        <f t="shared" si="14"/>
        <v>0</v>
      </c>
      <c r="BF112" s="192">
        <f t="shared" si="15"/>
        <v>0</v>
      </c>
      <c r="BG112" s="192">
        <f t="shared" si="16"/>
        <v>0</v>
      </c>
      <c r="BH112" s="192">
        <f t="shared" si="17"/>
        <v>0</v>
      </c>
      <c r="BI112" s="192">
        <f t="shared" si="18"/>
        <v>0</v>
      </c>
      <c r="BJ112" s="19" t="s">
        <v>76</v>
      </c>
      <c r="BK112" s="192">
        <f t="shared" si="19"/>
        <v>0</v>
      </c>
      <c r="BL112" s="19" t="s">
        <v>1610</v>
      </c>
      <c r="BM112" s="191" t="s">
        <v>401</v>
      </c>
    </row>
    <row r="113" spans="1:65" s="2" customFormat="1" ht="16.5" customHeight="1">
      <c r="A113" s="36"/>
      <c r="B113" s="37"/>
      <c r="C113" s="180" t="s">
        <v>8</v>
      </c>
      <c r="D113" s="180" t="s">
        <v>234</v>
      </c>
      <c r="E113" s="181" t="s">
        <v>3209</v>
      </c>
      <c r="F113" s="182" t="s">
        <v>3210</v>
      </c>
      <c r="G113" s="183" t="s">
        <v>2771</v>
      </c>
      <c r="H113" s="184">
        <v>7</v>
      </c>
      <c r="I113" s="185"/>
      <c r="J113" s="186">
        <f t="shared" si="10"/>
        <v>0</v>
      </c>
      <c r="K113" s="182" t="s">
        <v>19</v>
      </c>
      <c r="L113" s="41"/>
      <c r="M113" s="187" t="s">
        <v>19</v>
      </c>
      <c r="N113" s="188" t="s">
        <v>40</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1610</v>
      </c>
      <c r="AT113" s="191" t="s">
        <v>234</v>
      </c>
      <c r="AU113" s="191" t="s">
        <v>78</v>
      </c>
      <c r="AY113" s="19" t="s">
        <v>231</v>
      </c>
      <c r="BE113" s="192">
        <f t="shared" si="14"/>
        <v>0</v>
      </c>
      <c r="BF113" s="192">
        <f t="shared" si="15"/>
        <v>0</v>
      </c>
      <c r="BG113" s="192">
        <f t="shared" si="16"/>
        <v>0</v>
      </c>
      <c r="BH113" s="192">
        <f t="shared" si="17"/>
        <v>0</v>
      </c>
      <c r="BI113" s="192">
        <f t="shared" si="18"/>
        <v>0</v>
      </c>
      <c r="BJ113" s="19" t="s">
        <v>76</v>
      </c>
      <c r="BK113" s="192">
        <f t="shared" si="19"/>
        <v>0</v>
      </c>
      <c r="BL113" s="19" t="s">
        <v>1610</v>
      </c>
      <c r="BM113" s="191" t="s">
        <v>412</v>
      </c>
    </row>
    <row r="114" spans="1:65" s="2" customFormat="1" ht="16.5" customHeight="1">
      <c r="A114" s="36"/>
      <c r="B114" s="37"/>
      <c r="C114" s="180" t="s">
        <v>331</v>
      </c>
      <c r="D114" s="180" t="s">
        <v>234</v>
      </c>
      <c r="E114" s="181" t="s">
        <v>3211</v>
      </c>
      <c r="F114" s="182" t="s">
        <v>3212</v>
      </c>
      <c r="G114" s="183" t="s">
        <v>2771</v>
      </c>
      <c r="H114" s="184">
        <v>2</v>
      </c>
      <c r="I114" s="185"/>
      <c r="J114" s="186">
        <f t="shared" si="10"/>
        <v>0</v>
      </c>
      <c r="K114" s="182" t="s">
        <v>19</v>
      </c>
      <c r="L114" s="41"/>
      <c r="M114" s="187" t="s">
        <v>19</v>
      </c>
      <c r="N114" s="188" t="s">
        <v>40</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1610</v>
      </c>
      <c r="AT114" s="191" t="s">
        <v>234</v>
      </c>
      <c r="AU114" s="191" t="s">
        <v>78</v>
      </c>
      <c r="AY114" s="19" t="s">
        <v>231</v>
      </c>
      <c r="BE114" s="192">
        <f t="shared" si="14"/>
        <v>0</v>
      </c>
      <c r="BF114" s="192">
        <f t="shared" si="15"/>
        <v>0</v>
      </c>
      <c r="BG114" s="192">
        <f t="shared" si="16"/>
        <v>0</v>
      </c>
      <c r="BH114" s="192">
        <f t="shared" si="17"/>
        <v>0</v>
      </c>
      <c r="BI114" s="192">
        <f t="shared" si="18"/>
        <v>0</v>
      </c>
      <c r="BJ114" s="19" t="s">
        <v>76</v>
      </c>
      <c r="BK114" s="192">
        <f t="shared" si="19"/>
        <v>0</v>
      </c>
      <c r="BL114" s="19" t="s">
        <v>1610</v>
      </c>
      <c r="BM114" s="191" t="s">
        <v>423</v>
      </c>
    </row>
    <row r="115" spans="1:65" s="2" customFormat="1" ht="24.2" customHeight="1">
      <c r="A115" s="36"/>
      <c r="B115" s="37"/>
      <c r="C115" s="180" t="s">
        <v>335</v>
      </c>
      <c r="D115" s="180" t="s">
        <v>234</v>
      </c>
      <c r="E115" s="181" t="s">
        <v>3213</v>
      </c>
      <c r="F115" s="182" t="s">
        <v>3214</v>
      </c>
      <c r="G115" s="183" t="s">
        <v>2771</v>
      </c>
      <c r="H115" s="184">
        <v>3</v>
      </c>
      <c r="I115" s="185"/>
      <c r="J115" s="186">
        <f t="shared" si="10"/>
        <v>0</v>
      </c>
      <c r="K115" s="182" t="s">
        <v>19</v>
      </c>
      <c r="L115" s="41"/>
      <c r="M115" s="187" t="s">
        <v>19</v>
      </c>
      <c r="N115" s="188" t="s">
        <v>40</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1610</v>
      </c>
      <c r="AT115" s="191" t="s">
        <v>234</v>
      </c>
      <c r="AU115" s="191" t="s">
        <v>78</v>
      </c>
      <c r="AY115" s="19" t="s">
        <v>231</v>
      </c>
      <c r="BE115" s="192">
        <f t="shared" si="14"/>
        <v>0</v>
      </c>
      <c r="BF115" s="192">
        <f t="shared" si="15"/>
        <v>0</v>
      </c>
      <c r="BG115" s="192">
        <f t="shared" si="16"/>
        <v>0</v>
      </c>
      <c r="BH115" s="192">
        <f t="shared" si="17"/>
        <v>0</v>
      </c>
      <c r="BI115" s="192">
        <f t="shared" si="18"/>
        <v>0</v>
      </c>
      <c r="BJ115" s="19" t="s">
        <v>76</v>
      </c>
      <c r="BK115" s="192">
        <f t="shared" si="19"/>
        <v>0</v>
      </c>
      <c r="BL115" s="19" t="s">
        <v>1610</v>
      </c>
      <c r="BM115" s="191" t="s">
        <v>434</v>
      </c>
    </row>
    <row r="116" spans="1:65" s="2" customFormat="1" ht="24.2" customHeight="1">
      <c r="A116" s="36"/>
      <c r="B116" s="37"/>
      <c r="C116" s="180" t="s">
        <v>339</v>
      </c>
      <c r="D116" s="180" t="s">
        <v>234</v>
      </c>
      <c r="E116" s="181" t="s">
        <v>3215</v>
      </c>
      <c r="F116" s="182" t="s">
        <v>3216</v>
      </c>
      <c r="G116" s="183" t="s">
        <v>2771</v>
      </c>
      <c r="H116" s="184">
        <v>16</v>
      </c>
      <c r="I116" s="185"/>
      <c r="J116" s="186">
        <f t="shared" si="10"/>
        <v>0</v>
      </c>
      <c r="K116" s="182" t="s">
        <v>19</v>
      </c>
      <c r="L116" s="41"/>
      <c r="M116" s="187" t="s">
        <v>19</v>
      </c>
      <c r="N116" s="188" t="s">
        <v>40</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1610</v>
      </c>
      <c r="AT116" s="191" t="s">
        <v>234</v>
      </c>
      <c r="AU116" s="191" t="s">
        <v>78</v>
      </c>
      <c r="AY116" s="19" t="s">
        <v>231</v>
      </c>
      <c r="BE116" s="192">
        <f t="shared" si="14"/>
        <v>0</v>
      </c>
      <c r="BF116" s="192">
        <f t="shared" si="15"/>
        <v>0</v>
      </c>
      <c r="BG116" s="192">
        <f t="shared" si="16"/>
        <v>0</v>
      </c>
      <c r="BH116" s="192">
        <f t="shared" si="17"/>
        <v>0</v>
      </c>
      <c r="BI116" s="192">
        <f t="shared" si="18"/>
        <v>0</v>
      </c>
      <c r="BJ116" s="19" t="s">
        <v>76</v>
      </c>
      <c r="BK116" s="192">
        <f t="shared" si="19"/>
        <v>0</v>
      </c>
      <c r="BL116" s="19" t="s">
        <v>1610</v>
      </c>
      <c r="BM116" s="191" t="s">
        <v>825</v>
      </c>
    </row>
    <row r="117" spans="1:65" s="2" customFormat="1" ht="16.5" customHeight="1">
      <c r="A117" s="36"/>
      <c r="B117" s="37"/>
      <c r="C117" s="180" t="s">
        <v>347</v>
      </c>
      <c r="D117" s="180" t="s">
        <v>234</v>
      </c>
      <c r="E117" s="181" t="s">
        <v>3217</v>
      </c>
      <c r="F117" s="182" t="s">
        <v>3192</v>
      </c>
      <c r="G117" s="183" t="s">
        <v>2771</v>
      </c>
      <c r="H117" s="184">
        <v>4</v>
      </c>
      <c r="I117" s="185"/>
      <c r="J117" s="186">
        <f t="shared" si="10"/>
        <v>0</v>
      </c>
      <c r="K117" s="182" t="s">
        <v>19</v>
      </c>
      <c r="L117" s="41"/>
      <c r="M117" s="187" t="s">
        <v>19</v>
      </c>
      <c r="N117" s="188" t="s">
        <v>40</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1610</v>
      </c>
      <c r="AT117" s="191" t="s">
        <v>234</v>
      </c>
      <c r="AU117" s="191" t="s">
        <v>78</v>
      </c>
      <c r="AY117" s="19" t="s">
        <v>231</v>
      </c>
      <c r="BE117" s="192">
        <f t="shared" si="14"/>
        <v>0</v>
      </c>
      <c r="BF117" s="192">
        <f t="shared" si="15"/>
        <v>0</v>
      </c>
      <c r="BG117" s="192">
        <f t="shared" si="16"/>
        <v>0</v>
      </c>
      <c r="BH117" s="192">
        <f t="shared" si="17"/>
        <v>0</v>
      </c>
      <c r="BI117" s="192">
        <f t="shared" si="18"/>
        <v>0</v>
      </c>
      <c r="BJ117" s="19" t="s">
        <v>76</v>
      </c>
      <c r="BK117" s="192">
        <f t="shared" si="19"/>
        <v>0</v>
      </c>
      <c r="BL117" s="19" t="s">
        <v>1610</v>
      </c>
      <c r="BM117" s="191" t="s">
        <v>839</v>
      </c>
    </row>
    <row r="118" spans="1:65" s="2" customFormat="1" ht="16.5" customHeight="1">
      <c r="A118" s="36"/>
      <c r="B118" s="37"/>
      <c r="C118" s="180" t="s">
        <v>353</v>
      </c>
      <c r="D118" s="180" t="s">
        <v>234</v>
      </c>
      <c r="E118" s="181" t="s">
        <v>3218</v>
      </c>
      <c r="F118" s="182" t="s">
        <v>3219</v>
      </c>
      <c r="G118" s="183" t="s">
        <v>2771</v>
      </c>
      <c r="H118" s="184">
        <v>5</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1610</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1610</v>
      </c>
      <c r="BM118" s="191" t="s">
        <v>849</v>
      </c>
    </row>
    <row r="119" spans="1:65" s="2" customFormat="1" ht="16.5" customHeight="1">
      <c r="A119" s="36"/>
      <c r="B119" s="37"/>
      <c r="C119" s="180" t="s">
        <v>7</v>
      </c>
      <c r="D119" s="180" t="s">
        <v>234</v>
      </c>
      <c r="E119" s="181" t="s">
        <v>3220</v>
      </c>
      <c r="F119" s="182" t="s">
        <v>3221</v>
      </c>
      <c r="G119" s="183" t="s">
        <v>2771</v>
      </c>
      <c r="H119" s="184">
        <v>2</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1610</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1610</v>
      </c>
      <c r="BM119" s="191" t="s">
        <v>862</v>
      </c>
    </row>
    <row r="120" spans="1:65" s="2" customFormat="1" ht="16.5" customHeight="1">
      <c r="A120" s="36"/>
      <c r="B120" s="37"/>
      <c r="C120" s="180" t="s">
        <v>373</v>
      </c>
      <c r="D120" s="180" t="s">
        <v>234</v>
      </c>
      <c r="E120" s="181" t="s">
        <v>3222</v>
      </c>
      <c r="F120" s="182" t="s">
        <v>3223</v>
      </c>
      <c r="G120" s="183" t="s">
        <v>2771</v>
      </c>
      <c r="H120" s="184">
        <v>5</v>
      </c>
      <c r="I120" s="185"/>
      <c r="J120" s="186">
        <f t="shared" si="10"/>
        <v>0</v>
      </c>
      <c r="K120" s="182" t="s">
        <v>19</v>
      </c>
      <c r="L120" s="41"/>
      <c r="M120" s="187" t="s">
        <v>19</v>
      </c>
      <c r="N120" s="188" t="s">
        <v>40</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1610</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1610</v>
      </c>
      <c r="BM120" s="191" t="s">
        <v>881</v>
      </c>
    </row>
    <row r="121" spans="1:65" s="2" customFormat="1" ht="16.5" customHeight="1">
      <c r="A121" s="36"/>
      <c r="B121" s="37"/>
      <c r="C121" s="180" t="s">
        <v>380</v>
      </c>
      <c r="D121" s="180" t="s">
        <v>234</v>
      </c>
      <c r="E121" s="181" t="s">
        <v>3224</v>
      </c>
      <c r="F121" s="182" t="s">
        <v>3225</v>
      </c>
      <c r="G121" s="183" t="s">
        <v>2771</v>
      </c>
      <c r="H121" s="184">
        <v>41</v>
      </c>
      <c r="I121" s="185"/>
      <c r="J121" s="186">
        <f t="shared" si="10"/>
        <v>0</v>
      </c>
      <c r="K121" s="182" t="s">
        <v>19</v>
      </c>
      <c r="L121" s="41"/>
      <c r="M121" s="187" t="s">
        <v>19</v>
      </c>
      <c r="N121" s="188" t="s">
        <v>40</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1610</v>
      </c>
      <c r="AT121" s="191" t="s">
        <v>234</v>
      </c>
      <c r="AU121" s="191" t="s">
        <v>78</v>
      </c>
      <c r="AY121" s="19" t="s">
        <v>231</v>
      </c>
      <c r="BE121" s="192">
        <f t="shared" si="14"/>
        <v>0</v>
      </c>
      <c r="BF121" s="192">
        <f t="shared" si="15"/>
        <v>0</v>
      </c>
      <c r="BG121" s="192">
        <f t="shared" si="16"/>
        <v>0</v>
      </c>
      <c r="BH121" s="192">
        <f t="shared" si="17"/>
        <v>0</v>
      </c>
      <c r="BI121" s="192">
        <f t="shared" si="18"/>
        <v>0</v>
      </c>
      <c r="BJ121" s="19" t="s">
        <v>76</v>
      </c>
      <c r="BK121" s="192">
        <f t="shared" si="19"/>
        <v>0</v>
      </c>
      <c r="BL121" s="19" t="s">
        <v>1610</v>
      </c>
      <c r="BM121" s="191" t="s">
        <v>892</v>
      </c>
    </row>
    <row r="122" spans="1:65" s="2" customFormat="1" ht="16.5" customHeight="1">
      <c r="A122" s="36"/>
      <c r="B122" s="37"/>
      <c r="C122" s="180" t="s">
        <v>384</v>
      </c>
      <c r="D122" s="180" t="s">
        <v>234</v>
      </c>
      <c r="E122" s="181" t="s">
        <v>3226</v>
      </c>
      <c r="F122" s="182" t="s">
        <v>3227</v>
      </c>
      <c r="G122" s="183" t="s">
        <v>2771</v>
      </c>
      <c r="H122" s="184">
        <v>1</v>
      </c>
      <c r="I122" s="185"/>
      <c r="J122" s="186">
        <f t="shared" si="10"/>
        <v>0</v>
      </c>
      <c r="K122" s="182" t="s">
        <v>19</v>
      </c>
      <c r="L122" s="41"/>
      <c r="M122" s="187" t="s">
        <v>19</v>
      </c>
      <c r="N122" s="188" t="s">
        <v>40</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1610</v>
      </c>
      <c r="AT122" s="191" t="s">
        <v>234</v>
      </c>
      <c r="AU122" s="191" t="s">
        <v>78</v>
      </c>
      <c r="AY122" s="19" t="s">
        <v>231</v>
      </c>
      <c r="BE122" s="192">
        <f t="shared" si="14"/>
        <v>0</v>
      </c>
      <c r="BF122" s="192">
        <f t="shared" si="15"/>
        <v>0</v>
      </c>
      <c r="BG122" s="192">
        <f t="shared" si="16"/>
        <v>0</v>
      </c>
      <c r="BH122" s="192">
        <f t="shared" si="17"/>
        <v>0</v>
      </c>
      <c r="BI122" s="192">
        <f t="shared" si="18"/>
        <v>0</v>
      </c>
      <c r="BJ122" s="19" t="s">
        <v>76</v>
      </c>
      <c r="BK122" s="192">
        <f t="shared" si="19"/>
        <v>0</v>
      </c>
      <c r="BL122" s="19" t="s">
        <v>1610</v>
      </c>
      <c r="BM122" s="191" t="s">
        <v>903</v>
      </c>
    </row>
    <row r="123" spans="1:65" s="2" customFormat="1" ht="16.5" customHeight="1">
      <c r="A123" s="36"/>
      <c r="B123" s="37"/>
      <c r="C123" s="180" t="s">
        <v>378</v>
      </c>
      <c r="D123" s="180" t="s">
        <v>234</v>
      </c>
      <c r="E123" s="181" t="s">
        <v>3228</v>
      </c>
      <c r="F123" s="182" t="s">
        <v>3229</v>
      </c>
      <c r="G123" s="183" t="s">
        <v>2771</v>
      </c>
      <c r="H123" s="184">
        <v>3</v>
      </c>
      <c r="I123" s="185"/>
      <c r="J123" s="186">
        <f t="shared" si="10"/>
        <v>0</v>
      </c>
      <c r="K123" s="182" t="s">
        <v>19</v>
      </c>
      <c r="L123" s="41"/>
      <c r="M123" s="187" t="s">
        <v>19</v>
      </c>
      <c r="N123" s="188" t="s">
        <v>40</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1610</v>
      </c>
      <c r="AT123" s="191" t="s">
        <v>234</v>
      </c>
      <c r="AU123" s="191" t="s">
        <v>78</v>
      </c>
      <c r="AY123" s="19" t="s">
        <v>231</v>
      </c>
      <c r="BE123" s="192">
        <f t="shared" si="14"/>
        <v>0</v>
      </c>
      <c r="BF123" s="192">
        <f t="shared" si="15"/>
        <v>0</v>
      </c>
      <c r="BG123" s="192">
        <f t="shared" si="16"/>
        <v>0</v>
      </c>
      <c r="BH123" s="192">
        <f t="shared" si="17"/>
        <v>0</v>
      </c>
      <c r="BI123" s="192">
        <f t="shared" si="18"/>
        <v>0</v>
      </c>
      <c r="BJ123" s="19" t="s">
        <v>76</v>
      </c>
      <c r="BK123" s="192">
        <f t="shared" si="19"/>
        <v>0</v>
      </c>
      <c r="BL123" s="19" t="s">
        <v>1610</v>
      </c>
      <c r="BM123" s="191" t="s">
        <v>915</v>
      </c>
    </row>
    <row r="124" spans="1:65" s="2" customFormat="1" ht="16.5" customHeight="1">
      <c r="A124" s="36"/>
      <c r="B124" s="37"/>
      <c r="C124" s="180" t="s">
        <v>391</v>
      </c>
      <c r="D124" s="180" t="s">
        <v>234</v>
      </c>
      <c r="E124" s="181" t="s">
        <v>3230</v>
      </c>
      <c r="F124" s="182" t="s">
        <v>3231</v>
      </c>
      <c r="G124" s="183" t="s">
        <v>2771</v>
      </c>
      <c r="H124" s="184">
        <v>3</v>
      </c>
      <c r="I124" s="185"/>
      <c r="J124" s="186">
        <f t="shared" si="10"/>
        <v>0</v>
      </c>
      <c r="K124" s="182" t="s">
        <v>19</v>
      </c>
      <c r="L124" s="41"/>
      <c r="M124" s="187" t="s">
        <v>19</v>
      </c>
      <c r="N124" s="188" t="s">
        <v>40</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1610</v>
      </c>
      <c r="AT124" s="191" t="s">
        <v>234</v>
      </c>
      <c r="AU124" s="191" t="s">
        <v>78</v>
      </c>
      <c r="AY124" s="19" t="s">
        <v>231</v>
      </c>
      <c r="BE124" s="192">
        <f t="shared" si="14"/>
        <v>0</v>
      </c>
      <c r="BF124" s="192">
        <f t="shared" si="15"/>
        <v>0</v>
      </c>
      <c r="BG124" s="192">
        <f t="shared" si="16"/>
        <v>0</v>
      </c>
      <c r="BH124" s="192">
        <f t="shared" si="17"/>
        <v>0</v>
      </c>
      <c r="BI124" s="192">
        <f t="shared" si="18"/>
        <v>0</v>
      </c>
      <c r="BJ124" s="19" t="s">
        <v>76</v>
      </c>
      <c r="BK124" s="192">
        <f t="shared" si="19"/>
        <v>0</v>
      </c>
      <c r="BL124" s="19" t="s">
        <v>1610</v>
      </c>
      <c r="BM124" s="191" t="s">
        <v>372</v>
      </c>
    </row>
    <row r="125" spans="1:65" s="2" customFormat="1" ht="16.5" customHeight="1">
      <c r="A125" s="36"/>
      <c r="B125" s="37"/>
      <c r="C125" s="180" t="s">
        <v>395</v>
      </c>
      <c r="D125" s="180" t="s">
        <v>234</v>
      </c>
      <c r="E125" s="181" t="s">
        <v>3232</v>
      </c>
      <c r="F125" s="182" t="s">
        <v>3233</v>
      </c>
      <c r="G125" s="183" t="s">
        <v>2771</v>
      </c>
      <c r="H125" s="184">
        <v>12</v>
      </c>
      <c r="I125" s="185"/>
      <c r="J125" s="186">
        <f t="shared" si="10"/>
        <v>0</v>
      </c>
      <c r="K125" s="182" t="s">
        <v>19</v>
      </c>
      <c r="L125" s="41"/>
      <c r="M125" s="187" t="s">
        <v>19</v>
      </c>
      <c r="N125" s="188" t="s">
        <v>40</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1610</v>
      </c>
      <c r="AT125" s="191" t="s">
        <v>234</v>
      </c>
      <c r="AU125" s="191" t="s">
        <v>78</v>
      </c>
      <c r="AY125" s="19" t="s">
        <v>231</v>
      </c>
      <c r="BE125" s="192">
        <f t="shared" si="14"/>
        <v>0</v>
      </c>
      <c r="BF125" s="192">
        <f t="shared" si="15"/>
        <v>0</v>
      </c>
      <c r="BG125" s="192">
        <f t="shared" si="16"/>
        <v>0</v>
      </c>
      <c r="BH125" s="192">
        <f t="shared" si="17"/>
        <v>0</v>
      </c>
      <c r="BI125" s="192">
        <f t="shared" si="18"/>
        <v>0</v>
      </c>
      <c r="BJ125" s="19" t="s">
        <v>76</v>
      </c>
      <c r="BK125" s="192">
        <f t="shared" si="19"/>
        <v>0</v>
      </c>
      <c r="BL125" s="19" t="s">
        <v>1610</v>
      </c>
      <c r="BM125" s="191" t="s">
        <v>941</v>
      </c>
    </row>
    <row r="126" spans="1:65" s="2" customFormat="1" ht="16.5" customHeight="1">
      <c r="A126" s="36"/>
      <c r="B126" s="37"/>
      <c r="C126" s="180" t="s">
        <v>401</v>
      </c>
      <c r="D126" s="180" t="s">
        <v>234</v>
      </c>
      <c r="E126" s="181" t="s">
        <v>3234</v>
      </c>
      <c r="F126" s="182" t="s">
        <v>3235</v>
      </c>
      <c r="G126" s="183" t="s">
        <v>2771</v>
      </c>
      <c r="H126" s="184">
        <v>2</v>
      </c>
      <c r="I126" s="185"/>
      <c r="J126" s="186">
        <f t="shared" si="10"/>
        <v>0</v>
      </c>
      <c r="K126" s="182" t="s">
        <v>19</v>
      </c>
      <c r="L126" s="41"/>
      <c r="M126" s="187" t="s">
        <v>19</v>
      </c>
      <c r="N126" s="188" t="s">
        <v>40</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1610</v>
      </c>
      <c r="AT126" s="191" t="s">
        <v>234</v>
      </c>
      <c r="AU126" s="191" t="s">
        <v>78</v>
      </c>
      <c r="AY126" s="19" t="s">
        <v>231</v>
      </c>
      <c r="BE126" s="192">
        <f t="shared" si="14"/>
        <v>0</v>
      </c>
      <c r="BF126" s="192">
        <f t="shared" si="15"/>
        <v>0</v>
      </c>
      <c r="BG126" s="192">
        <f t="shared" si="16"/>
        <v>0</v>
      </c>
      <c r="BH126" s="192">
        <f t="shared" si="17"/>
        <v>0</v>
      </c>
      <c r="BI126" s="192">
        <f t="shared" si="18"/>
        <v>0</v>
      </c>
      <c r="BJ126" s="19" t="s">
        <v>76</v>
      </c>
      <c r="BK126" s="192">
        <f t="shared" si="19"/>
        <v>0</v>
      </c>
      <c r="BL126" s="19" t="s">
        <v>1610</v>
      </c>
      <c r="BM126" s="191" t="s">
        <v>959</v>
      </c>
    </row>
    <row r="127" spans="1:65" s="2" customFormat="1" ht="24.2" customHeight="1">
      <c r="A127" s="36"/>
      <c r="B127" s="37"/>
      <c r="C127" s="180" t="s">
        <v>407</v>
      </c>
      <c r="D127" s="180" t="s">
        <v>234</v>
      </c>
      <c r="E127" s="181" t="s">
        <v>3236</v>
      </c>
      <c r="F127" s="182" t="s">
        <v>3237</v>
      </c>
      <c r="G127" s="183" t="s">
        <v>2771</v>
      </c>
      <c r="H127" s="184">
        <v>5</v>
      </c>
      <c r="I127" s="185"/>
      <c r="J127" s="186">
        <f t="shared" si="10"/>
        <v>0</v>
      </c>
      <c r="K127" s="182" t="s">
        <v>19</v>
      </c>
      <c r="L127" s="41"/>
      <c r="M127" s="187" t="s">
        <v>19</v>
      </c>
      <c r="N127" s="188" t="s">
        <v>40</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1610</v>
      </c>
      <c r="AT127" s="191" t="s">
        <v>234</v>
      </c>
      <c r="AU127" s="191" t="s">
        <v>78</v>
      </c>
      <c r="AY127" s="19" t="s">
        <v>231</v>
      </c>
      <c r="BE127" s="192">
        <f t="shared" si="14"/>
        <v>0</v>
      </c>
      <c r="BF127" s="192">
        <f t="shared" si="15"/>
        <v>0</v>
      </c>
      <c r="BG127" s="192">
        <f t="shared" si="16"/>
        <v>0</v>
      </c>
      <c r="BH127" s="192">
        <f t="shared" si="17"/>
        <v>0</v>
      </c>
      <c r="BI127" s="192">
        <f t="shared" si="18"/>
        <v>0</v>
      </c>
      <c r="BJ127" s="19" t="s">
        <v>76</v>
      </c>
      <c r="BK127" s="192">
        <f t="shared" si="19"/>
        <v>0</v>
      </c>
      <c r="BL127" s="19" t="s">
        <v>1610</v>
      </c>
      <c r="BM127" s="191" t="s">
        <v>973</v>
      </c>
    </row>
    <row r="128" spans="1:65" s="2" customFormat="1" ht="24.2" customHeight="1">
      <c r="A128" s="36"/>
      <c r="B128" s="37"/>
      <c r="C128" s="180" t="s">
        <v>412</v>
      </c>
      <c r="D128" s="180" t="s">
        <v>234</v>
      </c>
      <c r="E128" s="181" t="s">
        <v>3238</v>
      </c>
      <c r="F128" s="182" t="s">
        <v>3239</v>
      </c>
      <c r="G128" s="183" t="s">
        <v>2771</v>
      </c>
      <c r="H128" s="184">
        <v>3</v>
      </c>
      <c r="I128" s="185"/>
      <c r="J128" s="186">
        <f t="shared" si="10"/>
        <v>0</v>
      </c>
      <c r="K128" s="182" t="s">
        <v>19</v>
      </c>
      <c r="L128" s="41"/>
      <c r="M128" s="187" t="s">
        <v>19</v>
      </c>
      <c r="N128" s="188" t="s">
        <v>40</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1610</v>
      </c>
      <c r="AT128" s="191" t="s">
        <v>234</v>
      </c>
      <c r="AU128" s="191" t="s">
        <v>78</v>
      </c>
      <c r="AY128" s="19" t="s">
        <v>231</v>
      </c>
      <c r="BE128" s="192">
        <f t="shared" si="14"/>
        <v>0</v>
      </c>
      <c r="BF128" s="192">
        <f t="shared" si="15"/>
        <v>0</v>
      </c>
      <c r="BG128" s="192">
        <f t="shared" si="16"/>
        <v>0</v>
      </c>
      <c r="BH128" s="192">
        <f t="shared" si="17"/>
        <v>0</v>
      </c>
      <c r="BI128" s="192">
        <f t="shared" si="18"/>
        <v>0</v>
      </c>
      <c r="BJ128" s="19" t="s">
        <v>76</v>
      </c>
      <c r="BK128" s="192">
        <f t="shared" si="19"/>
        <v>0</v>
      </c>
      <c r="BL128" s="19" t="s">
        <v>1610</v>
      </c>
      <c r="BM128" s="191" t="s">
        <v>983</v>
      </c>
    </row>
    <row r="129" spans="1:65" s="2" customFormat="1" ht="24.2" customHeight="1">
      <c r="A129" s="36"/>
      <c r="B129" s="37"/>
      <c r="C129" s="180" t="s">
        <v>417</v>
      </c>
      <c r="D129" s="180" t="s">
        <v>234</v>
      </c>
      <c r="E129" s="181" t="s">
        <v>3240</v>
      </c>
      <c r="F129" s="182" t="s">
        <v>3241</v>
      </c>
      <c r="G129" s="183" t="s">
        <v>2771</v>
      </c>
      <c r="H129" s="184">
        <v>2</v>
      </c>
      <c r="I129" s="185"/>
      <c r="J129" s="186">
        <f t="shared" si="10"/>
        <v>0</v>
      </c>
      <c r="K129" s="182" t="s">
        <v>19</v>
      </c>
      <c r="L129" s="41"/>
      <c r="M129" s="187" t="s">
        <v>19</v>
      </c>
      <c r="N129" s="188" t="s">
        <v>40</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1610</v>
      </c>
      <c r="AT129" s="191" t="s">
        <v>234</v>
      </c>
      <c r="AU129" s="191" t="s">
        <v>78</v>
      </c>
      <c r="AY129" s="19" t="s">
        <v>231</v>
      </c>
      <c r="BE129" s="192">
        <f t="shared" si="14"/>
        <v>0</v>
      </c>
      <c r="BF129" s="192">
        <f t="shared" si="15"/>
        <v>0</v>
      </c>
      <c r="BG129" s="192">
        <f t="shared" si="16"/>
        <v>0</v>
      </c>
      <c r="BH129" s="192">
        <f t="shared" si="17"/>
        <v>0</v>
      </c>
      <c r="BI129" s="192">
        <f t="shared" si="18"/>
        <v>0</v>
      </c>
      <c r="BJ129" s="19" t="s">
        <v>76</v>
      </c>
      <c r="BK129" s="192">
        <f t="shared" si="19"/>
        <v>0</v>
      </c>
      <c r="BL129" s="19" t="s">
        <v>1610</v>
      </c>
      <c r="BM129" s="191" t="s">
        <v>1599</v>
      </c>
    </row>
    <row r="130" spans="1:65" s="2" customFormat="1" ht="33" customHeight="1">
      <c r="A130" s="36"/>
      <c r="B130" s="37"/>
      <c r="C130" s="180" t="s">
        <v>423</v>
      </c>
      <c r="D130" s="180" t="s">
        <v>234</v>
      </c>
      <c r="E130" s="181" t="s">
        <v>3242</v>
      </c>
      <c r="F130" s="182" t="s">
        <v>3243</v>
      </c>
      <c r="G130" s="183" t="s">
        <v>2771</v>
      </c>
      <c r="H130" s="184">
        <v>2</v>
      </c>
      <c r="I130" s="185"/>
      <c r="J130" s="186">
        <f t="shared" si="10"/>
        <v>0</v>
      </c>
      <c r="K130" s="182" t="s">
        <v>19</v>
      </c>
      <c r="L130" s="41"/>
      <c r="M130" s="187" t="s">
        <v>19</v>
      </c>
      <c r="N130" s="188" t="s">
        <v>40</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1610</v>
      </c>
      <c r="AT130" s="191" t="s">
        <v>234</v>
      </c>
      <c r="AU130" s="191" t="s">
        <v>78</v>
      </c>
      <c r="AY130" s="19" t="s">
        <v>231</v>
      </c>
      <c r="BE130" s="192">
        <f t="shared" si="14"/>
        <v>0</v>
      </c>
      <c r="BF130" s="192">
        <f t="shared" si="15"/>
        <v>0</v>
      </c>
      <c r="BG130" s="192">
        <f t="shared" si="16"/>
        <v>0</v>
      </c>
      <c r="BH130" s="192">
        <f t="shared" si="17"/>
        <v>0</v>
      </c>
      <c r="BI130" s="192">
        <f t="shared" si="18"/>
        <v>0</v>
      </c>
      <c r="BJ130" s="19" t="s">
        <v>76</v>
      </c>
      <c r="BK130" s="192">
        <f t="shared" si="19"/>
        <v>0</v>
      </c>
      <c r="BL130" s="19" t="s">
        <v>1610</v>
      </c>
      <c r="BM130" s="191" t="s">
        <v>1610</v>
      </c>
    </row>
    <row r="131" spans="1:65" s="2" customFormat="1" ht="24.2" customHeight="1">
      <c r="A131" s="36"/>
      <c r="B131" s="37"/>
      <c r="C131" s="180" t="s">
        <v>429</v>
      </c>
      <c r="D131" s="180" t="s">
        <v>234</v>
      </c>
      <c r="E131" s="181" t="s">
        <v>3244</v>
      </c>
      <c r="F131" s="182" t="s">
        <v>3245</v>
      </c>
      <c r="G131" s="183" t="s">
        <v>2771</v>
      </c>
      <c r="H131" s="184">
        <v>1</v>
      </c>
      <c r="I131" s="185"/>
      <c r="J131" s="186">
        <f t="shared" si="10"/>
        <v>0</v>
      </c>
      <c r="K131" s="182" t="s">
        <v>19</v>
      </c>
      <c r="L131" s="41"/>
      <c r="M131" s="187" t="s">
        <v>19</v>
      </c>
      <c r="N131" s="188" t="s">
        <v>40</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1610</v>
      </c>
      <c r="AT131" s="191" t="s">
        <v>234</v>
      </c>
      <c r="AU131" s="191" t="s">
        <v>78</v>
      </c>
      <c r="AY131" s="19" t="s">
        <v>231</v>
      </c>
      <c r="BE131" s="192">
        <f t="shared" si="14"/>
        <v>0</v>
      </c>
      <c r="BF131" s="192">
        <f t="shared" si="15"/>
        <v>0</v>
      </c>
      <c r="BG131" s="192">
        <f t="shared" si="16"/>
        <v>0</v>
      </c>
      <c r="BH131" s="192">
        <f t="shared" si="17"/>
        <v>0</v>
      </c>
      <c r="BI131" s="192">
        <f t="shared" si="18"/>
        <v>0</v>
      </c>
      <c r="BJ131" s="19" t="s">
        <v>76</v>
      </c>
      <c r="BK131" s="192">
        <f t="shared" si="19"/>
        <v>0</v>
      </c>
      <c r="BL131" s="19" t="s">
        <v>1610</v>
      </c>
      <c r="BM131" s="191" t="s">
        <v>1624</v>
      </c>
    </row>
    <row r="132" spans="1:65" s="2" customFormat="1" ht="16.5" customHeight="1">
      <c r="A132" s="36"/>
      <c r="B132" s="37"/>
      <c r="C132" s="180" t="s">
        <v>434</v>
      </c>
      <c r="D132" s="180" t="s">
        <v>234</v>
      </c>
      <c r="E132" s="181" t="s">
        <v>3246</v>
      </c>
      <c r="F132" s="182" t="s">
        <v>3247</v>
      </c>
      <c r="G132" s="183" t="s">
        <v>2771</v>
      </c>
      <c r="H132" s="184">
        <v>10</v>
      </c>
      <c r="I132" s="185"/>
      <c r="J132" s="186">
        <f t="shared" si="10"/>
        <v>0</v>
      </c>
      <c r="K132" s="182" t="s">
        <v>19</v>
      </c>
      <c r="L132" s="41"/>
      <c r="M132" s="187" t="s">
        <v>19</v>
      </c>
      <c r="N132" s="188" t="s">
        <v>40</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1610</v>
      </c>
      <c r="AT132" s="191" t="s">
        <v>234</v>
      </c>
      <c r="AU132" s="191" t="s">
        <v>78</v>
      </c>
      <c r="AY132" s="19" t="s">
        <v>231</v>
      </c>
      <c r="BE132" s="192">
        <f t="shared" si="14"/>
        <v>0</v>
      </c>
      <c r="BF132" s="192">
        <f t="shared" si="15"/>
        <v>0</v>
      </c>
      <c r="BG132" s="192">
        <f t="shared" si="16"/>
        <v>0</v>
      </c>
      <c r="BH132" s="192">
        <f t="shared" si="17"/>
        <v>0</v>
      </c>
      <c r="BI132" s="192">
        <f t="shared" si="18"/>
        <v>0</v>
      </c>
      <c r="BJ132" s="19" t="s">
        <v>76</v>
      </c>
      <c r="BK132" s="192">
        <f t="shared" si="19"/>
        <v>0</v>
      </c>
      <c r="BL132" s="19" t="s">
        <v>1610</v>
      </c>
      <c r="BM132" s="191" t="s">
        <v>1634</v>
      </c>
    </row>
    <row r="133" spans="1:65" s="12" customFormat="1" ht="22.9" customHeight="1">
      <c r="B133" s="164"/>
      <c r="C133" s="165"/>
      <c r="D133" s="166" t="s">
        <v>68</v>
      </c>
      <c r="E133" s="178" t="s">
        <v>163</v>
      </c>
      <c r="F133" s="178" t="s">
        <v>3248</v>
      </c>
      <c r="G133" s="165"/>
      <c r="H133" s="165"/>
      <c r="I133" s="168"/>
      <c r="J133" s="179">
        <f>BK133</f>
        <v>0</v>
      </c>
      <c r="K133" s="165"/>
      <c r="L133" s="170"/>
      <c r="M133" s="171"/>
      <c r="N133" s="172"/>
      <c r="O133" s="172"/>
      <c r="P133" s="173">
        <f>SUM(P134:P135)</f>
        <v>0</v>
      </c>
      <c r="Q133" s="172"/>
      <c r="R133" s="173">
        <f>SUM(R134:R135)</f>
        <v>0</v>
      </c>
      <c r="S133" s="172"/>
      <c r="T133" s="174">
        <f>SUM(T134:T135)</f>
        <v>0</v>
      </c>
      <c r="AR133" s="175" t="s">
        <v>76</v>
      </c>
      <c r="AT133" s="176" t="s">
        <v>68</v>
      </c>
      <c r="AU133" s="176" t="s">
        <v>76</v>
      </c>
      <c r="AY133" s="175" t="s">
        <v>231</v>
      </c>
      <c r="BK133" s="177">
        <f>SUM(BK134:BK135)</f>
        <v>0</v>
      </c>
    </row>
    <row r="134" spans="1:65" s="2" customFormat="1" ht="24.2" customHeight="1">
      <c r="A134" s="36"/>
      <c r="B134" s="37"/>
      <c r="C134" s="180" t="s">
        <v>442</v>
      </c>
      <c r="D134" s="180" t="s">
        <v>234</v>
      </c>
      <c r="E134" s="181" t="s">
        <v>3249</v>
      </c>
      <c r="F134" s="182" t="s">
        <v>3250</v>
      </c>
      <c r="G134" s="183" t="s">
        <v>2771</v>
      </c>
      <c r="H134" s="184">
        <v>1</v>
      </c>
      <c r="I134" s="185"/>
      <c r="J134" s="186">
        <f>ROUND(I134*H134,2)</f>
        <v>0</v>
      </c>
      <c r="K134" s="182" t="s">
        <v>19</v>
      </c>
      <c r="L134" s="41"/>
      <c r="M134" s="187" t="s">
        <v>19</v>
      </c>
      <c r="N134" s="188" t="s">
        <v>40</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1610</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1610</v>
      </c>
      <c r="BM134" s="191" t="s">
        <v>1643</v>
      </c>
    </row>
    <row r="135" spans="1:65" s="2" customFormat="1" ht="44.25" customHeight="1">
      <c r="A135" s="36"/>
      <c r="B135" s="37"/>
      <c r="C135" s="180" t="s">
        <v>825</v>
      </c>
      <c r="D135" s="180" t="s">
        <v>234</v>
      </c>
      <c r="E135" s="181" t="s">
        <v>3251</v>
      </c>
      <c r="F135" s="182" t="s">
        <v>3252</v>
      </c>
      <c r="G135" s="183" t="s">
        <v>2771</v>
      </c>
      <c r="H135" s="184">
        <v>10</v>
      </c>
      <c r="I135" s="185"/>
      <c r="J135" s="186">
        <f>ROUND(I135*H135,2)</f>
        <v>0</v>
      </c>
      <c r="K135" s="182" t="s">
        <v>19</v>
      </c>
      <c r="L135" s="41"/>
      <c r="M135" s="261" t="s">
        <v>19</v>
      </c>
      <c r="N135" s="262" t="s">
        <v>40</v>
      </c>
      <c r="O135" s="259"/>
      <c r="P135" s="263">
        <f>O135*H135</f>
        <v>0</v>
      </c>
      <c r="Q135" s="263">
        <v>0</v>
      </c>
      <c r="R135" s="263">
        <f>Q135*H135</f>
        <v>0</v>
      </c>
      <c r="S135" s="263">
        <v>0</v>
      </c>
      <c r="T135" s="264">
        <f>S135*H135</f>
        <v>0</v>
      </c>
      <c r="U135" s="36"/>
      <c r="V135" s="36"/>
      <c r="W135" s="36"/>
      <c r="X135" s="36"/>
      <c r="Y135" s="36"/>
      <c r="Z135" s="36"/>
      <c r="AA135" s="36"/>
      <c r="AB135" s="36"/>
      <c r="AC135" s="36"/>
      <c r="AD135" s="36"/>
      <c r="AE135" s="36"/>
      <c r="AR135" s="191" t="s">
        <v>1610</v>
      </c>
      <c r="AT135" s="191" t="s">
        <v>234</v>
      </c>
      <c r="AU135" s="191" t="s">
        <v>78</v>
      </c>
      <c r="AY135" s="19" t="s">
        <v>231</v>
      </c>
      <c r="BE135" s="192">
        <f>IF(N135="základní",J135,0)</f>
        <v>0</v>
      </c>
      <c r="BF135" s="192">
        <f>IF(N135="snížená",J135,0)</f>
        <v>0</v>
      </c>
      <c r="BG135" s="192">
        <f>IF(N135="zákl. přenesená",J135,0)</f>
        <v>0</v>
      </c>
      <c r="BH135" s="192">
        <f>IF(N135="sníž. přenesená",J135,0)</f>
        <v>0</v>
      </c>
      <c r="BI135" s="192">
        <f>IF(N135="nulová",J135,0)</f>
        <v>0</v>
      </c>
      <c r="BJ135" s="19" t="s">
        <v>76</v>
      </c>
      <c r="BK135" s="192">
        <f>ROUND(I135*H135,2)</f>
        <v>0</v>
      </c>
      <c r="BL135" s="19" t="s">
        <v>1610</v>
      </c>
      <c r="BM135" s="191" t="s">
        <v>1647</v>
      </c>
    </row>
    <row r="136" spans="1:65" s="2" customFormat="1" ht="6.95" customHeight="1">
      <c r="A136" s="36"/>
      <c r="B136" s="49"/>
      <c r="C136" s="50"/>
      <c r="D136" s="50"/>
      <c r="E136" s="50"/>
      <c r="F136" s="50"/>
      <c r="G136" s="50"/>
      <c r="H136" s="50"/>
      <c r="I136" s="50"/>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algorithmName="SHA-512" hashValue="x3akvGEiM8MaXqinrMNizsG6lzQDhNN2FomVWXN5XYtYiZQUa+/Qp/F3obLbAZHZvsrMtS7AwbHc3d+bY4F9ew==" saltValue="F4WurnZOHlXQNkyEZfPQ6snG+ufK1Wp4De3ZNS7oZinSPK/M4hihqqa+Mm5XycTFVRpkbFP/qmFQizIngiZaOg==" spinCount="100000" sheet="1" objects="1" scenarios="1" formatColumns="0" formatRows="0" autoFilter="0"/>
  <autoFilter ref="C94:K135"/>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132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ht="12.75">
      <c r="B8" s="22"/>
      <c r="D8" s="114" t="s">
        <v>200</v>
      </c>
      <c r="L8" s="22"/>
    </row>
    <row r="9" spans="1:46" s="1" customFormat="1" ht="16.5" customHeight="1">
      <c r="B9" s="22"/>
      <c r="E9" s="411" t="s">
        <v>1229</v>
      </c>
      <c r="F9" s="385"/>
      <c r="G9" s="385"/>
      <c r="H9" s="385"/>
      <c r="L9" s="22"/>
    </row>
    <row r="10" spans="1:46" s="1" customFormat="1" ht="12" customHeight="1">
      <c r="B10" s="22"/>
      <c r="D10" s="114" t="s">
        <v>202</v>
      </c>
      <c r="L10" s="22"/>
    </row>
    <row r="11" spans="1:46" s="2" customFormat="1" ht="16.5" customHeight="1">
      <c r="A11" s="36"/>
      <c r="B11" s="41"/>
      <c r="C11" s="36"/>
      <c r="D11" s="36"/>
      <c r="E11" s="421" t="s">
        <v>2896</v>
      </c>
      <c r="F11" s="413"/>
      <c r="G11" s="413"/>
      <c r="H11" s="413"/>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2897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4" t="s">
        <v>3253</v>
      </c>
      <c r="F13" s="413"/>
      <c r="G13" s="413"/>
      <c r="H13" s="413"/>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28. 5. 2021</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 xml:space="preserve"> </v>
      </c>
      <c r="F19" s="36"/>
      <c r="G19" s="36"/>
      <c r="H19" s="36"/>
      <c r="I19" s="114" t="s">
        <v>27</v>
      </c>
      <c r="J19" s="105" t="str">
        <f>IF('Rekapitulace stavby'!AN11="","",'Rekapitulace stavby'!AN11)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14" t="s">
        <v>27</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stavby'!AN16="","",'Rekapitulace stavby'!AN16)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 xml:space="preserve"> </v>
      </c>
      <c r="F25" s="36"/>
      <c r="G25" s="36"/>
      <c r="H25" s="36"/>
      <c r="I25" s="114" t="s">
        <v>27</v>
      </c>
      <c r="J25" s="105" t="str">
        <f>IF('Rekapitulace stavby'!AN17="","",'Rekapitulace stavby'!AN17)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stavby'!AN19="","",'Rekapitulace stavby'!AN19)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 xml:space="preserve"> </v>
      </c>
      <c r="F28" s="36"/>
      <c r="G28" s="36"/>
      <c r="H28" s="36"/>
      <c r="I28" s="114" t="s">
        <v>27</v>
      </c>
      <c r="J28" s="105" t="str">
        <f>IF('Rekapitulace stavby'!AN20="","",'Rekapitulace stavby'!AN20)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7" t="s">
        <v>19</v>
      </c>
      <c r="F31" s="417"/>
      <c r="G31" s="417"/>
      <c r="H31" s="417"/>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ROUND((SUM(BE94:BE137)),  2)</f>
        <v>0</v>
      </c>
      <c r="G37" s="36"/>
      <c r="H37" s="36"/>
      <c r="I37" s="126">
        <v>0.21</v>
      </c>
      <c r="J37" s="125">
        <f>ROUND(((SUM(BE94:BE137))*I37),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ROUND((SUM(BF94:BF137)),  2)</f>
        <v>0</v>
      </c>
      <c r="G38" s="36"/>
      <c r="H38" s="36"/>
      <c r="I38" s="126">
        <v>0.15</v>
      </c>
      <c r="J38" s="125">
        <f>ROUND(((SUM(BF94:BF137))*I38),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ROUND((SUM(BG94:BG137)),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ROUND((SUM(BH94:BH137)),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ROUND((SUM(BI94:BI137)),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8" t="str">
        <f>E7</f>
        <v>Park na Moravském náměstí v Brně</v>
      </c>
      <c r="F52" s="419"/>
      <c r="G52" s="419"/>
      <c r="H52" s="419"/>
      <c r="I52" s="38"/>
      <c r="J52" s="38"/>
      <c r="K52" s="38"/>
      <c r="L52" s="115"/>
      <c r="S52" s="36"/>
      <c r="T52" s="36"/>
      <c r="U52" s="36"/>
      <c r="V52" s="36"/>
      <c r="W52" s="36"/>
      <c r="X52" s="36"/>
      <c r="Y52" s="36"/>
      <c r="Z52" s="36"/>
      <c r="AA52" s="36"/>
      <c r="AB52" s="36"/>
      <c r="AC52" s="36"/>
      <c r="AD52" s="36"/>
      <c r="AE52" s="36"/>
    </row>
    <row r="53" spans="1:31" s="1" customFormat="1" ht="12" customHeight="1">
      <c r="B53" s="23"/>
      <c r="C53" s="31" t="s">
        <v>200</v>
      </c>
      <c r="D53" s="24"/>
      <c r="E53" s="24"/>
      <c r="F53" s="24"/>
      <c r="G53" s="24"/>
      <c r="H53" s="24"/>
      <c r="I53" s="24"/>
      <c r="J53" s="24"/>
      <c r="K53" s="24"/>
      <c r="L53" s="22"/>
    </row>
    <row r="54" spans="1:31" s="1" customFormat="1" ht="16.5" customHeight="1">
      <c r="B54" s="23"/>
      <c r="C54" s="24"/>
      <c r="D54" s="24"/>
      <c r="E54" s="418" t="s">
        <v>1229</v>
      </c>
      <c r="F54" s="369"/>
      <c r="G54" s="369"/>
      <c r="H54" s="369"/>
      <c r="I54" s="24"/>
      <c r="J54" s="24"/>
      <c r="K54" s="24"/>
      <c r="L54" s="22"/>
    </row>
    <row r="55" spans="1:31" s="1" customFormat="1" ht="12" customHeight="1">
      <c r="B55" s="23"/>
      <c r="C55" s="31" t="s">
        <v>202</v>
      </c>
      <c r="D55" s="24"/>
      <c r="E55" s="24"/>
      <c r="F55" s="24"/>
      <c r="G55" s="24"/>
      <c r="H55" s="24"/>
      <c r="I55" s="24"/>
      <c r="J55" s="24"/>
      <c r="K55" s="24"/>
      <c r="L55" s="22"/>
    </row>
    <row r="56" spans="1:31" s="2" customFormat="1" ht="16.5" customHeight="1">
      <c r="A56" s="36"/>
      <c r="B56" s="37"/>
      <c r="C56" s="38"/>
      <c r="D56" s="38"/>
      <c r="E56" s="422" t="s">
        <v>2896</v>
      </c>
      <c r="F56" s="420"/>
      <c r="G56" s="420"/>
      <c r="H56" s="42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2897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2" t="str">
        <f>E13</f>
        <v>06.5.5 - Slaboproudy</v>
      </c>
      <c r="F58" s="420"/>
      <c r="G58" s="420"/>
      <c r="H58" s="42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28. 5. 2021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205</v>
      </c>
      <c r="D65" s="139"/>
      <c r="E65" s="139"/>
      <c r="F65" s="139"/>
      <c r="G65" s="139"/>
      <c r="H65" s="139"/>
      <c r="I65" s="139"/>
      <c r="J65" s="140" t="s">
        <v>206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207</v>
      </c>
    </row>
    <row r="68" spans="1:47" s="9" customFormat="1" ht="24.95" customHeight="1">
      <c r="B68" s="142"/>
      <c r="C68" s="143"/>
      <c r="D68" s="144" t="s">
        <v>3254</v>
      </c>
      <c r="E68" s="145"/>
      <c r="F68" s="145"/>
      <c r="G68" s="145"/>
      <c r="H68" s="145"/>
      <c r="I68" s="145"/>
      <c r="J68" s="146">
        <f>J95</f>
        <v>0</v>
      </c>
      <c r="K68" s="143"/>
      <c r="L68" s="147"/>
    </row>
    <row r="69" spans="1:47" s="10" customFormat="1" ht="19.899999999999999" customHeight="1">
      <c r="B69" s="148"/>
      <c r="C69" s="99"/>
      <c r="D69" s="149" t="s">
        <v>3255</v>
      </c>
      <c r="E69" s="150"/>
      <c r="F69" s="150"/>
      <c r="G69" s="150"/>
      <c r="H69" s="150"/>
      <c r="I69" s="150"/>
      <c r="J69" s="151">
        <f>J96</f>
        <v>0</v>
      </c>
      <c r="K69" s="99"/>
      <c r="L69" s="152"/>
    </row>
    <row r="70" spans="1:47" s="10" customFormat="1" ht="19.899999999999999" customHeight="1">
      <c r="B70" s="148"/>
      <c r="C70" s="99"/>
      <c r="D70" s="149" t="s">
        <v>3256</v>
      </c>
      <c r="E70" s="150"/>
      <c r="F70" s="150"/>
      <c r="G70" s="150"/>
      <c r="H70" s="150"/>
      <c r="I70" s="150"/>
      <c r="J70" s="151">
        <f>J116</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8" t="str">
        <f>E7</f>
        <v>Park na Moravském náměstí v Brně</v>
      </c>
      <c r="F80" s="419"/>
      <c r="G80" s="419"/>
      <c r="H80" s="419"/>
      <c r="I80" s="38"/>
      <c r="J80" s="38"/>
      <c r="K80" s="38"/>
      <c r="L80" s="115"/>
      <c r="S80" s="36"/>
      <c r="T80" s="36"/>
      <c r="U80" s="36"/>
      <c r="V80" s="36"/>
      <c r="W80" s="36"/>
      <c r="X80" s="36"/>
      <c r="Y80" s="36"/>
      <c r="Z80" s="36"/>
      <c r="AA80" s="36"/>
      <c r="AB80" s="36"/>
      <c r="AC80" s="36"/>
      <c r="AD80" s="36"/>
      <c r="AE80" s="36"/>
    </row>
    <row r="81" spans="1:63" s="1" customFormat="1" ht="12" customHeight="1">
      <c r="B81" s="23"/>
      <c r="C81" s="31" t="s">
        <v>200</v>
      </c>
      <c r="D81" s="24"/>
      <c r="E81" s="24"/>
      <c r="F81" s="24"/>
      <c r="G81" s="24"/>
      <c r="H81" s="24"/>
      <c r="I81" s="24"/>
      <c r="J81" s="24"/>
      <c r="K81" s="24"/>
      <c r="L81" s="22"/>
    </row>
    <row r="82" spans="1:63" s="1" customFormat="1" ht="16.5" customHeight="1">
      <c r="B82" s="23"/>
      <c r="C82" s="24"/>
      <c r="D82" s="24"/>
      <c r="E82" s="418" t="s">
        <v>1229</v>
      </c>
      <c r="F82" s="369"/>
      <c r="G82" s="369"/>
      <c r="H82" s="369"/>
      <c r="I82" s="24"/>
      <c r="J82" s="24"/>
      <c r="K82" s="24"/>
      <c r="L82" s="22"/>
    </row>
    <row r="83" spans="1:63" s="1" customFormat="1" ht="12" customHeight="1">
      <c r="B83" s="23"/>
      <c r="C83" s="31" t="s">
        <v>202</v>
      </c>
      <c r="D83" s="24"/>
      <c r="E83" s="24"/>
      <c r="F83" s="24"/>
      <c r="G83" s="24"/>
      <c r="H83" s="24"/>
      <c r="I83" s="24"/>
      <c r="J83" s="24"/>
      <c r="K83" s="24"/>
      <c r="L83" s="22"/>
    </row>
    <row r="84" spans="1:63" s="2" customFormat="1" ht="16.5" customHeight="1">
      <c r="A84" s="36"/>
      <c r="B84" s="37"/>
      <c r="C84" s="38"/>
      <c r="D84" s="38"/>
      <c r="E84" s="422" t="s">
        <v>2896</v>
      </c>
      <c r="F84" s="420"/>
      <c r="G84" s="420"/>
      <c r="H84" s="42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2897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2" t="str">
        <f>E13</f>
        <v>06.5.5 - Slaboproudy</v>
      </c>
      <c r="F86" s="420"/>
      <c r="G86" s="420"/>
      <c r="H86" s="42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28. 5. 2021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5"/>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217</v>
      </c>
      <c r="D93" s="156" t="s">
        <v>54</v>
      </c>
      <c r="E93" s="156" t="s">
        <v>50</v>
      </c>
      <c r="F93" s="156" t="s">
        <v>51</v>
      </c>
      <c r="G93" s="156" t="s">
        <v>218</v>
      </c>
      <c r="H93" s="156" t="s">
        <v>219</v>
      </c>
      <c r="I93" s="156" t="s">
        <v>220</v>
      </c>
      <c r="J93" s="156" t="s">
        <v>206</v>
      </c>
      <c r="K93" s="157" t="s">
        <v>221</v>
      </c>
      <c r="L93" s="158"/>
      <c r="M93" s="70" t="s">
        <v>19</v>
      </c>
      <c r="N93" s="71" t="s">
        <v>39</v>
      </c>
      <c r="O93" s="71" t="s">
        <v>222</v>
      </c>
      <c r="P93" s="71" t="s">
        <v>223</v>
      </c>
      <c r="Q93" s="71" t="s">
        <v>224</v>
      </c>
      <c r="R93" s="71" t="s">
        <v>225</v>
      </c>
      <c r="S93" s="71" t="s">
        <v>226</v>
      </c>
      <c r="T93" s="72" t="s">
        <v>227</v>
      </c>
      <c r="U93" s="153"/>
      <c r="V93" s="153"/>
      <c r="W93" s="153"/>
      <c r="X93" s="153"/>
      <c r="Y93" s="153"/>
      <c r="Z93" s="153"/>
      <c r="AA93" s="153"/>
      <c r="AB93" s="153"/>
      <c r="AC93" s="153"/>
      <c r="AD93" s="153"/>
      <c r="AE93" s="153"/>
    </row>
    <row r="94" spans="1:63" s="2" customFormat="1" ht="22.9" customHeight="1">
      <c r="A94" s="36"/>
      <c r="B94" s="37"/>
      <c r="C94" s="77" t="s">
        <v>228</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207</v>
      </c>
      <c r="BK94" s="163">
        <f>BK95</f>
        <v>0</v>
      </c>
    </row>
    <row r="95" spans="1:63" s="12" customFormat="1" ht="25.9" customHeight="1">
      <c r="B95" s="164"/>
      <c r="C95" s="165"/>
      <c r="D95" s="166" t="s">
        <v>68</v>
      </c>
      <c r="E95" s="167" t="s">
        <v>3257</v>
      </c>
      <c r="F95" s="167" t="s">
        <v>3258</v>
      </c>
      <c r="G95" s="165"/>
      <c r="H95" s="165"/>
      <c r="I95" s="168"/>
      <c r="J95" s="169">
        <f>BK95</f>
        <v>0</v>
      </c>
      <c r="K95" s="165"/>
      <c r="L95" s="170"/>
      <c r="M95" s="171"/>
      <c r="N95" s="172"/>
      <c r="O95" s="172"/>
      <c r="P95" s="173">
        <f>P96+P116</f>
        <v>0</v>
      </c>
      <c r="Q95" s="172"/>
      <c r="R95" s="173">
        <f>R96+R116</f>
        <v>0</v>
      </c>
      <c r="S95" s="172"/>
      <c r="T95" s="174">
        <f>T96+T116</f>
        <v>0</v>
      </c>
      <c r="AR95" s="175" t="s">
        <v>119</v>
      </c>
      <c r="AT95" s="176" t="s">
        <v>68</v>
      </c>
      <c r="AU95" s="176" t="s">
        <v>69</v>
      </c>
      <c r="AY95" s="175" t="s">
        <v>231</v>
      </c>
      <c r="BK95" s="177">
        <f>BK96+BK116</f>
        <v>0</v>
      </c>
    </row>
    <row r="96" spans="1:63" s="12" customFormat="1" ht="22.9" customHeight="1">
      <c r="B96" s="164"/>
      <c r="C96" s="165"/>
      <c r="D96" s="166" t="s">
        <v>68</v>
      </c>
      <c r="E96" s="178" t="s">
        <v>1797</v>
      </c>
      <c r="F96" s="178" t="s">
        <v>2927</v>
      </c>
      <c r="G96" s="165"/>
      <c r="H96" s="165"/>
      <c r="I96" s="168"/>
      <c r="J96" s="179">
        <f>BK96</f>
        <v>0</v>
      </c>
      <c r="K96" s="165"/>
      <c r="L96" s="170"/>
      <c r="M96" s="171"/>
      <c r="N96" s="172"/>
      <c r="O96" s="172"/>
      <c r="P96" s="173">
        <f>SUM(P97:P115)</f>
        <v>0</v>
      </c>
      <c r="Q96" s="172"/>
      <c r="R96" s="173">
        <f>SUM(R97:R115)</f>
        <v>0</v>
      </c>
      <c r="S96" s="172"/>
      <c r="T96" s="174">
        <f>SUM(T97:T115)</f>
        <v>0</v>
      </c>
      <c r="AR96" s="175" t="s">
        <v>119</v>
      </c>
      <c r="AT96" s="176" t="s">
        <v>68</v>
      </c>
      <c r="AU96" s="176" t="s">
        <v>76</v>
      </c>
      <c r="AY96" s="175" t="s">
        <v>231</v>
      </c>
      <c r="BK96" s="177">
        <f>SUM(BK97:BK115)</f>
        <v>0</v>
      </c>
    </row>
    <row r="97" spans="1:65" s="2" customFormat="1" ht="33" customHeight="1">
      <c r="A97" s="36"/>
      <c r="B97" s="37"/>
      <c r="C97" s="247" t="s">
        <v>76</v>
      </c>
      <c r="D97" s="247" t="s">
        <v>638</v>
      </c>
      <c r="E97" s="248" t="s">
        <v>2767</v>
      </c>
      <c r="F97" s="249" t="s">
        <v>3259</v>
      </c>
      <c r="G97" s="250" t="s">
        <v>342</v>
      </c>
      <c r="H97" s="251">
        <v>270</v>
      </c>
      <c r="I97" s="252"/>
      <c r="J97" s="253">
        <f t="shared" ref="J97:J115" si="0">ROUND(I97*H97,2)</f>
        <v>0</v>
      </c>
      <c r="K97" s="249" t="s">
        <v>19</v>
      </c>
      <c r="L97" s="254"/>
      <c r="M97" s="255" t="s">
        <v>19</v>
      </c>
      <c r="N97" s="256" t="s">
        <v>40</v>
      </c>
      <c r="O97" s="66"/>
      <c r="P97" s="189">
        <f t="shared" ref="P97:P115" si="1">O97*H97</f>
        <v>0</v>
      </c>
      <c r="Q97" s="189">
        <v>0</v>
      </c>
      <c r="R97" s="189">
        <f t="shared" ref="R97:R115" si="2">Q97*H97</f>
        <v>0</v>
      </c>
      <c r="S97" s="189">
        <v>0</v>
      </c>
      <c r="T97" s="190">
        <f t="shared" ref="T97:T115" si="3">S97*H97</f>
        <v>0</v>
      </c>
      <c r="U97" s="36"/>
      <c r="V97" s="36"/>
      <c r="W97" s="36"/>
      <c r="X97" s="36"/>
      <c r="Y97" s="36"/>
      <c r="Z97" s="36"/>
      <c r="AA97" s="36"/>
      <c r="AB97" s="36"/>
      <c r="AC97" s="36"/>
      <c r="AD97" s="36"/>
      <c r="AE97" s="36"/>
      <c r="AR97" s="191" t="s">
        <v>3043</v>
      </c>
      <c r="AT97" s="191" t="s">
        <v>638</v>
      </c>
      <c r="AU97" s="191" t="s">
        <v>78</v>
      </c>
      <c r="AY97" s="19" t="s">
        <v>231</v>
      </c>
      <c r="BE97" s="192">
        <f t="shared" ref="BE97:BE115" si="4">IF(N97="základní",J97,0)</f>
        <v>0</v>
      </c>
      <c r="BF97" s="192">
        <f t="shared" ref="BF97:BF115" si="5">IF(N97="snížená",J97,0)</f>
        <v>0</v>
      </c>
      <c r="BG97" s="192">
        <f t="shared" ref="BG97:BG115" si="6">IF(N97="zákl. přenesená",J97,0)</f>
        <v>0</v>
      </c>
      <c r="BH97" s="192">
        <f t="shared" ref="BH97:BH115" si="7">IF(N97="sníž. přenesená",J97,0)</f>
        <v>0</v>
      </c>
      <c r="BI97" s="192">
        <f t="shared" ref="BI97:BI115" si="8">IF(N97="nulová",J97,0)</f>
        <v>0</v>
      </c>
      <c r="BJ97" s="19" t="s">
        <v>76</v>
      </c>
      <c r="BK97" s="192">
        <f t="shared" ref="BK97:BK115" si="9">ROUND(I97*H97,2)</f>
        <v>0</v>
      </c>
      <c r="BL97" s="19" t="s">
        <v>1610</v>
      </c>
      <c r="BM97" s="191" t="s">
        <v>78</v>
      </c>
    </row>
    <row r="98" spans="1:65" s="2" customFormat="1" ht="16.5" customHeight="1">
      <c r="A98" s="36"/>
      <c r="B98" s="37"/>
      <c r="C98" s="247" t="s">
        <v>78</v>
      </c>
      <c r="D98" s="247" t="s">
        <v>638</v>
      </c>
      <c r="E98" s="248" t="s">
        <v>2769</v>
      </c>
      <c r="F98" s="249" t="s">
        <v>3045</v>
      </c>
      <c r="G98" s="250" t="s">
        <v>2771</v>
      </c>
      <c r="H98" s="251">
        <v>7</v>
      </c>
      <c r="I98" s="252"/>
      <c r="J98" s="253">
        <f t="shared" si="0"/>
        <v>0</v>
      </c>
      <c r="K98" s="249" t="s">
        <v>19</v>
      </c>
      <c r="L98" s="254"/>
      <c r="M98" s="255" t="s">
        <v>19</v>
      </c>
      <c r="N98" s="256"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3043</v>
      </c>
      <c r="AT98" s="191" t="s">
        <v>638</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1610</v>
      </c>
      <c r="BM98" s="191" t="s">
        <v>238</v>
      </c>
    </row>
    <row r="99" spans="1:65" s="2" customFormat="1" ht="16.5" customHeight="1">
      <c r="A99" s="36"/>
      <c r="B99" s="37"/>
      <c r="C99" s="247" t="s">
        <v>119</v>
      </c>
      <c r="D99" s="247" t="s">
        <v>638</v>
      </c>
      <c r="E99" s="248" t="s">
        <v>2772</v>
      </c>
      <c r="F99" s="249" t="s">
        <v>3049</v>
      </c>
      <c r="G99" s="250" t="s">
        <v>2771</v>
      </c>
      <c r="H99" s="251">
        <v>19</v>
      </c>
      <c r="I99" s="252"/>
      <c r="J99" s="253">
        <f t="shared" si="0"/>
        <v>0</v>
      </c>
      <c r="K99" s="249" t="s">
        <v>19</v>
      </c>
      <c r="L99" s="254"/>
      <c r="M99" s="255" t="s">
        <v>19</v>
      </c>
      <c r="N99" s="256"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3043</v>
      </c>
      <c r="AT99" s="191" t="s">
        <v>638</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1610</v>
      </c>
      <c r="BM99" s="191" t="s">
        <v>275</v>
      </c>
    </row>
    <row r="100" spans="1:65" s="2" customFormat="1" ht="24.2" customHeight="1">
      <c r="A100" s="36"/>
      <c r="B100" s="37"/>
      <c r="C100" s="247" t="s">
        <v>238</v>
      </c>
      <c r="D100" s="247" t="s">
        <v>638</v>
      </c>
      <c r="E100" s="248" t="s">
        <v>2774</v>
      </c>
      <c r="F100" s="249" t="s">
        <v>3260</v>
      </c>
      <c r="G100" s="250" t="s">
        <v>342</v>
      </c>
      <c r="H100" s="251">
        <v>92</v>
      </c>
      <c r="I100" s="252"/>
      <c r="J100" s="253">
        <f t="shared" si="0"/>
        <v>0</v>
      </c>
      <c r="K100" s="249" t="s">
        <v>19</v>
      </c>
      <c r="L100" s="254"/>
      <c r="M100" s="255" t="s">
        <v>19</v>
      </c>
      <c r="N100" s="256"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3043</v>
      </c>
      <c r="AT100" s="191" t="s">
        <v>638</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287</v>
      </c>
    </row>
    <row r="101" spans="1:65" s="2" customFormat="1" ht="24.2" customHeight="1">
      <c r="A101" s="36"/>
      <c r="B101" s="37"/>
      <c r="C101" s="247" t="s">
        <v>269</v>
      </c>
      <c r="D101" s="247" t="s">
        <v>638</v>
      </c>
      <c r="E101" s="248" t="s">
        <v>2776</v>
      </c>
      <c r="F101" s="249" t="s">
        <v>3261</v>
      </c>
      <c r="G101" s="250" t="s">
        <v>2771</v>
      </c>
      <c r="H101" s="251">
        <v>3</v>
      </c>
      <c r="I101" s="252"/>
      <c r="J101" s="253">
        <f t="shared" si="0"/>
        <v>0</v>
      </c>
      <c r="K101" s="249" t="s">
        <v>19</v>
      </c>
      <c r="L101" s="254"/>
      <c r="M101" s="255" t="s">
        <v>19</v>
      </c>
      <c r="N101" s="256"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3043</v>
      </c>
      <c r="AT101" s="191" t="s">
        <v>638</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145</v>
      </c>
    </row>
    <row r="102" spans="1:65" s="2" customFormat="1" ht="49.15" customHeight="1">
      <c r="A102" s="36"/>
      <c r="B102" s="37"/>
      <c r="C102" s="247" t="s">
        <v>275</v>
      </c>
      <c r="D102" s="247" t="s">
        <v>638</v>
      </c>
      <c r="E102" s="248" t="s">
        <v>2778</v>
      </c>
      <c r="F102" s="249" t="s">
        <v>3262</v>
      </c>
      <c r="G102" s="250" t="s">
        <v>2771</v>
      </c>
      <c r="H102" s="251">
        <v>1</v>
      </c>
      <c r="I102" s="252"/>
      <c r="J102" s="253">
        <f t="shared" si="0"/>
        <v>0</v>
      </c>
      <c r="K102" s="249" t="s">
        <v>19</v>
      </c>
      <c r="L102" s="254"/>
      <c r="M102" s="255" t="s">
        <v>19</v>
      </c>
      <c r="N102" s="256"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3043</v>
      </c>
      <c r="AT102" s="191" t="s">
        <v>638</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311</v>
      </c>
    </row>
    <row r="103" spans="1:65" s="2" customFormat="1" ht="16.5" customHeight="1">
      <c r="A103" s="36"/>
      <c r="B103" s="37"/>
      <c r="C103" s="247" t="s">
        <v>282</v>
      </c>
      <c r="D103" s="247" t="s">
        <v>638</v>
      </c>
      <c r="E103" s="248" t="s">
        <v>2780</v>
      </c>
      <c r="F103" s="249" t="s">
        <v>3263</v>
      </c>
      <c r="G103" s="250" t="s">
        <v>342</v>
      </c>
      <c r="H103" s="251">
        <v>40</v>
      </c>
      <c r="I103" s="252"/>
      <c r="J103" s="253">
        <f t="shared" si="0"/>
        <v>0</v>
      </c>
      <c r="K103" s="249" t="s">
        <v>19</v>
      </c>
      <c r="L103" s="254"/>
      <c r="M103" s="255" t="s">
        <v>19</v>
      </c>
      <c r="N103" s="256"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3043</v>
      </c>
      <c r="AT103" s="191" t="s">
        <v>638</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321</v>
      </c>
    </row>
    <row r="104" spans="1:65" s="2" customFormat="1" ht="24.2" customHeight="1">
      <c r="A104" s="36"/>
      <c r="B104" s="37"/>
      <c r="C104" s="247" t="s">
        <v>287</v>
      </c>
      <c r="D104" s="247" t="s">
        <v>638</v>
      </c>
      <c r="E104" s="248" t="s">
        <v>2782</v>
      </c>
      <c r="F104" s="249" t="s">
        <v>3264</v>
      </c>
      <c r="G104" s="250" t="s">
        <v>2771</v>
      </c>
      <c r="H104" s="251">
        <v>4</v>
      </c>
      <c r="I104" s="252"/>
      <c r="J104" s="253">
        <f t="shared" si="0"/>
        <v>0</v>
      </c>
      <c r="K104" s="249" t="s">
        <v>19</v>
      </c>
      <c r="L104" s="254"/>
      <c r="M104" s="255" t="s">
        <v>19</v>
      </c>
      <c r="N104" s="256"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3043</v>
      </c>
      <c r="AT104" s="191" t="s">
        <v>638</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331</v>
      </c>
    </row>
    <row r="105" spans="1:65" s="2" customFormat="1" ht="101.25" customHeight="1">
      <c r="A105" s="36"/>
      <c r="B105" s="37"/>
      <c r="C105" s="247" t="s">
        <v>294</v>
      </c>
      <c r="D105" s="247" t="s">
        <v>638</v>
      </c>
      <c r="E105" s="248" t="s">
        <v>2784</v>
      </c>
      <c r="F105" s="249" t="s">
        <v>3265</v>
      </c>
      <c r="G105" s="250" t="s">
        <v>2771</v>
      </c>
      <c r="H105" s="251">
        <v>1</v>
      </c>
      <c r="I105" s="252"/>
      <c r="J105" s="253">
        <f t="shared" si="0"/>
        <v>0</v>
      </c>
      <c r="K105" s="249" t="s">
        <v>19</v>
      </c>
      <c r="L105" s="254"/>
      <c r="M105" s="255" t="s">
        <v>19</v>
      </c>
      <c r="N105" s="256"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3043</v>
      </c>
      <c r="AT105" s="191" t="s">
        <v>638</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339</v>
      </c>
    </row>
    <row r="106" spans="1:65" s="2" customFormat="1" ht="24.2" customHeight="1">
      <c r="A106" s="36"/>
      <c r="B106" s="37"/>
      <c r="C106" s="247" t="s">
        <v>145</v>
      </c>
      <c r="D106" s="247" t="s">
        <v>638</v>
      </c>
      <c r="E106" s="248" t="s">
        <v>2786</v>
      </c>
      <c r="F106" s="249" t="s">
        <v>3266</v>
      </c>
      <c r="G106" s="250" t="s">
        <v>2771</v>
      </c>
      <c r="H106" s="251">
        <v>1</v>
      </c>
      <c r="I106" s="252"/>
      <c r="J106" s="253">
        <f t="shared" si="0"/>
        <v>0</v>
      </c>
      <c r="K106" s="249" t="s">
        <v>19</v>
      </c>
      <c r="L106" s="254"/>
      <c r="M106" s="255" t="s">
        <v>19</v>
      </c>
      <c r="N106" s="256"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3043</v>
      </c>
      <c r="AT106" s="191" t="s">
        <v>638</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353</v>
      </c>
    </row>
    <row r="107" spans="1:65" s="2" customFormat="1" ht="16.5" customHeight="1">
      <c r="A107" s="36"/>
      <c r="B107" s="37"/>
      <c r="C107" s="247" t="s">
        <v>154</v>
      </c>
      <c r="D107" s="247" t="s">
        <v>638</v>
      </c>
      <c r="E107" s="248" t="s">
        <v>2788</v>
      </c>
      <c r="F107" s="249" t="s">
        <v>3267</v>
      </c>
      <c r="G107" s="250" t="s">
        <v>2771</v>
      </c>
      <c r="H107" s="251">
        <v>1</v>
      </c>
      <c r="I107" s="252"/>
      <c r="J107" s="253">
        <f t="shared" si="0"/>
        <v>0</v>
      </c>
      <c r="K107" s="249" t="s">
        <v>19</v>
      </c>
      <c r="L107" s="254"/>
      <c r="M107" s="255" t="s">
        <v>19</v>
      </c>
      <c r="N107" s="256"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3043</v>
      </c>
      <c r="AT107" s="191" t="s">
        <v>638</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373</v>
      </c>
    </row>
    <row r="108" spans="1:65" s="2" customFormat="1" ht="44.25" customHeight="1">
      <c r="A108" s="36"/>
      <c r="B108" s="37"/>
      <c r="C108" s="247" t="s">
        <v>311</v>
      </c>
      <c r="D108" s="247" t="s">
        <v>638</v>
      </c>
      <c r="E108" s="248" t="s">
        <v>2790</v>
      </c>
      <c r="F108" s="249" t="s">
        <v>3268</v>
      </c>
      <c r="G108" s="250" t="s">
        <v>2771</v>
      </c>
      <c r="H108" s="251">
        <v>8</v>
      </c>
      <c r="I108" s="252"/>
      <c r="J108" s="253">
        <f t="shared" si="0"/>
        <v>0</v>
      </c>
      <c r="K108" s="249" t="s">
        <v>19</v>
      </c>
      <c r="L108" s="254"/>
      <c r="M108" s="255" t="s">
        <v>19</v>
      </c>
      <c r="N108" s="256"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3043</v>
      </c>
      <c r="AT108" s="191" t="s">
        <v>638</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384</v>
      </c>
    </row>
    <row r="109" spans="1:65" s="2" customFormat="1" ht="16.5" customHeight="1">
      <c r="A109" s="36"/>
      <c r="B109" s="37"/>
      <c r="C109" s="247" t="s">
        <v>316</v>
      </c>
      <c r="D109" s="247" t="s">
        <v>638</v>
      </c>
      <c r="E109" s="248" t="s">
        <v>2792</v>
      </c>
      <c r="F109" s="249" t="s">
        <v>3269</v>
      </c>
      <c r="G109" s="250" t="s">
        <v>2771</v>
      </c>
      <c r="H109" s="251">
        <v>2</v>
      </c>
      <c r="I109" s="252"/>
      <c r="J109" s="253">
        <f t="shared" si="0"/>
        <v>0</v>
      </c>
      <c r="K109" s="249" t="s">
        <v>19</v>
      </c>
      <c r="L109" s="254"/>
      <c r="M109" s="255" t="s">
        <v>19</v>
      </c>
      <c r="N109" s="256"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3043</v>
      </c>
      <c r="AT109" s="191" t="s">
        <v>638</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391</v>
      </c>
    </row>
    <row r="110" spans="1:65" s="2" customFormat="1" ht="16.5" customHeight="1">
      <c r="A110" s="36"/>
      <c r="B110" s="37"/>
      <c r="C110" s="247" t="s">
        <v>321</v>
      </c>
      <c r="D110" s="247" t="s">
        <v>638</v>
      </c>
      <c r="E110" s="248" t="s">
        <v>2794</v>
      </c>
      <c r="F110" s="249" t="s">
        <v>3270</v>
      </c>
      <c r="G110" s="250" t="s">
        <v>342</v>
      </c>
      <c r="H110" s="251">
        <v>180</v>
      </c>
      <c r="I110" s="252"/>
      <c r="J110" s="253">
        <f t="shared" si="0"/>
        <v>0</v>
      </c>
      <c r="K110" s="249" t="s">
        <v>19</v>
      </c>
      <c r="L110" s="254"/>
      <c r="M110" s="255" t="s">
        <v>19</v>
      </c>
      <c r="N110" s="256"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3043</v>
      </c>
      <c r="AT110" s="191" t="s">
        <v>638</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401</v>
      </c>
    </row>
    <row r="111" spans="1:65" s="2" customFormat="1" ht="16.5" customHeight="1">
      <c r="A111" s="36"/>
      <c r="B111" s="37"/>
      <c r="C111" s="247" t="s">
        <v>8</v>
      </c>
      <c r="D111" s="247" t="s">
        <v>638</v>
      </c>
      <c r="E111" s="248" t="s">
        <v>2796</v>
      </c>
      <c r="F111" s="249" t="s">
        <v>3271</v>
      </c>
      <c r="G111" s="250" t="s">
        <v>2771</v>
      </c>
      <c r="H111" s="251">
        <v>2</v>
      </c>
      <c r="I111" s="252"/>
      <c r="J111" s="253">
        <f t="shared" si="0"/>
        <v>0</v>
      </c>
      <c r="K111" s="249" t="s">
        <v>19</v>
      </c>
      <c r="L111" s="254"/>
      <c r="M111" s="255" t="s">
        <v>19</v>
      </c>
      <c r="N111" s="256"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3043</v>
      </c>
      <c r="AT111" s="191" t="s">
        <v>638</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412</v>
      </c>
    </row>
    <row r="112" spans="1:65" s="2" customFormat="1" ht="21.75" customHeight="1">
      <c r="A112" s="36"/>
      <c r="B112" s="37"/>
      <c r="C112" s="247" t="s">
        <v>331</v>
      </c>
      <c r="D112" s="247" t="s">
        <v>638</v>
      </c>
      <c r="E112" s="248" t="s">
        <v>2798</v>
      </c>
      <c r="F112" s="249" t="s">
        <v>3272</v>
      </c>
      <c r="G112" s="250" t="s">
        <v>2771</v>
      </c>
      <c r="H112" s="251">
        <v>7</v>
      </c>
      <c r="I112" s="252"/>
      <c r="J112" s="253">
        <f t="shared" si="0"/>
        <v>0</v>
      </c>
      <c r="K112" s="249" t="s">
        <v>19</v>
      </c>
      <c r="L112" s="254"/>
      <c r="M112" s="255" t="s">
        <v>19</v>
      </c>
      <c r="N112" s="256"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3043</v>
      </c>
      <c r="AT112" s="191" t="s">
        <v>638</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423</v>
      </c>
    </row>
    <row r="113" spans="1:65" s="2" customFormat="1" ht="24.2" customHeight="1">
      <c r="A113" s="36"/>
      <c r="B113" s="37"/>
      <c r="C113" s="247" t="s">
        <v>335</v>
      </c>
      <c r="D113" s="247" t="s">
        <v>638</v>
      </c>
      <c r="E113" s="248" t="s">
        <v>2801</v>
      </c>
      <c r="F113" s="249" t="s">
        <v>3273</v>
      </c>
      <c r="G113" s="250" t="s">
        <v>2771</v>
      </c>
      <c r="H113" s="251">
        <v>9</v>
      </c>
      <c r="I113" s="252"/>
      <c r="J113" s="253">
        <f t="shared" si="0"/>
        <v>0</v>
      </c>
      <c r="K113" s="249" t="s">
        <v>19</v>
      </c>
      <c r="L113" s="254"/>
      <c r="M113" s="255" t="s">
        <v>19</v>
      </c>
      <c r="N113" s="256"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3043</v>
      </c>
      <c r="AT113" s="191" t="s">
        <v>638</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434</v>
      </c>
    </row>
    <row r="114" spans="1:65" s="2" customFormat="1" ht="16.5" customHeight="1">
      <c r="A114" s="36"/>
      <c r="B114" s="37"/>
      <c r="C114" s="247" t="s">
        <v>339</v>
      </c>
      <c r="D114" s="247" t="s">
        <v>638</v>
      </c>
      <c r="E114" s="248" t="s">
        <v>2803</v>
      </c>
      <c r="F114" s="249" t="s">
        <v>3274</v>
      </c>
      <c r="G114" s="250" t="s">
        <v>2771</v>
      </c>
      <c r="H114" s="251">
        <v>1</v>
      </c>
      <c r="I114" s="252"/>
      <c r="J114" s="253">
        <f t="shared" si="0"/>
        <v>0</v>
      </c>
      <c r="K114" s="249" t="s">
        <v>19</v>
      </c>
      <c r="L114" s="254"/>
      <c r="M114" s="255" t="s">
        <v>19</v>
      </c>
      <c r="N114" s="256"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3043</v>
      </c>
      <c r="AT114" s="191" t="s">
        <v>638</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825</v>
      </c>
    </row>
    <row r="115" spans="1:65" s="2" customFormat="1" ht="16.5" customHeight="1">
      <c r="A115" s="36"/>
      <c r="B115" s="37"/>
      <c r="C115" s="247" t="s">
        <v>347</v>
      </c>
      <c r="D115" s="247" t="s">
        <v>638</v>
      </c>
      <c r="E115" s="248" t="s">
        <v>2805</v>
      </c>
      <c r="F115" s="249" t="s">
        <v>3275</v>
      </c>
      <c r="G115" s="250" t="s">
        <v>2771</v>
      </c>
      <c r="H115" s="251">
        <v>1</v>
      </c>
      <c r="I115" s="252"/>
      <c r="J115" s="253">
        <f t="shared" si="0"/>
        <v>0</v>
      </c>
      <c r="K115" s="249" t="s">
        <v>19</v>
      </c>
      <c r="L115" s="254"/>
      <c r="M115" s="255" t="s">
        <v>19</v>
      </c>
      <c r="N115" s="256"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3043</v>
      </c>
      <c r="AT115" s="191" t="s">
        <v>638</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839</v>
      </c>
    </row>
    <row r="116" spans="1:65" s="12" customFormat="1" ht="22.9" customHeight="1">
      <c r="B116" s="164"/>
      <c r="C116" s="165"/>
      <c r="D116" s="166" t="s">
        <v>68</v>
      </c>
      <c r="E116" s="178" t="s">
        <v>1800</v>
      </c>
      <c r="F116" s="178" t="s">
        <v>2903</v>
      </c>
      <c r="G116" s="165"/>
      <c r="H116" s="165"/>
      <c r="I116" s="168"/>
      <c r="J116" s="179">
        <f>BK116</f>
        <v>0</v>
      </c>
      <c r="K116" s="165"/>
      <c r="L116" s="170"/>
      <c r="M116" s="171"/>
      <c r="N116" s="172"/>
      <c r="O116" s="172"/>
      <c r="P116" s="173">
        <f>SUM(P117:P137)</f>
        <v>0</v>
      </c>
      <c r="Q116" s="172"/>
      <c r="R116" s="173">
        <f>SUM(R117:R137)</f>
        <v>0</v>
      </c>
      <c r="S116" s="172"/>
      <c r="T116" s="174">
        <f>SUM(T117:T137)</f>
        <v>0</v>
      </c>
      <c r="AR116" s="175" t="s">
        <v>119</v>
      </c>
      <c r="AT116" s="176" t="s">
        <v>68</v>
      </c>
      <c r="AU116" s="176" t="s">
        <v>76</v>
      </c>
      <c r="AY116" s="175" t="s">
        <v>231</v>
      </c>
      <c r="BK116" s="177">
        <f>SUM(BK117:BK137)</f>
        <v>0</v>
      </c>
    </row>
    <row r="117" spans="1:65" s="2" customFormat="1" ht="33" customHeight="1">
      <c r="A117" s="36"/>
      <c r="B117" s="37"/>
      <c r="C117" s="180" t="s">
        <v>353</v>
      </c>
      <c r="D117" s="180" t="s">
        <v>234</v>
      </c>
      <c r="E117" s="181" t="s">
        <v>3276</v>
      </c>
      <c r="F117" s="182" t="s">
        <v>3259</v>
      </c>
      <c r="G117" s="183" t="s">
        <v>342</v>
      </c>
      <c r="H117" s="184">
        <v>270</v>
      </c>
      <c r="I117" s="185"/>
      <c r="J117" s="186">
        <f t="shared" ref="J117:J137" si="10">ROUND(I117*H117,2)</f>
        <v>0</v>
      </c>
      <c r="K117" s="182" t="s">
        <v>19</v>
      </c>
      <c r="L117" s="41"/>
      <c r="M117" s="187" t="s">
        <v>19</v>
      </c>
      <c r="N117" s="188" t="s">
        <v>40</v>
      </c>
      <c r="O117" s="66"/>
      <c r="P117" s="189">
        <f t="shared" ref="P117:P137" si="11">O117*H117</f>
        <v>0</v>
      </c>
      <c r="Q117" s="189">
        <v>0</v>
      </c>
      <c r="R117" s="189">
        <f t="shared" ref="R117:R137" si="12">Q117*H117</f>
        <v>0</v>
      </c>
      <c r="S117" s="189">
        <v>0</v>
      </c>
      <c r="T117" s="190">
        <f t="shared" ref="T117:T137" si="13">S117*H117</f>
        <v>0</v>
      </c>
      <c r="U117" s="36"/>
      <c r="V117" s="36"/>
      <c r="W117" s="36"/>
      <c r="X117" s="36"/>
      <c r="Y117" s="36"/>
      <c r="Z117" s="36"/>
      <c r="AA117" s="36"/>
      <c r="AB117" s="36"/>
      <c r="AC117" s="36"/>
      <c r="AD117" s="36"/>
      <c r="AE117" s="36"/>
      <c r="AR117" s="191" t="s">
        <v>1610</v>
      </c>
      <c r="AT117" s="191" t="s">
        <v>234</v>
      </c>
      <c r="AU117" s="191" t="s">
        <v>78</v>
      </c>
      <c r="AY117" s="19" t="s">
        <v>231</v>
      </c>
      <c r="BE117" s="192">
        <f t="shared" ref="BE117:BE137" si="14">IF(N117="základní",J117,0)</f>
        <v>0</v>
      </c>
      <c r="BF117" s="192">
        <f t="shared" ref="BF117:BF137" si="15">IF(N117="snížená",J117,0)</f>
        <v>0</v>
      </c>
      <c r="BG117" s="192">
        <f t="shared" ref="BG117:BG137" si="16">IF(N117="zákl. přenesená",J117,0)</f>
        <v>0</v>
      </c>
      <c r="BH117" s="192">
        <f t="shared" ref="BH117:BH137" si="17">IF(N117="sníž. přenesená",J117,0)</f>
        <v>0</v>
      </c>
      <c r="BI117" s="192">
        <f t="shared" ref="BI117:BI137" si="18">IF(N117="nulová",J117,0)</f>
        <v>0</v>
      </c>
      <c r="BJ117" s="19" t="s">
        <v>76</v>
      </c>
      <c r="BK117" s="192">
        <f t="shared" ref="BK117:BK137" si="19">ROUND(I117*H117,2)</f>
        <v>0</v>
      </c>
      <c r="BL117" s="19" t="s">
        <v>1610</v>
      </c>
      <c r="BM117" s="191" t="s">
        <v>849</v>
      </c>
    </row>
    <row r="118" spans="1:65" s="2" customFormat="1" ht="16.5" customHeight="1">
      <c r="A118" s="36"/>
      <c r="B118" s="37"/>
      <c r="C118" s="180" t="s">
        <v>7</v>
      </c>
      <c r="D118" s="180" t="s">
        <v>234</v>
      </c>
      <c r="E118" s="181" t="s">
        <v>3277</v>
      </c>
      <c r="F118" s="182" t="s">
        <v>2945</v>
      </c>
      <c r="G118" s="183" t="s">
        <v>2771</v>
      </c>
      <c r="H118" s="184">
        <v>7</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1610</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1610</v>
      </c>
      <c r="BM118" s="191" t="s">
        <v>862</v>
      </c>
    </row>
    <row r="119" spans="1:65" s="2" customFormat="1" ht="16.5" customHeight="1">
      <c r="A119" s="36"/>
      <c r="B119" s="37"/>
      <c r="C119" s="180" t="s">
        <v>373</v>
      </c>
      <c r="D119" s="180" t="s">
        <v>234</v>
      </c>
      <c r="E119" s="181" t="s">
        <v>3278</v>
      </c>
      <c r="F119" s="182" t="s">
        <v>2949</v>
      </c>
      <c r="G119" s="183" t="s">
        <v>2771</v>
      </c>
      <c r="H119" s="184">
        <v>19</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1610</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1610</v>
      </c>
      <c r="BM119" s="191" t="s">
        <v>881</v>
      </c>
    </row>
    <row r="120" spans="1:65" s="2" customFormat="1" ht="24.2" customHeight="1">
      <c r="A120" s="36"/>
      <c r="B120" s="37"/>
      <c r="C120" s="180" t="s">
        <v>380</v>
      </c>
      <c r="D120" s="180" t="s">
        <v>234</v>
      </c>
      <c r="E120" s="181" t="s">
        <v>3279</v>
      </c>
      <c r="F120" s="182" t="s">
        <v>3280</v>
      </c>
      <c r="G120" s="183" t="s">
        <v>342</v>
      </c>
      <c r="H120" s="184">
        <v>92</v>
      </c>
      <c r="I120" s="185"/>
      <c r="J120" s="186">
        <f t="shared" si="10"/>
        <v>0</v>
      </c>
      <c r="K120" s="182" t="s">
        <v>19</v>
      </c>
      <c r="L120" s="41"/>
      <c r="M120" s="187" t="s">
        <v>19</v>
      </c>
      <c r="N120" s="188" t="s">
        <v>40</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1610</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1610</v>
      </c>
      <c r="BM120" s="191" t="s">
        <v>892</v>
      </c>
    </row>
    <row r="121" spans="1:65" s="2" customFormat="1" ht="24.2" customHeight="1">
      <c r="A121" s="36"/>
      <c r="B121" s="37"/>
      <c r="C121" s="180" t="s">
        <v>384</v>
      </c>
      <c r="D121" s="180" t="s">
        <v>234</v>
      </c>
      <c r="E121" s="181" t="s">
        <v>3281</v>
      </c>
      <c r="F121" s="182" t="s">
        <v>3282</v>
      </c>
      <c r="G121" s="183" t="s">
        <v>2771</v>
      </c>
      <c r="H121" s="184">
        <v>3</v>
      </c>
      <c r="I121" s="185"/>
      <c r="J121" s="186">
        <f t="shared" si="10"/>
        <v>0</v>
      </c>
      <c r="K121" s="182" t="s">
        <v>19</v>
      </c>
      <c r="L121" s="41"/>
      <c r="M121" s="187" t="s">
        <v>19</v>
      </c>
      <c r="N121" s="188" t="s">
        <v>40</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1610</v>
      </c>
      <c r="AT121" s="191" t="s">
        <v>234</v>
      </c>
      <c r="AU121" s="191" t="s">
        <v>78</v>
      </c>
      <c r="AY121" s="19" t="s">
        <v>231</v>
      </c>
      <c r="BE121" s="192">
        <f t="shared" si="14"/>
        <v>0</v>
      </c>
      <c r="BF121" s="192">
        <f t="shared" si="15"/>
        <v>0</v>
      </c>
      <c r="BG121" s="192">
        <f t="shared" si="16"/>
        <v>0</v>
      </c>
      <c r="BH121" s="192">
        <f t="shared" si="17"/>
        <v>0</v>
      </c>
      <c r="BI121" s="192">
        <f t="shared" si="18"/>
        <v>0</v>
      </c>
      <c r="BJ121" s="19" t="s">
        <v>76</v>
      </c>
      <c r="BK121" s="192">
        <f t="shared" si="19"/>
        <v>0</v>
      </c>
      <c r="BL121" s="19" t="s">
        <v>1610</v>
      </c>
      <c r="BM121" s="191" t="s">
        <v>903</v>
      </c>
    </row>
    <row r="122" spans="1:65" s="2" customFormat="1" ht="49.15" customHeight="1">
      <c r="A122" s="36"/>
      <c r="B122" s="37"/>
      <c r="C122" s="180" t="s">
        <v>378</v>
      </c>
      <c r="D122" s="180" t="s">
        <v>234</v>
      </c>
      <c r="E122" s="181" t="s">
        <v>3283</v>
      </c>
      <c r="F122" s="182" t="s">
        <v>3262</v>
      </c>
      <c r="G122" s="183" t="s">
        <v>2771</v>
      </c>
      <c r="H122" s="184">
        <v>1</v>
      </c>
      <c r="I122" s="185"/>
      <c r="J122" s="186">
        <f t="shared" si="10"/>
        <v>0</v>
      </c>
      <c r="K122" s="182" t="s">
        <v>19</v>
      </c>
      <c r="L122" s="41"/>
      <c r="M122" s="187" t="s">
        <v>19</v>
      </c>
      <c r="N122" s="188" t="s">
        <v>40</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1610</v>
      </c>
      <c r="AT122" s="191" t="s">
        <v>234</v>
      </c>
      <c r="AU122" s="191" t="s">
        <v>78</v>
      </c>
      <c r="AY122" s="19" t="s">
        <v>231</v>
      </c>
      <c r="BE122" s="192">
        <f t="shared" si="14"/>
        <v>0</v>
      </c>
      <c r="BF122" s="192">
        <f t="shared" si="15"/>
        <v>0</v>
      </c>
      <c r="BG122" s="192">
        <f t="shared" si="16"/>
        <v>0</v>
      </c>
      <c r="BH122" s="192">
        <f t="shared" si="17"/>
        <v>0</v>
      </c>
      <c r="BI122" s="192">
        <f t="shared" si="18"/>
        <v>0</v>
      </c>
      <c r="BJ122" s="19" t="s">
        <v>76</v>
      </c>
      <c r="BK122" s="192">
        <f t="shared" si="19"/>
        <v>0</v>
      </c>
      <c r="BL122" s="19" t="s">
        <v>1610</v>
      </c>
      <c r="BM122" s="191" t="s">
        <v>915</v>
      </c>
    </row>
    <row r="123" spans="1:65" s="2" customFormat="1" ht="21.75" customHeight="1">
      <c r="A123" s="36"/>
      <c r="B123" s="37"/>
      <c r="C123" s="180" t="s">
        <v>391</v>
      </c>
      <c r="D123" s="180" t="s">
        <v>234</v>
      </c>
      <c r="E123" s="181" t="s">
        <v>3284</v>
      </c>
      <c r="F123" s="182" t="s">
        <v>3285</v>
      </c>
      <c r="G123" s="183" t="s">
        <v>2771</v>
      </c>
      <c r="H123" s="184">
        <v>8</v>
      </c>
      <c r="I123" s="185"/>
      <c r="J123" s="186">
        <f t="shared" si="10"/>
        <v>0</v>
      </c>
      <c r="K123" s="182" t="s">
        <v>19</v>
      </c>
      <c r="L123" s="41"/>
      <c r="M123" s="187" t="s">
        <v>19</v>
      </c>
      <c r="N123" s="188" t="s">
        <v>40</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1610</v>
      </c>
      <c r="AT123" s="191" t="s">
        <v>234</v>
      </c>
      <c r="AU123" s="191" t="s">
        <v>78</v>
      </c>
      <c r="AY123" s="19" t="s">
        <v>231</v>
      </c>
      <c r="BE123" s="192">
        <f t="shared" si="14"/>
        <v>0</v>
      </c>
      <c r="BF123" s="192">
        <f t="shared" si="15"/>
        <v>0</v>
      </c>
      <c r="BG123" s="192">
        <f t="shared" si="16"/>
        <v>0</v>
      </c>
      <c r="BH123" s="192">
        <f t="shared" si="17"/>
        <v>0</v>
      </c>
      <c r="BI123" s="192">
        <f t="shared" si="18"/>
        <v>0</v>
      </c>
      <c r="BJ123" s="19" t="s">
        <v>76</v>
      </c>
      <c r="BK123" s="192">
        <f t="shared" si="19"/>
        <v>0</v>
      </c>
      <c r="BL123" s="19" t="s">
        <v>1610</v>
      </c>
      <c r="BM123" s="191" t="s">
        <v>372</v>
      </c>
    </row>
    <row r="124" spans="1:65" s="2" customFormat="1" ht="16.5" customHeight="1">
      <c r="A124" s="36"/>
      <c r="B124" s="37"/>
      <c r="C124" s="180" t="s">
        <v>395</v>
      </c>
      <c r="D124" s="180" t="s">
        <v>234</v>
      </c>
      <c r="E124" s="181" t="s">
        <v>3286</v>
      </c>
      <c r="F124" s="182" t="s">
        <v>3263</v>
      </c>
      <c r="G124" s="183" t="s">
        <v>342</v>
      </c>
      <c r="H124" s="184">
        <v>40</v>
      </c>
      <c r="I124" s="185"/>
      <c r="J124" s="186">
        <f t="shared" si="10"/>
        <v>0</v>
      </c>
      <c r="K124" s="182" t="s">
        <v>19</v>
      </c>
      <c r="L124" s="41"/>
      <c r="M124" s="187" t="s">
        <v>19</v>
      </c>
      <c r="N124" s="188" t="s">
        <v>40</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1610</v>
      </c>
      <c r="AT124" s="191" t="s">
        <v>234</v>
      </c>
      <c r="AU124" s="191" t="s">
        <v>78</v>
      </c>
      <c r="AY124" s="19" t="s">
        <v>231</v>
      </c>
      <c r="BE124" s="192">
        <f t="shared" si="14"/>
        <v>0</v>
      </c>
      <c r="BF124" s="192">
        <f t="shared" si="15"/>
        <v>0</v>
      </c>
      <c r="BG124" s="192">
        <f t="shared" si="16"/>
        <v>0</v>
      </c>
      <c r="BH124" s="192">
        <f t="shared" si="17"/>
        <v>0</v>
      </c>
      <c r="BI124" s="192">
        <f t="shared" si="18"/>
        <v>0</v>
      </c>
      <c r="BJ124" s="19" t="s">
        <v>76</v>
      </c>
      <c r="BK124" s="192">
        <f t="shared" si="19"/>
        <v>0</v>
      </c>
      <c r="BL124" s="19" t="s">
        <v>1610</v>
      </c>
      <c r="BM124" s="191" t="s">
        <v>941</v>
      </c>
    </row>
    <row r="125" spans="1:65" s="2" customFormat="1" ht="24.2" customHeight="1">
      <c r="A125" s="36"/>
      <c r="B125" s="37"/>
      <c r="C125" s="180" t="s">
        <v>401</v>
      </c>
      <c r="D125" s="180" t="s">
        <v>234</v>
      </c>
      <c r="E125" s="181" t="s">
        <v>3287</v>
      </c>
      <c r="F125" s="182" t="s">
        <v>3264</v>
      </c>
      <c r="G125" s="183" t="s">
        <v>2771</v>
      </c>
      <c r="H125" s="184">
        <v>4</v>
      </c>
      <c r="I125" s="185"/>
      <c r="J125" s="186">
        <f t="shared" si="10"/>
        <v>0</v>
      </c>
      <c r="K125" s="182" t="s">
        <v>19</v>
      </c>
      <c r="L125" s="41"/>
      <c r="M125" s="187" t="s">
        <v>19</v>
      </c>
      <c r="N125" s="188" t="s">
        <v>40</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1610</v>
      </c>
      <c r="AT125" s="191" t="s">
        <v>234</v>
      </c>
      <c r="AU125" s="191" t="s">
        <v>78</v>
      </c>
      <c r="AY125" s="19" t="s">
        <v>231</v>
      </c>
      <c r="BE125" s="192">
        <f t="shared" si="14"/>
        <v>0</v>
      </c>
      <c r="BF125" s="192">
        <f t="shared" si="15"/>
        <v>0</v>
      </c>
      <c r="BG125" s="192">
        <f t="shared" si="16"/>
        <v>0</v>
      </c>
      <c r="BH125" s="192">
        <f t="shared" si="17"/>
        <v>0</v>
      </c>
      <c r="BI125" s="192">
        <f t="shared" si="18"/>
        <v>0</v>
      </c>
      <c r="BJ125" s="19" t="s">
        <v>76</v>
      </c>
      <c r="BK125" s="192">
        <f t="shared" si="19"/>
        <v>0</v>
      </c>
      <c r="BL125" s="19" t="s">
        <v>1610</v>
      </c>
      <c r="BM125" s="191" t="s">
        <v>959</v>
      </c>
    </row>
    <row r="126" spans="1:65" s="2" customFormat="1" ht="101.25" customHeight="1">
      <c r="A126" s="36"/>
      <c r="B126" s="37"/>
      <c r="C126" s="180" t="s">
        <v>407</v>
      </c>
      <c r="D126" s="180" t="s">
        <v>234</v>
      </c>
      <c r="E126" s="181" t="s">
        <v>3288</v>
      </c>
      <c r="F126" s="182" t="s">
        <v>3265</v>
      </c>
      <c r="G126" s="183" t="s">
        <v>2771</v>
      </c>
      <c r="H126" s="184">
        <v>1</v>
      </c>
      <c r="I126" s="185"/>
      <c r="J126" s="186">
        <f t="shared" si="10"/>
        <v>0</v>
      </c>
      <c r="K126" s="182" t="s">
        <v>19</v>
      </c>
      <c r="L126" s="41"/>
      <c r="M126" s="187" t="s">
        <v>19</v>
      </c>
      <c r="N126" s="188" t="s">
        <v>40</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1610</v>
      </c>
      <c r="AT126" s="191" t="s">
        <v>234</v>
      </c>
      <c r="AU126" s="191" t="s">
        <v>78</v>
      </c>
      <c r="AY126" s="19" t="s">
        <v>231</v>
      </c>
      <c r="BE126" s="192">
        <f t="shared" si="14"/>
        <v>0</v>
      </c>
      <c r="BF126" s="192">
        <f t="shared" si="15"/>
        <v>0</v>
      </c>
      <c r="BG126" s="192">
        <f t="shared" si="16"/>
        <v>0</v>
      </c>
      <c r="BH126" s="192">
        <f t="shared" si="17"/>
        <v>0</v>
      </c>
      <c r="BI126" s="192">
        <f t="shared" si="18"/>
        <v>0</v>
      </c>
      <c r="BJ126" s="19" t="s">
        <v>76</v>
      </c>
      <c r="BK126" s="192">
        <f t="shared" si="19"/>
        <v>0</v>
      </c>
      <c r="BL126" s="19" t="s">
        <v>1610</v>
      </c>
      <c r="BM126" s="191" t="s">
        <v>973</v>
      </c>
    </row>
    <row r="127" spans="1:65" s="2" customFormat="1" ht="24.2" customHeight="1">
      <c r="A127" s="36"/>
      <c r="B127" s="37"/>
      <c r="C127" s="180" t="s">
        <v>412</v>
      </c>
      <c r="D127" s="180" t="s">
        <v>234</v>
      </c>
      <c r="E127" s="181" t="s">
        <v>3289</v>
      </c>
      <c r="F127" s="182" t="s">
        <v>3266</v>
      </c>
      <c r="G127" s="183" t="s">
        <v>2771</v>
      </c>
      <c r="H127" s="184">
        <v>1</v>
      </c>
      <c r="I127" s="185"/>
      <c r="J127" s="186">
        <f t="shared" si="10"/>
        <v>0</v>
      </c>
      <c r="K127" s="182" t="s">
        <v>19</v>
      </c>
      <c r="L127" s="41"/>
      <c r="M127" s="187" t="s">
        <v>19</v>
      </c>
      <c r="N127" s="188" t="s">
        <v>40</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1610</v>
      </c>
      <c r="AT127" s="191" t="s">
        <v>234</v>
      </c>
      <c r="AU127" s="191" t="s">
        <v>78</v>
      </c>
      <c r="AY127" s="19" t="s">
        <v>231</v>
      </c>
      <c r="BE127" s="192">
        <f t="shared" si="14"/>
        <v>0</v>
      </c>
      <c r="BF127" s="192">
        <f t="shared" si="15"/>
        <v>0</v>
      </c>
      <c r="BG127" s="192">
        <f t="shared" si="16"/>
        <v>0</v>
      </c>
      <c r="BH127" s="192">
        <f t="shared" si="17"/>
        <v>0</v>
      </c>
      <c r="BI127" s="192">
        <f t="shared" si="18"/>
        <v>0</v>
      </c>
      <c r="BJ127" s="19" t="s">
        <v>76</v>
      </c>
      <c r="BK127" s="192">
        <f t="shared" si="19"/>
        <v>0</v>
      </c>
      <c r="BL127" s="19" t="s">
        <v>1610</v>
      </c>
      <c r="BM127" s="191" t="s">
        <v>983</v>
      </c>
    </row>
    <row r="128" spans="1:65" s="2" customFormat="1" ht="16.5" customHeight="1">
      <c r="A128" s="36"/>
      <c r="B128" s="37"/>
      <c r="C128" s="180" t="s">
        <v>417</v>
      </c>
      <c r="D128" s="180" t="s">
        <v>234</v>
      </c>
      <c r="E128" s="181" t="s">
        <v>3290</v>
      </c>
      <c r="F128" s="182" t="s">
        <v>3267</v>
      </c>
      <c r="G128" s="183" t="s">
        <v>2771</v>
      </c>
      <c r="H128" s="184">
        <v>1</v>
      </c>
      <c r="I128" s="185"/>
      <c r="J128" s="186">
        <f t="shared" si="10"/>
        <v>0</v>
      </c>
      <c r="K128" s="182" t="s">
        <v>19</v>
      </c>
      <c r="L128" s="41"/>
      <c r="M128" s="187" t="s">
        <v>19</v>
      </c>
      <c r="N128" s="188" t="s">
        <v>40</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1610</v>
      </c>
      <c r="AT128" s="191" t="s">
        <v>234</v>
      </c>
      <c r="AU128" s="191" t="s">
        <v>78</v>
      </c>
      <c r="AY128" s="19" t="s">
        <v>231</v>
      </c>
      <c r="BE128" s="192">
        <f t="shared" si="14"/>
        <v>0</v>
      </c>
      <c r="BF128" s="192">
        <f t="shared" si="15"/>
        <v>0</v>
      </c>
      <c r="BG128" s="192">
        <f t="shared" si="16"/>
        <v>0</v>
      </c>
      <c r="BH128" s="192">
        <f t="shared" si="17"/>
        <v>0</v>
      </c>
      <c r="BI128" s="192">
        <f t="shared" si="18"/>
        <v>0</v>
      </c>
      <c r="BJ128" s="19" t="s">
        <v>76</v>
      </c>
      <c r="BK128" s="192">
        <f t="shared" si="19"/>
        <v>0</v>
      </c>
      <c r="BL128" s="19" t="s">
        <v>1610</v>
      </c>
      <c r="BM128" s="191" t="s">
        <v>1599</v>
      </c>
    </row>
    <row r="129" spans="1:65" s="2" customFormat="1" ht="44.25" customHeight="1">
      <c r="A129" s="36"/>
      <c r="B129" s="37"/>
      <c r="C129" s="180" t="s">
        <v>423</v>
      </c>
      <c r="D129" s="180" t="s">
        <v>234</v>
      </c>
      <c r="E129" s="181" t="s">
        <v>3291</v>
      </c>
      <c r="F129" s="182" t="s">
        <v>3268</v>
      </c>
      <c r="G129" s="183" t="s">
        <v>2771</v>
      </c>
      <c r="H129" s="184">
        <v>8</v>
      </c>
      <c r="I129" s="185"/>
      <c r="J129" s="186">
        <f t="shared" si="10"/>
        <v>0</v>
      </c>
      <c r="K129" s="182" t="s">
        <v>19</v>
      </c>
      <c r="L129" s="41"/>
      <c r="M129" s="187" t="s">
        <v>19</v>
      </c>
      <c r="N129" s="188" t="s">
        <v>40</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1610</v>
      </c>
      <c r="AT129" s="191" t="s">
        <v>234</v>
      </c>
      <c r="AU129" s="191" t="s">
        <v>78</v>
      </c>
      <c r="AY129" s="19" t="s">
        <v>231</v>
      </c>
      <c r="BE129" s="192">
        <f t="shared" si="14"/>
        <v>0</v>
      </c>
      <c r="BF129" s="192">
        <f t="shared" si="15"/>
        <v>0</v>
      </c>
      <c r="BG129" s="192">
        <f t="shared" si="16"/>
        <v>0</v>
      </c>
      <c r="BH129" s="192">
        <f t="shared" si="17"/>
        <v>0</v>
      </c>
      <c r="BI129" s="192">
        <f t="shared" si="18"/>
        <v>0</v>
      </c>
      <c r="BJ129" s="19" t="s">
        <v>76</v>
      </c>
      <c r="BK129" s="192">
        <f t="shared" si="19"/>
        <v>0</v>
      </c>
      <c r="BL129" s="19" t="s">
        <v>1610</v>
      </c>
      <c r="BM129" s="191" t="s">
        <v>1610</v>
      </c>
    </row>
    <row r="130" spans="1:65" s="2" customFormat="1" ht="16.5" customHeight="1">
      <c r="A130" s="36"/>
      <c r="B130" s="37"/>
      <c r="C130" s="180" t="s">
        <v>429</v>
      </c>
      <c r="D130" s="180" t="s">
        <v>234</v>
      </c>
      <c r="E130" s="181" t="s">
        <v>3292</v>
      </c>
      <c r="F130" s="182" t="s">
        <v>3269</v>
      </c>
      <c r="G130" s="183" t="s">
        <v>2771</v>
      </c>
      <c r="H130" s="184">
        <v>2</v>
      </c>
      <c r="I130" s="185"/>
      <c r="J130" s="186">
        <f t="shared" si="10"/>
        <v>0</v>
      </c>
      <c r="K130" s="182" t="s">
        <v>19</v>
      </c>
      <c r="L130" s="41"/>
      <c r="M130" s="187" t="s">
        <v>19</v>
      </c>
      <c r="N130" s="188" t="s">
        <v>40</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1610</v>
      </c>
      <c r="AT130" s="191" t="s">
        <v>234</v>
      </c>
      <c r="AU130" s="191" t="s">
        <v>78</v>
      </c>
      <c r="AY130" s="19" t="s">
        <v>231</v>
      </c>
      <c r="BE130" s="192">
        <f t="shared" si="14"/>
        <v>0</v>
      </c>
      <c r="BF130" s="192">
        <f t="shared" si="15"/>
        <v>0</v>
      </c>
      <c r="BG130" s="192">
        <f t="shared" si="16"/>
        <v>0</v>
      </c>
      <c r="BH130" s="192">
        <f t="shared" si="17"/>
        <v>0</v>
      </c>
      <c r="BI130" s="192">
        <f t="shared" si="18"/>
        <v>0</v>
      </c>
      <c r="BJ130" s="19" t="s">
        <v>76</v>
      </c>
      <c r="BK130" s="192">
        <f t="shared" si="19"/>
        <v>0</v>
      </c>
      <c r="BL130" s="19" t="s">
        <v>1610</v>
      </c>
      <c r="BM130" s="191" t="s">
        <v>1624</v>
      </c>
    </row>
    <row r="131" spans="1:65" s="2" customFormat="1" ht="16.5" customHeight="1">
      <c r="A131" s="36"/>
      <c r="B131" s="37"/>
      <c r="C131" s="180" t="s">
        <v>434</v>
      </c>
      <c r="D131" s="180" t="s">
        <v>234</v>
      </c>
      <c r="E131" s="181" t="s">
        <v>3293</v>
      </c>
      <c r="F131" s="182" t="s">
        <v>3270</v>
      </c>
      <c r="G131" s="183" t="s">
        <v>342</v>
      </c>
      <c r="H131" s="184">
        <v>180</v>
      </c>
      <c r="I131" s="185"/>
      <c r="J131" s="186">
        <f t="shared" si="10"/>
        <v>0</v>
      </c>
      <c r="K131" s="182" t="s">
        <v>19</v>
      </c>
      <c r="L131" s="41"/>
      <c r="M131" s="187" t="s">
        <v>19</v>
      </c>
      <c r="N131" s="188" t="s">
        <v>40</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1610</v>
      </c>
      <c r="AT131" s="191" t="s">
        <v>234</v>
      </c>
      <c r="AU131" s="191" t="s">
        <v>78</v>
      </c>
      <c r="AY131" s="19" t="s">
        <v>231</v>
      </c>
      <c r="BE131" s="192">
        <f t="shared" si="14"/>
        <v>0</v>
      </c>
      <c r="BF131" s="192">
        <f t="shared" si="15"/>
        <v>0</v>
      </c>
      <c r="BG131" s="192">
        <f t="shared" si="16"/>
        <v>0</v>
      </c>
      <c r="BH131" s="192">
        <f t="shared" si="17"/>
        <v>0</v>
      </c>
      <c r="BI131" s="192">
        <f t="shared" si="18"/>
        <v>0</v>
      </c>
      <c r="BJ131" s="19" t="s">
        <v>76</v>
      </c>
      <c r="BK131" s="192">
        <f t="shared" si="19"/>
        <v>0</v>
      </c>
      <c r="BL131" s="19" t="s">
        <v>1610</v>
      </c>
      <c r="BM131" s="191" t="s">
        <v>1634</v>
      </c>
    </row>
    <row r="132" spans="1:65" s="2" customFormat="1" ht="16.5" customHeight="1">
      <c r="A132" s="36"/>
      <c r="B132" s="37"/>
      <c r="C132" s="180" t="s">
        <v>442</v>
      </c>
      <c r="D132" s="180" t="s">
        <v>234</v>
      </c>
      <c r="E132" s="181" t="s">
        <v>3294</v>
      </c>
      <c r="F132" s="182" t="s">
        <v>3271</v>
      </c>
      <c r="G132" s="183" t="s">
        <v>2771</v>
      </c>
      <c r="H132" s="184">
        <v>2</v>
      </c>
      <c r="I132" s="185"/>
      <c r="J132" s="186">
        <f t="shared" si="10"/>
        <v>0</v>
      </c>
      <c r="K132" s="182" t="s">
        <v>19</v>
      </c>
      <c r="L132" s="41"/>
      <c r="M132" s="187" t="s">
        <v>19</v>
      </c>
      <c r="N132" s="188" t="s">
        <v>40</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1610</v>
      </c>
      <c r="AT132" s="191" t="s">
        <v>234</v>
      </c>
      <c r="AU132" s="191" t="s">
        <v>78</v>
      </c>
      <c r="AY132" s="19" t="s">
        <v>231</v>
      </c>
      <c r="BE132" s="192">
        <f t="shared" si="14"/>
        <v>0</v>
      </c>
      <c r="BF132" s="192">
        <f t="shared" si="15"/>
        <v>0</v>
      </c>
      <c r="BG132" s="192">
        <f t="shared" si="16"/>
        <v>0</v>
      </c>
      <c r="BH132" s="192">
        <f t="shared" si="17"/>
        <v>0</v>
      </c>
      <c r="BI132" s="192">
        <f t="shared" si="18"/>
        <v>0</v>
      </c>
      <c r="BJ132" s="19" t="s">
        <v>76</v>
      </c>
      <c r="BK132" s="192">
        <f t="shared" si="19"/>
        <v>0</v>
      </c>
      <c r="BL132" s="19" t="s">
        <v>1610</v>
      </c>
      <c r="BM132" s="191" t="s">
        <v>1643</v>
      </c>
    </row>
    <row r="133" spans="1:65" s="2" customFormat="1" ht="16.5" customHeight="1">
      <c r="A133" s="36"/>
      <c r="B133" s="37"/>
      <c r="C133" s="180" t="s">
        <v>825</v>
      </c>
      <c r="D133" s="180" t="s">
        <v>234</v>
      </c>
      <c r="E133" s="181" t="s">
        <v>3295</v>
      </c>
      <c r="F133" s="182" t="s">
        <v>3296</v>
      </c>
      <c r="G133" s="183" t="s">
        <v>2771</v>
      </c>
      <c r="H133" s="184">
        <v>7</v>
      </c>
      <c r="I133" s="185"/>
      <c r="J133" s="186">
        <f t="shared" si="10"/>
        <v>0</v>
      </c>
      <c r="K133" s="182" t="s">
        <v>19</v>
      </c>
      <c r="L133" s="41"/>
      <c r="M133" s="187" t="s">
        <v>19</v>
      </c>
      <c r="N133" s="188" t="s">
        <v>40</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1610</v>
      </c>
      <c r="AT133" s="191" t="s">
        <v>234</v>
      </c>
      <c r="AU133" s="191" t="s">
        <v>78</v>
      </c>
      <c r="AY133" s="19" t="s">
        <v>231</v>
      </c>
      <c r="BE133" s="192">
        <f t="shared" si="14"/>
        <v>0</v>
      </c>
      <c r="BF133" s="192">
        <f t="shared" si="15"/>
        <v>0</v>
      </c>
      <c r="BG133" s="192">
        <f t="shared" si="16"/>
        <v>0</v>
      </c>
      <c r="BH133" s="192">
        <f t="shared" si="17"/>
        <v>0</v>
      </c>
      <c r="BI133" s="192">
        <f t="shared" si="18"/>
        <v>0</v>
      </c>
      <c r="BJ133" s="19" t="s">
        <v>76</v>
      </c>
      <c r="BK133" s="192">
        <f t="shared" si="19"/>
        <v>0</v>
      </c>
      <c r="BL133" s="19" t="s">
        <v>1610</v>
      </c>
      <c r="BM133" s="191" t="s">
        <v>1647</v>
      </c>
    </row>
    <row r="134" spans="1:65" s="2" customFormat="1" ht="21.75" customHeight="1">
      <c r="A134" s="36"/>
      <c r="B134" s="37"/>
      <c r="C134" s="180" t="s">
        <v>833</v>
      </c>
      <c r="D134" s="180" t="s">
        <v>234</v>
      </c>
      <c r="E134" s="181" t="s">
        <v>3297</v>
      </c>
      <c r="F134" s="182" t="s">
        <v>3298</v>
      </c>
      <c r="G134" s="183" t="s">
        <v>2771</v>
      </c>
      <c r="H134" s="184">
        <v>9</v>
      </c>
      <c r="I134" s="185"/>
      <c r="J134" s="186">
        <f t="shared" si="10"/>
        <v>0</v>
      </c>
      <c r="K134" s="182" t="s">
        <v>19</v>
      </c>
      <c r="L134" s="41"/>
      <c r="M134" s="187" t="s">
        <v>19</v>
      </c>
      <c r="N134" s="188" t="s">
        <v>40</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1610</v>
      </c>
      <c r="AT134" s="191" t="s">
        <v>234</v>
      </c>
      <c r="AU134" s="191" t="s">
        <v>78</v>
      </c>
      <c r="AY134" s="19" t="s">
        <v>231</v>
      </c>
      <c r="BE134" s="192">
        <f t="shared" si="14"/>
        <v>0</v>
      </c>
      <c r="BF134" s="192">
        <f t="shared" si="15"/>
        <v>0</v>
      </c>
      <c r="BG134" s="192">
        <f t="shared" si="16"/>
        <v>0</v>
      </c>
      <c r="BH134" s="192">
        <f t="shared" si="17"/>
        <v>0</v>
      </c>
      <c r="BI134" s="192">
        <f t="shared" si="18"/>
        <v>0</v>
      </c>
      <c r="BJ134" s="19" t="s">
        <v>76</v>
      </c>
      <c r="BK134" s="192">
        <f t="shared" si="19"/>
        <v>0</v>
      </c>
      <c r="BL134" s="19" t="s">
        <v>1610</v>
      </c>
      <c r="BM134" s="191" t="s">
        <v>1664</v>
      </c>
    </row>
    <row r="135" spans="1:65" s="2" customFormat="1" ht="16.5" customHeight="1">
      <c r="A135" s="36"/>
      <c r="B135" s="37"/>
      <c r="C135" s="180" t="s">
        <v>839</v>
      </c>
      <c r="D135" s="180" t="s">
        <v>234</v>
      </c>
      <c r="E135" s="181" t="s">
        <v>3299</v>
      </c>
      <c r="F135" s="182" t="s">
        <v>3274</v>
      </c>
      <c r="G135" s="183" t="s">
        <v>2771</v>
      </c>
      <c r="H135" s="184">
        <v>1</v>
      </c>
      <c r="I135" s="185"/>
      <c r="J135" s="186">
        <f t="shared" si="10"/>
        <v>0</v>
      </c>
      <c r="K135" s="182" t="s">
        <v>19</v>
      </c>
      <c r="L135" s="41"/>
      <c r="M135" s="187" t="s">
        <v>19</v>
      </c>
      <c r="N135" s="188" t="s">
        <v>40</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1610</v>
      </c>
      <c r="AT135" s="191" t="s">
        <v>234</v>
      </c>
      <c r="AU135" s="191" t="s">
        <v>78</v>
      </c>
      <c r="AY135" s="19" t="s">
        <v>231</v>
      </c>
      <c r="BE135" s="192">
        <f t="shared" si="14"/>
        <v>0</v>
      </c>
      <c r="BF135" s="192">
        <f t="shared" si="15"/>
        <v>0</v>
      </c>
      <c r="BG135" s="192">
        <f t="shared" si="16"/>
        <v>0</v>
      </c>
      <c r="BH135" s="192">
        <f t="shared" si="17"/>
        <v>0</v>
      </c>
      <c r="BI135" s="192">
        <f t="shared" si="18"/>
        <v>0</v>
      </c>
      <c r="BJ135" s="19" t="s">
        <v>76</v>
      </c>
      <c r="BK135" s="192">
        <f t="shared" si="19"/>
        <v>0</v>
      </c>
      <c r="BL135" s="19" t="s">
        <v>1610</v>
      </c>
      <c r="BM135" s="191" t="s">
        <v>1677</v>
      </c>
    </row>
    <row r="136" spans="1:65" s="2" customFormat="1" ht="16.5" customHeight="1">
      <c r="A136" s="36"/>
      <c r="B136" s="37"/>
      <c r="C136" s="180" t="s">
        <v>844</v>
      </c>
      <c r="D136" s="180" t="s">
        <v>234</v>
      </c>
      <c r="E136" s="181" t="s">
        <v>3300</v>
      </c>
      <c r="F136" s="182" t="s">
        <v>3275</v>
      </c>
      <c r="G136" s="183" t="s">
        <v>2771</v>
      </c>
      <c r="H136" s="184">
        <v>1</v>
      </c>
      <c r="I136" s="185"/>
      <c r="J136" s="186">
        <f t="shared" si="10"/>
        <v>0</v>
      </c>
      <c r="K136" s="182" t="s">
        <v>19</v>
      </c>
      <c r="L136" s="41"/>
      <c r="M136" s="187" t="s">
        <v>19</v>
      </c>
      <c r="N136" s="188" t="s">
        <v>40</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1610</v>
      </c>
      <c r="AT136" s="191" t="s">
        <v>234</v>
      </c>
      <c r="AU136" s="191" t="s">
        <v>78</v>
      </c>
      <c r="AY136" s="19" t="s">
        <v>231</v>
      </c>
      <c r="BE136" s="192">
        <f t="shared" si="14"/>
        <v>0</v>
      </c>
      <c r="BF136" s="192">
        <f t="shared" si="15"/>
        <v>0</v>
      </c>
      <c r="BG136" s="192">
        <f t="shared" si="16"/>
        <v>0</v>
      </c>
      <c r="BH136" s="192">
        <f t="shared" si="17"/>
        <v>0</v>
      </c>
      <c r="BI136" s="192">
        <f t="shared" si="18"/>
        <v>0</v>
      </c>
      <c r="BJ136" s="19" t="s">
        <v>76</v>
      </c>
      <c r="BK136" s="192">
        <f t="shared" si="19"/>
        <v>0</v>
      </c>
      <c r="BL136" s="19" t="s">
        <v>1610</v>
      </c>
      <c r="BM136" s="191" t="s">
        <v>1689</v>
      </c>
    </row>
    <row r="137" spans="1:65" s="2" customFormat="1" ht="21.75" customHeight="1">
      <c r="A137" s="36"/>
      <c r="B137" s="37"/>
      <c r="C137" s="180" t="s">
        <v>849</v>
      </c>
      <c r="D137" s="180" t="s">
        <v>234</v>
      </c>
      <c r="E137" s="181" t="s">
        <v>3301</v>
      </c>
      <c r="F137" s="182" t="s">
        <v>3302</v>
      </c>
      <c r="G137" s="183" t="s">
        <v>2771</v>
      </c>
      <c r="H137" s="184">
        <v>1</v>
      </c>
      <c r="I137" s="185"/>
      <c r="J137" s="186">
        <f t="shared" si="10"/>
        <v>0</v>
      </c>
      <c r="K137" s="182" t="s">
        <v>19</v>
      </c>
      <c r="L137" s="41"/>
      <c r="M137" s="261" t="s">
        <v>19</v>
      </c>
      <c r="N137" s="262" t="s">
        <v>40</v>
      </c>
      <c r="O137" s="259"/>
      <c r="P137" s="263">
        <f t="shared" si="11"/>
        <v>0</v>
      </c>
      <c r="Q137" s="263">
        <v>0</v>
      </c>
      <c r="R137" s="263">
        <f t="shared" si="12"/>
        <v>0</v>
      </c>
      <c r="S137" s="263">
        <v>0</v>
      </c>
      <c r="T137" s="264">
        <f t="shared" si="13"/>
        <v>0</v>
      </c>
      <c r="U137" s="36"/>
      <c r="V137" s="36"/>
      <c r="W137" s="36"/>
      <c r="X137" s="36"/>
      <c r="Y137" s="36"/>
      <c r="Z137" s="36"/>
      <c r="AA137" s="36"/>
      <c r="AB137" s="36"/>
      <c r="AC137" s="36"/>
      <c r="AD137" s="36"/>
      <c r="AE137" s="36"/>
      <c r="AR137" s="191" t="s">
        <v>1610</v>
      </c>
      <c r="AT137" s="191" t="s">
        <v>234</v>
      </c>
      <c r="AU137" s="191" t="s">
        <v>78</v>
      </c>
      <c r="AY137" s="19" t="s">
        <v>231</v>
      </c>
      <c r="BE137" s="192">
        <f t="shared" si="14"/>
        <v>0</v>
      </c>
      <c r="BF137" s="192">
        <f t="shared" si="15"/>
        <v>0</v>
      </c>
      <c r="BG137" s="192">
        <f t="shared" si="16"/>
        <v>0</v>
      </c>
      <c r="BH137" s="192">
        <f t="shared" si="17"/>
        <v>0</v>
      </c>
      <c r="BI137" s="192">
        <f t="shared" si="18"/>
        <v>0</v>
      </c>
      <c r="BJ137" s="19" t="s">
        <v>76</v>
      </c>
      <c r="BK137" s="192">
        <f t="shared" si="19"/>
        <v>0</v>
      </c>
      <c r="BL137" s="19" t="s">
        <v>1610</v>
      </c>
      <c r="BM137" s="191" t="s">
        <v>1696</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C+Y9o2RxO1L2vKmZBFCj0GI/Dvzeoc8XCsob4+EW+iEQzC/rnzmKDaGzQLjCEO5WlhjiRrmJwAQVvsYcF8QNhA==" saltValue="nyZAW9m8BCFJvCpaD+sLp9X+Cyavgj+1dAbpeC/TjDt28O8Cm5yFOwVwoucHavOANiJlG9uAvJ140+r2ZLC6Rg==" spinCount="100000" sheet="1" objects="1" scenarios="1" formatColumns="0" formatRows="0" autoFilter="0"/>
  <autoFilter ref="C93:K13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135</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1229</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3303</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ROUND((SUM(BE91:BE127)),  2)</f>
        <v>0</v>
      </c>
      <c r="G35" s="36"/>
      <c r="H35" s="36"/>
      <c r="I35" s="126">
        <v>0.21</v>
      </c>
      <c r="J35" s="125">
        <f>ROUND(((SUM(BE91:BE127))*I35),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ROUND((SUM(BF91:BF127)),  2)</f>
        <v>0</v>
      </c>
      <c r="G36" s="36"/>
      <c r="H36" s="36"/>
      <c r="I36" s="126">
        <v>0.15</v>
      </c>
      <c r="J36" s="125">
        <f>ROUND(((SUM(BF91:BF127))*I36),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ROUND((SUM(BG91:BG127)),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ROUND((SUM(BH91:BH127)),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ROUND((SUM(BI91:BI127)),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1229</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06.6 - Odlučovač tuků</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J92</f>
        <v>0</v>
      </c>
      <c r="K64" s="143"/>
      <c r="L64" s="147"/>
    </row>
    <row r="65" spans="1:31" s="10" customFormat="1" ht="19.899999999999999" customHeight="1">
      <c r="B65" s="148"/>
      <c r="C65" s="99"/>
      <c r="D65" s="149" t="s">
        <v>210</v>
      </c>
      <c r="E65" s="150"/>
      <c r="F65" s="150"/>
      <c r="G65" s="150"/>
      <c r="H65" s="150"/>
      <c r="I65" s="150"/>
      <c r="J65" s="151">
        <f>J93</f>
        <v>0</v>
      </c>
      <c r="K65" s="99"/>
      <c r="L65" s="152"/>
    </row>
    <row r="66" spans="1:31" s="10" customFormat="1" ht="19.899999999999999" customHeight="1">
      <c r="B66" s="148"/>
      <c r="C66" s="99"/>
      <c r="D66" s="149" t="s">
        <v>1232</v>
      </c>
      <c r="E66" s="150"/>
      <c r="F66" s="150"/>
      <c r="G66" s="150"/>
      <c r="H66" s="150"/>
      <c r="I66" s="150"/>
      <c r="J66" s="151">
        <f>J109</f>
        <v>0</v>
      </c>
      <c r="K66" s="99"/>
      <c r="L66" s="152"/>
    </row>
    <row r="67" spans="1:31" s="10" customFormat="1" ht="19.899999999999999" customHeight="1">
      <c r="B67" s="148"/>
      <c r="C67" s="99"/>
      <c r="D67" s="149" t="s">
        <v>211</v>
      </c>
      <c r="E67" s="150"/>
      <c r="F67" s="150"/>
      <c r="G67" s="150"/>
      <c r="H67" s="150"/>
      <c r="I67" s="150"/>
      <c r="J67" s="151">
        <f>J116</f>
        <v>0</v>
      </c>
      <c r="K67" s="99"/>
      <c r="L67" s="152"/>
    </row>
    <row r="68" spans="1:31" s="9" customFormat="1" ht="24.95" customHeight="1">
      <c r="B68" s="142"/>
      <c r="C68" s="143"/>
      <c r="D68" s="144" t="s">
        <v>214</v>
      </c>
      <c r="E68" s="145"/>
      <c r="F68" s="145"/>
      <c r="G68" s="145"/>
      <c r="H68" s="145"/>
      <c r="I68" s="145"/>
      <c r="J68" s="146">
        <f>J125</f>
        <v>0</v>
      </c>
      <c r="K68" s="143"/>
      <c r="L68" s="147"/>
    </row>
    <row r="69" spans="1:31" s="10" customFormat="1" ht="19.899999999999999" customHeight="1">
      <c r="B69" s="148"/>
      <c r="C69" s="99"/>
      <c r="D69" s="149" t="s">
        <v>1068</v>
      </c>
      <c r="E69" s="150"/>
      <c r="F69" s="150"/>
      <c r="G69" s="150"/>
      <c r="H69" s="150"/>
      <c r="I69" s="150"/>
      <c r="J69" s="151">
        <f>J126</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1" customFormat="1" ht="12" customHeight="1">
      <c r="B80" s="23"/>
      <c r="C80" s="31" t="s">
        <v>200</v>
      </c>
      <c r="D80" s="24"/>
      <c r="E80" s="24"/>
      <c r="F80" s="24"/>
      <c r="G80" s="24"/>
      <c r="H80" s="24"/>
      <c r="I80" s="24"/>
      <c r="J80" s="24"/>
      <c r="K80" s="24"/>
      <c r="L80" s="22"/>
    </row>
    <row r="81" spans="1:65" s="2" customFormat="1" ht="16.5" customHeight="1">
      <c r="A81" s="36"/>
      <c r="B81" s="37"/>
      <c r="C81" s="38"/>
      <c r="D81" s="38"/>
      <c r="E81" s="418" t="s">
        <v>1229</v>
      </c>
      <c r="F81" s="420"/>
      <c r="G81" s="420"/>
      <c r="H81" s="420"/>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202</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92" t="str">
        <f>E11</f>
        <v>06.6 - Odlučovač tuků</v>
      </c>
      <c r="F83" s="420"/>
      <c r="G83" s="420"/>
      <c r="H83" s="420"/>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28. 5. 2021</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 xml:space="preserve"> </v>
      </c>
      <c r="G87" s="38"/>
      <c r="H87" s="38"/>
      <c r="I87" s="31" t="s">
        <v>30</v>
      </c>
      <c r="J87" s="34" t="str">
        <f>E23</f>
        <v xml:space="preserve"> </v>
      </c>
      <c r="K87" s="38"/>
      <c r="L87" s="115"/>
      <c r="S87" s="36"/>
      <c r="T87" s="36"/>
      <c r="U87" s="36"/>
      <c r="V87" s="36"/>
      <c r="W87" s="36"/>
      <c r="X87" s="36"/>
      <c r="Y87" s="36"/>
      <c r="Z87" s="36"/>
      <c r="AA87" s="36"/>
      <c r="AB87" s="36"/>
      <c r="AC87" s="36"/>
      <c r="AD87" s="36"/>
      <c r="AE87" s="36"/>
    </row>
    <row r="88" spans="1:65" s="2" customFormat="1" ht="15.2" customHeight="1">
      <c r="A88" s="36"/>
      <c r="B88" s="37"/>
      <c r="C88" s="31" t="s">
        <v>28</v>
      </c>
      <c r="D88" s="38"/>
      <c r="E88" s="38"/>
      <c r="F88" s="29" t="str">
        <f>IF(E20="","",E20)</f>
        <v>Vyplň údaj</v>
      </c>
      <c r="G88" s="38"/>
      <c r="H88" s="38"/>
      <c r="I88" s="31" t="s">
        <v>32</v>
      </c>
      <c r="J88" s="34" t="str">
        <f>E26</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217</v>
      </c>
      <c r="D90" s="156" t="s">
        <v>54</v>
      </c>
      <c r="E90" s="156" t="s">
        <v>50</v>
      </c>
      <c r="F90" s="156" t="s">
        <v>51</v>
      </c>
      <c r="G90" s="156" t="s">
        <v>218</v>
      </c>
      <c r="H90" s="156" t="s">
        <v>219</v>
      </c>
      <c r="I90" s="156" t="s">
        <v>220</v>
      </c>
      <c r="J90" s="156" t="s">
        <v>206</v>
      </c>
      <c r="K90" s="157" t="s">
        <v>221</v>
      </c>
      <c r="L90" s="158"/>
      <c r="M90" s="70" t="s">
        <v>19</v>
      </c>
      <c r="N90" s="71" t="s">
        <v>39</v>
      </c>
      <c r="O90" s="71" t="s">
        <v>222</v>
      </c>
      <c r="P90" s="71" t="s">
        <v>223</v>
      </c>
      <c r="Q90" s="71" t="s">
        <v>224</v>
      </c>
      <c r="R90" s="71" t="s">
        <v>225</v>
      </c>
      <c r="S90" s="71" t="s">
        <v>226</v>
      </c>
      <c r="T90" s="72" t="s">
        <v>227</v>
      </c>
      <c r="U90" s="153"/>
      <c r="V90" s="153"/>
      <c r="W90" s="153"/>
      <c r="X90" s="153"/>
      <c r="Y90" s="153"/>
      <c r="Z90" s="153"/>
      <c r="AA90" s="153"/>
      <c r="AB90" s="153"/>
      <c r="AC90" s="153"/>
      <c r="AD90" s="153"/>
      <c r="AE90" s="153"/>
    </row>
    <row r="91" spans="1:65" s="2" customFormat="1" ht="22.9" customHeight="1">
      <c r="A91" s="36"/>
      <c r="B91" s="37"/>
      <c r="C91" s="77" t="s">
        <v>228</v>
      </c>
      <c r="D91" s="38"/>
      <c r="E91" s="38"/>
      <c r="F91" s="38"/>
      <c r="G91" s="38"/>
      <c r="H91" s="38"/>
      <c r="I91" s="38"/>
      <c r="J91" s="159">
        <f>BK91</f>
        <v>0</v>
      </c>
      <c r="K91" s="38"/>
      <c r="L91" s="41"/>
      <c r="M91" s="73"/>
      <c r="N91" s="160"/>
      <c r="O91" s="74"/>
      <c r="P91" s="161">
        <f>P92+P125</f>
        <v>0</v>
      </c>
      <c r="Q91" s="74"/>
      <c r="R91" s="161">
        <f>R92+R125</f>
        <v>0</v>
      </c>
      <c r="S91" s="74"/>
      <c r="T91" s="162">
        <f>T92+T125</f>
        <v>0</v>
      </c>
      <c r="U91" s="36"/>
      <c r="V91" s="36"/>
      <c r="W91" s="36"/>
      <c r="X91" s="36"/>
      <c r="Y91" s="36"/>
      <c r="Z91" s="36"/>
      <c r="AA91" s="36"/>
      <c r="AB91" s="36"/>
      <c r="AC91" s="36"/>
      <c r="AD91" s="36"/>
      <c r="AE91" s="36"/>
      <c r="AT91" s="19" t="s">
        <v>68</v>
      </c>
      <c r="AU91" s="19" t="s">
        <v>207</v>
      </c>
      <c r="BK91" s="163">
        <f>BK92+BK125</f>
        <v>0</v>
      </c>
    </row>
    <row r="92" spans="1:65" s="12" customFormat="1" ht="25.9" customHeight="1">
      <c r="B92" s="164"/>
      <c r="C92" s="165"/>
      <c r="D92" s="166" t="s">
        <v>68</v>
      </c>
      <c r="E92" s="167" t="s">
        <v>229</v>
      </c>
      <c r="F92" s="167" t="s">
        <v>230</v>
      </c>
      <c r="G92" s="165"/>
      <c r="H92" s="165"/>
      <c r="I92" s="168"/>
      <c r="J92" s="169">
        <f>BK92</f>
        <v>0</v>
      </c>
      <c r="K92" s="165"/>
      <c r="L92" s="170"/>
      <c r="M92" s="171"/>
      <c r="N92" s="172"/>
      <c r="O92" s="172"/>
      <c r="P92" s="173">
        <f>P93+P109+P116</f>
        <v>0</v>
      </c>
      <c r="Q92" s="172"/>
      <c r="R92" s="173">
        <f>R93+R109+R116</f>
        <v>0</v>
      </c>
      <c r="S92" s="172"/>
      <c r="T92" s="174">
        <f>T93+T109+T116</f>
        <v>0</v>
      </c>
      <c r="AR92" s="175" t="s">
        <v>76</v>
      </c>
      <c r="AT92" s="176" t="s">
        <v>68</v>
      </c>
      <c r="AU92" s="176" t="s">
        <v>69</v>
      </c>
      <c r="AY92" s="175" t="s">
        <v>231</v>
      </c>
      <c r="BK92" s="177">
        <f>BK93+BK109+BK116</f>
        <v>0</v>
      </c>
    </row>
    <row r="93" spans="1:65" s="12" customFormat="1" ht="22.9" customHeight="1">
      <c r="B93" s="164"/>
      <c r="C93" s="165"/>
      <c r="D93" s="166" t="s">
        <v>68</v>
      </c>
      <c r="E93" s="178" t="s">
        <v>76</v>
      </c>
      <c r="F93" s="178" t="s">
        <v>240</v>
      </c>
      <c r="G93" s="165"/>
      <c r="H93" s="165"/>
      <c r="I93" s="168"/>
      <c r="J93" s="179">
        <f>BK93</f>
        <v>0</v>
      </c>
      <c r="K93" s="165"/>
      <c r="L93" s="170"/>
      <c r="M93" s="171"/>
      <c r="N93" s="172"/>
      <c r="O93" s="172"/>
      <c r="P93" s="173">
        <f>SUM(P94:P108)</f>
        <v>0</v>
      </c>
      <c r="Q93" s="172"/>
      <c r="R93" s="173">
        <f>SUM(R94:R108)</f>
        <v>0</v>
      </c>
      <c r="S93" s="172"/>
      <c r="T93" s="174">
        <f>SUM(T94:T108)</f>
        <v>0</v>
      </c>
      <c r="AR93" s="175" t="s">
        <v>76</v>
      </c>
      <c r="AT93" s="176" t="s">
        <v>68</v>
      </c>
      <c r="AU93" s="176" t="s">
        <v>76</v>
      </c>
      <c r="AY93" s="175" t="s">
        <v>231</v>
      </c>
      <c r="BK93" s="177">
        <f>SUM(BK94:BK108)</f>
        <v>0</v>
      </c>
    </row>
    <row r="94" spans="1:65" s="2" customFormat="1" ht="16.5" customHeight="1">
      <c r="A94" s="36"/>
      <c r="B94" s="37"/>
      <c r="C94" s="180" t="s">
        <v>76</v>
      </c>
      <c r="D94" s="180" t="s">
        <v>234</v>
      </c>
      <c r="E94" s="181" t="s">
        <v>3304</v>
      </c>
      <c r="F94" s="182" t="s">
        <v>3305</v>
      </c>
      <c r="G94" s="183" t="s">
        <v>356</v>
      </c>
      <c r="H94" s="184">
        <v>19.701000000000001</v>
      </c>
      <c r="I94" s="185"/>
      <c r="J94" s="186">
        <f>ROUND(I94*H94,2)</f>
        <v>0</v>
      </c>
      <c r="K94" s="182" t="s">
        <v>19</v>
      </c>
      <c r="L94" s="41"/>
      <c r="M94" s="187" t="s">
        <v>19</v>
      </c>
      <c r="N94" s="188" t="s">
        <v>40</v>
      </c>
      <c r="O94" s="66"/>
      <c r="P94" s="189">
        <f>O94*H94</f>
        <v>0</v>
      </c>
      <c r="Q94" s="189">
        <v>0</v>
      </c>
      <c r="R94" s="189">
        <f>Q94*H94</f>
        <v>0</v>
      </c>
      <c r="S94" s="189">
        <v>0</v>
      </c>
      <c r="T94" s="190">
        <f>S94*H94</f>
        <v>0</v>
      </c>
      <c r="U94" s="36"/>
      <c r="V94" s="36"/>
      <c r="W94" s="36"/>
      <c r="X94" s="36"/>
      <c r="Y94" s="36"/>
      <c r="Z94" s="36"/>
      <c r="AA94" s="36"/>
      <c r="AB94" s="36"/>
      <c r="AC94" s="36"/>
      <c r="AD94" s="36"/>
      <c r="AE94" s="36"/>
      <c r="AR94" s="191" t="s">
        <v>238</v>
      </c>
      <c r="AT94" s="191" t="s">
        <v>234</v>
      </c>
      <c r="AU94" s="191" t="s">
        <v>78</v>
      </c>
      <c r="AY94" s="19" t="s">
        <v>231</v>
      </c>
      <c r="BE94" s="192">
        <f>IF(N94="základní",J94,0)</f>
        <v>0</v>
      </c>
      <c r="BF94" s="192">
        <f>IF(N94="snížená",J94,0)</f>
        <v>0</v>
      </c>
      <c r="BG94" s="192">
        <f>IF(N94="zákl. přenesená",J94,0)</f>
        <v>0</v>
      </c>
      <c r="BH94" s="192">
        <f>IF(N94="sníž. přenesená",J94,0)</f>
        <v>0</v>
      </c>
      <c r="BI94" s="192">
        <f>IF(N94="nulová",J94,0)</f>
        <v>0</v>
      </c>
      <c r="BJ94" s="19" t="s">
        <v>76</v>
      </c>
      <c r="BK94" s="192">
        <f>ROUND(I94*H94,2)</f>
        <v>0</v>
      </c>
      <c r="BL94" s="19" t="s">
        <v>238</v>
      </c>
      <c r="BM94" s="191" t="s">
        <v>78</v>
      </c>
    </row>
    <row r="95" spans="1:65" s="2" customFormat="1" ht="21.75" customHeight="1">
      <c r="A95" s="36"/>
      <c r="B95" s="37"/>
      <c r="C95" s="180" t="s">
        <v>78</v>
      </c>
      <c r="D95" s="180" t="s">
        <v>234</v>
      </c>
      <c r="E95" s="181" t="s">
        <v>3306</v>
      </c>
      <c r="F95" s="182" t="s">
        <v>3307</v>
      </c>
      <c r="G95" s="183" t="s">
        <v>356</v>
      </c>
      <c r="H95" s="184">
        <v>19.701000000000001</v>
      </c>
      <c r="I95" s="185"/>
      <c r="J95" s="186">
        <f>ROUND(I95*H95,2)</f>
        <v>0</v>
      </c>
      <c r="K95" s="182" t="s">
        <v>19</v>
      </c>
      <c r="L95" s="41"/>
      <c r="M95" s="187" t="s">
        <v>19</v>
      </c>
      <c r="N95" s="188" t="s">
        <v>40</v>
      </c>
      <c r="O95" s="66"/>
      <c r="P95" s="189">
        <f>O95*H95</f>
        <v>0</v>
      </c>
      <c r="Q95" s="189">
        <v>0</v>
      </c>
      <c r="R95" s="189">
        <f>Q95*H95</f>
        <v>0</v>
      </c>
      <c r="S95" s="189">
        <v>0</v>
      </c>
      <c r="T95" s="190">
        <f>S95*H95</f>
        <v>0</v>
      </c>
      <c r="U95" s="36"/>
      <c r="V95" s="36"/>
      <c r="W95" s="36"/>
      <c r="X95" s="36"/>
      <c r="Y95" s="36"/>
      <c r="Z95" s="36"/>
      <c r="AA95" s="36"/>
      <c r="AB95" s="36"/>
      <c r="AC95" s="36"/>
      <c r="AD95" s="36"/>
      <c r="AE95" s="36"/>
      <c r="AR95" s="191" t="s">
        <v>238</v>
      </c>
      <c r="AT95" s="191" t="s">
        <v>234</v>
      </c>
      <c r="AU95" s="191" t="s">
        <v>78</v>
      </c>
      <c r="AY95" s="19" t="s">
        <v>231</v>
      </c>
      <c r="BE95" s="192">
        <f>IF(N95="základní",J95,0)</f>
        <v>0</v>
      </c>
      <c r="BF95" s="192">
        <f>IF(N95="snížená",J95,0)</f>
        <v>0</v>
      </c>
      <c r="BG95" s="192">
        <f>IF(N95="zákl. přenesená",J95,0)</f>
        <v>0</v>
      </c>
      <c r="BH95" s="192">
        <f>IF(N95="sníž. přenesená",J95,0)</f>
        <v>0</v>
      </c>
      <c r="BI95" s="192">
        <f>IF(N95="nulová",J95,0)</f>
        <v>0</v>
      </c>
      <c r="BJ95" s="19" t="s">
        <v>76</v>
      </c>
      <c r="BK95" s="192">
        <f>ROUND(I95*H95,2)</f>
        <v>0</v>
      </c>
      <c r="BL95" s="19" t="s">
        <v>238</v>
      </c>
      <c r="BM95" s="191" t="s">
        <v>238</v>
      </c>
    </row>
    <row r="96" spans="1:65" s="2" customFormat="1" ht="21.75" customHeight="1">
      <c r="A96" s="36"/>
      <c r="B96" s="37"/>
      <c r="C96" s="180" t="s">
        <v>119</v>
      </c>
      <c r="D96" s="180" t="s">
        <v>234</v>
      </c>
      <c r="E96" s="181" t="s">
        <v>3308</v>
      </c>
      <c r="F96" s="182" t="s">
        <v>3309</v>
      </c>
      <c r="G96" s="183" t="s">
        <v>243</v>
      </c>
      <c r="H96" s="184">
        <v>25.42</v>
      </c>
      <c r="I96" s="185"/>
      <c r="J96" s="186">
        <f>ROUND(I96*H96,2)</f>
        <v>0</v>
      </c>
      <c r="K96" s="182" t="s">
        <v>19</v>
      </c>
      <c r="L96" s="41"/>
      <c r="M96" s="187" t="s">
        <v>19</v>
      </c>
      <c r="N96" s="188" t="s">
        <v>40</v>
      </c>
      <c r="O96" s="66"/>
      <c r="P96" s="189">
        <f>O96*H96</f>
        <v>0</v>
      </c>
      <c r="Q96" s="189">
        <v>0</v>
      </c>
      <c r="R96" s="189">
        <f>Q96*H96</f>
        <v>0</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275</v>
      </c>
    </row>
    <row r="97" spans="1:65" s="14" customFormat="1" ht="11.25">
      <c r="B97" s="208"/>
      <c r="C97" s="209"/>
      <c r="D97" s="193" t="s">
        <v>248</v>
      </c>
      <c r="E97" s="210" t="s">
        <v>19</v>
      </c>
      <c r="F97" s="211" t="s">
        <v>3310</v>
      </c>
      <c r="G97" s="209"/>
      <c r="H97" s="212">
        <v>25.42</v>
      </c>
      <c r="I97" s="213"/>
      <c r="J97" s="209"/>
      <c r="K97" s="209"/>
      <c r="L97" s="214"/>
      <c r="M97" s="215"/>
      <c r="N97" s="216"/>
      <c r="O97" s="216"/>
      <c r="P97" s="216"/>
      <c r="Q97" s="216"/>
      <c r="R97" s="216"/>
      <c r="S97" s="216"/>
      <c r="T97" s="217"/>
      <c r="AT97" s="218" t="s">
        <v>248</v>
      </c>
      <c r="AU97" s="218" t="s">
        <v>78</v>
      </c>
      <c r="AV97" s="14" t="s">
        <v>78</v>
      </c>
      <c r="AW97" s="14" t="s">
        <v>31</v>
      </c>
      <c r="AX97" s="14" t="s">
        <v>69</v>
      </c>
      <c r="AY97" s="218" t="s">
        <v>231</v>
      </c>
    </row>
    <row r="98" spans="1:65" s="15" customFormat="1" ht="11.25">
      <c r="B98" s="219"/>
      <c r="C98" s="220"/>
      <c r="D98" s="193" t="s">
        <v>248</v>
      </c>
      <c r="E98" s="221" t="s">
        <v>19</v>
      </c>
      <c r="F98" s="222" t="s">
        <v>260</v>
      </c>
      <c r="G98" s="220"/>
      <c r="H98" s="223">
        <v>25.42</v>
      </c>
      <c r="I98" s="224"/>
      <c r="J98" s="220"/>
      <c r="K98" s="220"/>
      <c r="L98" s="225"/>
      <c r="M98" s="226"/>
      <c r="N98" s="227"/>
      <c r="O98" s="227"/>
      <c r="P98" s="227"/>
      <c r="Q98" s="227"/>
      <c r="R98" s="227"/>
      <c r="S98" s="227"/>
      <c r="T98" s="228"/>
      <c r="AT98" s="229" t="s">
        <v>248</v>
      </c>
      <c r="AU98" s="229" t="s">
        <v>78</v>
      </c>
      <c r="AV98" s="15" t="s">
        <v>238</v>
      </c>
      <c r="AW98" s="15" t="s">
        <v>31</v>
      </c>
      <c r="AX98" s="15" t="s">
        <v>76</v>
      </c>
      <c r="AY98" s="229" t="s">
        <v>231</v>
      </c>
    </row>
    <row r="99" spans="1:65" s="2" customFormat="1" ht="16.5" customHeight="1">
      <c r="A99" s="36"/>
      <c r="B99" s="37"/>
      <c r="C99" s="180" t="s">
        <v>238</v>
      </c>
      <c r="D99" s="180" t="s">
        <v>234</v>
      </c>
      <c r="E99" s="181" t="s">
        <v>3311</v>
      </c>
      <c r="F99" s="182" t="s">
        <v>3312</v>
      </c>
      <c r="G99" s="183" t="s">
        <v>243</v>
      </c>
      <c r="H99" s="184">
        <v>25.42</v>
      </c>
      <c r="I99" s="185"/>
      <c r="J99" s="186">
        <f t="shared" ref="J99:J108" si="0">ROUND(I99*H99,2)</f>
        <v>0</v>
      </c>
      <c r="K99" s="182" t="s">
        <v>19</v>
      </c>
      <c r="L99" s="41"/>
      <c r="M99" s="187" t="s">
        <v>19</v>
      </c>
      <c r="N99" s="188" t="s">
        <v>40</v>
      </c>
      <c r="O99" s="66"/>
      <c r="P99" s="189">
        <f t="shared" ref="P99:P108" si="1">O99*H99</f>
        <v>0</v>
      </c>
      <c r="Q99" s="189">
        <v>0</v>
      </c>
      <c r="R99" s="189">
        <f t="shared" ref="R99:R108" si="2">Q99*H99</f>
        <v>0</v>
      </c>
      <c r="S99" s="189">
        <v>0</v>
      </c>
      <c r="T99" s="190">
        <f t="shared" ref="T99:T108" si="3">S99*H99</f>
        <v>0</v>
      </c>
      <c r="U99" s="36"/>
      <c r="V99" s="36"/>
      <c r="W99" s="36"/>
      <c r="X99" s="36"/>
      <c r="Y99" s="36"/>
      <c r="Z99" s="36"/>
      <c r="AA99" s="36"/>
      <c r="AB99" s="36"/>
      <c r="AC99" s="36"/>
      <c r="AD99" s="36"/>
      <c r="AE99" s="36"/>
      <c r="AR99" s="191" t="s">
        <v>238</v>
      </c>
      <c r="AT99" s="191" t="s">
        <v>234</v>
      </c>
      <c r="AU99" s="191" t="s">
        <v>78</v>
      </c>
      <c r="AY99" s="19" t="s">
        <v>231</v>
      </c>
      <c r="BE99" s="192">
        <f t="shared" ref="BE99:BE108" si="4">IF(N99="základní",J99,0)</f>
        <v>0</v>
      </c>
      <c r="BF99" s="192">
        <f t="shared" ref="BF99:BF108" si="5">IF(N99="snížená",J99,0)</f>
        <v>0</v>
      </c>
      <c r="BG99" s="192">
        <f t="shared" ref="BG99:BG108" si="6">IF(N99="zákl. přenesená",J99,0)</f>
        <v>0</v>
      </c>
      <c r="BH99" s="192">
        <f t="shared" ref="BH99:BH108" si="7">IF(N99="sníž. přenesená",J99,0)</f>
        <v>0</v>
      </c>
      <c r="BI99" s="192">
        <f t="shared" ref="BI99:BI108" si="8">IF(N99="nulová",J99,0)</f>
        <v>0</v>
      </c>
      <c r="BJ99" s="19" t="s">
        <v>76</v>
      </c>
      <c r="BK99" s="192">
        <f t="shared" ref="BK99:BK108" si="9">ROUND(I99*H99,2)</f>
        <v>0</v>
      </c>
      <c r="BL99" s="19" t="s">
        <v>238</v>
      </c>
      <c r="BM99" s="191" t="s">
        <v>287</v>
      </c>
    </row>
    <row r="100" spans="1:65" s="2" customFormat="1" ht="16.5" customHeight="1">
      <c r="A100" s="36"/>
      <c r="B100" s="37"/>
      <c r="C100" s="180" t="s">
        <v>269</v>
      </c>
      <c r="D100" s="180" t="s">
        <v>234</v>
      </c>
      <c r="E100" s="181" t="s">
        <v>3313</v>
      </c>
      <c r="F100" s="182" t="s">
        <v>3314</v>
      </c>
      <c r="G100" s="183" t="s">
        <v>243</v>
      </c>
      <c r="H100" s="184">
        <v>25.42</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238</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238</v>
      </c>
      <c r="BM100" s="191" t="s">
        <v>145</v>
      </c>
    </row>
    <row r="101" spans="1:65" s="2" customFormat="1" ht="21.75" customHeight="1">
      <c r="A101" s="36"/>
      <c r="B101" s="37"/>
      <c r="C101" s="180" t="s">
        <v>275</v>
      </c>
      <c r="D101" s="180" t="s">
        <v>234</v>
      </c>
      <c r="E101" s="181" t="s">
        <v>3315</v>
      </c>
      <c r="F101" s="182" t="s">
        <v>3316</v>
      </c>
      <c r="G101" s="183" t="s">
        <v>243</v>
      </c>
      <c r="H101" s="184">
        <v>25.42</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238</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238</v>
      </c>
      <c r="BM101" s="191" t="s">
        <v>311</v>
      </c>
    </row>
    <row r="102" spans="1:65" s="2" customFormat="1" ht="16.5" customHeight="1">
      <c r="A102" s="36"/>
      <c r="B102" s="37"/>
      <c r="C102" s="180" t="s">
        <v>282</v>
      </c>
      <c r="D102" s="180" t="s">
        <v>234</v>
      </c>
      <c r="E102" s="181" t="s">
        <v>2488</v>
      </c>
      <c r="F102" s="182" t="s">
        <v>2489</v>
      </c>
      <c r="G102" s="183" t="s">
        <v>356</v>
      </c>
      <c r="H102" s="184">
        <v>19.701000000000001</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238</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238</v>
      </c>
      <c r="BM102" s="191" t="s">
        <v>321</v>
      </c>
    </row>
    <row r="103" spans="1:65" s="2" customFormat="1" ht="21.75" customHeight="1">
      <c r="A103" s="36"/>
      <c r="B103" s="37"/>
      <c r="C103" s="180" t="s">
        <v>287</v>
      </c>
      <c r="D103" s="180" t="s">
        <v>234</v>
      </c>
      <c r="E103" s="181" t="s">
        <v>2490</v>
      </c>
      <c r="F103" s="182" t="s">
        <v>2491</v>
      </c>
      <c r="G103" s="183" t="s">
        <v>356</v>
      </c>
      <c r="H103" s="184">
        <v>19.701000000000001</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238</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238</v>
      </c>
      <c r="BM103" s="191" t="s">
        <v>331</v>
      </c>
    </row>
    <row r="104" spans="1:65" s="2" customFormat="1" ht="21.75" customHeight="1">
      <c r="A104" s="36"/>
      <c r="B104" s="37"/>
      <c r="C104" s="180" t="s">
        <v>294</v>
      </c>
      <c r="D104" s="180" t="s">
        <v>234</v>
      </c>
      <c r="E104" s="181" t="s">
        <v>2492</v>
      </c>
      <c r="F104" s="182" t="s">
        <v>2493</v>
      </c>
      <c r="G104" s="183" t="s">
        <v>356</v>
      </c>
      <c r="H104" s="184">
        <v>19.701000000000001</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238</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238</v>
      </c>
      <c r="BM104" s="191" t="s">
        <v>339</v>
      </c>
    </row>
    <row r="105" spans="1:65" s="2" customFormat="1" ht="24.2" customHeight="1">
      <c r="A105" s="36"/>
      <c r="B105" s="37"/>
      <c r="C105" s="180" t="s">
        <v>145</v>
      </c>
      <c r="D105" s="180" t="s">
        <v>234</v>
      </c>
      <c r="E105" s="181" t="s">
        <v>2494</v>
      </c>
      <c r="F105" s="182" t="s">
        <v>2495</v>
      </c>
      <c r="G105" s="183" t="s">
        <v>356</v>
      </c>
      <c r="H105" s="184">
        <v>19.701000000000001</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238</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238</v>
      </c>
      <c r="BM105" s="191" t="s">
        <v>353</v>
      </c>
    </row>
    <row r="106" spans="1:65" s="2" customFormat="1" ht="16.5" customHeight="1">
      <c r="A106" s="36"/>
      <c r="B106" s="37"/>
      <c r="C106" s="180" t="s">
        <v>154</v>
      </c>
      <c r="D106" s="180" t="s">
        <v>234</v>
      </c>
      <c r="E106" s="181" t="s">
        <v>2496</v>
      </c>
      <c r="F106" s="182" t="s">
        <v>2497</v>
      </c>
      <c r="G106" s="183" t="s">
        <v>404</v>
      </c>
      <c r="H106" s="184">
        <v>19.701000000000001</v>
      </c>
      <c r="I106" s="185"/>
      <c r="J106" s="186">
        <f t="shared" si="0"/>
        <v>0</v>
      </c>
      <c r="K106" s="182" t="s">
        <v>19</v>
      </c>
      <c r="L106" s="41"/>
      <c r="M106" s="187" t="s">
        <v>19</v>
      </c>
      <c r="N106" s="188"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238</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238</v>
      </c>
      <c r="BM106" s="191" t="s">
        <v>373</v>
      </c>
    </row>
    <row r="107" spans="1:65" s="2" customFormat="1" ht="16.5" customHeight="1">
      <c r="A107" s="36"/>
      <c r="B107" s="37"/>
      <c r="C107" s="180" t="s">
        <v>311</v>
      </c>
      <c r="D107" s="180" t="s">
        <v>234</v>
      </c>
      <c r="E107" s="181" t="s">
        <v>2500</v>
      </c>
      <c r="F107" s="182" t="s">
        <v>2501</v>
      </c>
      <c r="G107" s="183" t="s">
        <v>356</v>
      </c>
      <c r="H107" s="184">
        <v>13.468</v>
      </c>
      <c r="I107" s="185"/>
      <c r="J107" s="186">
        <f t="shared" si="0"/>
        <v>0</v>
      </c>
      <c r="K107" s="182" t="s">
        <v>19</v>
      </c>
      <c r="L107" s="41"/>
      <c r="M107" s="187" t="s">
        <v>19</v>
      </c>
      <c r="N107" s="188"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238</v>
      </c>
      <c r="AT107" s="191" t="s">
        <v>234</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238</v>
      </c>
      <c r="BM107" s="191" t="s">
        <v>384</v>
      </c>
    </row>
    <row r="108" spans="1:65" s="2" customFormat="1" ht="24.2" customHeight="1">
      <c r="A108" s="36"/>
      <c r="B108" s="37"/>
      <c r="C108" s="180" t="s">
        <v>316</v>
      </c>
      <c r="D108" s="180" t="s">
        <v>234</v>
      </c>
      <c r="E108" s="181" t="s">
        <v>3317</v>
      </c>
      <c r="F108" s="182" t="s">
        <v>2503</v>
      </c>
      <c r="G108" s="183" t="s">
        <v>356</v>
      </c>
      <c r="H108" s="184">
        <v>14.815</v>
      </c>
      <c r="I108" s="185"/>
      <c r="J108" s="186">
        <f t="shared" si="0"/>
        <v>0</v>
      </c>
      <c r="K108" s="182" t="s">
        <v>19</v>
      </c>
      <c r="L108" s="41"/>
      <c r="M108" s="187" t="s">
        <v>19</v>
      </c>
      <c r="N108" s="188"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238</v>
      </c>
      <c r="AT108" s="191" t="s">
        <v>234</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238</v>
      </c>
      <c r="BM108" s="191" t="s">
        <v>391</v>
      </c>
    </row>
    <row r="109" spans="1:65" s="12" customFormat="1" ht="22.9" customHeight="1">
      <c r="B109" s="164"/>
      <c r="C109" s="165"/>
      <c r="D109" s="166" t="s">
        <v>68</v>
      </c>
      <c r="E109" s="178" t="s">
        <v>238</v>
      </c>
      <c r="F109" s="178" t="s">
        <v>1514</v>
      </c>
      <c r="G109" s="165"/>
      <c r="H109" s="165"/>
      <c r="I109" s="168"/>
      <c r="J109" s="179">
        <f>BK109</f>
        <v>0</v>
      </c>
      <c r="K109" s="165"/>
      <c r="L109" s="170"/>
      <c r="M109" s="171"/>
      <c r="N109" s="172"/>
      <c r="O109" s="172"/>
      <c r="P109" s="173">
        <f>SUM(P110:P115)</f>
        <v>0</v>
      </c>
      <c r="Q109" s="172"/>
      <c r="R109" s="173">
        <f>SUM(R110:R115)</f>
        <v>0</v>
      </c>
      <c r="S109" s="172"/>
      <c r="T109" s="174">
        <f>SUM(T110:T115)</f>
        <v>0</v>
      </c>
      <c r="AR109" s="175" t="s">
        <v>76</v>
      </c>
      <c r="AT109" s="176" t="s">
        <v>68</v>
      </c>
      <c r="AU109" s="176" t="s">
        <v>76</v>
      </c>
      <c r="AY109" s="175" t="s">
        <v>231</v>
      </c>
      <c r="BK109" s="177">
        <f>SUM(BK110:BK115)</f>
        <v>0</v>
      </c>
    </row>
    <row r="110" spans="1:65" s="2" customFormat="1" ht="16.5" customHeight="1">
      <c r="A110" s="36"/>
      <c r="B110" s="37"/>
      <c r="C110" s="180" t="s">
        <v>321</v>
      </c>
      <c r="D110" s="180" t="s">
        <v>234</v>
      </c>
      <c r="E110" s="181" t="s">
        <v>2504</v>
      </c>
      <c r="F110" s="182" t="s">
        <v>2505</v>
      </c>
      <c r="G110" s="183" t="s">
        <v>356</v>
      </c>
      <c r="H110" s="184">
        <v>0.84099999999999997</v>
      </c>
      <c r="I110" s="185"/>
      <c r="J110" s="186">
        <f>ROUND(I110*H110,2)</f>
        <v>0</v>
      </c>
      <c r="K110" s="182" t="s">
        <v>19</v>
      </c>
      <c r="L110" s="41"/>
      <c r="M110" s="187" t="s">
        <v>19</v>
      </c>
      <c r="N110" s="188" t="s">
        <v>40</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238</v>
      </c>
      <c r="AT110" s="191" t="s">
        <v>234</v>
      </c>
      <c r="AU110" s="191" t="s">
        <v>78</v>
      </c>
      <c r="AY110" s="19" t="s">
        <v>231</v>
      </c>
      <c r="BE110" s="192">
        <f>IF(N110="základní",J110,0)</f>
        <v>0</v>
      </c>
      <c r="BF110" s="192">
        <f>IF(N110="snížená",J110,0)</f>
        <v>0</v>
      </c>
      <c r="BG110" s="192">
        <f>IF(N110="zákl. přenesená",J110,0)</f>
        <v>0</v>
      </c>
      <c r="BH110" s="192">
        <f>IF(N110="sníž. přenesená",J110,0)</f>
        <v>0</v>
      </c>
      <c r="BI110" s="192">
        <f>IF(N110="nulová",J110,0)</f>
        <v>0</v>
      </c>
      <c r="BJ110" s="19" t="s">
        <v>76</v>
      </c>
      <c r="BK110" s="192">
        <f>ROUND(I110*H110,2)</f>
        <v>0</v>
      </c>
      <c r="BL110" s="19" t="s">
        <v>238</v>
      </c>
      <c r="BM110" s="191" t="s">
        <v>401</v>
      </c>
    </row>
    <row r="111" spans="1:65" s="14" customFormat="1" ht="11.25">
      <c r="B111" s="208"/>
      <c r="C111" s="209"/>
      <c r="D111" s="193" t="s">
        <v>248</v>
      </c>
      <c r="E111" s="210" t="s">
        <v>19</v>
      </c>
      <c r="F111" s="211" t="s">
        <v>3318</v>
      </c>
      <c r="G111" s="209"/>
      <c r="H111" s="212">
        <v>0.84099999999999997</v>
      </c>
      <c r="I111" s="213"/>
      <c r="J111" s="209"/>
      <c r="K111" s="209"/>
      <c r="L111" s="214"/>
      <c r="M111" s="215"/>
      <c r="N111" s="216"/>
      <c r="O111" s="216"/>
      <c r="P111" s="216"/>
      <c r="Q111" s="216"/>
      <c r="R111" s="216"/>
      <c r="S111" s="216"/>
      <c r="T111" s="217"/>
      <c r="AT111" s="218" t="s">
        <v>248</v>
      </c>
      <c r="AU111" s="218" t="s">
        <v>78</v>
      </c>
      <c r="AV111" s="14" t="s">
        <v>78</v>
      </c>
      <c r="AW111" s="14" t="s">
        <v>31</v>
      </c>
      <c r="AX111" s="14" t="s">
        <v>69</v>
      </c>
      <c r="AY111" s="218" t="s">
        <v>231</v>
      </c>
    </row>
    <row r="112" spans="1:65" s="15" customFormat="1" ht="11.25">
      <c r="B112" s="219"/>
      <c r="C112" s="220"/>
      <c r="D112" s="193" t="s">
        <v>248</v>
      </c>
      <c r="E112" s="221" t="s">
        <v>19</v>
      </c>
      <c r="F112" s="222" t="s">
        <v>260</v>
      </c>
      <c r="G112" s="220"/>
      <c r="H112" s="223">
        <v>0.84099999999999997</v>
      </c>
      <c r="I112" s="224"/>
      <c r="J112" s="220"/>
      <c r="K112" s="220"/>
      <c r="L112" s="225"/>
      <c r="M112" s="226"/>
      <c r="N112" s="227"/>
      <c r="O112" s="227"/>
      <c r="P112" s="227"/>
      <c r="Q112" s="227"/>
      <c r="R112" s="227"/>
      <c r="S112" s="227"/>
      <c r="T112" s="228"/>
      <c r="AT112" s="229" t="s">
        <v>248</v>
      </c>
      <c r="AU112" s="229" t="s">
        <v>78</v>
      </c>
      <c r="AV112" s="15" t="s">
        <v>238</v>
      </c>
      <c r="AW112" s="15" t="s">
        <v>31</v>
      </c>
      <c r="AX112" s="15" t="s">
        <v>76</v>
      </c>
      <c r="AY112" s="229" t="s">
        <v>231</v>
      </c>
    </row>
    <row r="113" spans="1:65" s="2" customFormat="1" ht="21.75" customHeight="1">
      <c r="A113" s="36"/>
      <c r="B113" s="37"/>
      <c r="C113" s="180" t="s">
        <v>8</v>
      </c>
      <c r="D113" s="180" t="s">
        <v>234</v>
      </c>
      <c r="E113" s="181" t="s">
        <v>3319</v>
      </c>
      <c r="F113" s="182" t="s">
        <v>3320</v>
      </c>
      <c r="G113" s="183" t="s">
        <v>356</v>
      </c>
      <c r="H113" s="184">
        <v>0.84099999999999997</v>
      </c>
      <c r="I113" s="185"/>
      <c r="J113" s="186">
        <f>ROUND(I113*H113,2)</f>
        <v>0</v>
      </c>
      <c r="K113" s="182" t="s">
        <v>19</v>
      </c>
      <c r="L113" s="41"/>
      <c r="M113" s="187" t="s">
        <v>19</v>
      </c>
      <c r="N113" s="188" t="s">
        <v>40</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238</v>
      </c>
      <c r="AT113" s="191" t="s">
        <v>234</v>
      </c>
      <c r="AU113" s="191" t="s">
        <v>78</v>
      </c>
      <c r="AY113" s="19" t="s">
        <v>231</v>
      </c>
      <c r="BE113" s="192">
        <f>IF(N113="základní",J113,0)</f>
        <v>0</v>
      </c>
      <c r="BF113" s="192">
        <f>IF(N113="snížená",J113,0)</f>
        <v>0</v>
      </c>
      <c r="BG113" s="192">
        <f>IF(N113="zákl. přenesená",J113,0)</f>
        <v>0</v>
      </c>
      <c r="BH113" s="192">
        <f>IF(N113="sníž. přenesená",J113,0)</f>
        <v>0</v>
      </c>
      <c r="BI113" s="192">
        <f>IF(N113="nulová",J113,0)</f>
        <v>0</v>
      </c>
      <c r="BJ113" s="19" t="s">
        <v>76</v>
      </c>
      <c r="BK113" s="192">
        <f>ROUND(I113*H113,2)</f>
        <v>0</v>
      </c>
      <c r="BL113" s="19" t="s">
        <v>238</v>
      </c>
      <c r="BM113" s="191" t="s">
        <v>412</v>
      </c>
    </row>
    <row r="114" spans="1:65" s="14" customFormat="1" ht="11.25">
      <c r="B114" s="208"/>
      <c r="C114" s="209"/>
      <c r="D114" s="193" t="s">
        <v>248</v>
      </c>
      <c r="E114" s="210" t="s">
        <v>19</v>
      </c>
      <c r="F114" s="211" t="s">
        <v>3321</v>
      </c>
      <c r="G114" s="209"/>
      <c r="H114" s="212">
        <v>0.84099999999999997</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5" customFormat="1" ht="11.25">
      <c r="B115" s="219"/>
      <c r="C115" s="220"/>
      <c r="D115" s="193" t="s">
        <v>248</v>
      </c>
      <c r="E115" s="221" t="s">
        <v>19</v>
      </c>
      <c r="F115" s="222" t="s">
        <v>260</v>
      </c>
      <c r="G115" s="220"/>
      <c r="H115" s="223">
        <v>0.84099999999999997</v>
      </c>
      <c r="I115" s="224"/>
      <c r="J115" s="220"/>
      <c r="K115" s="220"/>
      <c r="L115" s="225"/>
      <c r="M115" s="226"/>
      <c r="N115" s="227"/>
      <c r="O115" s="227"/>
      <c r="P115" s="227"/>
      <c r="Q115" s="227"/>
      <c r="R115" s="227"/>
      <c r="S115" s="227"/>
      <c r="T115" s="228"/>
      <c r="AT115" s="229" t="s">
        <v>248</v>
      </c>
      <c r="AU115" s="229" t="s">
        <v>78</v>
      </c>
      <c r="AV115" s="15" t="s">
        <v>238</v>
      </c>
      <c r="AW115" s="15" t="s">
        <v>31</v>
      </c>
      <c r="AX115" s="15" t="s">
        <v>76</v>
      </c>
      <c r="AY115" s="229" t="s">
        <v>231</v>
      </c>
    </row>
    <row r="116" spans="1:65" s="12" customFormat="1" ht="22.9" customHeight="1">
      <c r="B116" s="164"/>
      <c r="C116" s="165"/>
      <c r="D116" s="166" t="s">
        <v>68</v>
      </c>
      <c r="E116" s="178" t="s">
        <v>287</v>
      </c>
      <c r="F116" s="178" t="s">
        <v>346</v>
      </c>
      <c r="G116" s="165"/>
      <c r="H116" s="165"/>
      <c r="I116" s="168"/>
      <c r="J116" s="179">
        <f>BK116</f>
        <v>0</v>
      </c>
      <c r="K116" s="165"/>
      <c r="L116" s="170"/>
      <c r="M116" s="171"/>
      <c r="N116" s="172"/>
      <c r="O116" s="172"/>
      <c r="P116" s="173">
        <f>SUM(P117:P124)</f>
        <v>0</v>
      </c>
      <c r="Q116" s="172"/>
      <c r="R116" s="173">
        <f>SUM(R117:R124)</f>
        <v>0</v>
      </c>
      <c r="S116" s="172"/>
      <c r="T116" s="174">
        <f>SUM(T117:T124)</f>
        <v>0</v>
      </c>
      <c r="AR116" s="175" t="s">
        <v>76</v>
      </c>
      <c r="AT116" s="176" t="s">
        <v>68</v>
      </c>
      <c r="AU116" s="176" t="s">
        <v>76</v>
      </c>
      <c r="AY116" s="175" t="s">
        <v>231</v>
      </c>
      <c r="BK116" s="177">
        <f>SUM(BK117:BK124)</f>
        <v>0</v>
      </c>
    </row>
    <row r="117" spans="1:65" s="2" customFormat="1" ht="16.5" customHeight="1">
      <c r="A117" s="36"/>
      <c r="B117" s="37"/>
      <c r="C117" s="180" t="s">
        <v>331</v>
      </c>
      <c r="D117" s="180" t="s">
        <v>234</v>
      </c>
      <c r="E117" s="181" t="s">
        <v>3322</v>
      </c>
      <c r="F117" s="182" t="s">
        <v>3323</v>
      </c>
      <c r="G117" s="183" t="s">
        <v>2589</v>
      </c>
      <c r="H117" s="184">
        <v>1</v>
      </c>
      <c r="I117" s="185"/>
      <c r="J117" s="186">
        <f t="shared" ref="J117:J124" si="10">ROUND(I117*H117,2)</f>
        <v>0</v>
      </c>
      <c r="K117" s="182" t="s">
        <v>19</v>
      </c>
      <c r="L117" s="41"/>
      <c r="M117" s="187" t="s">
        <v>19</v>
      </c>
      <c r="N117" s="188" t="s">
        <v>40</v>
      </c>
      <c r="O117" s="66"/>
      <c r="P117" s="189">
        <f t="shared" ref="P117:P124" si="11">O117*H117</f>
        <v>0</v>
      </c>
      <c r="Q117" s="189">
        <v>0</v>
      </c>
      <c r="R117" s="189">
        <f t="shared" ref="R117:R124" si="12">Q117*H117</f>
        <v>0</v>
      </c>
      <c r="S117" s="189">
        <v>0</v>
      </c>
      <c r="T117" s="190">
        <f t="shared" ref="T117:T124" si="13">S117*H117</f>
        <v>0</v>
      </c>
      <c r="U117" s="36"/>
      <c r="V117" s="36"/>
      <c r="W117" s="36"/>
      <c r="X117" s="36"/>
      <c r="Y117" s="36"/>
      <c r="Z117" s="36"/>
      <c r="AA117" s="36"/>
      <c r="AB117" s="36"/>
      <c r="AC117" s="36"/>
      <c r="AD117" s="36"/>
      <c r="AE117" s="36"/>
      <c r="AR117" s="191" t="s">
        <v>238</v>
      </c>
      <c r="AT117" s="191" t="s">
        <v>234</v>
      </c>
      <c r="AU117" s="191" t="s">
        <v>78</v>
      </c>
      <c r="AY117" s="19" t="s">
        <v>231</v>
      </c>
      <c r="BE117" s="192">
        <f t="shared" ref="BE117:BE124" si="14">IF(N117="základní",J117,0)</f>
        <v>0</v>
      </c>
      <c r="BF117" s="192">
        <f t="shared" ref="BF117:BF124" si="15">IF(N117="snížená",J117,0)</f>
        <v>0</v>
      </c>
      <c r="BG117" s="192">
        <f t="shared" ref="BG117:BG124" si="16">IF(N117="zákl. přenesená",J117,0)</f>
        <v>0</v>
      </c>
      <c r="BH117" s="192">
        <f t="shared" ref="BH117:BH124" si="17">IF(N117="sníž. přenesená",J117,0)</f>
        <v>0</v>
      </c>
      <c r="BI117" s="192">
        <f t="shared" ref="BI117:BI124" si="18">IF(N117="nulová",J117,0)</f>
        <v>0</v>
      </c>
      <c r="BJ117" s="19" t="s">
        <v>76</v>
      </c>
      <c r="BK117" s="192">
        <f t="shared" ref="BK117:BK124" si="19">ROUND(I117*H117,2)</f>
        <v>0</v>
      </c>
      <c r="BL117" s="19" t="s">
        <v>238</v>
      </c>
      <c r="BM117" s="191" t="s">
        <v>423</v>
      </c>
    </row>
    <row r="118" spans="1:65" s="2" customFormat="1" ht="16.5" customHeight="1">
      <c r="A118" s="36"/>
      <c r="B118" s="37"/>
      <c r="C118" s="180" t="s">
        <v>335</v>
      </c>
      <c r="D118" s="180" t="s">
        <v>234</v>
      </c>
      <c r="E118" s="181" t="s">
        <v>3324</v>
      </c>
      <c r="F118" s="182" t="s">
        <v>3325</v>
      </c>
      <c r="G118" s="183" t="s">
        <v>237</v>
      </c>
      <c r="H118" s="184">
        <v>1</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238</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238</v>
      </c>
      <c r="BM118" s="191" t="s">
        <v>434</v>
      </c>
    </row>
    <row r="119" spans="1:65" s="2" customFormat="1" ht="16.5" customHeight="1">
      <c r="A119" s="36"/>
      <c r="B119" s="37"/>
      <c r="C119" s="180" t="s">
        <v>339</v>
      </c>
      <c r="D119" s="180" t="s">
        <v>234</v>
      </c>
      <c r="E119" s="181" t="s">
        <v>3326</v>
      </c>
      <c r="F119" s="182" t="s">
        <v>3327</v>
      </c>
      <c r="G119" s="183" t="s">
        <v>237</v>
      </c>
      <c r="H119" s="184">
        <v>1</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238</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238</v>
      </c>
      <c r="BM119" s="191" t="s">
        <v>825</v>
      </c>
    </row>
    <row r="120" spans="1:65" s="2" customFormat="1" ht="16.5" customHeight="1">
      <c r="A120" s="36"/>
      <c r="B120" s="37"/>
      <c r="C120" s="180" t="s">
        <v>347</v>
      </c>
      <c r="D120" s="180" t="s">
        <v>234</v>
      </c>
      <c r="E120" s="181" t="s">
        <v>3328</v>
      </c>
      <c r="F120" s="182" t="s">
        <v>3329</v>
      </c>
      <c r="G120" s="183" t="s">
        <v>237</v>
      </c>
      <c r="H120" s="184">
        <v>1</v>
      </c>
      <c r="I120" s="185"/>
      <c r="J120" s="186">
        <f t="shared" si="10"/>
        <v>0</v>
      </c>
      <c r="K120" s="182" t="s">
        <v>19</v>
      </c>
      <c r="L120" s="41"/>
      <c r="M120" s="187" t="s">
        <v>19</v>
      </c>
      <c r="N120" s="188" t="s">
        <v>40</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238</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238</v>
      </c>
      <c r="BM120" s="191" t="s">
        <v>839</v>
      </c>
    </row>
    <row r="121" spans="1:65" s="2" customFormat="1" ht="16.5" customHeight="1">
      <c r="A121" s="36"/>
      <c r="B121" s="37"/>
      <c r="C121" s="180" t="s">
        <v>353</v>
      </c>
      <c r="D121" s="180" t="s">
        <v>234</v>
      </c>
      <c r="E121" s="181" t="s">
        <v>3330</v>
      </c>
      <c r="F121" s="182" t="s">
        <v>3331</v>
      </c>
      <c r="G121" s="183" t="s">
        <v>356</v>
      </c>
      <c r="H121" s="184">
        <v>1.22</v>
      </c>
      <c r="I121" s="185"/>
      <c r="J121" s="186">
        <f t="shared" si="10"/>
        <v>0</v>
      </c>
      <c r="K121" s="182" t="s">
        <v>19</v>
      </c>
      <c r="L121" s="41"/>
      <c r="M121" s="187" t="s">
        <v>19</v>
      </c>
      <c r="N121" s="188" t="s">
        <v>40</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238</v>
      </c>
      <c r="AT121" s="191" t="s">
        <v>234</v>
      </c>
      <c r="AU121" s="191" t="s">
        <v>78</v>
      </c>
      <c r="AY121" s="19" t="s">
        <v>231</v>
      </c>
      <c r="BE121" s="192">
        <f t="shared" si="14"/>
        <v>0</v>
      </c>
      <c r="BF121" s="192">
        <f t="shared" si="15"/>
        <v>0</v>
      </c>
      <c r="BG121" s="192">
        <f t="shared" si="16"/>
        <v>0</v>
      </c>
      <c r="BH121" s="192">
        <f t="shared" si="17"/>
        <v>0</v>
      </c>
      <c r="BI121" s="192">
        <f t="shared" si="18"/>
        <v>0</v>
      </c>
      <c r="BJ121" s="19" t="s">
        <v>76</v>
      </c>
      <c r="BK121" s="192">
        <f t="shared" si="19"/>
        <v>0</v>
      </c>
      <c r="BL121" s="19" t="s">
        <v>238</v>
      </c>
      <c r="BM121" s="191" t="s">
        <v>849</v>
      </c>
    </row>
    <row r="122" spans="1:65" s="2" customFormat="1" ht="16.5" customHeight="1">
      <c r="A122" s="36"/>
      <c r="B122" s="37"/>
      <c r="C122" s="180" t="s">
        <v>7</v>
      </c>
      <c r="D122" s="180" t="s">
        <v>234</v>
      </c>
      <c r="E122" s="181" t="s">
        <v>3332</v>
      </c>
      <c r="F122" s="182" t="s">
        <v>3333</v>
      </c>
      <c r="G122" s="183" t="s">
        <v>237</v>
      </c>
      <c r="H122" s="184">
        <v>1</v>
      </c>
      <c r="I122" s="185"/>
      <c r="J122" s="186">
        <f t="shared" si="10"/>
        <v>0</v>
      </c>
      <c r="K122" s="182" t="s">
        <v>19</v>
      </c>
      <c r="L122" s="41"/>
      <c r="M122" s="187" t="s">
        <v>19</v>
      </c>
      <c r="N122" s="188" t="s">
        <v>40</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238</v>
      </c>
      <c r="AT122" s="191" t="s">
        <v>234</v>
      </c>
      <c r="AU122" s="191" t="s">
        <v>78</v>
      </c>
      <c r="AY122" s="19" t="s">
        <v>231</v>
      </c>
      <c r="BE122" s="192">
        <f t="shared" si="14"/>
        <v>0</v>
      </c>
      <c r="BF122" s="192">
        <f t="shared" si="15"/>
        <v>0</v>
      </c>
      <c r="BG122" s="192">
        <f t="shared" si="16"/>
        <v>0</v>
      </c>
      <c r="BH122" s="192">
        <f t="shared" si="17"/>
        <v>0</v>
      </c>
      <c r="BI122" s="192">
        <f t="shared" si="18"/>
        <v>0</v>
      </c>
      <c r="BJ122" s="19" t="s">
        <v>76</v>
      </c>
      <c r="BK122" s="192">
        <f t="shared" si="19"/>
        <v>0</v>
      </c>
      <c r="BL122" s="19" t="s">
        <v>238</v>
      </c>
      <c r="BM122" s="191" t="s">
        <v>862</v>
      </c>
    </row>
    <row r="123" spans="1:65" s="2" customFormat="1" ht="16.5" customHeight="1">
      <c r="A123" s="36"/>
      <c r="B123" s="37"/>
      <c r="C123" s="180" t="s">
        <v>373</v>
      </c>
      <c r="D123" s="180" t="s">
        <v>234</v>
      </c>
      <c r="E123" s="181" t="s">
        <v>3334</v>
      </c>
      <c r="F123" s="182" t="s">
        <v>3335</v>
      </c>
      <c r="G123" s="183" t="s">
        <v>237</v>
      </c>
      <c r="H123" s="184">
        <v>1</v>
      </c>
      <c r="I123" s="185"/>
      <c r="J123" s="186">
        <f t="shared" si="10"/>
        <v>0</v>
      </c>
      <c r="K123" s="182" t="s">
        <v>19</v>
      </c>
      <c r="L123" s="41"/>
      <c r="M123" s="187" t="s">
        <v>19</v>
      </c>
      <c r="N123" s="188" t="s">
        <v>40</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238</v>
      </c>
      <c r="AT123" s="191" t="s">
        <v>234</v>
      </c>
      <c r="AU123" s="191" t="s">
        <v>78</v>
      </c>
      <c r="AY123" s="19" t="s">
        <v>231</v>
      </c>
      <c r="BE123" s="192">
        <f t="shared" si="14"/>
        <v>0</v>
      </c>
      <c r="BF123" s="192">
        <f t="shared" si="15"/>
        <v>0</v>
      </c>
      <c r="BG123" s="192">
        <f t="shared" si="16"/>
        <v>0</v>
      </c>
      <c r="BH123" s="192">
        <f t="shared" si="17"/>
        <v>0</v>
      </c>
      <c r="BI123" s="192">
        <f t="shared" si="18"/>
        <v>0</v>
      </c>
      <c r="BJ123" s="19" t="s">
        <v>76</v>
      </c>
      <c r="BK123" s="192">
        <f t="shared" si="19"/>
        <v>0</v>
      </c>
      <c r="BL123" s="19" t="s">
        <v>238</v>
      </c>
      <c r="BM123" s="191" t="s">
        <v>881</v>
      </c>
    </row>
    <row r="124" spans="1:65" s="2" customFormat="1" ht="16.5" customHeight="1">
      <c r="A124" s="36"/>
      <c r="B124" s="37"/>
      <c r="C124" s="180" t="s">
        <v>380</v>
      </c>
      <c r="D124" s="180" t="s">
        <v>234</v>
      </c>
      <c r="E124" s="181" t="s">
        <v>3336</v>
      </c>
      <c r="F124" s="182" t="s">
        <v>3337</v>
      </c>
      <c r="G124" s="183" t="s">
        <v>237</v>
      </c>
      <c r="H124" s="184">
        <v>2</v>
      </c>
      <c r="I124" s="185"/>
      <c r="J124" s="186">
        <f t="shared" si="10"/>
        <v>0</v>
      </c>
      <c r="K124" s="182" t="s">
        <v>19</v>
      </c>
      <c r="L124" s="41"/>
      <c r="M124" s="187" t="s">
        <v>19</v>
      </c>
      <c r="N124" s="188" t="s">
        <v>40</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238</v>
      </c>
      <c r="AT124" s="191" t="s">
        <v>234</v>
      </c>
      <c r="AU124" s="191" t="s">
        <v>78</v>
      </c>
      <c r="AY124" s="19" t="s">
        <v>231</v>
      </c>
      <c r="BE124" s="192">
        <f t="shared" si="14"/>
        <v>0</v>
      </c>
      <c r="BF124" s="192">
        <f t="shared" si="15"/>
        <v>0</v>
      </c>
      <c r="BG124" s="192">
        <f t="shared" si="16"/>
        <v>0</v>
      </c>
      <c r="BH124" s="192">
        <f t="shared" si="17"/>
        <v>0</v>
      </c>
      <c r="BI124" s="192">
        <f t="shared" si="18"/>
        <v>0</v>
      </c>
      <c r="BJ124" s="19" t="s">
        <v>76</v>
      </c>
      <c r="BK124" s="192">
        <f t="shared" si="19"/>
        <v>0</v>
      </c>
      <c r="BL124" s="19" t="s">
        <v>238</v>
      </c>
      <c r="BM124" s="191" t="s">
        <v>892</v>
      </c>
    </row>
    <row r="125" spans="1:65" s="12" customFormat="1" ht="25.9" customHeight="1">
      <c r="B125" s="164"/>
      <c r="C125" s="165"/>
      <c r="D125" s="166" t="s">
        <v>68</v>
      </c>
      <c r="E125" s="167" t="s">
        <v>438</v>
      </c>
      <c r="F125" s="167" t="s">
        <v>439</v>
      </c>
      <c r="G125" s="165"/>
      <c r="H125" s="165"/>
      <c r="I125" s="168"/>
      <c r="J125" s="169">
        <f>BK125</f>
        <v>0</v>
      </c>
      <c r="K125" s="165"/>
      <c r="L125" s="170"/>
      <c r="M125" s="171"/>
      <c r="N125" s="172"/>
      <c r="O125" s="172"/>
      <c r="P125" s="173">
        <f>P126</f>
        <v>0</v>
      </c>
      <c r="Q125" s="172"/>
      <c r="R125" s="173">
        <f>R126</f>
        <v>0</v>
      </c>
      <c r="S125" s="172"/>
      <c r="T125" s="174">
        <f>T126</f>
        <v>0</v>
      </c>
      <c r="AR125" s="175" t="s">
        <v>78</v>
      </c>
      <c r="AT125" s="176" t="s">
        <v>68</v>
      </c>
      <c r="AU125" s="176" t="s">
        <v>69</v>
      </c>
      <c r="AY125" s="175" t="s">
        <v>231</v>
      </c>
      <c r="BK125" s="177">
        <f>BK126</f>
        <v>0</v>
      </c>
    </row>
    <row r="126" spans="1:65" s="12" customFormat="1" ht="22.9" customHeight="1">
      <c r="B126" s="164"/>
      <c r="C126" s="165"/>
      <c r="D126" s="166" t="s">
        <v>68</v>
      </c>
      <c r="E126" s="178" t="s">
        <v>1202</v>
      </c>
      <c r="F126" s="178" t="s">
        <v>1203</v>
      </c>
      <c r="G126" s="165"/>
      <c r="H126" s="165"/>
      <c r="I126" s="168"/>
      <c r="J126" s="179">
        <f>BK126</f>
        <v>0</v>
      </c>
      <c r="K126" s="165"/>
      <c r="L126" s="170"/>
      <c r="M126" s="171"/>
      <c r="N126" s="172"/>
      <c r="O126" s="172"/>
      <c r="P126" s="173">
        <f>P127</f>
        <v>0</v>
      </c>
      <c r="Q126" s="172"/>
      <c r="R126" s="173">
        <f>R127</f>
        <v>0</v>
      </c>
      <c r="S126" s="172"/>
      <c r="T126" s="174">
        <f>T127</f>
        <v>0</v>
      </c>
      <c r="AR126" s="175" t="s">
        <v>78</v>
      </c>
      <c r="AT126" s="176" t="s">
        <v>68</v>
      </c>
      <c r="AU126" s="176" t="s">
        <v>76</v>
      </c>
      <c r="AY126" s="175" t="s">
        <v>231</v>
      </c>
      <c r="BK126" s="177">
        <f>BK127</f>
        <v>0</v>
      </c>
    </row>
    <row r="127" spans="1:65" s="2" customFormat="1" ht="16.5" customHeight="1">
      <c r="A127" s="36"/>
      <c r="B127" s="37"/>
      <c r="C127" s="180" t="s">
        <v>384</v>
      </c>
      <c r="D127" s="180" t="s">
        <v>234</v>
      </c>
      <c r="E127" s="181" t="s">
        <v>3338</v>
      </c>
      <c r="F127" s="182" t="s">
        <v>3339</v>
      </c>
      <c r="G127" s="183" t="s">
        <v>243</v>
      </c>
      <c r="H127" s="184">
        <v>3</v>
      </c>
      <c r="I127" s="185"/>
      <c r="J127" s="186">
        <f>ROUND(I127*H127,2)</f>
        <v>0</v>
      </c>
      <c r="K127" s="182" t="s">
        <v>19</v>
      </c>
      <c r="L127" s="41"/>
      <c r="M127" s="261" t="s">
        <v>19</v>
      </c>
      <c r="N127" s="262" t="s">
        <v>40</v>
      </c>
      <c r="O127" s="259"/>
      <c r="P127" s="263">
        <f>O127*H127</f>
        <v>0</v>
      </c>
      <c r="Q127" s="263">
        <v>0</v>
      </c>
      <c r="R127" s="263">
        <f>Q127*H127</f>
        <v>0</v>
      </c>
      <c r="S127" s="263">
        <v>0</v>
      </c>
      <c r="T127" s="264">
        <f>S127*H127</f>
        <v>0</v>
      </c>
      <c r="U127" s="36"/>
      <c r="V127" s="36"/>
      <c r="W127" s="36"/>
      <c r="X127" s="36"/>
      <c r="Y127" s="36"/>
      <c r="Z127" s="36"/>
      <c r="AA127" s="36"/>
      <c r="AB127" s="36"/>
      <c r="AC127" s="36"/>
      <c r="AD127" s="36"/>
      <c r="AE127" s="36"/>
      <c r="AR127" s="191" t="s">
        <v>331</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331</v>
      </c>
      <c r="BM127" s="191" t="s">
        <v>903</v>
      </c>
    </row>
    <row r="128" spans="1:65" s="2" customFormat="1" ht="6.95" customHeight="1">
      <c r="A128" s="36"/>
      <c r="B128" s="49"/>
      <c r="C128" s="50"/>
      <c r="D128" s="50"/>
      <c r="E128" s="50"/>
      <c r="F128" s="50"/>
      <c r="G128" s="50"/>
      <c r="H128" s="50"/>
      <c r="I128" s="50"/>
      <c r="J128" s="50"/>
      <c r="K128" s="50"/>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VNLWCNpyZePoGIDYjpkVhDQ1sC8K9nsvQSHZbk/OF0XV9CPV6X+EBuIZaQV64TUou+vHI+uusuCUtm1ZxMOjBw==" saltValue="rHJAfQTO6HTIp0UZ4wo6iR2uJQHkcD52Ury3zyOA8kjhzSRYBlU80lee2avX483wggEwsaqCaUNME37KXUldEw==" spinCount="100000" sheet="1" objects="1" scenarios="1" formatColumns="0" formatRows="0" autoFilter="0"/>
  <autoFilter ref="C90:K12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138</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3340</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ROUND((SUM(BE81:BE93)),  2)</f>
        <v>0</v>
      </c>
      <c r="G33" s="36"/>
      <c r="H33" s="36"/>
      <c r="I33" s="126">
        <v>0.21</v>
      </c>
      <c r="J33" s="125">
        <f>ROUND(((SUM(BE81:BE93))*I33),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ROUND((SUM(BF81:BF93)),  2)</f>
        <v>0</v>
      </c>
      <c r="G34" s="36"/>
      <c r="H34" s="36"/>
      <c r="I34" s="126">
        <v>0.15</v>
      </c>
      <c r="J34" s="125">
        <f>ROUND(((SUM(BF81:BF93))*I34),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ROUND((SUM(BG81:BG93)),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ROUND((SUM(BH81:BH93)),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ROUND((SUM(BI81:BI93)),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07 - SO07 - Mobiliář</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3341</v>
      </c>
      <c r="E60" s="145"/>
      <c r="F60" s="145"/>
      <c r="G60" s="145"/>
      <c r="H60" s="145"/>
      <c r="I60" s="145"/>
      <c r="J60" s="146">
        <f>J82</f>
        <v>0</v>
      </c>
      <c r="K60" s="143"/>
      <c r="L60" s="147"/>
    </row>
    <row r="61" spans="1:47" s="10" customFormat="1" ht="19.899999999999999" customHeight="1">
      <c r="B61" s="148"/>
      <c r="C61" s="99"/>
      <c r="D61" s="149" t="s">
        <v>3342</v>
      </c>
      <c r="E61" s="150"/>
      <c r="F61" s="150"/>
      <c r="G61" s="150"/>
      <c r="H61" s="150"/>
      <c r="I61" s="150"/>
      <c r="J61" s="151">
        <f>J83</f>
        <v>0</v>
      </c>
      <c r="K61" s="99"/>
      <c r="L61" s="152"/>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216</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6.5" customHeight="1">
      <c r="A71" s="36"/>
      <c r="B71" s="37"/>
      <c r="C71" s="38"/>
      <c r="D71" s="38"/>
      <c r="E71" s="418" t="str">
        <f>E7</f>
        <v>Park na Moravském náměstí v Brně</v>
      </c>
      <c r="F71" s="419"/>
      <c r="G71" s="419"/>
      <c r="H71" s="419"/>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2" t="str">
        <f>E9</f>
        <v>07 - SO07 - Mobiliář</v>
      </c>
      <c r="F73" s="420"/>
      <c r="G73" s="420"/>
      <c r="H73" s="420"/>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28. 5. 2021</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 xml:space="preserve"> </v>
      </c>
      <c r="G77" s="38"/>
      <c r="H77" s="38"/>
      <c r="I77" s="31" t="s">
        <v>30</v>
      </c>
      <c r="J77" s="34" t="str">
        <f>E21</f>
        <v xml:space="preserve"> </v>
      </c>
      <c r="K77" s="38"/>
      <c r="L77" s="115"/>
      <c r="S77" s="36"/>
      <c r="T77" s="36"/>
      <c r="U77" s="36"/>
      <c r="V77" s="36"/>
      <c r="W77" s="36"/>
      <c r="X77" s="36"/>
      <c r="Y77" s="36"/>
      <c r="Z77" s="36"/>
      <c r="AA77" s="36"/>
      <c r="AB77" s="36"/>
      <c r="AC77" s="36"/>
      <c r="AD77" s="36"/>
      <c r="AE77" s="36"/>
    </row>
    <row r="78" spans="1:31" s="2" customFormat="1" ht="15.2" customHeight="1">
      <c r="A78" s="36"/>
      <c r="B78" s="37"/>
      <c r="C78" s="31" t="s">
        <v>28</v>
      </c>
      <c r="D78" s="38"/>
      <c r="E78" s="38"/>
      <c r="F78" s="29" t="str">
        <f>IF(E18="","",E18)</f>
        <v>Vyplň údaj</v>
      </c>
      <c r="G78" s="38"/>
      <c r="H78" s="38"/>
      <c r="I78" s="31" t="s">
        <v>32</v>
      </c>
      <c r="J78" s="34" t="str">
        <f>E24</f>
        <v xml:space="preserve"> </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217</v>
      </c>
      <c r="D80" s="156" t="s">
        <v>54</v>
      </c>
      <c r="E80" s="156" t="s">
        <v>50</v>
      </c>
      <c r="F80" s="156" t="s">
        <v>51</v>
      </c>
      <c r="G80" s="156" t="s">
        <v>218</v>
      </c>
      <c r="H80" s="156" t="s">
        <v>219</v>
      </c>
      <c r="I80" s="156" t="s">
        <v>220</v>
      </c>
      <c r="J80" s="156" t="s">
        <v>206</v>
      </c>
      <c r="K80" s="157" t="s">
        <v>221</v>
      </c>
      <c r="L80" s="158"/>
      <c r="M80" s="70" t="s">
        <v>19</v>
      </c>
      <c r="N80" s="71" t="s">
        <v>39</v>
      </c>
      <c r="O80" s="71" t="s">
        <v>222</v>
      </c>
      <c r="P80" s="71" t="s">
        <v>223</v>
      </c>
      <c r="Q80" s="71" t="s">
        <v>224</v>
      </c>
      <c r="R80" s="71" t="s">
        <v>225</v>
      </c>
      <c r="S80" s="71" t="s">
        <v>226</v>
      </c>
      <c r="T80" s="72" t="s">
        <v>227</v>
      </c>
      <c r="U80" s="153"/>
      <c r="V80" s="153"/>
      <c r="W80" s="153"/>
      <c r="X80" s="153"/>
      <c r="Y80" s="153"/>
      <c r="Z80" s="153"/>
      <c r="AA80" s="153"/>
      <c r="AB80" s="153"/>
      <c r="AC80" s="153"/>
      <c r="AD80" s="153"/>
      <c r="AE80" s="153"/>
    </row>
    <row r="81" spans="1:65" s="2" customFormat="1" ht="22.9" customHeight="1">
      <c r="A81" s="36"/>
      <c r="B81" s="37"/>
      <c r="C81" s="77" t="s">
        <v>228</v>
      </c>
      <c r="D81" s="38"/>
      <c r="E81" s="38"/>
      <c r="F81" s="38"/>
      <c r="G81" s="38"/>
      <c r="H81" s="38"/>
      <c r="I81" s="38"/>
      <c r="J81" s="159">
        <f>BK81</f>
        <v>0</v>
      </c>
      <c r="K81" s="38"/>
      <c r="L81" s="41"/>
      <c r="M81" s="73"/>
      <c r="N81" s="160"/>
      <c r="O81" s="74"/>
      <c r="P81" s="161">
        <f>P82</f>
        <v>0</v>
      </c>
      <c r="Q81" s="74"/>
      <c r="R81" s="161">
        <f>R82</f>
        <v>0</v>
      </c>
      <c r="S81" s="74"/>
      <c r="T81" s="162">
        <f>T82</f>
        <v>0</v>
      </c>
      <c r="U81" s="36"/>
      <c r="V81" s="36"/>
      <c r="W81" s="36"/>
      <c r="X81" s="36"/>
      <c r="Y81" s="36"/>
      <c r="Z81" s="36"/>
      <c r="AA81" s="36"/>
      <c r="AB81" s="36"/>
      <c r="AC81" s="36"/>
      <c r="AD81" s="36"/>
      <c r="AE81" s="36"/>
      <c r="AT81" s="19" t="s">
        <v>68</v>
      </c>
      <c r="AU81" s="19" t="s">
        <v>207</v>
      </c>
      <c r="BK81" s="163">
        <f>BK82</f>
        <v>0</v>
      </c>
    </row>
    <row r="82" spans="1:65" s="12" customFormat="1" ht="25.9" customHeight="1">
      <c r="B82" s="164"/>
      <c r="C82" s="165"/>
      <c r="D82" s="166" t="s">
        <v>68</v>
      </c>
      <c r="E82" s="167" t="s">
        <v>638</v>
      </c>
      <c r="F82" s="167" t="s">
        <v>638</v>
      </c>
      <c r="G82" s="165"/>
      <c r="H82" s="165"/>
      <c r="I82" s="168"/>
      <c r="J82" s="169">
        <f>BK82</f>
        <v>0</v>
      </c>
      <c r="K82" s="165"/>
      <c r="L82" s="170"/>
      <c r="M82" s="171"/>
      <c r="N82" s="172"/>
      <c r="O82" s="172"/>
      <c r="P82" s="173">
        <f>P83</f>
        <v>0</v>
      </c>
      <c r="Q82" s="172"/>
      <c r="R82" s="173">
        <f>R83</f>
        <v>0</v>
      </c>
      <c r="S82" s="172"/>
      <c r="T82" s="174">
        <f>T83</f>
        <v>0</v>
      </c>
      <c r="AR82" s="175" t="s">
        <v>119</v>
      </c>
      <c r="AT82" s="176" t="s">
        <v>68</v>
      </c>
      <c r="AU82" s="176" t="s">
        <v>69</v>
      </c>
      <c r="AY82" s="175" t="s">
        <v>231</v>
      </c>
      <c r="BK82" s="177">
        <f>BK83</f>
        <v>0</v>
      </c>
    </row>
    <row r="83" spans="1:65" s="12" customFormat="1" ht="22.9" customHeight="1">
      <c r="B83" s="164"/>
      <c r="C83" s="165"/>
      <c r="D83" s="166" t="s">
        <v>68</v>
      </c>
      <c r="E83" s="178" t="s">
        <v>3343</v>
      </c>
      <c r="F83" s="178" t="s">
        <v>3344</v>
      </c>
      <c r="G83" s="165"/>
      <c r="H83" s="165"/>
      <c r="I83" s="168"/>
      <c r="J83" s="179">
        <f>BK83</f>
        <v>0</v>
      </c>
      <c r="K83" s="165"/>
      <c r="L83" s="170"/>
      <c r="M83" s="171"/>
      <c r="N83" s="172"/>
      <c r="O83" s="172"/>
      <c r="P83" s="173">
        <f>SUM(P84:P93)</f>
        <v>0</v>
      </c>
      <c r="Q83" s="172"/>
      <c r="R83" s="173">
        <f>SUM(R84:R93)</f>
        <v>0</v>
      </c>
      <c r="S83" s="172"/>
      <c r="T83" s="174">
        <f>SUM(T84:T93)</f>
        <v>0</v>
      </c>
      <c r="AR83" s="175" t="s">
        <v>119</v>
      </c>
      <c r="AT83" s="176" t="s">
        <v>68</v>
      </c>
      <c r="AU83" s="176" t="s">
        <v>76</v>
      </c>
      <c r="AY83" s="175" t="s">
        <v>231</v>
      </c>
      <c r="BK83" s="177">
        <f>SUM(BK84:BK93)</f>
        <v>0</v>
      </c>
    </row>
    <row r="84" spans="1:65" s="2" customFormat="1" ht="76.349999999999994" customHeight="1">
      <c r="A84" s="36"/>
      <c r="B84" s="37"/>
      <c r="C84" s="180" t="s">
        <v>76</v>
      </c>
      <c r="D84" s="180" t="s">
        <v>234</v>
      </c>
      <c r="E84" s="181" t="s">
        <v>3345</v>
      </c>
      <c r="F84" s="182" t="s">
        <v>3346</v>
      </c>
      <c r="G84" s="183" t="s">
        <v>237</v>
      </c>
      <c r="H84" s="184">
        <v>5</v>
      </c>
      <c r="I84" s="185"/>
      <c r="J84" s="186">
        <f t="shared" ref="J84:J93" si="0">ROUND(I84*H84,2)</f>
        <v>0</v>
      </c>
      <c r="K84" s="182" t="s">
        <v>19</v>
      </c>
      <c r="L84" s="41"/>
      <c r="M84" s="187" t="s">
        <v>19</v>
      </c>
      <c r="N84" s="188" t="s">
        <v>40</v>
      </c>
      <c r="O84" s="66"/>
      <c r="P84" s="189">
        <f t="shared" ref="P84:P93" si="1">O84*H84</f>
        <v>0</v>
      </c>
      <c r="Q84" s="189">
        <v>0</v>
      </c>
      <c r="R84" s="189">
        <f t="shared" ref="R84:R93" si="2">Q84*H84</f>
        <v>0</v>
      </c>
      <c r="S84" s="189">
        <v>0</v>
      </c>
      <c r="T84" s="190">
        <f t="shared" ref="T84:T93" si="3">S84*H84</f>
        <v>0</v>
      </c>
      <c r="U84" s="36"/>
      <c r="V84" s="36"/>
      <c r="W84" s="36"/>
      <c r="X84" s="36"/>
      <c r="Y84" s="36"/>
      <c r="Z84" s="36"/>
      <c r="AA84" s="36"/>
      <c r="AB84" s="36"/>
      <c r="AC84" s="36"/>
      <c r="AD84" s="36"/>
      <c r="AE84" s="36"/>
      <c r="AR84" s="191" t="s">
        <v>1610</v>
      </c>
      <c r="AT84" s="191" t="s">
        <v>234</v>
      </c>
      <c r="AU84" s="191" t="s">
        <v>78</v>
      </c>
      <c r="AY84" s="19" t="s">
        <v>231</v>
      </c>
      <c r="BE84" s="192">
        <f t="shared" ref="BE84:BE93" si="4">IF(N84="základní",J84,0)</f>
        <v>0</v>
      </c>
      <c r="BF84" s="192">
        <f t="shared" ref="BF84:BF93" si="5">IF(N84="snížená",J84,0)</f>
        <v>0</v>
      </c>
      <c r="BG84" s="192">
        <f t="shared" ref="BG84:BG93" si="6">IF(N84="zákl. přenesená",J84,0)</f>
        <v>0</v>
      </c>
      <c r="BH84" s="192">
        <f t="shared" ref="BH84:BH93" si="7">IF(N84="sníž. přenesená",J84,0)</f>
        <v>0</v>
      </c>
      <c r="BI84" s="192">
        <f t="shared" ref="BI84:BI93" si="8">IF(N84="nulová",J84,0)</f>
        <v>0</v>
      </c>
      <c r="BJ84" s="19" t="s">
        <v>76</v>
      </c>
      <c r="BK84" s="192">
        <f t="shared" ref="BK84:BK93" si="9">ROUND(I84*H84,2)</f>
        <v>0</v>
      </c>
      <c r="BL84" s="19" t="s">
        <v>1610</v>
      </c>
      <c r="BM84" s="191" t="s">
        <v>3347</v>
      </c>
    </row>
    <row r="85" spans="1:65" s="2" customFormat="1" ht="76.349999999999994" customHeight="1">
      <c r="A85" s="36"/>
      <c r="B85" s="37"/>
      <c r="C85" s="180" t="s">
        <v>78</v>
      </c>
      <c r="D85" s="180" t="s">
        <v>234</v>
      </c>
      <c r="E85" s="181" t="s">
        <v>3348</v>
      </c>
      <c r="F85" s="182" t="s">
        <v>3349</v>
      </c>
      <c r="G85" s="183" t="s">
        <v>237</v>
      </c>
      <c r="H85" s="184">
        <v>3</v>
      </c>
      <c r="I85" s="185"/>
      <c r="J85" s="186">
        <f t="shared" si="0"/>
        <v>0</v>
      </c>
      <c r="K85" s="182" t="s">
        <v>19</v>
      </c>
      <c r="L85" s="41"/>
      <c r="M85" s="187" t="s">
        <v>19</v>
      </c>
      <c r="N85" s="188" t="s">
        <v>40</v>
      </c>
      <c r="O85" s="66"/>
      <c r="P85" s="189">
        <f t="shared" si="1"/>
        <v>0</v>
      </c>
      <c r="Q85" s="189">
        <v>0</v>
      </c>
      <c r="R85" s="189">
        <f t="shared" si="2"/>
        <v>0</v>
      </c>
      <c r="S85" s="189">
        <v>0</v>
      </c>
      <c r="T85" s="190">
        <f t="shared" si="3"/>
        <v>0</v>
      </c>
      <c r="U85" s="36"/>
      <c r="V85" s="36"/>
      <c r="W85" s="36"/>
      <c r="X85" s="36"/>
      <c r="Y85" s="36"/>
      <c r="Z85" s="36"/>
      <c r="AA85" s="36"/>
      <c r="AB85" s="36"/>
      <c r="AC85" s="36"/>
      <c r="AD85" s="36"/>
      <c r="AE85" s="36"/>
      <c r="AR85" s="191" t="s">
        <v>1610</v>
      </c>
      <c r="AT85" s="191" t="s">
        <v>234</v>
      </c>
      <c r="AU85" s="191" t="s">
        <v>78</v>
      </c>
      <c r="AY85" s="19" t="s">
        <v>231</v>
      </c>
      <c r="BE85" s="192">
        <f t="shared" si="4"/>
        <v>0</v>
      </c>
      <c r="BF85" s="192">
        <f t="shared" si="5"/>
        <v>0</v>
      </c>
      <c r="BG85" s="192">
        <f t="shared" si="6"/>
        <v>0</v>
      </c>
      <c r="BH85" s="192">
        <f t="shared" si="7"/>
        <v>0</v>
      </c>
      <c r="BI85" s="192">
        <f t="shared" si="8"/>
        <v>0</v>
      </c>
      <c r="BJ85" s="19" t="s">
        <v>76</v>
      </c>
      <c r="BK85" s="192">
        <f t="shared" si="9"/>
        <v>0</v>
      </c>
      <c r="BL85" s="19" t="s">
        <v>1610</v>
      </c>
      <c r="BM85" s="191" t="s">
        <v>3350</v>
      </c>
    </row>
    <row r="86" spans="1:65" s="2" customFormat="1" ht="101.25" customHeight="1">
      <c r="A86" s="36"/>
      <c r="B86" s="37"/>
      <c r="C86" s="180" t="s">
        <v>119</v>
      </c>
      <c r="D86" s="180" t="s">
        <v>234</v>
      </c>
      <c r="E86" s="181" t="s">
        <v>3351</v>
      </c>
      <c r="F86" s="182" t="s">
        <v>3352</v>
      </c>
      <c r="G86" s="183" t="s">
        <v>237</v>
      </c>
      <c r="H86" s="184">
        <v>15</v>
      </c>
      <c r="I86" s="185"/>
      <c r="J86" s="186">
        <f t="shared" si="0"/>
        <v>0</v>
      </c>
      <c r="K86" s="182" t="s">
        <v>19</v>
      </c>
      <c r="L86" s="41"/>
      <c r="M86" s="187" t="s">
        <v>19</v>
      </c>
      <c r="N86" s="188" t="s">
        <v>40</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1610</v>
      </c>
      <c r="AT86" s="191" t="s">
        <v>234</v>
      </c>
      <c r="AU86" s="191" t="s">
        <v>78</v>
      </c>
      <c r="AY86" s="19" t="s">
        <v>231</v>
      </c>
      <c r="BE86" s="192">
        <f t="shared" si="4"/>
        <v>0</v>
      </c>
      <c r="BF86" s="192">
        <f t="shared" si="5"/>
        <v>0</v>
      </c>
      <c r="BG86" s="192">
        <f t="shared" si="6"/>
        <v>0</v>
      </c>
      <c r="BH86" s="192">
        <f t="shared" si="7"/>
        <v>0</v>
      </c>
      <c r="BI86" s="192">
        <f t="shared" si="8"/>
        <v>0</v>
      </c>
      <c r="BJ86" s="19" t="s">
        <v>76</v>
      </c>
      <c r="BK86" s="192">
        <f t="shared" si="9"/>
        <v>0</v>
      </c>
      <c r="BL86" s="19" t="s">
        <v>1610</v>
      </c>
      <c r="BM86" s="191" t="s">
        <v>3353</v>
      </c>
    </row>
    <row r="87" spans="1:65" s="2" customFormat="1" ht="62.65" customHeight="1">
      <c r="A87" s="36"/>
      <c r="B87" s="37"/>
      <c r="C87" s="180" t="s">
        <v>238</v>
      </c>
      <c r="D87" s="180" t="s">
        <v>234</v>
      </c>
      <c r="E87" s="181" t="s">
        <v>3354</v>
      </c>
      <c r="F87" s="182" t="s">
        <v>3355</v>
      </c>
      <c r="G87" s="183" t="s">
        <v>237</v>
      </c>
      <c r="H87" s="184">
        <v>1</v>
      </c>
      <c r="I87" s="185"/>
      <c r="J87" s="186">
        <f t="shared" si="0"/>
        <v>0</v>
      </c>
      <c r="K87" s="182" t="s">
        <v>19</v>
      </c>
      <c r="L87" s="41"/>
      <c r="M87" s="187" t="s">
        <v>19</v>
      </c>
      <c r="N87" s="188" t="s">
        <v>40</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1610</v>
      </c>
      <c r="AT87" s="191" t="s">
        <v>234</v>
      </c>
      <c r="AU87" s="191" t="s">
        <v>78</v>
      </c>
      <c r="AY87" s="19" t="s">
        <v>231</v>
      </c>
      <c r="BE87" s="192">
        <f t="shared" si="4"/>
        <v>0</v>
      </c>
      <c r="BF87" s="192">
        <f t="shared" si="5"/>
        <v>0</v>
      </c>
      <c r="BG87" s="192">
        <f t="shared" si="6"/>
        <v>0</v>
      </c>
      <c r="BH87" s="192">
        <f t="shared" si="7"/>
        <v>0</v>
      </c>
      <c r="BI87" s="192">
        <f t="shared" si="8"/>
        <v>0</v>
      </c>
      <c r="BJ87" s="19" t="s">
        <v>76</v>
      </c>
      <c r="BK87" s="192">
        <f t="shared" si="9"/>
        <v>0</v>
      </c>
      <c r="BL87" s="19" t="s">
        <v>1610</v>
      </c>
      <c r="BM87" s="191" t="s">
        <v>3356</v>
      </c>
    </row>
    <row r="88" spans="1:65" s="2" customFormat="1" ht="101.25" customHeight="1">
      <c r="A88" s="36"/>
      <c r="B88" s="37"/>
      <c r="C88" s="180" t="s">
        <v>238</v>
      </c>
      <c r="D88" s="180" t="s">
        <v>234</v>
      </c>
      <c r="E88" s="181" t="s">
        <v>3357</v>
      </c>
      <c r="F88" s="182" t="s">
        <v>3358</v>
      </c>
      <c r="G88" s="183" t="s">
        <v>237</v>
      </c>
      <c r="H88" s="184">
        <v>6</v>
      </c>
      <c r="I88" s="185"/>
      <c r="J88" s="186">
        <f t="shared" si="0"/>
        <v>0</v>
      </c>
      <c r="K88" s="182" t="s">
        <v>19</v>
      </c>
      <c r="L88" s="41"/>
      <c r="M88" s="187" t="s">
        <v>19</v>
      </c>
      <c r="N88" s="188" t="s">
        <v>40</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1610</v>
      </c>
      <c r="AT88" s="191" t="s">
        <v>234</v>
      </c>
      <c r="AU88" s="191" t="s">
        <v>78</v>
      </c>
      <c r="AY88" s="19" t="s">
        <v>231</v>
      </c>
      <c r="BE88" s="192">
        <f t="shared" si="4"/>
        <v>0</v>
      </c>
      <c r="BF88" s="192">
        <f t="shared" si="5"/>
        <v>0</v>
      </c>
      <c r="BG88" s="192">
        <f t="shared" si="6"/>
        <v>0</v>
      </c>
      <c r="BH88" s="192">
        <f t="shared" si="7"/>
        <v>0</v>
      </c>
      <c r="BI88" s="192">
        <f t="shared" si="8"/>
        <v>0</v>
      </c>
      <c r="BJ88" s="19" t="s">
        <v>76</v>
      </c>
      <c r="BK88" s="192">
        <f t="shared" si="9"/>
        <v>0</v>
      </c>
      <c r="BL88" s="19" t="s">
        <v>1610</v>
      </c>
      <c r="BM88" s="191" t="s">
        <v>3359</v>
      </c>
    </row>
    <row r="89" spans="1:65" s="2" customFormat="1" ht="66.75" customHeight="1">
      <c r="A89" s="36"/>
      <c r="B89" s="37"/>
      <c r="C89" s="180" t="s">
        <v>269</v>
      </c>
      <c r="D89" s="180" t="s">
        <v>234</v>
      </c>
      <c r="E89" s="181" t="s">
        <v>3360</v>
      </c>
      <c r="F89" s="182" t="s">
        <v>3361</v>
      </c>
      <c r="G89" s="183" t="s">
        <v>237</v>
      </c>
      <c r="H89" s="184">
        <v>2</v>
      </c>
      <c r="I89" s="185"/>
      <c r="J89" s="186">
        <f t="shared" si="0"/>
        <v>0</v>
      </c>
      <c r="K89" s="182" t="s">
        <v>19</v>
      </c>
      <c r="L89" s="41"/>
      <c r="M89" s="187" t="s">
        <v>19</v>
      </c>
      <c r="N89" s="188" t="s">
        <v>40</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1610</v>
      </c>
      <c r="AT89" s="191" t="s">
        <v>234</v>
      </c>
      <c r="AU89" s="191" t="s">
        <v>78</v>
      </c>
      <c r="AY89" s="19" t="s">
        <v>231</v>
      </c>
      <c r="BE89" s="192">
        <f t="shared" si="4"/>
        <v>0</v>
      </c>
      <c r="BF89" s="192">
        <f t="shared" si="5"/>
        <v>0</v>
      </c>
      <c r="BG89" s="192">
        <f t="shared" si="6"/>
        <v>0</v>
      </c>
      <c r="BH89" s="192">
        <f t="shared" si="7"/>
        <v>0</v>
      </c>
      <c r="BI89" s="192">
        <f t="shared" si="8"/>
        <v>0</v>
      </c>
      <c r="BJ89" s="19" t="s">
        <v>76</v>
      </c>
      <c r="BK89" s="192">
        <f t="shared" si="9"/>
        <v>0</v>
      </c>
      <c r="BL89" s="19" t="s">
        <v>1610</v>
      </c>
      <c r="BM89" s="191" t="s">
        <v>3362</v>
      </c>
    </row>
    <row r="90" spans="1:65" s="2" customFormat="1" ht="44.25" customHeight="1">
      <c r="A90" s="36"/>
      <c r="B90" s="37"/>
      <c r="C90" s="180" t="s">
        <v>275</v>
      </c>
      <c r="D90" s="180" t="s">
        <v>234</v>
      </c>
      <c r="E90" s="181" t="s">
        <v>3363</v>
      </c>
      <c r="F90" s="182" t="s">
        <v>3364</v>
      </c>
      <c r="G90" s="183" t="s">
        <v>237</v>
      </c>
      <c r="H90" s="184">
        <v>20</v>
      </c>
      <c r="I90" s="185"/>
      <c r="J90" s="186">
        <f t="shared" si="0"/>
        <v>0</v>
      </c>
      <c r="K90" s="182" t="s">
        <v>19</v>
      </c>
      <c r="L90" s="41"/>
      <c r="M90" s="187" t="s">
        <v>19</v>
      </c>
      <c r="N90" s="188" t="s">
        <v>40</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1610</v>
      </c>
      <c r="AT90" s="191" t="s">
        <v>234</v>
      </c>
      <c r="AU90" s="191" t="s">
        <v>78</v>
      </c>
      <c r="AY90" s="19" t="s">
        <v>231</v>
      </c>
      <c r="BE90" s="192">
        <f t="shared" si="4"/>
        <v>0</v>
      </c>
      <c r="BF90" s="192">
        <f t="shared" si="5"/>
        <v>0</v>
      </c>
      <c r="BG90" s="192">
        <f t="shared" si="6"/>
        <v>0</v>
      </c>
      <c r="BH90" s="192">
        <f t="shared" si="7"/>
        <v>0</v>
      </c>
      <c r="BI90" s="192">
        <f t="shared" si="8"/>
        <v>0</v>
      </c>
      <c r="BJ90" s="19" t="s">
        <v>76</v>
      </c>
      <c r="BK90" s="192">
        <f t="shared" si="9"/>
        <v>0</v>
      </c>
      <c r="BL90" s="19" t="s">
        <v>1610</v>
      </c>
      <c r="BM90" s="191" t="s">
        <v>3365</v>
      </c>
    </row>
    <row r="91" spans="1:65" s="2" customFormat="1" ht="44.25" customHeight="1">
      <c r="A91" s="36"/>
      <c r="B91" s="37"/>
      <c r="C91" s="180" t="s">
        <v>282</v>
      </c>
      <c r="D91" s="180" t="s">
        <v>234</v>
      </c>
      <c r="E91" s="181" t="s">
        <v>3366</v>
      </c>
      <c r="F91" s="182" t="s">
        <v>3367</v>
      </c>
      <c r="G91" s="183" t="s">
        <v>237</v>
      </c>
      <c r="H91" s="184">
        <v>15</v>
      </c>
      <c r="I91" s="185"/>
      <c r="J91" s="186">
        <f t="shared" si="0"/>
        <v>0</v>
      </c>
      <c r="K91" s="182" t="s">
        <v>19</v>
      </c>
      <c r="L91" s="41"/>
      <c r="M91" s="187" t="s">
        <v>19</v>
      </c>
      <c r="N91" s="188" t="s">
        <v>40</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1610</v>
      </c>
      <c r="AT91" s="191" t="s">
        <v>234</v>
      </c>
      <c r="AU91" s="191" t="s">
        <v>78</v>
      </c>
      <c r="AY91" s="19" t="s">
        <v>231</v>
      </c>
      <c r="BE91" s="192">
        <f t="shared" si="4"/>
        <v>0</v>
      </c>
      <c r="BF91" s="192">
        <f t="shared" si="5"/>
        <v>0</v>
      </c>
      <c r="BG91" s="192">
        <f t="shared" si="6"/>
        <v>0</v>
      </c>
      <c r="BH91" s="192">
        <f t="shared" si="7"/>
        <v>0</v>
      </c>
      <c r="BI91" s="192">
        <f t="shared" si="8"/>
        <v>0</v>
      </c>
      <c r="BJ91" s="19" t="s">
        <v>76</v>
      </c>
      <c r="BK91" s="192">
        <f t="shared" si="9"/>
        <v>0</v>
      </c>
      <c r="BL91" s="19" t="s">
        <v>1610</v>
      </c>
      <c r="BM91" s="191" t="s">
        <v>3368</v>
      </c>
    </row>
    <row r="92" spans="1:65" s="2" customFormat="1" ht="55.5" customHeight="1">
      <c r="A92" s="36"/>
      <c r="B92" s="37"/>
      <c r="C92" s="180" t="s">
        <v>287</v>
      </c>
      <c r="D92" s="180" t="s">
        <v>234</v>
      </c>
      <c r="E92" s="181" t="s">
        <v>3369</v>
      </c>
      <c r="F92" s="182" t="s">
        <v>3370</v>
      </c>
      <c r="G92" s="183" t="s">
        <v>237</v>
      </c>
      <c r="H92" s="184">
        <v>2</v>
      </c>
      <c r="I92" s="185"/>
      <c r="J92" s="186">
        <f t="shared" si="0"/>
        <v>0</v>
      </c>
      <c r="K92" s="182" t="s">
        <v>19</v>
      </c>
      <c r="L92" s="41"/>
      <c r="M92" s="187" t="s">
        <v>19</v>
      </c>
      <c r="N92" s="188" t="s">
        <v>40</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1610</v>
      </c>
      <c r="AT92" s="191" t="s">
        <v>234</v>
      </c>
      <c r="AU92" s="191" t="s">
        <v>78</v>
      </c>
      <c r="AY92" s="19" t="s">
        <v>231</v>
      </c>
      <c r="BE92" s="192">
        <f t="shared" si="4"/>
        <v>0</v>
      </c>
      <c r="BF92" s="192">
        <f t="shared" si="5"/>
        <v>0</v>
      </c>
      <c r="BG92" s="192">
        <f t="shared" si="6"/>
        <v>0</v>
      </c>
      <c r="BH92" s="192">
        <f t="shared" si="7"/>
        <v>0</v>
      </c>
      <c r="BI92" s="192">
        <f t="shared" si="8"/>
        <v>0</v>
      </c>
      <c r="BJ92" s="19" t="s">
        <v>76</v>
      </c>
      <c r="BK92" s="192">
        <f t="shared" si="9"/>
        <v>0</v>
      </c>
      <c r="BL92" s="19" t="s">
        <v>1610</v>
      </c>
      <c r="BM92" s="191" t="s">
        <v>3371</v>
      </c>
    </row>
    <row r="93" spans="1:65" s="2" customFormat="1" ht="49.15" customHeight="1">
      <c r="A93" s="36"/>
      <c r="B93" s="37"/>
      <c r="C93" s="180" t="s">
        <v>294</v>
      </c>
      <c r="D93" s="180" t="s">
        <v>234</v>
      </c>
      <c r="E93" s="181" t="s">
        <v>3372</v>
      </c>
      <c r="F93" s="182" t="s">
        <v>3373</v>
      </c>
      <c r="G93" s="183" t="s">
        <v>237</v>
      </c>
      <c r="H93" s="184">
        <v>1</v>
      </c>
      <c r="I93" s="185"/>
      <c r="J93" s="186">
        <f t="shared" si="0"/>
        <v>0</v>
      </c>
      <c r="K93" s="182" t="s">
        <v>19</v>
      </c>
      <c r="L93" s="41"/>
      <c r="M93" s="261" t="s">
        <v>19</v>
      </c>
      <c r="N93" s="262" t="s">
        <v>40</v>
      </c>
      <c r="O93" s="259"/>
      <c r="P93" s="263">
        <f t="shared" si="1"/>
        <v>0</v>
      </c>
      <c r="Q93" s="263">
        <v>0</v>
      </c>
      <c r="R93" s="263">
        <f t="shared" si="2"/>
        <v>0</v>
      </c>
      <c r="S93" s="263">
        <v>0</v>
      </c>
      <c r="T93" s="264">
        <f t="shared" si="3"/>
        <v>0</v>
      </c>
      <c r="U93" s="36"/>
      <c r="V93" s="36"/>
      <c r="W93" s="36"/>
      <c r="X93" s="36"/>
      <c r="Y93" s="36"/>
      <c r="Z93" s="36"/>
      <c r="AA93" s="36"/>
      <c r="AB93" s="36"/>
      <c r="AC93" s="36"/>
      <c r="AD93" s="36"/>
      <c r="AE93" s="36"/>
      <c r="AR93" s="191" t="s">
        <v>1610</v>
      </c>
      <c r="AT93" s="191" t="s">
        <v>234</v>
      </c>
      <c r="AU93" s="191" t="s">
        <v>78</v>
      </c>
      <c r="AY93" s="19" t="s">
        <v>231</v>
      </c>
      <c r="BE93" s="192">
        <f t="shared" si="4"/>
        <v>0</v>
      </c>
      <c r="BF93" s="192">
        <f t="shared" si="5"/>
        <v>0</v>
      </c>
      <c r="BG93" s="192">
        <f t="shared" si="6"/>
        <v>0</v>
      </c>
      <c r="BH93" s="192">
        <f t="shared" si="7"/>
        <v>0</v>
      </c>
      <c r="BI93" s="192">
        <f t="shared" si="8"/>
        <v>0</v>
      </c>
      <c r="BJ93" s="19" t="s">
        <v>76</v>
      </c>
      <c r="BK93" s="192">
        <f t="shared" si="9"/>
        <v>0</v>
      </c>
      <c r="BL93" s="19" t="s">
        <v>1610</v>
      </c>
      <c r="BM93" s="191" t="s">
        <v>3374</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oCdkOs+EH4ABmGq6It4he/nYmoG0W7038IMIMC4dX/Znxa/H1CCrj/dDXgtY7+dzfpoEjDgjuKdoRNxuDwvrdQ==" saltValue="ive5YtbbvnDNTlrmSi7qSjHmtnR7a6OdLoLNHmBHZGu6k6g4eFg0tnj6ocOAlaIPUQWhvJn5Z5IVJSeKQUmDrw==" spinCount="100000" sheet="1" objects="1" scenarios="1" formatColumns="0" formatRows="0" autoFilter="0"/>
  <autoFilter ref="C80:K93"/>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141</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3375</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ROUND((SUM(BE81:BE106)),  2)</f>
        <v>0</v>
      </c>
      <c r="G33" s="36"/>
      <c r="H33" s="36"/>
      <c r="I33" s="126">
        <v>0.21</v>
      </c>
      <c r="J33" s="125">
        <f>ROUND(((SUM(BE81:BE106))*I33),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ROUND((SUM(BF81:BF106)),  2)</f>
        <v>0</v>
      </c>
      <c r="G34" s="36"/>
      <c r="H34" s="36"/>
      <c r="I34" s="126">
        <v>0.15</v>
      </c>
      <c r="J34" s="125">
        <f>ROUND(((SUM(BF81:BF106))*I34),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ROUND((SUM(BG81:BG106)),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ROUND((SUM(BH81:BH106)),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ROUND((SUM(BI81:BI106)),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08 - SO08 - Dětské hřiště-vybavení</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3341</v>
      </c>
      <c r="E60" s="145"/>
      <c r="F60" s="145"/>
      <c r="G60" s="145"/>
      <c r="H60" s="145"/>
      <c r="I60" s="145"/>
      <c r="J60" s="146">
        <f>J82</f>
        <v>0</v>
      </c>
      <c r="K60" s="143"/>
      <c r="L60" s="147"/>
    </row>
    <row r="61" spans="1:47" s="10" customFormat="1" ht="19.899999999999999" customHeight="1">
      <c r="B61" s="148"/>
      <c r="C61" s="99"/>
      <c r="D61" s="149" t="s">
        <v>3376</v>
      </c>
      <c r="E61" s="150"/>
      <c r="F61" s="150"/>
      <c r="G61" s="150"/>
      <c r="H61" s="150"/>
      <c r="I61" s="150"/>
      <c r="J61" s="151">
        <f>J83</f>
        <v>0</v>
      </c>
      <c r="K61" s="99"/>
      <c r="L61" s="152"/>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216</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6.5" customHeight="1">
      <c r="A71" s="36"/>
      <c r="B71" s="37"/>
      <c r="C71" s="38"/>
      <c r="D71" s="38"/>
      <c r="E71" s="418" t="str">
        <f>E7</f>
        <v>Park na Moravském náměstí v Brně</v>
      </c>
      <c r="F71" s="419"/>
      <c r="G71" s="419"/>
      <c r="H71" s="419"/>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2" t="str">
        <f>E9</f>
        <v>08 - SO08 - Dětské hřiště-vybavení</v>
      </c>
      <c r="F73" s="420"/>
      <c r="G73" s="420"/>
      <c r="H73" s="420"/>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28. 5. 2021</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 xml:space="preserve"> </v>
      </c>
      <c r="G77" s="38"/>
      <c r="H77" s="38"/>
      <c r="I77" s="31" t="s">
        <v>30</v>
      </c>
      <c r="J77" s="34" t="str">
        <f>E21</f>
        <v xml:space="preserve"> </v>
      </c>
      <c r="K77" s="38"/>
      <c r="L77" s="115"/>
      <c r="S77" s="36"/>
      <c r="T77" s="36"/>
      <c r="U77" s="36"/>
      <c r="V77" s="36"/>
      <c r="W77" s="36"/>
      <c r="X77" s="36"/>
      <c r="Y77" s="36"/>
      <c r="Z77" s="36"/>
      <c r="AA77" s="36"/>
      <c r="AB77" s="36"/>
      <c r="AC77" s="36"/>
      <c r="AD77" s="36"/>
      <c r="AE77" s="36"/>
    </row>
    <row r="78" spans="1:31" s="2" customFormat="1" ht="15.2" customHeight="1">
      <c r="A78" s="36"/>
      <c r="B78" s="37"/>
      <c r="C78" s="31" t="s">
        <v>28</v>
      </c>
      <c r="D78" s="38"/>
      <c r="E78" s="38"/>
      <c r="F78" s="29" t="str">
        <f>IF(E18="","",E18)</f>
        <v>Vyplň údaj</v>
      </c>
      <c r="G78" s="38"/>
      <c r="H78" s="38"/>
      <c r="I78" s="31" t="s">
        <v>32</v>
      </c>
      <c r="J78" s="34" t="str">
        <f>E24</f>
        <v xml:space="preserve"> </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217</v>
      </c>
      <c r="D80" s="156" t="s">
        <v>54</v>
      </c>
      <c r="E80" s="156" t="s">
        <v>50</v>
      </c>
      <c r="F80" s="156" t="s">
        <v>51</v>
      </c>
      <c r="G80" s="156" t="s">
        <v>218</v>
      </c>
      <c r="H80" s="156" t="s">
        <v>219</v>
      </c>
      <c r="I80" s="156" t="s">
        <v>220</v>
      </c>
      <c r="J80" s="156" t="s">
        <v>206</v>
      </c>
      <c r="K80" s="157" t="s">
        <v>221</v>
      </c>
      <c r="L80" s="158"/>
      <c r="M80" s="70" t="s">
        <v>19</v>
      </c>
      <c r="N80" s="71" t="s">
        <v>39</v>
      </c>
      <c r="O80" s="71" t="s">
        <v>222</v>
      </c>
      <c r="P80" s="71" t="s">
        <v>223</v>
      </c>
      <c r="Q80" s="71" t="s">
        <v>224</v>
      </c>
      <c r="R80" s="71" t="s">
        <v>225</v>
      </c>
      <c r="S80" s="71" t="s">
        <v>226</v>
      </c>
      <c r="T80" s="72" t="s">
        <v>227</v>
      </c>
      <c r="U80" s="153"/>
      <c r="V80" s="153"/>
      <c r="W80" s="153"/>
      <c r="X80" s="153"/>
      <c r="Y80" s="153"/>
      <c r="Z80" s="153"/>
      <c r="AA80" s="153"/>
      <c r="AB80" s="153"/>
      <c r="AC80" s="153"/>
      <c r="AD80" s="153"/>
      <c r="AE80" s="153"/>
    </row>
    <row r="81" spans="1:65" s="2" customFormat="1" ht="22.9" customHeight="1">
      <c r="A81" s="36"/>
      <c r="B81" s="37"/>
      <c r="C81" s="77" t="s">
        <v>228</v>
      </c>
      <c r="D81" s="38"/>
      <c r="E81" s="38"/>
      <c r="F81" s="38"/>
      <c r="G81" s="38"/>
      <c r="H81" s="38"/>
      <c r="I81" s="38"/>
      <c r="J81" s="159">
        <f>BK81</f>
        <v>0</v>
      </c>
      <c r="K81" s="38"/>
      <c r="L81" s="41"/>
      <c r="M81" s="73"/>
      <c r="N81" s="160"/>
      <c r="O81" s="74"/>
      <c r="P81" s="161">
        <f>P82</f>
        <v>0</v>
      </c>
      <c r="Q81" s="74"/>
      <c r="R81" s="161">
        <f>R82</f>
        <v>0</v>
      </c>
      <c r="S81" s="74"/>
      <c r="T81" s="162">
        <f>T82</f>
        <v>0</v>
      </c>
      <c r="U81" s="36"/>
      <c r="V81" s="36"/>
      <c r="W81" s="36"/>
      <c r="X81" s="36"/>
      <c r="Y81" s="36"/>
      <c r="Z81" s="36"/>
      <c r="AA81" s="36"/>
      <c r="AB81" s="36"/>
      <c r="AC81" s="36"/>
      <c r="AD81" s="36"/>
      <c r="AE81" s="36"/>
      <c r="AT81" s="19" t="s">
        <v>68</v>
      </c>
      <c r="AU81" s="19" t="s">
        <v>207</v>
      </c>
      <c r="BK81" s="163">
        <f>BK82</f>
        <v>0</v>
      </c>
    </row>
    <row r="82" spans="1:65" s="12" customFormat="1" ht="25.9" customHeight="1">
      <c r="B82" s="164"/>
      <c r="C82" s="165"/>
      <c r="D82" s="166" t="s">
        <v>68</v>
      </c>
      <c r="E82" s="167" t="s">
        <v>638</v>
      </c>
      <c r="F82" s="167" t="s">
        <v>638</v>
      </c>
      <c r="G82" s="165"/>
      <c r="H82" s="165"/>
      <c r="I82" s="168"/>
      <c r="J82" s="169">
        <f>BK82</f>
        <v>0</v>
      </c>
      <c r="K82" s="165"/>
      <c r="L82" s="170"/>
      <c r="M82" s="171"/>
      <c r="N82" s="172"/>
      <c r="O82" s="172"/>
      <c r="P82" s="173">
        <f>P83</f>
        <v>0</v>
      </c>
      <c r="Q82" s="172"/>
      <c r="R82" s="173">
        <f>R83</f>
        <v>0</v>
      </c>
      <c r="S82" s="172"/>
      <c r="T82" s="174">
        <f>T83</f>
        <v>0</v>
      </c>
      <c r="AR82" s="175" t="s">
        <v>76</v>
      </c>
      <c r="AT82" s="176" t="s">
        <v>68</v>
      </c>
      <c r="AU82" s="176" t="s">
        <v>69</v>
      </c>
      <c r="AY82" s="175" t="s">
        <v>231</v>
      </c>
      <c r="BK82" s="177">
        <f>BK83</f>
        <v>0</v>
      </c>
    </row>
    <row r="83" spans="1:65" s="12" customFormat="1" ht="22.9" customHeight="1">
      <c r="B83" s="164"/>
      <c r="C83" s="165"/>
      <c r="D83" s="166" t="s">
        <v>68</v>
      </c>
      <c r="E83" s="178" t="s">
        <v>3377</v>
      </c>
      <c r="F83" s="178" t="s">
        <v>3378</v>
      </c>
      <c r="G83" s="165"/>
      <c r="H83" s="165"/>
      <c r="I83" s="168"/>
      <c r="J83" s="179">
        <f>BK83</f>
        <v>0</v>
      </c>
      <c r="K83" s="165"/>
      <c r="L83" s="170"/>
      <c r="M83" s="171"/>
      <c r="N83" s="172"/>
      <c r="O83" s="172"/>
      <c r="P83" s="173">
        <f>SUM(P84:P106)</f>
        <v>0</v>
      </c>
      <c r="Q83" s="172"/>
      <c r="R83" s="173">
        <f>SUM(R84:R106)</f>
        <v>0</v>
      </c>
      <c r="S83" s="172"/>
      <c r="T83" s="174">
        <f>SUM(T84:T106)</f>
        <v>0</v>
      </c>
      <c r="AR83" s="175" t="s">
        <v>76</v>
      </c>
      <c r="AT83" s="176" t="s">
        <v>68</v>
      </c>
      <c r="AU83" s="176" t="s">
        <v>76</v>
      </c>
      <c r="AY83" s="175" t="s">
        <v>231</v>
      </c>
      <c r="BK83" s="177">
        <f>SUM(BK84:BK106)</f>
        <v>0</v>
      </c>
    </row>
    <row r="84" spans="1:65" s="2" customFormat="1" ht="37.9" customHeight="1">
      <c r="A84" s="36"/>
      <c r="B84" s="37"/>
      <c r="C84" s="180" t="s">
        <v>76</v>
      </c>
      <c r="D84" s="180" t="s">
        <v>234</v>
      </c>
      <c r="E84" s="181" t="s">
        <v>3379</v>
      </c>
      <c r="F84" s="182" t="s">
        <v>3380</v>
      </c>
      <c r="G84" s="183" t="s">
        <v>237</v>
      </c>
      <c r="H84" s="184">
        <v>2</v>
      </c>
      <c r="I84" s="185"/>
      <c r="J84" s="186">
        <f t="shared" ref="J84:J106" si="0">ROUND(I84*H84,2)</f>
        <v>0</v>
      </c>
      <c r="K84" s="182" t="s">
        <v>19</v>
      </c>
      <c r="L84" s="41"/>
      <c r="M84" s="187" t="s">
        <v>19</v>
      </c>
      <c r="N84" s="188" t="s">
        <v>40</v>
      </c>
      <c r="O84" s="66"/>
      <c r="P84" s="189">
        <f t="shared" ref="P84:P106" si="1">O84*H84</f>
        <v>0</v>
      </c>
      <c r="Q84" s="189">
        <v>0</v>
      </c>
      <c r="R84" s="189">
        <f t="shared" ref="R84:R106" si="2">Q84*H84</f>
        <v>0</v>
      </c>
      <c r="S84" s="189">
        <v>0</v>
      </c>
      <c r="T84" s="190">
        <f t="shared" ref="T84:T106" si="3">S84*H84</f>
        <v>0</v>
      </c>
      <c r="U84" s="36"/>
      <c r="V84" s="36"/>
      <c r="W84" s="36"/>
      <c r="X84" s="36"/>
      <c r="Y84" s="36"/>
      <c r="Z84" s="36"/>
      <c r="AA84" s="36"/>
      <c r="AB84" s="36"/>
      <c r="AC84" s="36"/>
      <c r="AD84" s="36"/>
      <c r="AE84" s="36"/>
      <c r="AR84" s="191" t="s">
        <v>1610</v>
      </c>
      <c r="AT84" s="191" t="s">
        <v>234</v>
      </c>
      <c r="AU84" s="191" t="s">
        <v>78</v>
      </c>
      <c r="AY84" s="19" t="s">
        <v>231</v>
      </c>
      <c r="BE84" s="192">
        <f t="shared" ref="BE84:BE106" si="4">IF(N84="základní",J84,0)</f>
        <v>0</v>
      </c>
      <c r="BF84" s="192">
        <f t="shared" ref="BF84:BF106" si="5">IF(N84="snížená",J84,0)</f>
        <v>0</v>
      </c>
      <c r="BG84" s="192">
        <f t="shared" ref="BG84:BG106" si="6">IF(N84="zákl. přenesená",J84,0)</f>
        <v>0</v>
      </c>
      <c r="BH84" s="192">
        <f t="shared" ref="BH84:BH106" si="7">IF(N84="sníž. přenesená",J84,0)</f>
        <v>0</v>
      </c>
      <c r="BI84" s="192">
        <f t="shared" ref="BI84:BI106" si="8">IF(N84="nulová",J84,0)</f>
        <v>0</v>
      </c>
      <c r="BJ84" s="19" t="s">
        <v>76</v>
      </c>
      <c r="BK84" s="192">
        <f t="shared" ref="BK84:BK106" si="9">ROUND(I84*H84,2)</f>
        <v>0</v>
      </c>
      <c r="BL84" s="19" t="s">
        <v>1610</v>
      </c>
      <c r="BM84" s="191" t="s">
        <v>3381</v>
      </c>
    </row>
    <row r="85" spans="1:65" s="2" customFormat="1" ht="37.9" customHeight="1">
      <c r="A85" s="36"/>
      <c r="B85" s="37"/>
      <c r="C85" s="180" t="s">
        <v>78</v>
      </c>
      <c r="D85" s="180" t="s">
        <v>234</v>
      </c>
      <c r="E85" s="181" t="s">
        <v>3382</v>
      </c>
      <c r="F85" s="182" t="s">
        <v>3383</v>
      </c>
      <c r="G85" s="183" t="s">
        <v>237</v>
      </c>
      <c r="H85" s="184">
        <v>4</v>
      </c>
      <c r="I85" s="185"/>
      <c r="J85" s="186">
        <f t="shared" si="0"/>
        <v>0</v>
      </c>
      <c r="K85" s="182" t="s">
        <v>19</v>
      </c>
      <c r="L85" s="41"/>
      <c r="M85" s="187" t="s">
        <v>19</v>
      </c>
      <c r="N85" s="188" t="s">
        <v>40</v>
      </c>
      <c r="O85" s="66"/>
      <c r="P85" s="189">
        <f t="shared" si="1"/>
        <v>0</v>
      </c>
      <c r="Q85" s="189">
        <v>0</v>
      </c>
      <c r="R85" s="189">
        <f t="shared" si="2"/>
        <v>0</v>
      </c>
      <c r="S85" s="189">
        <v>0</v>
      </c>
      <c r="T85" s="190">
        <f t="shared" si="3"/>
        <v>0</v>
      </c>
      <c r="U85" s="36"/>
      <c r="V85" s="36"/>
      <c r="W85" s="36"/>
      <c r="X85" s="36"/>
      <c r="Y85" s="36"/>
      <c r="Z85" s="36"/>
      <c r="AA85" s="36"/>
      <c r="AB85" s="36"/>
      <c r="AC85" s="36"/>
      <c r="AD85" s="36"/>
      <c r="AE85" s="36"/>
      <c r="AR85" s="191" t="s">
        <v>1610</v>
      </c>
      <c r="AT85" s="191" t="s">
        <v>234</v>
      </c>
      <c r="AU85" s="191" t="s">
        <v>78</v>
      </c>
      <c r="AY85" s="19" t="s">
        <v>231</v>
      </c>
      <c r="BE85" s="192">
        <f t="shared" si="4"/>
        <v>0</v>
      </c>
      <c r="BF85" s="192">
        <f t="shared" si="5"/>
        <v>0</v>
      </c>
      <c r="BG85" s="192">
        <f t="shared" si="6"/>
        <v>0</v>
      </c>
      <c r="BH85" s="192">
        <f t="shared" si="7"/>
        <v>0</v>
      </c>
      <c r="BI85" s="192">
        <f t="shared" si="8"/>
        <v>0</v>
      </c>
      <c r="BJ85" s="19" t="s">
        <v>76</v>
      </c>
      <c r="BK85" s="192">
        <f t="shared" si="9"/>
        <v>0</v>
      </c>
      <c r="BL85" s="19" t="s">
        <v>1610</v>
      </c>
      <c r="BM85" s="191" t="s">
        <v>3384</v>
      </c>
    </row>
    <row r="86" spans="1:65" s="2" customFormat="1" ht="37.9" customHeight="1">
      <c r="A86" s="36"/>
      <c r="B86" s="37"/>
      <c r="C86" s="180" t="s">
        <v>119</v>
      </c>
      <c r="D86" s="180" t="s">
        <v>234</v>
      </c>
      <c r="E86" s="181" t="s">
        <v>3385</v>
      </c>
      <c r="F86" s="182" t="s">
        <v>3386</v>
      </c>
      <c r="G86" s="183" t="s">
        <v>237</v>
      </c>
      <c r="H86" s="184">
        <v>1</v>
      </c>
      <c r="I86" s="185"/>
      <c r="J86" s="186">
        <f t="shared" si="0"/>
        <v>0</v>
      </c>
      <c r="K86" s="182" t="s">
        <v>19</v>
      </c>
      <c r="L86" s="41"/>
      <c r="M86" s="187" t="s">
        <v>19</v>
      </c>
      <c r="N86" s="188" t="s">
        <v>40</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1610</v>
      </c>
      <c r="AT86" s="191" t="s">
        <v>234</v>
      </c>
      <c r="AU86" s="191" t="s">
        <v>78</v>
      </c>
      <c r="AY86" s="19" t="s">
        <v>231</v>
      </c>
      <c r="BE86" s="192">
        <f t="shared" si="4"/>
        <v>0</v>
      </c>
      <c r="BF86" s="192">
        <f t="shared" si="5"/>
        <v>0</v>
      </c>
      <c r="BG86" s="192">
        <f t="shared" si="6"/>
        <v>0</v>
      </c>
      <c r="BH86" s="192">
        <f t="shared" si="7"/>
        <v>0</v>
      </c>
      <c r="BI86" s="192">
        <f t="shared" si="8"/>
        <v>0</v>
      </c>
      <c r="BJ86" s="19" t="s">
        <v>76</v>
      </c>
      <c r="BK86" s="192">
        <f t="shared" si="9"/>
        <v>0</v>
      </c>
      <c r="BL86" s="19" t="s">
        <v>1610</v>
      </c>
      <c r="BM86" s="191" t="s">
        <v>3387</v>
      </c>
    </row>
    <row r="87" spans="1:65" s="2" customFormat="1" ht="66.75" customHeight="1">
      <c r="A87" s="36"/>
      <c r="B87" s="37"/>
      <c r="C87" s="180" t="s">
        <v>238</v>
      </c>
      <c r="D87" s="180" t="s">
        <v>234</v>
      </c>
      <c r="E87" s="181" t="s">
        <v>3388</v>
      </c>
      <c r="F87" s="182" t="s">
        <v>3389</v>
      </c>
      <c r="G87" s="183" t="s">
        <v>237</v>
      </c>
      <c r="H87" s="184">
        <v>1</v>
      </c>
      <c r="I87" s="185"/>
      <c r="J87" s="186">
        <f t="shared" si="0"/>
        <v>0</v>
      </c>
      <c r="K87" s="182" t="s">
        <v>19</v>
      </c>
      <c r="L87" s="41"/>
      <c r="M87" s="187" t="s">
        <v>19</v>
      </c>
      <c r="N87" s="188" t="s">
        <v>40</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1610</v>
      </c>
      <c r="AT87" s="191" t="s">
        <v>234</v>
      </c>
      <c r="AU87" s="191" t="s">
        <v>78</v>
      </c>
      <c r="AY87" s="19" t="s">
        <v>231</v>
      </c>
      <c r="BE87" s="192">
        <f t="shared" si="4"/>
        <v>0</v>
      </c>
      <c r="BF87" s="192">
        <f t="shared" si="5"/>
        <v>0</v>
      </c>
      <c r="BG87" s="192">
        <f t="shared" si="6"/>
        <v>0</v>
      </c>
      <c r="BH87" s="192">
        <f t="shared" si="7"/>
        <v>0</v>
      </c>
      <c r="BI87" s="192">
        <f t="shared" si="8"/>
        <v>0</v>
      </c>
      <c r="BJ87" s="19" t="s">
        <v>76</v>
      </c>
      <c r="BK87" s="192">
        <f t="shared" si="9"/>
        <v>0</v>
      </c>
      <c r="BL87" s="19" t="s">
        <v>1610</v>
      </c>
      <c r="BM87" s="191" t="s">
        <v>3390</v>
      </c>
    </row>
    <row r="88" spans="1:65" s="2" customFormat="1" ht="49.15" customHeight="1">
      <c r="A88" s="36"/>
      <c r="B88" s="37"/>
      <c r="C88" s="180" t="s">
        <v>269</v>
      </c>
      <c r="D88" s="180" t="s">
        <v>234</v>
      </c>
      <c r="E88" s="181" t="s">
        <v>3391</v>
      </c>
      <c r="F88" s="182" t="s">
        <v>3392</v>
      </c>
      <c r="G88" s="183" t="s">
        <v>237</v>
      </c>
      <c r="H88" s="184">
        <v>1</v>
      </c>
      <c r="I88" s="185"/>
      <c r="J88" s="186">
        <f t="shared" si="0"/>
        <v>0</v>
      </c>
      <c r="K88" s="182" t="s">
        <v>19</v>
      </c>
      <c r="L88" s="41"/>
      <c r="M88" s="187" t="s">
        <v>19</v>
      </c>
      <c r="N88" s="188" t="s">
        <v>40</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1610</v>
      </c>
      <c r="AT88" s="191" t="s">
        <v>234</v>
      </c>
      <c r="AU88" s="191" t="s">
        <v>78</v>
      </c>
      <c r="AY88" s="19" t="s">
        <v>231</v>
      </c>
      <c r="BE88" s="192">
        <f t="shared" si="4"/>
        <v>0</v>
      </c>
      <c r="BF88" s="192">
        <f t="shared" si="5"/>
        <v>0</v>
      </c>
      <c r="BG88" s="192">
        <f t="shared" si="6"/>
        <v>0</v>
      </c>
      <c r="BH88" s="192">
        <f t="shared" si="7"/>
        <v>0</v>
      </c>
      <c r="BI88" s="192">
        <f t="shared" si="8"/>
        <v>0</v>
      </c>
      <c r="BJ88" s="19" t="s">
        <v>76</v>
      </c>
      <c r="BK88" s="192">
        <f t="shared" si="9"/>
        <v>0</v>
      </c>
      <c r="BL88" s="19" t="s">
        <v>1610</v>
      </c>
      <c r="BM88" s="191" t="s">
        <v>3393</v>
      </c>
    </row>
    <row r="89" spans="1:65" s="2" customFormat="1" ht="49.15" customHeight="1">
      <c r="A89" s="36"/>
      <c r="B89" s="37"/>
      <c r="C89" s="180" t="s">
        <v>275</v>
      </c>
      <c r="D89" s="180" t="s">
        <v>234</v>
      </c>
      <c r="E89" s="181" t="s">
        <v>3394</v>
      </c>
      <c r="F89" s="182" t="s">
        <v>3395</v>
      </c>
      <c r="G89" s="183" t="s">
        <v>237</v>
      </c>
      <c r="H89" s="184">
        <v>1</v>
      </c>
      <c r="I89" s="185"/>
      <c r="J89" s="186">
        <f t="shared" si="0"/>
        <v>0</v>
      </c>
      <c r="K89" s="182" t="s">
        <v>19</v>
      </c>
      <c r="L89" s="41"/>
      <c r="M89" s="187" t="s">
        <v>19</v>
      </c>
      <c r="N89" s="188" t="s">
        <v>40</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1610</v>
      </c>
      <c r="AT89" s="191" t="s">
        <v>234</v>
      </c>
      <c r="AU89" s="191" t="s">
        <v>78</v>
      </c>
      <c r="AY89" s="19" t="s">
        <v>231</v>
      </c>
      <c r="BE89" s="192">
        <f t="shared" si="4"/>
        <v>0</v>
      </c>
      <c r="BF89" s="192">
        <f t="shared" si="5"/>
        <v>0</v>
      </c>
      <c r="BG89" s="192">
        <f t="shared" si="6"/>
        <v>0</v>
      </c>
      <c r="BH89" s="192">
        <f t="shared" si="7"/>
        <v>0</v>
      </c>
      <c r="BI89" s="192">
        <f t="shared" si="8"/>
        <v>0</v>
      </c>
      <c r="BJ89" s="19" t="s">
        <v>76</v>
      </c>
      <c r="BK89" s="192">
        <f t="shared" si="9"/>
        <v>0</v>
      </c>
      <c r="BL89" s="19" t="s">
        <v>1610</v>
      </c>
      <c r="BM89" s="191" t="s">
        <v>3396</v>
      </c>
    </row>
    <row r="90" spans="1:65" s="2" customFormat="1" ht="44.25" customHeight="1">
      <c r="A90" s="36"/>
      <c r="B90" s="37"/>
      <c r="C90" s="180" t="s">
        <v>282</v>
      </c>
      <c r="D90" s="180" t="s">
        <v>234</v>
      </c>
      <c r="E90" s="181" t="s">
        <v>3397</v>
      </c>
      <c r="F90" s="182" t="s">
        <v>3398</v>
      </c>
      <c r="G90" s="183" t="s">
        <v>237</v>
      </c>
      <c r="H90" s="184">
        <v>1</v>
      </c>
      <c r="I90" s="185"/>
      <c r="J90" s="186">
        <f t="shared" si="0"/>
        <v>0</v>
      </c>
      <c r="K90" s="182" t="s">
        <v>19</v>
      </c>
      <c r="L90" s="41"/>
      <c r="M90" s="187" t="s">
        <v>19</v>
      </c>
      <c r="N90" s="188" t="s">
        <v>40</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1610</v>
      </c>
      <c r="AT90" s="191" t="s">
        <v>234</v>
      </c>
      <c r="AU90" s="191" t="s">
        <v>78</v>
      </c>
      <c r="AY90" s="19" t="s">
        <v>231</v>
      </c>
      <c r="BE90" s="192">
        <f t="shared" si="4"/>
        <v>0</v>
      </c>
      <c r="BF90" s="192">
        <f t="shared" si="5"/>
        <v>0</v>
      </c>
      <c r="BG90" s="192">
        <f t="shared" si="6"/>
        <v>0</v>
      </c>
      <c r="BH90" s="192">
        <f t="shared" si="7"/>
        <v>0</v>
      </c>
      <c r="BI90" s="192">
        <f t="shared" si="8"/>
        <v>0</v>
      </c>
      <c r="BJ90" s="19" t="s">
        <v>76</v>
      </c>
      <c r="BK90" s="192">
        <f t="shared" si="9"/>
        <v>0</v>
      </c>
      <c r="BL90" s="19" t="s">
        <v>1610</v>
      </c>
      <c r="BM90" s="191" t="s">
        <v>3399</v>
      </c>
    </row>
    <row r="91" spans="1:65" s="2" customFormat="1" ht="44.25" customHeight="1">
      <c r="A91" s="36"/>
      <c r="B91" s="37"/>
      <c r="C91" s="180" t="s">
        <v>287</v>
      </c>
      <c r="D91" s="180" t="s">
        <v>234</v>
      </c>
      <c r="E91" s="181" t="s">
        <v>3400</v>
      </c>
      <c r="F91" s="182" t="s">
        <v>3401</v>
      </c>
      <c r="G91" s="183" t="s">
        <v>237</v>
      </c>
      <c r="H91" s="184">
        <v>1</v>
      </c>
      <c r="I91" s="185"/>
      <c r="J91" s="186">
        <f t="shared" si="0"/>
        <v>0</v>
      </c>
      <c r="K91" s="182" t="s">
        <v>19</v>
      </c>
      <c r="L91" s="41"/>
      <c r="M91" s="187" t="s">
        <v>19</v>
      </c>
      <c r="N91" s="188" t="s">
        <v>40</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1610</v>
      </c>
      <c r="AT91" s="191" t="s">
        <v>234</v>
      </c>
      <c r="AU91" s="191" t="s">
        <v>78</v>
      </c>
      <c r="AY91" s="19" t="s">
        <v>231</v>
      </c>
      <c r="BE91" s="192">
        <f t="shared" si="4"/>
        <v>0</v>
      </c>
      <c r="BF91" s="192">
        <f t="shared" si="5"/>
        <v>0</v>
      </c>
      <c r="BG91" s="192">
        <f t="shared" si="6"/>
        <v>0</v>
      </c>
      <c r="BH91" s="192">
        <f t="shared" si="7"/>
        <v>0</v>
      </c>
      <c r="BI91" s="192">
        <f t="shared" si="8"/>
        <v>0</v>
      </c>
      <c r="BJ91" s="19" t="s">
        <v>76</v>
      </c>
      <c r="BK91" s="192">
        <f t="shared" si="9"/>
        <v>0</v>
      </c>
      <c r="BL91" s="19" t="s">
        <v>1610</v>
      </c>
      <c r="BM91" s="191" t="s">
        <v>3402</v>
      </c>
    </row>
    <row r="92" spans="1:65" s="2" customFormat="1" ht="37.9" customHeight="1">
      <c r="A92" s="36"/>
      <c r="B92" s="37"/>
      <c r="C92" s="180" t="s">
        <v>294</v>
      </c>
      <c r="D92" s="180" t="s">
        <v>234</v>
      </c>
      <c r="E92" s="181" t="s">
        <v>3403</v>
      </c>
      <c r="F92" s="182" t="s">
        <v>3404</v>
      </c>
      <c r="G92" s="183" t="s">
        <v>237</v>
      </c>
      <c r="H92" s="184">
        <v>1</v>
      </c>
      <c r="I92" s="185"/>
      <c r="J92" s="186">
        <f t="shared" si="0"/>
        <v>0</v>
      </c>
      <c r="K92" s="182" t="s">
        <v>19</v>
      </c>
      <c r="L92" s="41"/>
      <c r="M92" s="187" t="s">
        <v>19</v>
      </c>
      <c r="N92" s="188" t="s">
        <v>40</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1610</v>
      </c>
      <c r="AT92" s="191" t="s">
        <v>234</v>
      </c>
      <c r="AU92" s="191" t="s">
        <v>78</v>
      </c>
      <c r="AY92" s="19" t="s">
        <v>231</v>
      </c>
      <c r="BE92" s="192">
        <f t="shared" si="4"/>
        <v>0</v>
      </c>
      <c r="BF92" s="192">
        <f t="shared" si="5"/>
        <v>0</v>
      </c>
      <c r="BG92" s="192">
        <f t="shared" si="6"/>
        <v>0</v>
      </c>
      <c r="BH92" s="192">
        <f t="shared" si="7"/>
        <v>0</v>
      </c>
      <c r="BI92" s="192">
        <f t="shared" si="8"/>
        <v>0</v>
      </c>
      <c r="BJ92" s="19" t="s">
        <v>76</v>
      </c>
      <c r="BK92" s="192">
        <f t="shared" si="9"/>
        <v>0</v>
      </c>
      <c r="BL92" s="19" t="s">
        <v>1610</v>
      </c>
      <c r="BM92" s="191" t="s">
        <v>3405</v>
      </c>
    </row>
    <row r="93" spans="1:65" s="2" customFormat="1" ht="37.9" customHeight="1">
      <c r="A93" s="36"/>
      <c r="B93" s="37"/>
      <c r="C93" s="180" t="s">
        <v>145</v>
      </c>
      <c r="D93" s="180" t="s">
        <v>234</v>
      </c>
      <c r="E93" s="181" t="s">
        <v>3406</v>
      </c>
      <c r="F93" s="182" t="s">
        <v>3407</v>
      </c>
      <c r="G93" s="183" t="s">
        <v>237</v>
      </c>
      <c r="H93" s="184">
        <v>1</v>
      </c>
      <c r="I93" s="185"/>
      <c r="J93" s="186">
        <f t="shared" si="0"/>
        <v>0</v>
      </c>
      <c r="K93" s="182" t="s">
        <v>19</v>
      </c>
      <c r="L93" s="41"/>
      <c r="M93" s="187" t="s">
        <v>19</v>
      </c>
      <c r="N93" s="188" t="s">
        <v>40</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1610</v>
      </c>
      <c r="AT93" s="191" t="s">
        <v>234</v>
      </c>
      <c r="AU93" s="191" t="s">
        <v>78</v>
      </c>
      <c r="AY93" s="19" t="s">
        <v>231</v>
      </c>
      <c r="BE93" s="192">
        <f t="shared" si="4"/>
        <v>0</v>
      </c>
      <c r="BF93" s="192">
        <f t="shared" si="5"/>
        <v>0</v>
      </c>
      <c r="BG93" s="192">
        <f t="shared" si="6"/>
        <v>0</v>
      </c>
      <c r="BH93" s="192">
        <f t="shared" si="7"/>
        <v>0</v>
      </c>
      <c r="BI93" s="192">
        <f t="shared" si="8"/>
        <v>0</v>
      </c>
      <c r="BJ93" s="19" t="s">
        <v>76</v>
      </c>
      <c r="BK93" s="192">
        <f t="shared" si="9"/>
        <v>0</v>
      </c>
      <c r="BL93" s="19" t="s">
        <v>1610</v>
      </c>
      <c r="BM93" s="191" t="s">
        <v>3408</v>
      </c>
    </row>
    <row r="94" spans="1:65" s="2" customFormat="1" ht="37.9" customHeight="1">
      <c r="A94" s="36"/>
      <c r="B94" s="37"/>
      <c r="C94" s="180" t="s">
        <v>154</v>
      </c>
      <c r="D94" s="180" t="s">
        <v>234</v>
      </c>
      <c r="E94" s="181" t="s">
        <v>3409</v>
      </c>
      <c r="F94" s="182" t="s">
        <v>3410</v>
      </c>
      <c r="G94" s="183" t="s">
        <v>237</v>
      </c>
      <c r="H94" s="184">
        <v>1</v>
      </c>
      <c r="I94" s="185"/>
      <c r="J94" s="186">
        <f t="shared" si="0"/>
        <v>0</v>
      </c>
      <c r="K94" s="182" t="s">
        <v>19</v>
      </c>
      <c r="L94" s="41"/>
      <c r="M94" s="187" t="s">
        <v>19</v>
      </c>
      <c r="N94" s="188" t="s">
        <v>40</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1610</v>
      </c>
      <c r="AT94" s="191" t="s">
        <v>234</v>
      </c>
      <c r="AU94" s="191" t="s">
        <v>78</v>
      </c>
      <c r="AY94" s="19" t="s">
        <v>231</v>
      </c>
      <c r="BE94" s="192">
        <f t="shared" si="4"/>
        <v>0</v>
      </c>
      <c r="BF94" s="192">
        <f t="shared" si="5"/>
        <v>0</v>
      </c>
      <c r="BG94" s="192">
        <f t="shared" si="6"/>
        <v>0</v>
      </c>
      <c r="BH94" s="192">
        <f t="shared" si="7"/>
        <v>0</v>
      </c>
      <c r="BI94" s="192">
        <f t="shared" si="8"/>
        <v>0</v>
      </c>
      <c r="BJ94" s="19" t="s">
        <v>76</v>
      </c>
      <c r="BK94" s="192">
        <f t="shared" si="9"/>
        <v>0</v>
      </c>
      <c r="BL94" s="19" t="s">
        <v>1610</v>
      </c>
      <c r="BM94" s="191" t="s">
        <v>3411</v>
      </c>
    </row>
    <row r="95" spans="1:65" s="2" customFormat="1" ht="37.9" customHeight="1">
      <c r="A95" s="36"/>
      <c r="B95" s="37"/>
      <c r="C95" s="180" t="s">
        <v>311</v>
      </c>
      <c r="D95" s="180" t="s">
        <v>234</v>
      </c>
      <c r="E95" s="181" t="s">
        <v>3412</v>
      </c>
      <c r="F95" s="182" t="s">
        <v>3413</v>
      </c>
      <c r="G95" s="183" t="s">
        <v>237</v>
      </c>
      <c r="H95" s="184">
        <v>1</v>
      </c>
      <c r="I95" s="185"/>
      <c r="J95" s="186">
        <f t="shared" si="0"/>
        <v>0</v>
      </c>
      <c r="K95" s="182" t="s">
        <v>19</v>
      </c>
      <c r="L95" s="41"/>
      <c r="M95" s="187" t="s">
        <v>19</v>
      </c>
      <c r="N95" s="188" t="s">
        <v>40</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1610</v>
      </c>
      <c r="AT95" s="191" t="s">
        <v>234</v>
      </c>
      <c r="AU95" s="191" t="s">
        <v>78</v>
      </c>
      <c r="AY95" s="19" t="s">
        <v>231</v>
      </c>
      <c r="BE95" s="192">
        <f t="shared" si="4"/>
        <v>0</v>
      </c>
      <c r="BF95" s="192">
        <f t="shared" si="5"/>
        <v>0</v>
      </c>
      <c r="BG95" s="192">
        <f t="shared" si="6"/>
        <v>0</v>
      </c>
      <c r="BH95" s="192">
        <f t="shared" si="7"/>
        <v>0</v>
      </c>
      <c r="BI95" s="192">
        <f t="shared" si="8"/>
        <v>0</v>
      </c>
      <c r="BJ95" s="19" t="s">
        <v>76</v>
      </c>
      <c r="BK95" s="192">
        <f t="shared" si="9"/>
        <v>0</v>
      </c>
      <c r="BL95" s="19" t="s">
        <v>1610</v>
      </c>
      <c r="BM95" s="191" t="s">
        <v>3414</v>
      </c>
    </row>
    <row r="96" spans="1:65" s="2" customFormat="1" ht="37.9" customHeight="1">
      <c r="A96" s="36"/>
      <c r="B96" s="37"/>
      <c r="C96" s="180" t="s">
        <v>316</v>
      </c>
      <c r="D96" s="180" t="s">
        <v>234</v>
      </c>
      <c r="E96" s="181" t="s">
        <v>3415</v>
      </c>
      <c r="F96" s="182" t="s">
        <v>3416</v>
      </c>
      <c r="G96" s="183" t="s">
        <v>237</v>
      </c>
      <c r="H96" s="184">
        <v>1</v>
      </c>
      <c r="I96" s="185"/>
      <c r="J96" s="186">
        <f t="shared" si="0"/>
        <v>0</v>
      </c>
      <c r="K96" s="182" t="s">
        <v>19</v>
      </c>
      <c r="L96" s="41"/>
      <c r="M96" s="187" t="s">
        <v>19</v>
      </c>
      <c r="N96" s="188" t="s">
        <v>40</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1610</v>
      </c>
      <c r="AT96" s="191" t="s">
        <v>234</v>
      </c>
      <c r="AU96" s="191" t="s">
        <v>78</v>
      </c>
      <c r="AY96" s="19" t="s">
        <v>231</v>
      </c>
      <c r="BE96" s="192">
        <f t="shared" si="4"/>
        <v>0</v>
      </c>
      <c r="BF96" s="192">
        <f t="shared" si="5"/>
        <v>0</v>
      </c>
      <c r="BG96" s="192">
        <f t="shared" si="6"/>
        <v>0</v>
      </c>
      <c r="BH96" s="192">
        <f t="shared" si="7"/>
        <v>0</v>
      </c>
      <c r="BI96" s="192">
        <f t="shared" si="8"/>
        <v>0</v>
      </c>
      <c r="BJ96" s="19" t="s">
        <v>76</v>
      </c>
      <c r="BK96" s="192">
        <f t="shared" si="9"/>
        <v>0</v>
      </c>
      <c r="BL96" s="19" t="s">
        <v>1610</v>
      </c>
      <c r="BM96" s="191" t="s">
        <v>3417</v>
      </c>
    </row>
    <row r="97" spans="1:65" s="2" customFormat="1" ht="37.9" customHeight="1">
      <c r="A97" s="36"/>
      <c r="B97" s="37"/>
      <c r="C97" s="180" t="s">
        <v>321</v>
      </c>
      <c r="D97" s="180" t="s">
        <v>234</v>
      </c>
      <c r="E97" s="181" t="s">
        <v>3418</v>
      </c>
      <c r="F97" s="182" t="s">
        <v>3419</v>
      </c>
      <c r="G97" s="183" t="s">
        <v>237</v>
      </c>
      <c r="H97" s="184">
        <v>3</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1610</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1610</v>
      </c>
      <c r="BM97" s="191" t="s">
        <v>3420</v>
      </c>
    </row>
    <row r="98" spans="1:65" s="2" customFormat="1" ht="44.25" customHeight="1">
      <c r="A98" s="36"/>
      <c r="B98" s="37"/>
      <c r="C98" s="180" t="s">
        <v>8</v>
      </c>
      <c r="D98" s="180" t="s">
        <v>234</v>
      </c>
      <c r="E98" s="181" t="s">
        <v>3421</v>
      </c>
      <c r="F98" s="182" t="s">
        <v>3422</v>
      </c>
      <c r="G98" s="183" t="s">
        <v>237</v>
      </c>
      <c r="H98" s="184">
        <v>1</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1610</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1610</v>
      </c>
      <c r="BM98" s="191" t="s">
        <v>3423</v>
      </c>
    </row>
    <row r="99" spans="1:65" s="2" customFormat="1" ht="37.9" customHeight="1">
      <c r="A99" s="36"/>
      <c r="B99" s="37"/>
      <c r="C99" s="180" t="s">
        <v>331</v>
      </c>
      <c r="D99" s="180" t="s">
        <v>234</v>
      </c>
      <c r="E99" s="181" t="s">
        <v>3424</v>
      </c>
      <c r="F99" s="182" t="s">
        <v>3425</v>
      </c>
      <c r="G99" s="183" t="s">
        <v>237</v>
      </c>
      <c r="H99" s="184">
        <v>1</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1610</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1610</v>
      </c>
      <c r="BM99" s="191" t="s">
        <v>3426</v>
      </c>
    </row>
    <row r="100" spans="1:65" s="2" customFormat="1" ht="78" customHeight="1">
      <c r="A100" s="36"/>
      <c r="B100" s="37"/>
      <c r="C100" s="180" t="s">
        <v>335</v>
      </c>
      <c r="D100" s="180" t="s">
        <v>234</v>
      </c>
      <c r="E100" s="181" t="s">
        <v>3427</v>
      </c>
      <c r="F100" s="182" t="s">
        <v>3428</v>
      </c>
      <c r="G100" s="183" t="s">
        <v>237</v>
      </c>
      <c r="H100" s="184">
        <v>1</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1610</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3429</v>
      </c>
    </row>
    <row r="101" spans="1:65" s="2" customFormat="1" ht="49.15" customHeight="1">
      <c r="A101" s="36"/>
      <c r="B101" s="37"/>
      <c r="C101" s="180" t="s">
        <v>339</v>
      </c>
      <c r="D101" s="180" t="s">
        <v>234</v>
      </c>
      <c r="E101" s="181" t="s">
        <v>3430</v>
      </c>
      <c r="F101" s="182" t="s">
        <v>3431</v>
      </c>
      <c r="G101" s="183" t="s">
        <v>237</v>
      </c>
      <c r="H101" s="184">
        <v>1</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3432</v>
      </c>
    </row>
    <row r="102" spans="1:65" s="2" customFormat="1" ht="37.9" customHeight="1">
      <c r="A102" s="36"/>
      <c r="B102" s="37"/>
      <c r="C102" s="180" t="s">
        <v>347</v>
      </c>
      <c r="D102" s="180" t="s">
        <v>234</v>
      </c>
      <c r="E102" s="181" t="s">
        <v>3433</v>
      </c>
      <c r="F102" s="182" t="s">
        <v>3434</v>
      </c>
      <c r="G102" s="183" t="s">
        <v>237</v>
      </c>
      <c r="H102" s="184">
        <v>3</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3435</v>
      </c>
    </row>
    <row r="103" spans="1:65" s="2" customFormat="1" ht="37.9" customHeight="1">
      <c r="A103" s="36"/>
      <c r="B103" s="37"/>
      <c r="C103" s="180" t="s">
        <v>353</v>
      </c>
      <c r="D103" s="180" t="s">
        <v>234</v>
      </c>
      <c r="E103" s="181" t="s">
        <v>3436</v>
      </c>
      <c r="F103" s="182" t="s">
        <v>3437</v>
      </c>
      <c r="G103" s="183" t="s">
        <v>237</v>
      </c>
      <c r="H103" s="184">
        <v>1</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3438</v>
      </c>
    </row>
    <row r="104" spans="1:65" s="2" customFormat="1" ht="101.25" customHeight="1">
      <c r="A104" s="36"/>
      <c r="B104" s="37"/>
      <c r="C104" s="180" t="s">
        <v>7</v>
      </c>
      <c r="D104" s="180" t="s">
        <v>234</v>
      </c>
      <c r="E104" s="181" t="s">
        <v>3439</v>
      </c>
      <c r="F104" s="182" t="s">
        <v>3440</v>
      </c>
      <c r="G104" s="183" t="s">
        <v>237</v>
      </c>
      <c r="H104" s="184">
        <v>1</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3441</v>
      </c>
    </row>
    <row r="105" spans="1:65" s="2" customFormat="1" ht="78" customHeight="1">
      <c r="A105" s="36"/>
      <c r="B105" s="37"/>
      <c r="C105" s="180" t="s">
        <v>373</v>
      </c>
      <c r="D105" s="180" t="s">
        <v>234</v>
      </c>
      <c r="E105" s="181" t="s">
        <v>3442</v>
      </c>
      <c r="F105" s="182" t="s">
        <v>3443</v>
      </c>
      <c r="G105" s="183" t="s">
        <v>237</v>
      </c>
      <c r="H105" s="184">
        <v>1</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1610</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3444</v>
      </c>
    </row>
    <row r="106" spans="1:65" s="2" customFormat="1" ht="16.5" customHeight="1">
      <c r="A106" s="36"/>
      <c r="B106" s="37"/>
      <c r="C106" s="180" t="s">
        <v>380</v>
      </c>
      <c r="D106" s="180" t="s">
        <v>234</v>
      </c>
      <c r="E106" s="181" t="s">
        <v>3445</v>
      </c>
      <c r="F106" s="182" t="s">
        <v>3446</v>
      </c>
      <c r="G106" s="183" t="s">
        <v>237</v>
      </c>
      <c r="H106" s="184">
        <v>1</v>
      </c>
      <c r="I106" s="185"/>
      <c r="J106" s="186">
        <f t="shared" si="0"/>
        <v>0</v>
      </c>
      <c r="K106" s="182" t="s">
        <v>19</v>
      </c>
      <c r="L106" s="41"/>
      <c r="M106" s="261" t="s">
        <v>19</v>
      </c>
      <c r="N106" s="262" t="s">
        <v>40</v>
      </c>
      <c r="O106" s="259"/>
      <c r="P106" s="263">
        <f t="shared" si="1"/>
        <v>0</v>
      </c>
      <c r="Q106" s="263">
        <v>0</v>
      </c>
      <c r="R106" s="263">
        <f t="shared" si="2"/>
        <v>0</v>
      </c>
      <c r="S106" s="263">
        <v>0</v>
      </c>
      <c r="T106" s="264">
        <f t="shared" si="3"/>
        <v>0</v>
      </c>
      <c r="U106" s="36"/>
      <c r="V106" s="36"/>
      <c r="W106" s="36"/>
      <c r="X106" s="36"/>
      <c r="Y106" s="36"/>
      <c r="Z106" s="36"/>
      <c r="AA106" s="36"/>
      <c r="AB106" s="36"/>
      <c r="AC106" s="36"/>
      <c r="AD106" s="36"/>
      <c r="AE106" s="36"/>
      <c r="AR106" s="191" t="s">
        <v>1610</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3447</v>
      </c>
    </row>
    <row r="107" spans="1:65" s="2" customFormat="1" ht="6.95" customHeight="1">
      <c r="A107" s="36"/>
      <c r="B107" s="49"/>
      <c r="C107" s="50"/>
      <c r="D107" s="50"/>
      <c r="E107" s="50"/>
      <c r="F107" s="50"/>
      <c r="G107" s="50"/>
      <c r="H107" s="50"/>
      <c r="I107" s="50"/>
      <c r="J107" s="50"/>
      <c r="K107" s="50"/>
      <c r="L107" s="41"/>
      <c r="M107" s="36"/>
      <c r="O107" s="36"/>
      <c r="P107" s="36"/>
      <c r="Q107" s="36"/>
      <c r="R107" s="36"/>
      <c r="S107" s="36"/>
      <c r="T107" s="36"/>
      <c r="U107" s="36"/>
      <c r="V107" s="36"/>
      <c r="W107" s="36"/>
      <c r="X107" s="36"/>
      <c r="Y107" s="36"/>
      <c r="Z107" s="36"/>
      <c r="AA107" s="36"/>
      <c r="AB107" s="36"/>
      <c r="AC107" s="36"/>
      <c r="AD107" s="36"/>
      <c r="AE107" s="36"/>
    </row>
  </sheetData>
  <sheetProtection algorithmName="SHA-512" hashValue="7zS0FOxc2dVZFskccVz/UkFj2RzSyeWq0mFKpDfs105XNY8D+EbSIdKuPrP/rZVev0M2U1JXMoHnsHkaUm3S6A==" saltValue="ZCCjK0CcmnDFuIwPZFlgHG/A+H1lOeNrq2Q3X0wjMB5hdf7JdXjn5XvD6HYRGW77eVh91/F2POSES+pOQfMMVA==" spinCount="100000" sheet="1" objects="1" scenarios="1" formatColumns="0" formatRows="0" autoFilter="0"/>
  <autoFilter ref="C80:K106"/>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144</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3448</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ROUND((SUM(BE81:BE84)),  2)</f>
        <v>0</v>
      </c>
      <c r="G33" s="36"/>
      <c r="H33" s="36"/>
      <c r="I33" s="126">
        <v>0.21</v>
      </c>
      <c r="J33" s="125">
        <f>ROUND(((SUM(BE81:BE84))*I33),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ROUND((SUM(BF81:BF84)),  2)</f>
        <v>0</v>
      </c>
      <c r="G34" s="36"/>
      <c r="H34" s="36"/>
      <c r="I34" s="126">
        <v>0.15</v>
      </c>
      <c r="J34" s="125">
        <f>ROUND(((SUM(BF81:BF84))*I34),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ROUND((SUM(BG81:BG84)),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ROUND((SUM(BH81:BH84)),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ROUND((SUM(BI81:BI84)),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09 - SO09 - Dětské hřiště-výtvarný prvek</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J82</f>
        <v>0</v>
      </c>
      <c r="K60" s="143"/>
      <c r="L60" s="147"/>
    </row>
    <row r="61" spans="1:47" s="10" customFormat="1" ht="19.899999999999999" customHeight="1">
      <c r="B61" s="148"/>
      <c r="C61" s="99"/>
      <c r="D61" s="149" t="s">
        <v>3449</v>
      </c>
      <c r="E61" s="150"/>
      <c r="F61" s="150"/>
      <c r="G61" s="150"/>
      <c r="H61" s="150"/>
      <c r="I61" s="150"/>
      <c r="J61" s="151">
        <f>J83</f>
        <v>0</v>
      </c>
      <c r="K61" s="99"/>
      <c r="L61" s="152"/>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216</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6.5" customHeight="1">
      <c r="A71" s="36"/>
      <c r="B71" s="37"/>
      <c r="C71" s="38"/>
      <c r="D71" s="38"/>
      <c r="E71" s="418" t="str">
        <f>E7</f>
        <v>Park na Moravském náměstí v Brně</v>
      </c>
      <c r="F71" s="419"/>
      <c r="G71" s="419"/>
      <c r="H71" s="419"/>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92" t="str">
        <f>E9</f>
        <v>09 - SO09 - Dětské hřiště-výtvarný prvek</v>
      </c>
      <c r="F73" s="420"/>
      <c r="G73" s="420"/>
      <c r="H73" s="420"/>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28. 5. 2021</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 xml:space="preserve"> </v>
      </c>
      <c r="G77" s="38"/>
      <c r="H77" s="38"/>
      <c r="I77" s="31" t="s">
        <v>30</v>
      </c>
      <c r="J77" s="34" t="str">
        <f>E21</f>
        <v xml:space="preserve"> </v>
      </c>
      <c r="K77" s="38"/>
      <c r="L77" s="115"/>
      <c r="S77" s="36"/>
      <c r="T77" s="36"/>
      <c r="U77" s="36"/>
      <c r="V77" s="36"/>
      <c r="W77" s="36"/>
      <c r="X77" s="36"/>
      <c r="Y77" s="36"/>
      <c r="Z77" s="36"/>
      <c r="AA77" s="36"/>
      <c r="AB77" s="36"/>
      <c r="AC77" s="36"/>
      <c r="AD77" s="36"/>
      <c r="AE77" s="36"/>
    </row>
    <row r="78" spans="1:31" s="2" customFormat="1" ht="15.2" customHeight="1">
      <c r="A78" s="36"/>
      <c r="B78" s="37"/>
      <c r="C78" s="31" t="s">
        <v>28</v>
      </c>
      <c r="D78" s="38"/>
      <c r="E78" s="38"/>
      <c r="F78" s="29" t="str">
        <f>IF(E18="","",E18)</f>
        <v>Vyplň údaj</v>
      </c>
      <c r="G78" s="38"/>
      <c r="H78" s="38"/>
      <c r="I78" s="31" t="s">
        <v>32</v>
      </c>
      <c r="J78" s="34" t="str">
        <f>E24</f>
        <v xml:space="preserve"> </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217</v>
      </c>
      <c r="D80" s="156" t="s">
        <v>54</v>
      </c>
      <c r="E80" s="156" t="s">
        <v>50</v>
      </c>
      <c r="F80" s="156" t="s">
        <v>51</v>
      </c>
      <c r="G80" s="156" t="s">
        <v>218</v>
      </c>
      <c r="H80" s="156" t="s">
        <v>219</v>
      </c>
      <c r="I80" s="156" t="s">
        <v>220</v>
      </c>
      <c r="J80" s="156" t="s">
        <v>206</v>
      </c>
      <c r="K80" s="157" t="s">
        <v>221</v>
      </c>
      <c r="L80" s="158"/>
      <c r="M80" s="70" t="s">
        <v>19</v>
      </c>
      <c r="N80" s="71" t="s">
        <v>39</v>
      </c>
      <c r="O80" s="71" t="s">
        <v>222</v>
      </c>
      <c r="P80" s="71" t="s">
        <v>223</v>
      </c>
      <c r="Q80" s="71" t="s">
        <v>224</v>
      </c>
      <c r="R80" s="71" t="s">
        <v>225</v>
      </c>
      <c r="S80" s="71" t="s">
        <v>226</v>
      </c>
      <c r="T80" s="72" t="s">
        <v>227</v>
      </c>
      <c r="U80" s="153"/>
      <c r="V80" s="153"/>
      <c r="W80" s="153"/>
      <c r="X80" s="153"/>
      <c r="Y80" s="153"/>
      <c r="Z80" s="153"/>
      <c r="AA80" s="153"/>
      <c r="AB80" s="153"/>
      <c r="AC80" s="153"/>
      <c r="AD80" s="153"/>
      <c r="AE80" s="153"/>
    </row>
    <row r="81" spans="1:65" s="2" customFormat="1" ht="22.9" customHeight="1">
      <c r="A81" s="36"/>
      <c r="B81" s="37"/>
      <c r="C81" s="77" t="s">
        <v>228</v>
      </c>
      <c r="D81" s="38"/>
      <c r="E81" s="38"/>
      <c r="F81" s="38"/>
      <c r="G81" s="38"/>
      <c r="H81" s="38"/>
      <c r="I81" s="38"/>
      <c r="J81" s="159">
        <f>BK81</f>
        <v>0</v>
      </c>
      <c r="K81" s="38"/>
      <c r="L81" s="41"/>
      <c r="M81" s="73"/>
      <c r="N81" s="160"/>
      <c r="O81" s="74"/>
      <c r="P81" s="161">
        <f>P82</f>
        <v>0</v>
      </c>
      <c r="Q81" s="74"/>
      <c r="R81" s="161">
        <f>R82</f>
        <v>0</v>
      </c>
      <c r="S81" s="74"/>
      <c r="T81" s="162">
        <f>T82</f>
        <v>0</v>
      </c>
      <c r="U81" s="36"/>
      <c r="V81" s="36"/>
      <c r="W81" s="36"/>
      <c r="X81" s="36"/>
      <c r="Y81" s="36"/>
      <c r="Z81" s="36"/>
      <c r="AA81" s="36"/>
      <c r="AB81" s="36"/>
      <c r="AC81" s="36"/>
      <c r="AD81" s="36"/>
      <c r="AE81" s="36"/>
      <c r="AT81" s="19" t="s">
        <v>68</v>
      </c>
      <c r="AU81" s="19" t="s">
        <v>207</v>
      </c>
      <c r="BK81" s="163">
        <f>BK82</f>
        <v>0</v>
      </c>
    </row>
    <row r="82" spans="1:65" s="12" customFormat="1" ht="25.9" customHeight="1">
      <c r="B82" s="164"/>
      <c r="C82" s="165"/>
      <c r="D82" s="166" t="s">
        <v>68</v>
      </c>
      <c r="E82" s="167" t="s">
        <v>229</v>
      </c>
      <c r="F82" s="167" t="s">
        <v>230</v>
      </c>
      <c r="G82" s="165"/>
      <c r="H82" s="165"/>
      <c r="I82" s="168"/>
      <c r="J82" s="169">
        <f>BK82</f>
        <v>0</v>
      </c>
      <c r="K82" s="165"/>
      <c r="L82" s="170"/>
      <c r="M82" s="171"/>
      <c r="N82" s="172"/>
      <c r="O82" s="172"/>
      <c r="P82" s="173">
        <f>P83</f>
        <v>0</v>
      </c>
      <c r="Q82" s="172"/>
      <c r="R82" s="173">
        <f>R83</f>
        <v>0</v>
      </c>
      <c r="S82" s="172"/>
      <c r="T82" s="174">
        <f>T83</f>
        <v>0</v>
      </c>
      <c r="AR82" s="175" t="s">
        <v>76</v>
      </c>
      <c r="AT82" s="176" t="s">
        <v>68</v>
      </c>
      <c r="AU82" s="176" t="s">
        <v>69</v>
      </c>
      <c r="AY82" s="175" t="s">
        <v>231</v>
      </c>
      <c r="BK82" s="177">
        <f>BK83</f>
        <v>0</v>
      </c>
    </row>
    <row r="83" spans="1:65" s="12" customFormat="1" ht="22.9" customHeight="1">
      <c r="B83" s="164"/>
      <c r="C83" s="165"/>
      <c r="D83" s="166" t="s">
        <v>68</v>
      </c>
      <c r="E83" s="178" t="s">
        <v>3450</v>
      </c>
      <c r="F83" s="178" t="s">
        <v>3451</v>
      </c>
      <c r="G83" s="165"/>
      <c r="H83" s="165"/>
      <c r="I83" s="168"/>
      <c r="J83" s="179">
        <f>BK83</f>
        <v>0</v>
      </c>
      <c r="K83" s="165"/>
      <c r="L83" s="170"/>
      <c r="M83" s="171"/>
      <c r="N83" s="172"/>
      <c r="O83" s="172"/>
      <c r="P83" s="173">
        <f>P84</f>
        <v>0</v>
      </c>
      <c r="Q83" s="172"/>
      <c r="R83" s="173">
        <f>R84</f>
        <v>0</v>
      </c>
      <c r="S83" s="172"/>
      <c r="T83" s="174">
        <f>T84</f>
        <v>0</v>
      </c>
      <c r="AR83" s="175" t="s">
        <v>76</v>
      </c>
      <c r="AT83" s="176" t="s">
        <v>68</v>
      </c>
      <c r="AU83" s="176" t="s">
        <v>76</v>
      </c>
      <c r="AY83" s="175" t="s">
        <v>231</v>
      </c>
      <c r="BK83" s="177">
        <f>BK84</f>
        <v>0</v>
      </c>
    </row>
    <row r="84" spans="1:65" s="2" customFormat="1" ht="37.9" customHeight="1">
      <c r="A84" s="36"/>
      <c r="B84" s="37"/>
      <c r="C84" s="180" t="s">
        <v>76</v>
      </c>
      <c r="D84" s="180" t="s">
        <v>234</v>
      </c>
      <c r="E84" s="181" t="s">
        <v>3452</v>
      </c>
      <c r="F84" s="182" t="s">
        <v>3453</v>
      </c>
      <c r="G84" s="183" t="s">
        <v>237</v>
      </c>
      <c r="H84" s="184">
        <v>1</v>
      </c>
      <c r="I84" s="185"/>
      <c r="J84" s="186">
        <f>ROUND(I84*H84,2)</f>
        <v>0</v>
      </c>
      <c r="K84" s="182" t="s">
        <v>19</v>
      </c>
      <c r="L84" s="41"/>
      <c r="M84" s="261" t="s">
        <v>19</v>
      </c>
      <c r="N84" s="262" t="s">
        <v>40</v>
      </c>
      <c r="O84" s="259"/>
      <c r="P84" s="263">
        <f>O84*H84</f>
        <v>0</v>
      </c>
      <c r="Q84" s="263">
        <v>0</v>
      </c>
      <c r="R84" s="263">
        <f>Q84*H84</f>
        <v>0</v>
      </c>
      <c r="S84" s="263">
        <v>0</v>
      </c>
      <c r="T84" s="264">
        <f>S84*H84</f>
        <v>0</v>
      </c>
      <c r="U84" s="36"/>
      <c r="V84" s="36"/>
      <c r="W84" s="36"/>
      <c r="X84" s="36"/>
      <c r="Y84" s="36"/>
      <c r="Z84" s="36"/>
      <c r="AA84" s="36"/>
      <c r="AB84" s="36"/>
      <c r="AC84" s="36"/>
      <c r="AD84" s="36"/>
      <c r="AE84" s="36"/>
      <c r="AR84" s="191" t="s">
        <v>238</v>
      </c>
      <c r="AT84" s="191" t="s">
        <v>234</v>
      </c>
      <c r="AU84" s="191" t="s">
        <v>78</v>
      </c>
      <c r="AY84" s="19" t="s">
        <v>231</v>
      </c>
      <c r="BE84" s="192">
        <f>IF(N84="základní",J84,0)</f>
        <v>0</v>
      </c>
      <c r="BF84" s="192">
        <f>IF(N84="snížená",J84,0)</f>
        <v>0</v>
      </c>
      <c r="BG84" s="192">
        <f>IF(N84="zákl. přenesená",J84,0)</f>
        <v>0</v>
      </c>
      <c r="BH84" s="192">
        <f>IF(N84="sníž. přenesená",J84,0)</f>
        <v>0</v>
      </c>
      <c r="BI84" s="192">
        <f>IF(N84="nulová",J84,0)</f>
        <v>0</v>
      </c>
      <c r="BJ84" s="19" t="s">
        <v>76</v>
      </c>
      <c r="BK84" s="192">
        <f>ROUND(I84*H84,2)</f>
        <v>0</v>
      </c>
      <c r="BL84" s="19" t="s">
        <v>238</v>
      </c>
      <c r="BM84" s="191" t="s">
        <v>849</v>
      </c>
    </row>
    <row r="85" spans="1:65" s="2" customFormat="1" ht="6.95" customHeight="1">
      <c r="A85" s="36"/>
      <c r="B85" s="49"/>
      <c r="C85" s="50"/>
      <c r="D85" s="50"/>
      <c r="E85" s="50"/>
      <c r="F85" s="50"/>
      <c r="G85" s="50"/>
      <c r="H85" s="50"/>
      <c r="I85" s="50"/>
      <c r="J85" s="50"/>
      <c r="K85" s="50"/>
      <c r="L85" s="41"/>
      <c r="M85" s="36"/>
      <c r="O85" s="36"/>
      <c r="P85" s="36"/>
      <c r="Q85" s="36"/>
      <c r="R85" s="36"/>
      <c r="S85" s="36"/>
      <c r="T85" s="36"/>
      <c r="U85" s="36"/>
      <c r="V85" s="36"/>
      <c r="W85" s="36"/>
      <c r="X85" s="36"/>
      <c r="Y85" s="36"/>
      <c r="Z85" s="36"/>
      <c r="AA85" s="36"/>
      <c r="AB85" s="36"/>
      <c r="AC85" s="36"/>
      <c r="AD85" s="36"/>
      <c r="AE85" s="36"/>
    </row>
  </sheetData>
  <sheetProtection algorithmName="SHA-512" hashValue="ZZ3Wzh0dowQ4nYNa/+/99Rd+z9+zLX8jP2nt1bNcMpLHe/oY3pn29Bq6oKalZG6OrZWgxKh8tX7nlQ6sQ8XJqA==" saltValue="RQkDr1X7dWTxqgmMPkD8fO/tcfE/9/OauHT9+7qj9zdaGbdAzNolhC3Xue7n4r6Y0NzUyOvASx6Rdw9q2yfhmA==" spinCount="100000" sheet="1" objects="1" scenarios="1" formatColumns="0" formatRows="0" autoFilter="0"/>
  <autoFilter ref="C80:K8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150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3454</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3455</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ROUND(J102,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ROUND((SUM(BE102:BE497)),  2)</f>
        <v>0</v>
      </c>
      <c r="G35" s="36"/>
      <c r="H35" s="36"/>
      <c r="I35" s="126">
        <v>0.21</v>
      </c>
      <c r="J35" s="125">
        <f>ROUND(((SUM(BE102:BE497))*I35),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ROUND((SUM(BF102:BF497)),  2)</f>
        <v>0</v>
      </c>
      <c r="G36" s="36"/>
      <c r="H36" s="36"/>
      <c r="I36" s="126">
        <v>0.15</v>
      </c>
      <c r="J36" s="125">
        <f>ROUND(((SUM(BF102:BF497))*I36),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ROUND((SUM(BG102:BG497)),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ROUND((SUM(BH102:BH497)),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ROUND((SUM(BI102:BI497)),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3454</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10.1 - Strojovna fontány - nová</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J102</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J103</f>
        <v>0</v>
      </c>
      <c r="K64" s="143"/>
      <c r="L64" s="147"/>
    </row>
    <row r="65" spans="2:12" s="10" customFormat="1" ht="19.899999999999999" customHeight="1">
      <c r="B65" s="148"/>
      <c r="C65" s="99"/>
      <c r="D65" s="149" t="s">
        <v>210</v>
      </c>
      <c r="E65" s="150"/>
      <c r="F65" s="150"/>
      <c r="G65" s="150"/>
      <c r="H65" s="150"/>
      <c r="I65" s="150"/>
      <c r="J65" s="151">
        <f>J104</f>
        <v>0</v>
      </c>
      <c r="K65" s="99"/>
      <c r="L65" s="152"/>
    </row>
    <row r="66" spans="2:12" s="10" customFormat="1" ht="19.899999999999999" customHeight="1">
      <c r="B66" s="148"/>
      <c r="C66" s="99"/>
      <c r="D66" s="149" t="s">
        <v>580</v>
      </c>
      <c r="E66" s="150"/>
      <c r="F66" s="150"/>
      <c r="G66" s="150"/>
      <c r="H66" s="150"/>
      <c r="I66" s="150"/>
      <c r="J66" s="151">
        <f>J121</f>
        <v>0</v>
      </c>
      <c r="K66" s="99"/>
      <c r="L66" s="152"/>
    </row>
    <row r="67" spans="2:12" s="10" customFormat="1" ht="19.899999999999999" customHeight="1">
      <c r="B67" s="148"/>
      <c r="C67" s="99"/>
      <c r="D67" s="149" t="s">
        <v>1232</v>
      </c>
      <c r="E67" s="150"/>
      <c r="F67" s="150"/>
      <c r="G67" s="150"/>
      <c r="H67" s="150"/>
      <c r="I67" s="150"/>
      <c r="J67" s="151">
        <f>J172</f>
        <v>0</v>
      </c>
      <c r="K67" s="99"/>
      <c r="L67" s="152"/>
    </row>
    <row r="68" spans="2:12" s="10" customFormat="1" ht="19.899999999999999" customHeight="1">
      <c r="B68" s="148"/>
      <c r="C68" s="99"/>
      <c r="D68" s="149" t="s">
        <v>582</v>
      </c>
      <c r="E68" s="150"/>
      <c r="F68" s="150"/>
      <c r="G68" s="150"/>
      <c r="H68" s="150"/>
      <c r="I68" s="150"/>
      <c r="J68" s="151">
        <f>J220</f>
        <v>0</v>
      </c>
      <c r="K68" s="99"/>
      <c r="L68" s="152"/>
    </row>
    <row r="69" spans="2:12" s="10" customFormat="1" ht="19.899999999999999" customHeight="1">
      <c r="B69" s="148"/>
      <c r="C69" s="99"/>
      <c r="D69" s="149" t="s">
        <v>211</v>
      </c>
      <c r="E69" s="150"/>
      <c r="F69" s="150"/>
      <c r="G69" s="150"/>
      <c r="H69" s="150"/>
      <c r="I69" s="150"/>
      <c r="J69" s="151">
        <f>J263</f>
        <v>0</v>
      </c>
      <c r="K69" s="99"/>
      <c r="L69" s="152"/>
    </row>
    <row r="70" spans="2:12" s="10" customFormat="1" ht="19.899999999999999" customHeight="1">
      <c r="B70" s="148"/>
      <c r="C70" s="99"/>
      <c r="D70" s="149" t="s">
        <v>212</v>
      </c>
      <c r="E70" s="150"/>
      <c r="F70" s="150"/>
      <c r="G70" s="150"/>
      <c r="H70" s="150"/>
      <c r="I70" s="150"/>
      <c r="J70" s="151">
        <f>J268</f>
        <v>0</v>
      </c>
      <c r="K70" s="99"/>
      <c r="L70" s="152"/>
    </row>
    <row r="71" spans="2:12" s="10" customFormat="1" ht="19.899999999999999" customHeight="1">
      <c r="B71" s="148"/>
      <c r="C71" s="99"/>
      <c r="D71" s="149" t="s">
        <v>213</v>
      </c>
      <c r="E71" s="150"/>
      <c r="F71" s="150"/>
      <c r="G71" s="150"/>
      <c r="H71" s="150"/>
      <c r="I71" s="150"/>
      <c r="J71" s="151">
        <f>J317</f>
        <v>0</v>
      </c>
      <c r="K71" s="99"/>
      <c r="L71" s="152"/>
    </row>
    <row r="72" spans="2:12" s="10" customFormat="1" ht="19.899999999999999" customHeight="1">
      <c r="B72" s="148"/>
      <c r="C72" s="99"/>
      <c r="D72" s="149" t="s">
        <v>583</v>
      </c>
      <c r="E72" s="150"/>
      <c r="F72" s="150"/>
      <c r="G72" s="150"/>
      <c r="H72" s="150"/>
      <c r="I72" s="150"/>
      <c r="J72" s="151">
        <f>J327</f>
        <v>0</v>
      </c>
      <c r="K72" s="99"/>
      <c r="L72" s="152"/>
    </row>
    <row r="73" spans="2:12" s="9" customFormat="1" ht="24.95" customHeight="1">
      <c r="B73" s="142"/>
      <c r="C73" s="143"/>
      <c r="D73" s="144" t="s">
        <v>214</v>
      </c>
      <c r="E73" s="145"/>
      <c r="F73" s="145"/>
      <c r="G73" s="145"/>
      <c r="H73" s="145"/>
      <c r="I73" s="145"/>
      <c r="J73" s="146">
        <f>J330</f>
        <v>0</v>
      </c>
      <c r="K73" s="143"/>
      <c r="L73" s="147"/>
    </row>
    <row r="74" spans="2:12" s="10" customFormat="1" ht="19.899999999999999" customHeight="1">
      <c r="B74" s="148"/>
      <c r="C74" s="99"/>
      <c r="D74" s="149" t="s">
        <v>1068</v>
      </c>
      <c r="E74" s="150"/>
      <c r="F74" s="150"/>
      <c r="G74" s="150"/>
      <c r="H74" s="150"/>
      <c r="I74" s="150"/>
      <c r="J74" s="151">
        <f>J331</f>
        <v>0</v>
      </c>
      <c r="K74" s="99"/>
      <c r="L74" s="152"/>
    </row>
    <row r="75" spans="2:12" s="10" customFormat="1" ht="19.899999999999999" customHeight="1">
      <c r="B75" s="148"/>
      <c r="C75" s="99"/>
      <c r="D75" s="149" t="s">
        <v>3456</v>
      </c>
      <c r="E75" s="150"/>
      <c r="F75" s="150"/>
      <c r="G75" s="150"/>
      <c r="H75" s="150"/>
      <c r="I75" s="150"/>
      <c r="J75" s="151">
        <f>J445</f>
        <v>0</v>
      </c>
      <c r="K75" s="99"/>
      <c r="L75" s="152"/>
    </row>
    <row r="76" spans="2:12" s="10" customFormat="1" ht="19.899999999999999" customHeight="1">
      <c r="B76" s="148"/>
      <c r="C76" s="99"/>
      <c r="D76" s="149" t="s">
        <v>1236</v>
      </c>
      <c r="E76" s="150"/>
      <c r="F76" s="150"/>
      <c r="G76" s="150"/>
      <c r="H76" s="150"/>
      <c r="I76" s="150"/>
      <c r="J76" s="151">
        <f>J460</f>
        <v>0</v>
      </c>
      <c r="K76" s="99"/>
      <c r="L76" s="152"/>
    </row>
    <row r="77" spans="2:12" s="10" customFormat="1" ht="19.899999999999999" customHeight="1">
      <c r="B77" s="148"/>
      <c r="C77" s="99"/>
      <c r="D77" s="149" t="s">
        <v>1241</v>
      </c>
      <c r="E77" s="150"/>
      <c r="F77" s="150"/>
      <c r="G77" s="150"/>
      <c r="H77" s="150"/>
      <c r="I77" s="150"/>
      <c r="J77" s="151">
        <f>J475</f>
        <v>0</v>
      </c>
      <c r="K77" s="99"/>
      <c r="L77" s="152"/>
    </row>
    <row r="78" spans="2:12" s="10" customFormat="1" ht="19.899999999999999" customHeight="1">
      <c r="B78" s="148"/>
      <c r="C78" s="99"/>
      <c r="D78" s="149" t="s">
        <v>1069</v>
      </c>
      <c r="E78" s="150"/>
      <c r="F78" s="150"/>
      <c r="G78" s="150"/>
      <c r="H78" s="150"/>
      <c r="I78" s="150"/>
      <c r="J78" s="151">
        <f>J478</f>
        <v>0</v>
      </c>
      <c r="K78" s="99"/>
      <c r="L78" s="152"/>
    </row>
    <row r="79" spans="2:12" s="10" customFormat="1" ht="19.899999999999999" customHeight="1">
      <c r="B79" s="148"/>
      <c r="C79" s="99"/>
      <c r="D79" s="149" t="s">
        <v>1244</v>
      </c>
      <c r="E79" s="150"/>
      <c r="F79" s="150"/>
      <c r="G79" s="150"/>
      <c r="H79" s="150"/>
      <c r="I79" s="150"/>
      <c r="J79" s="151">
        <f>J485</f>
        <v>0</v>
      </c>
      <c r="K79" s="99"/>
      <c r="L79" s="152"/>
    </row>
    <row r="80" spans="2:12" s="10" customFormat="1" ht="19.899999999999999" customHeight="1">
      <c r="B80" s="148"/>
      <c r="C80" s="99"/>
      <c r="D80" s="149" t="s">
        <v>1247</v>
      </c>
      <c r="E80" s="150"/>
      <c r="F80" s="150"/>
      <c r="G80" s="150"/>
      <c r="H80" s="150"/>
      <c r="I80" s="150"/>
      <c r="J80" s="151">
        <f>J492</f>
        <v>0</v>
      </c>
      <c r="K80" s="99"/>
      <c r="L80" s="152"/>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216</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418" t="str">
        <f>E7</f>
        <v>Park na Moravském náměstí v Brně</v>
      </c>
      <c r="F90" s="419"/>
      <c r="G90" s="419"/>
      <c r="H90" s="419"/>
      <c r="I90" s="38"/>
      <c r="J90" s="38"/>
      <c r="K90" s="38"/>
      <c r="L90" s="115"/>
      <c r="S90" s="36"/>
      <c r="T90" s="36"/>
      <c r="U90" s="36"/>
      <c r="V90" s="36"/>
      <c r="W90" s="36"/>
      <c r="X90" s="36"/>
      <c r="Y90" s="36"/>
      <c r="Z90" s="36"/>
      <c r="AA90" s="36"/>
      <c r="AB90" s="36"/>
      <c r="AC90" s="36"/>
      <c r="AD90" s="36"/>
      <c r="AE90" s="36"/>
    </row>
    <row r="91" spans="1:31" s="1" customFormat="1" ht="12" customHeight="1">
      <c r="B91" s="23"/>
      <c r="C91" s="31" t="s">
        <v>200</v>
      </c>
      <c r="D91" s="24"/>
      <c r="E91" s="24"/>
      <c r="F91" s="24"/>
      <c r="G91" s="24"/>
      <c r="H91" s="24"/>
      <c r="I91" s="24"/>
      <c r="J91" s="24"/>
      <c r="K91" s="24"/>
      <c r="L91" s="22"/>
    </row>
    <row r="92" spans="1:31" s="2" customFormat="1" ht="16.5" customHeight="1">
      <c r="A92" s="36"/>
      <c r="B92" s="37"/>
      <c r="C92" s="38"/>
      <c r="D92" s="38"/>
      <c r="E92" s="418" t="s">
        <v>3454</v>
      </c>
      <c r="F92" s="420"/>
      <c r="G92" s="420"/>
      <c r="H92" s="420"/>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202</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92" t="str">
        <f>E11</f>
        <v>10.1 - Strojovna fontány - nová</v>
      </c>
      <c r="F94" s="420"/>
      <c r="G94" s="420"/>
      <c r="H94" s="420"/>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 xml:space="preserve"> </v>
      </c>
      <c r="G96" s="38"/>
      <c r="H96" s="38"/>
      <c r="I96" s="31" t="s">
        <v>23</v>
      </c>
      <c r="J96" s="61" t="str">
        <f>IF(J14="","",J14)</f>
        <v>28. 5. 2021</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5.2" customHeight="1">
      <c r="A98" s="36"/>
      <c r="B98" s="37"/>
      <c r="C98" s="31" t="s">
        <v>25</v>
      </c>
      <c r="D98" s="38"/>
      <c r="E98" s="38"/>
      <c r="F98" s="29" t="str">
        <f>E17</f>
        <v xml:space="preserve"> </v>
      </c>
      <c r="G98" s="38"/>
      <c r="H98" s="38"/>
      <c r="I98" s="31" t="s">
        <v>30</v>
      </c>
      <c r="J98" s="34" t="str">
        <f>E23</f>
        <v xml:space="preserve"> </v>
      </c>
      <c r="K98" s="38"/>
      <c r="L98" s="115"/>
      <c r="S98" s="36"/>
      <c r="T98" s="36"/>
      <c r="U98" s="36"/>
      <c r="V98" s="36"/>
      <c r="W98" s="36"/>
      <c r="X98" s="36"/>
      <c r="Y98" s="36"/>
      <c r="Z98" s="36"/>
      <c r="AA98" s="36"/>
      <c r="AB98" s="36"/>
      <c r="AC98" s="36"/>
      <c r="AD98" s="36"/>
      <c r="AE98" s="36"/>
    </row>
    <row r="99" spans="1:65" s="2" customFormat="1" ht="15.2" customHeight="1">
      <c r="A99" s="36"/>
      <c r="B99" s="37"/>
      <c r="C99" s="31" t="s">
        <v>28</v>
      </c>
      <c r="D99" s="38"/>
      <c r="E99" s="38"/>
      <c r="F99" s="29" t="str">
        <f>IF(E20="","",E20)</f>
        <v>Vyplň údaj</v>
      </c>
      <c r="G99" s="38"/>
      <c r="H99" s="38"/>
      <c r="I99" s="31" t="s">
        <v>32</v>
      </c>
      <c r="J99" s="34" t="str">
        <f>E26</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217</v>
      </c>
      <c r="D101" s="156" t="s">
        <v>54</v>
      </c>
      <c r="E101" s="156" t="s">
        <v>50</v>
      </c>
      <c r="F101" s="156" t="s">
        <v>51</v>
      </c>
      <c r="G101" s="156" t="s">
        <v>218</v>
      </c>
      <c r="H101" s="156" t="s">
        <v>219</v>
      </c>
      <c r="I101" s="156" t="s">
        <v>220</v>
      </c>
      <c r="J101" s="156" t="s">
        <v>206</v>
      </c>
      <c r="K101" s="157" t="s">
        <v>221</v>
      </c>
      <c r="L101" s="158"/>
      <c r="M101" s="70" t="s">
        <v>19</v>
      </c>
      <c r="N101" s="71" t="s">
        <v>39</v>
      </c>
      <c r="O101" s="71" t="s">
        <v>222</v>
      </c>
      <c r="P101" s="71" t="s">
        <v>223</v>
      </c>
      <c r="Q101" s="71" t="s">
        <v>224</v>
      </c>
      <c r="R101" s="71" t="s">
        <v>225</v>
      </c>
      <c r="S101" s="71" t="s">
        <v>226</v>
      </c>
      <c r="T101" s="72" t="s">
        <v>227</v>
      </c>
      <c r="U101" s="153"/>
      <c r="V101" s="153"/>
      <c r="W101" s="153"/>
      <c r="X101" s="153"/>
      <c r="Y101" s="153"/>
      <c r="Z101" s="153"/>
      <c r="AA101" s="153"/>
      <c r="AB101" s="153"/>
      <c r="AC101" s="153"/>
      <c r="AD101" s="153"/>
      <c r="AE101" s="153"/>
    </row>
    <row r="102" spans="1:65" s="2" customFormat="1" ht="22.9" customHeight="1">
      <c r="A102" s="36"/>
      <c r="B102" s="37"/>
      <c r="C102" s="77" t="s">
        <v>228</v>
      </c>
      <c r="D102" s="38"/>
      <c r="E102" s="38"/>
      <c r="F102" s="38"/>
      <c r="G102" s="38"/>
      <c r="H102" s="38"/>
      <c r="I102" s="38"/>
      <c r="J102" s="159">
        <f>BK102</f>
        <v>0</v>
      </c>
      <c r="K102" s="38"/>
      <c r="L102" s="41"/>
      <c r="M102" s="73"/>
      <c r="N102" s="160"/>
      <c r="O102" s="74"/>
      <c r="P102" s="161">
        <f>P103+P330</f>
        <v>0</v>
      </c>
      <c r="Q102" s="74"/>
      <c r="R102" s="161">
        <f>R103+R330</f>
        <v>156.3742847</v>
      </c>
      <c r="S102" s="74"/>
      <c r="T102" s="162">
        <f>T103+T330</f>
        <v>0.746</v>
      </c>
      <c r="U102" s="36"/>
      <c r="V102" s="36"/>
      <c r="W102" s="36"/>
      <c r="X102" s="36"/>
      <c r="Y102" s="36"/>
      <c r="Z102" s="36"/>
      <c r="AA102" s="36"/>
      <c r="AB102" s="36"/>
      <c r="AC102" s="36"/>
      <c r="AD102" s="36"/>
      <c r="AE102" s="36"/>
      <c r="AT102" s="19" t="s">
        <v>68</v>
      </c>
      <c r="AU102" s="19" t="s">
        <v>207</v>
      </c>
      <c r="BK102" s="163">
        <f>BK103+BK330</f>
        <v>0</v>
      </c>
    </row>
    <row r="103" spans="1:65" s="12" customFormat="1" ht="25.9" customHeight="1">
      <c r="B103" s="164"/>
      <c r="C103" s="165"/>
      <c r="D103" s="166" t="s">
        <v>68</v>
      </c>
      <c r="E103" s="167" t="s">
        <v>229</v>
      </c>
      <c r="F103" s="167" t="s">
        <v>230</v>
      </c>
      <c r="G103" s="165"/>
      <c r="H103" s="165"/>
      <c r="I103" s="168"/>
      <c r="J103" s="169">
        <f>BK103</f>
        <v>0</v>
      </c>
      <c r="K103" s="165"/>
      <c r="L103" s="170"/>
      <c r="M103" s="171"/>
      <c r="N103" s="172"/>
      <c r="O103" s="172"/>
      <c r="P103" s="173">
        <f>P104+P121+P172+P220+P263+P268+P317+P327</f>
        <v>0</v>
      </c>
      <c r="Q103" s="172"/>
      <c r="R103" s="173">
        <f>R104+R121+R172+R220+R263+R268+R317+R327</f>
        <v>144.24939008999999</v>
      </c>
      <c r="S103" s="172"/>
      <c r="T103" s="174">
        <f>T104+T121+T172+T220+T263+T268+T317+T327</f>
        <v>0.746</v>
      </c>
      <c r="AR103" s="175" t="s">
        <v>76</v>
      </c>
      <c r="AT103" s="176" t="s">
        <v>68</v>
      </c>
      <c r="AU103" s="176" t="s">
        <v>69</v>
      </c>
      <c r="AY103" s="175" t="s">
        <v>231</v>
      </c>
      <c r="BK103" s="177">
        <f>BK104+BK121+BK172+BK220+BK263+BK268+BK317+BK327</f>
        <v>0</v>
      </c>
    </row>
    <row r="104" spans="1:65" s="12" customFormat="1" ht="22.9" customHeight="1">
      <c r="B104" s="164"/>
      <c r="C104" s="165"/>
      <c r="D104" s="166" t="s">
        <v>68</v>
      </c>
      <c r="E104" s="178" t="s">
        <v>76</v>
      </c>
      <c r="F104" s="178" t="s">
        <v>240</v>
      </c>
      <c r="G104" s="165"/>
      <c r="H104" s="165"/>
      <c r="I104" s="168"/>
      <c r="J104" s="179">
        <f>BK104</f>
        <v>0</v>
      </c>
      <c r="K104" s="165"/>
      <c r="L104" s="170"/>
      <c r="M104" s="171"/>
      <c r="N104" s="172"/>
      <c r="O104" s="172"/>
      <c r="P104" s="173">
        <f>SUM(P105:P120)</f>
        <v>0</v>
      </c>
      <c r="Q104" s="172"/>
      <c r="R104" s="173">
        <f>SUM(R105:R120)</f>
        <v>0</v>
      </c>
      <c r="S104" s="172"/>
      <c r="T104" s="174">
        <f>SUM(T105:T120)</f>
        <v>0</v>
      </c>
      <c r="AR104" s="175" t="s">
        <v>76</v>
      </c>
      <c r="AT104" s="176" t="s">
        <v>68</v>
      </c>
      <c r="AU104" s="176" t="s">
        <v>76</v>
      </c>
      <c r="AY104" s="175" t="s">
        <v>231</v>
      </c>
      <c r="BK104" s="177">
        <f>SUM(BK105:BK120)</f>
        <v>0</v>
      </c>
    </row>
    <row r="105" spans="1:65" s="2" customFormat="1" ht="62.65" customHeight="1">
      <c r="A105" s="36"/>
      <c r="B105" s="37"/>
      <c r="C105" s="180" t="s">
        <v>76</v>
      </c>
      <c r="D105" s="180" t="s">
        <v>234</v>
      </c>
      <c r="E105" s="181" t="s">
        <v>3457</v>
      </c>
      <c r="F105" s="182" t="s">
        <v>3458</v>
      </c>
      <c r="G105" s="183" t="s">
        <v>356</v>
      </c>
      <c r="H105" s="184">
        <v>242.34800000000001</v>
      </c>
      <c r="I105" s="185"/>
      <c r="J105" s="186">
        <f>ROUND(I105*H105,2)</f>
        <v>0</v>
      </c>
      <c r="K105" s="182" t="s">
        <v>244</v>
      </c>
      <c r="L105" s="41"/>
      <c r="M105" s="187" t="s">
        <v>19</v>
      </c>
      <c r="N105" s="188" t="s">
        <v>40</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238</v>
      </c>
      <c r="AT105" s="191" t="s">
        <v>234</v>
      </c>
      <c r="AU105" s="191" t="s">
        <v>78</v>
      </c>
      <c r="AY105" s="19" t="s">
        <v>231</v>
      </c>
      <c r="BE105" s="192">
        <f>IF(N105="základní",J105,0)</f>
        <v>0</v>
      </c>
      <c r="BF105" s="192">
        <f>IF(N105="snížená",J105,0)</f>
        <v>0</v>
      </c>
      <c r="BG105" s="192">
        <f>IF(N105="zákl. přenesená",J105,0)</f>
        <v>0</v>
      </c>
      <c r="BH105" s="192">
        <f>IF(N105="sníž. přenesená",J105,0)</f>
        <v>0</v>
      </c>
      <c r="BI105" s="192">
        <f>IF(N105="nulová",J105,0)</f>
        <v>0</v>
      </c>
      <c r="BJ105" s="19" t="s">
        <v>76</v>
      </c>
      <c r="BK105" s="192">
        <f>ROUND(I105*H105,2)</f>
        <v>0</v>
      </c>
      <c r="BL105" s="19" t="s">
        <v>238</v>
      </c>
      <c r="BM105" s="191" t="s">
        <v>3459</v>
      </c>
    </row>
    <row r="106" spans="1:65" s="2" customFormat="1" ht="78">
      <c r="A106" s="36"/>
      <c r="B106" s="37"/>
      <c r="C106" s="38"/>
      <c r="D106" s="193" t="s">
        <v>246</v>
      </c>
      <c r="E106" s="38"/>
      <c r="F106" s="194" t="s">
        <v>530</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246</v>
      </c>
      <c r="AU106" s="19" t="s">
        <v>78</v>
      </c>
    </row>
    <row r="107" spans="1:65" s="13" customFormat="1" ht="11.25">
      <c r="B107" s="198"/>
      <c r="C107" s="199"/>
      <c r="D107" s="193" t="s">
        <v>248</v>
      </c>
      <c r="E107" s="200" t="s">
        <v>19</v>
      </c>
      <c r="F107" s="201" t="s">
        <v>3460</v>
      </c>
      <c r="G107" s="199"/>
      <c r="H107" s="200" t="s">
        <v>19</v>
      </c>
      <c r="I107" s="202"/>
      <c r="J107" s="199"/>
      <c r="K107" s="199"/>
      <c r="L107" s="203"/>
      <c r="M107" s="204"/>
      <c r="N107" s="205"/>
      <c r="O107" s="205"/>
      <c r="P107" s="205"/>
      <c r="Q107" s="205"/>
      <c r="R107" s="205"/>
      <c r="S107" s="205"/>
      <c r="T107" s="206"/>
      <c r="AT107" s="207" t="s">
        <v>248</v>
      </c>
      <c r="AU107" s="207" t="s">
        <v>78</v>
      </c>
      <c r="AV107" s="13" t="s">
        <v>76</v>
      </c>
      <c r="AW107" s="13" t="s">
        <v>31</v>
      </c>
      <c r="AX107" s="13" t="s">
        <v>69</v>
      </c>
      <c r="AY107" s="207" t="s">
        <v>231</v>
      </c>
    </row>
    <row r="108" spans="1:65" s="14" customFormat="1" ht="11.25">
      <c r="B108" s="208"/>
      <c r="C108" s="209"/>
      <c r="D108" s="193" t="s">
        <v>248</v>
      </c>
      <c r="E108" s="210" t="s">
        <v>19</v>
      </c>
      <c r="F108" s="211" t="s">
        <v>3461</v>
      </c>
      <c r="G108" s="209"/>
      <c r="H108" s="212">
        <v>242.34800000000001</v>
      </c>
      <c r="I108" s="213"/>
      <c r="J108" s="209"/>
      <c r="K108" s="209"/>
      <c r="L108" s="214"/>
      <c r="M108" s="215"/>
      <c r="N108" s="216"/>
      <c r="O108" s="216"/>
      <c r="P108" s="216"/>
      <c r="Q108" s="216"/>
      <c r="R108" s="216"/>
      <c r="S108" s="216"/>
      <c r="T108" s="217"/>
      <c r="AT108" s="218" t="s">
        <v>248</v>
      </c>
      <c r="AU108" s="218" t="s">
        <v>78</v>
      </c>
      <c r="AV108" s="14" t="s">
        <v>78</v>
      </c>
      <c r="AW108" s="14" t="s">
        <v>31</v>
      </c>
      <c r="AX108" s="14" t="s">
        <v>69</v>
      </c>
      <c r="AY108" s="218" t="s">
        <v>231</v>
      </c>
    </row>
    <row r="109" spans="1:65" s="15" customFormat="1" ht="11.25">
      <c r="B109" s="219"/>
      <c r="C109" s="220"/>
      <c r="D109" s="193" t="s">
        <v>248</v>
      </c>
      <c r="E109" s="221" t="s">
        <v>19</v>
      </c>
      <c r="F109" s="222" t="s">
        <v>260</v>
      </c>
      <c r="G109" s="220"/>
      <c r="H109" s="223">
        <v>242.34800000000001</v>
      </c>
      <c r="I109" s="224"/>
      <c r="J109" s="220"/>
      <c r="K109" s="220"/>
      <c r="L109" s="225"/>
      <c r="M109" s="226"/>
      <c r="N109" s="227"/>
      <c r="O109" s="227"/>
      <c r="P109" s="227"/>
      <c r="Q109" s="227"/>
      <c r="R109" s="227"/>
      <c r="S109" s="227"/>
      <c r="T109" s="228"/>
      <c r="AT109" s="229" t="s">
        <v>248</v>
      </c>
      <c r="AU109" s="229" t="s">
        <v>78</v>
      </c>
      <c r="AV109" s="15" t="s">
        <v>238</v>
      </c>
      <c r="AW109" s="15" t="s">
        <v>31</v>
      </c>
      <c r="AX109" s="15" t="s">
        <v>76</v>
      </c>
      <c r="AY109" s="229" t="s">
        <v>231</v>
      </c>
    </row>
    <row r="110" spans="1:65" s="2" customFormat="1" ht="44.25" customHeight="1">
      <c r="A110" s="36"/>
      <c r="B110" s="37"/>
      <c r="C110" s="180" t="s">
        <v>78</v>
      </c>
      <c r="D110" s="180" t="s">
        <v>234</v>
      </c>
      <c r="E110" s="181" t="s">
        <v>552</v>
      </c>
      <c r="F110" s="182" t="s">
        <v>553</v>
      </c>
      <c r="G110" s="183" t="s">
        <v>356</v>
      </c>
      <c r="H110" s="184">
        <v>242.34800000000001</v>
      </c>
      <c r="I110" s="185"/>
      <c r="J110" s="186">
        <f>ROUND(I110*H110,2)</f>
        <v>0</v>
      </c>
      <c r="K110" s="182" t="s">
        <v>244</v>
      </c>
      <c r="L110" s="41"/>
      <c r="M110" s="187" t="s">
        <v>19</v>
      </c>
      <c r="N110" s="188" t="s">
        <v>40</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238</v>
      </c>
      <c r="AT110" s="191" t="s">
        <v>234</v>
      </c>
      <c r="AU110" s="191" t="s">
        <v>78</v>
      </c>
      <c r="AY110" s="19" t="s">
        <v>231</v>
      </c>
      <c r="BE110" s="192">
        <f>IF(N110="základní",J110,0)</f>
        <v>0</v>
      </c>
      <c r="BF110" s="192">
        <f>IF(N110="snížená",J110,0)</f>
        <v>0</v>
      </c>
      <c r="BG110" s="192">
        <f>IF(N110="zákl. přenesená",J110,0)</f>
        <v>0</v>
      </c>
      <c r="BH110" s="192">
        <f>IF(N110="sníž. přenesená",J110,0)</f>
        <v>0</v>
      </c>
      <c r="BI110" s="192">
        <f>IF(N110="nulová",J110,0)</f>
        <v>0</v>
      </c>
      <c r="BJ110" s="19" t="s">
        <v>76</v>
      </c>
      <c r="BK110" s="192">
        <f>ROUND(I110*H110,2)</f>
        <v>0</v>
      </c>
      <c r="BL110" s="19" t="s">
        <v>238</v>
      </c>
      <c r="BM110" s="191" t="s">
        <v>3462</v>
      </c>
    </row>
    <row r="111" spans="1:65" s="2" customFormat="1" ht="136.5">
      <c r="A111" s="36"/>
      <c r="B111" s="37"/>
      <c r="C111" s="38"/>
      <c r="D111" s="193" t="s">
        <v>246</v>
      </c>
      <c r="E111" s="38"/>
      <c r="F111" s="194" t="s">
        <v>555</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246</v>
      </c>
      <c r="AU111" s="19" t="s">
        <v>78</v>
      </c>
    </row>
    <row r="112" spans="1:65" s="13" customFormat="1" ht="11.25">
      <c r="B112" s="198"/>
      <c r="C112" s="199"/>
      <c r="D112" s="193" t="s">
        <v>248</v>
      </c>
      <c r="E112" s="200" t="s">
        <v>19</v>
      </c>
      <c r="F112" s="201" t="s">
        <v>3460</v>
      </c>
      <c r="G112" s="199"/>
      <c r="H112" s="200" t="s">
        <v>19</v>
      </c>
      <c r="I112" s="202"/>
      <c r="J112" s="199"/>
      <c r="K112" s="199"/>
      <c r="L112" s="203"/>
      <c r="M112" s="204"/>
      <c r="N112" s="205"/>
      <c r="O112" s="205"/>
      <c r="P112" s="205"/>
      <c r="Q112" s="205"/>
      <c r="R112" s="205"/>
      <c r="S112" s="205"/>
      <c r="T112" s="206"/>
      <c r="AT112" s="207" t="s">
        <v>248</v>
      </c>
      <c r="AU112" s="207" t="s">
        <v>78</v>
      </c>
      <c r="AV112" s="13" t="s">
        <v>76</v>
      </c>
      <c r="AW112" s="13" t="s">
        <v>31</v>
      </c>
      <c r="AX112" s="13" t="s">
        <v>69</v>
      </c>
      <c r="AY112" s="207" t="s">
        <v>231</v>
      </c>
    </row>
    <row r="113" spans="1:65" s="14" customFormat="1" ht="11.25">
      <c r="B113" s="208"/>
      <c r="C113" s="209"/>
      <c r="D113" s="193" t="s">
        <v>248</v>
      </c>
      <c r="E113" s="210" t="s">
        <v>19</v>
      </c>
      <c r="F113" s="211" t="s">
        <v>3461</v>
      </c>
      <c r="G113" s="209"/>
      <c r="H113" s="212">
        <v>242.34800000000001</v>
      </c>
      <c r="I113" s="213"/>
      <c r="J113" s="209"/>
      <c r="K113" s="209"/>
      <c r="L113" s="214"/>
      <c r="M113" s="215"/>
      <c r="N113" s="216"/>
      <c r="O113" s="216"/>
      <c r="P113" s="216"/>
      <c r="Q113" s="216"/>
      <c r="R113" s="216"/>
      <c r="S113" s="216"/>
      <c r="T113" s="217"/>
      <c r="AT113" s="218" t="s">
        <v>248</v>
      </c>
      <c r="AU113" s="218" t="s">
        <v>78</v>
      </c>
      <c r="AV113" s="14" t="s">
        <v>78</v>
      </c>
      <c r="AW113" s="14" t="s">
        <v>31</v>
      </c>
      <c r="AX113" s="14" t="s">
        <v>76</v>
      </c>
      <c r="AY113" s="218" t="s">
        <v>231</v>
      </c>
    </row>
    <row r="114" spans="1:65" s="2" customFormat="1" ht="44.25" customHeight="1">
      <c r="A114" s="36"/>
      <c r="B114" s="37"/>
      <c r="C114" s="180" t="s">
        <v>119</v>
      </c>
      <c r="D114" s="180" t="s">
        <v>234</v>
      </c>
      <c r="E114" s="181" t="s">
        <v>1294</v>
      </c>
      <c r="F114" s="182" t="s">
        <v>1295</v>
      </c>
      <c r="G114" s="183" t="s">
        <v>356</v>
      </c>
      <c r="H114" s="184">
        <v>242.34800000000001</v>
      </c>
      <c r="I114" s="185"/>
      <c r="J114" s="186">
        <f>ROUND(I114*H114,2)</f>
        <v>0</v>
      </c>
      <c r="K114" s="182" t="s">
        <v>244</v>
      </c>
      <c r="L114" s="41"/>
      <c r="M114" s="187" t="s">
        <v>19</v>
      </c>
      <c r="N114" s="188" t="s">
        <v>40</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238</v>
      </c>
      <c r="AT114" s="191" t="s">
        <v>234</v>
      </c>
      <c r="AU114" s="191" t="s">
        <v>78</v>
      </c>
      <c r="AY114" s="19" t="s">
        <v>231</v>
      </c>
      <c r="BE114" s="192">
        <f>IF(N114="základní",J114,0)</f>
        <v>0</v>
      </c>
      <c r="BF114" s="192">
        <f>IF(N114="snížená",J114,0)</f>
        <v>0</v>
      </c>
      <c r="BG114" s="192">
        <f>IF(N114="zákl. přenesená",J114,0)</f>
        <v>0</v>
      </c>
      <c r="BH114" s="192">
        <f>IF(N114="sníž. přenesená",J114,0)</f>
        <v>0</v>
      </c>
      <c r="BI114" s="192">
        <f>IF(N114="nulová",J114,0)</f>
        <v>0</v>
      </c>
      <c r="BJ114" s="19" t="s">
        <v>76</v>
      </c>
      <c r="BK114" s="192">
        <f>ROUND(I114*H114,2)</f>
        <v>0</v>
      </c>
      <c r="BL114" s="19" t="s">
        <v>238</v>
      </c>
      <c r="BM114" s="191" t="s">
        <v>3463</v>
      </c>
    </row>
    <row r="115" spans="1:65" s="2" customFormat="1" ht="234">
      <c r="A115" s="36"/>
      <c r="B115" s="37"/>
      <c r="C115" s="38"/>
      <c r="D115" s="193" t="s">
        <v>246</v>
      </c>
      <c r="E115" s="38"/>
      <c r="F115" s="194" t="s">
        <v>1297</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246</v>
      </c>
      <c r="AU115" s="19" t="s">
        <v>78</v>
      </c>
    </row>
    <row r="116" spans="1:65" s="14" customFormat="1" ht="22.5">
      <c r="B116" s="208"/>
      <c r="C116" s="209"/>
      <c r="D116" s="193" t="s">
        <v>248</v>
      </c>
      <c r="E116" s="210" t="s">
        <v>19</v>
      </c>
      <c r="F116" s="211" t="s">
        <v>3464</v>
      </c>
      <c r="G116" s="209"/>
      <c r="H116" s="212">
        <v>242.34800000000001</v>
      </c>
      <c r="I116" s="213"/>
      <c r="J116" s="209"/>
      <c r="K116" s="209"/>
      <c r="L116" s="214"/>
      <c r="M116" s="215"/>
      <c r="N116" s="216"/>
      <c r="O116" s="216"/>
      <c r="P116" s="216"/>
      <c r="Q116" s="216"/>
      <c r="R116" s="216"/>
      <c r="S116" s="216"/>
      <c r="T116" s="217"/>
      <c r="AT116" s="218" t="s">
        <v>248</v>
      </c>
      <c r="AU116" s="218" t="s">
        <v>78</v>
      </c>
      <c r="AV116" s="14" t="s">
        <v>78</v>
      </c>
      <c r="AW116" s="14" t="s">
        <v>31</v>
      </c>
      <c r="AX116" s="14" t="s">
        <v>69</v>
      </c>
      <c r="AY116" s="218" t="s">
        <v>231</v>
      </c>
    </row>
    <row r="117" spans="1:65" s="15" customFormat="1" ht="11.25">
      <c r="B117" s="219"/>
      <c r="C117" s="220"/>
      <c r="D117" s="193" t="s">
        <v>248</v>
      </c>
      <c r="E117" s="221" t="s">
        <v>19</v>
      </c>
      <c r="F117" s="222" t="s">
        <v>260</v>
      </c>
      <c r="G117" s="220"/>
      <c r="H117" s="223">
        <v>242.34800000000001</v>
      </c>
      <c r="I117" s="224"/>
      <c r="J117" s="220"/>
      <c r="K117" s="220"/>
      <c r="L117" s="225"/>
      <c r="M117" s="226"/>
      <c r="N117" s="227"/>
      <c r="O117" s="227"/>
      <c r="P117" s="227"/>
      <c r="Q117" s="227"/>
      <c r="R117" s="227"/>
      <c r="S117" s="227"/>
      <c r="T117" s="228"/>
      <c r="AT117" s="229" t="s">
        <v>248</v>
      </c>
      <c r="AU117" s="229" t="s">
        <v>78</v>
      </c>
      <c r="AV117" s="15" t="s">
        <v>238</v>
      </c>
      <c r="AW117" s="15" t="s">
        <v>31</v>
      </c>
      <c r="AX117" s="15" t="s">
        <v>76</v>
      </c>
      <c r="AY117" s="229" t="s">
        <v>231</v>
      </c>
    </row>
    <row r="118" spans="1:65" s="2" customFormat="1" ht="33" customHeight="1">
      <c r="A118" s="36"/>
      <c r="B118" s="37"/>
      <c r="C118" s="180" t="s">
        <v>238</v>
      </c>
      <c r="D118" s="180" t="s">
        <v>234</v>
      </c>
      <c r="E118" s="181" t="s">
        <v>691</v>
      </c>
      <c r="F118" s="182" t="s">
        <v>692</v>
      </c>
      <c r="G118" s="183" t="s">
        <v>243</v>
      </c>
      <c r="H118" s="184">
        <v>40.32</v>
      </c>
      <c r="I118" s="185"/>
      <c r="J118" s="186">
        <f>ROUND(I118*H118,2)</f>
        <v>0</v>
      </c>
      <c r="K118" s="182" t="s">
        <v>244</v>
      </c>
      <c r="L118" s="41"/>
      <c r="M118" s="187" t="s">
        <v>19</v>
      </c>
      <c r="N118" s="188" t="s">
        <v>40</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238</v>
      </c>
      <c r="AT118" s="191" t="s">
        <v>234</v>
      </c>
      <c r="AU118" s="191" t="s">
        <v>78</v>
      </c>
      <c r="AY118" s="19" t="s">
        <v>231</v>
      </c>
      <c r="BE118" s="192">
        <f>IF(N118="základní",J118,0)</f>
        <v>0</v>
      </c>
      <c r="BF118" s="192">
        <f>IF(N118="snížená",J118,0)</f>
        <v>0</v>
      </c>
      <c r="BG118" s="192">
        <f>IF(N118="zákl. přenesená",J118,0)</f>
        <v>0</v>
      </c>
      <c r="BH118" s="192">
        <f>IF(N118="sníž. přenesená",J118,0)</f>
        <v>0</v>
      </c>
      <c r="BI118" s="192">
        <f>IF(N118="nulová",J118,0)</f>
        <v>0</v>
      </c>
      <c r="BJ118" s="19" t="s">
        <v>76</v>
      </c>
      <c r="BK118" s="192">
        <f>ROUND(I118*H118,2)</f>
        <v>0</v>
      </c>
      <c r="BL118" s="19" t="s">
        <v>238</v>
      </c>
      <c r="BM118" s="191" t="s">
        <v>3465</v>
      </c>
    </row>
    <row r="119" spans="1:65" s="2" customFormat="1" ht="136.5">
      <c r="A119" s="36"/>
      <c r="B119" s="37"/>
      <c r="C119" s="38"/>
      <c r="D119" s="193" t="s">
        <v>246</v>
      </c>
      <c r="E119" s="38"/>
      <c r="F119" s="194" t="s">
        <v>694</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246</v>
      </c>
      <c r="AU119" s="19" t="s">
        <v>78</v>
      </c>
    </row>
    <row r="120" spans="1:65" s="14" customFormat="1" ht="11.25">
      <c r="B120" s="208"/>
      <c r="C120" s="209"/>
      <c r="D120" s="193" t="s">
        <v>248</v>
      </c>
      <c r="E120" s="210" t="s">
        <v>19</v>
      </c>
      <c r="F120" s="211" t="s">
        <v>3466</v>
      </c>
      <c r="G120" s="209"/>
      <c r="H120" s="212">
        <v>40.32</v>
      </c>
      <c r="I120" s="213"/>
      <c r="J120" s="209"/>
      <c r="K120" s="209"/>
      <c r="L120" s="214"/>
      <c r="M120" s="215"/>
      <c r="N120" s="216"/>
      <c r="O120" s="216"/>
      <c r="P120" s="216"/>
      <c r="Q120" s="216"/>
      <c r="R120" s="216"/>
      <c r="S120" s="216"/>
      <c r="T120" s="217"/>
      <c r="AT120" s="218" t="s">
        <v>248</v>
      </c>
      <c r="AU120" s="218" t="s">
        <v>78</v>
      </c>
      <c r="AV120" s="14" t="s">
        <v>78</v>
      </c>
      <c r="AW120" s="14" t="s">
        <v>31</v>
      </c>
      <c r="AX120" s="14" t="s">
        <v>76</v>
      </c>
      <c r="AY120" s="218" t="s">
        <v>231</v>
      </c>
    </row>
    <row r="121" spans="1:65" s="12" customFormat="1" ht="22.9" customHeight="1">
      <c r="B121" s="164"/>
      <c r="C121" s="165"/>
      <c r="D121" s="166" t="s">
        <v>68</v>
      </c>
      <c r="E121" s="178" t="s">
        <v>78</v>
      </c>
      <c r="F121" s="178" t="s">
        <v>712</v>
      </c>
      <c r="G121" s="165"/>
      <c r="H121" s="165"/>
      <c r="I121" s="168"/>
      <c r="J121" s="179">
        <f>BK121</f>
        <v>0</v>
      </c>
      <c r="K121" s="165"/>
      <c r="L121" s="170"/>
      <c r="M121" s="171"/>
      <c r="N121" s="172"/>
      <c r="O121" s="172"/>
      <c r="P121" s="173">
        <f>SUM(P122:P171)</f>
        <v>0</v>
      </c>
      <c r="Q121" s="172"/>
      <c r="R121" s="173">
        <f>SUM(R122:R171)</f>
        <v>97.795835519999997</v>
      </c>
      <c r="S121" s="172"/>
      <c r="T121" s="174">
        <f>SUM(T122:T171)</f>
        <v>0</v>
      </c>
      <c r="AR121" s="175" t="s">
        <v>76</v>
      </c>
      <c r="AT121" s="176" t="s">
        <v>68</v>
      </c>
      <c r="AU121" s="176" t="s">
        <v>76</v>
      </c>
      <c r="AY121" s="175" t="s">
        <v>231</v>
      </c>
      <c r="BK121" s="177">
        <f>SUM(BK122:BK171)</f>
        <v>0</v>
      </c>
    </row>
    <row r="122" spans="1:65" s="2" customFormat="1" ht="37.9" customHeight="1">
      <c r="A122" s="36"/>
      <c r="B122" s="37"/>
      <c r="C122" s="180" t="s">
        <v>269</v>
      </c>
      <c r="D122" s="180" t="s">
        <v>234</v>
      </c>
      <c r="E122" s="181" t="s">
        <v>1318</v>
      </c>
      <c r="F122" s="182" t="s">
        <v>1319</v>
      </c>
      <c r="G122" s="183" t="s">
        <v>356</v>
      </c>
      <c r="H122" s="184">
        <v>7.9889999999999999</v>
      </c>
      <c r="I122" s="185"/>
      <c r="J122" s="186">
        <f>ROUND(I122*H122,2)</f>
        <v>0</v>
      </c>
      <c r="K122" s="182" t="s">
        <v>244</v>
      </c>
      <c r="L122" s="41"/>
      <c r="M122" s="187" t="s">
        <v>19</v>
      </c>
      <c r="N122" s="188" t="s">
        <v>40</v>
      </c>
      <c r="O122" s="66"/>
      <c r="P122" s="189">
        <f>O122*H122</f>
        <v>0</v>
      </c>
      <c r="Q122" s="189">
        <v>2.16</v>
      </c>
      <c r="R122" s="189">
        <f>Q122*H122</f>
        <v>17.256240000000002</v>
      </c>
      <c r="S122" s="189">
        <v>0</v>
      </c>
      <c r="T122" s="190">
        <f>S122*H122</f>
        <v>0</v>
      </c>
      <c r="U122" s="36"/>
      <c r="V122" s="36"/>
      <c r="W122" s="36"/>
      <c r="X122" s="36"/>
      <c r="Y122" s="36"/>
      <c r="Z122" s="36"/>
      <c r="AA122" s="36"/>
      <c r="AB122" s="36"/>
      <c r="AC122" s="36"/>
      <c r="AD122" s="36"/>
      <c r="AE122" s="36"/>
      <c r="AR122" s="191" t="s">
        <v>238</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3467</v>
      </c>
    </row>
    <row r="123" spans="1:65" s="2" customFormat="1" ht="68.25">
      <c r="A123" s="36"/>
      <c r="B123" s="37"/>
      <c r="C123" s="38"/>
      <c r="D123" s="193" t="s">
        <v>246</v>
      </c>
      <c r="E123" s="38"/>
      <c r="F123" s="194" t="s">
        <v>737</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246</v>
      </c>
      <c r="AU123" s="19" t="s">
        <v>78</v>
      </c>
    </row>
    <row r="124" spans="1:65" s="14" customFormat="1" ht="11.25">
      <c r="B124" s="208"/>
      <c r="C124" s="209"/>
      <c r="D124" s="193" t="s">
        <v>248</v>
      </c>
      <c r="E124" s="210" t="s">
        <v>19</v>
      </c>
      <c r="F124" s="211" t="s">
        <v>3468</v>
      </c>
      <c r="G124" s="209"/>
      <c r="H124" s="212">
        <v>7.4999999999999997E-2</v>
      </c>
      <c r="I124" s="213"/>
      <c r="J124" s="209"/>
      <c r="K124" s="209"/>
      <c r="L124" s="214"/>
      <c r="M124" s="215"/>
      <c r="N124" s="216"/>
      <c r="O124" s="216"/>
      <c r="P124" s="216"/>
      <c r="Q124" s="216"/>
      <c r="R124" s="216"/>
      <c r="S124" s="216"/>
      <c r="T124" s="217"/>
      <c r="AT124" s="218" t="s">
        <v>248</v>
      </c>
      <c r="AU124" s="218" t="s">
        <v>78</v>
      </c>
      <c r="AV124" s="14" t="s">
        <v>78</v>
      </c>
      <c r="AW124" s="14" t="s">
        <v>31</v>
      </c>
      <c r="AX124" s="14" t="s">
        <v>69</v>
      </c>
      <c r="AY124" s="218" t="s">
        <v>231</v>
      </c>
    </row>
    <row r="125" spans="1:65" s="14" customFormat="1" ht="11.25">
      <c r="B125" s="208"/>
      <c r="C125" s="209"/>
      <c r="D125" s="193" t="s">
        <v>248</v>
      </c>
      <c r="E125" s="210" t="s">
        <v>19</v>
      </c>
      <c r="F125" s="211" t="s">
        <v>3469</v>
      </c>
      <c r="G125" s="209"/>
      <c r="H125" s="212">
        <v>7.9139999999999997</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5" customFormat="1" ht="11.25">
      <c r="B126" s="219"/>
      <c r="C126" s="220"/>
      <c r="D126" s="193" t="s">
        <v>248</v>
      </c>
      <c r="E126" s="221" t="s">
        <v>19</v>
      </c>
      <c r="F126" s="222" t="s">
        <v>260</v>
      </c>
      <c r="G126" s="220"/>
      <c r="H126" s="223">
        <v>7.9889999999999999</v>
      </c>
      <c r="I126" s="224"/>
      <c r="J126" s="220"/>
      <c r="K126" s="220"/>
      <c r="L126" s="225"/>
      <c r="M126" s="226"/>
      <c r="N126" s="227"/>
      <c r="O126" s="227"/>
      <c r="P126" s="227"/>
      <c r="Q126" s="227"/>
      <c r="R126" s="227"/>
      <c r="S126" s="227"/>
      <c r="T126" s="228"/>
      <c r="AT126" s="229" t="s">
        <v>248</v>
      </c>
      <c r="AU126" s="229" t="s">
        <v>78</v>
      </c>
      <c r="AV126" s="15" t="s">
        <v>238</v>
      </c>
      <c r="AW126" s="15" t="s">
        <v>31</v>
      </c>
      <c r="AX126" s="15" t="s">
        <v>76</v>
      </c>
      <c r="AY126" s="229" t="s">
        <v>231</v>
      </c>
    </row>
    <row r="127" spans="1:65" s="2" customFormat="1" ht="24.2" customHeight="1">
      <c r="A127" s="36"/>
      <c r="B127" s="37"/>
      <c r="C127" s="180" t="s">
        <v>275</v>
      </c>
      <c r="D127" s="180" t="s">
        <v>234</v>
      </c>
      <c r="E127" s="181" t="s">
        <v>3470</v>
      </c>
      <c r="F127" s="182" t="s">
        <v>3471</v>
      </c>
      <c r="G127" s="183" t="s">
        <v>356</v>
      </c>
      <c r="H127" s="184">
        <v>3.1659999999999999</v>
      </c>
      <c r="I127" s="185"/>
      <c r="J127" s="186">
        <f>ROUND(I127*H127,2)</f>
        <v>0</v>
      </c>
      <c r="K127" s="182" t="s">
        <v>244</v>
      </c>
      <c r="L127" s="41"/>
      <c r="M127" s="187" t="s">
        <v>19</v>
      </c>
      <c r="N127" s="188" t="s">
        <v>40</v>
      </c>
      <c r="O127" s="66"/>
      <c r="P127" s="189">
        <f>O127*H127</f>
        <v>0</v>
      </c>
      <c r="Q127" s="189">
        <v>2.2563399999999998</v>
      </c>
      <c r="R127" s="189">
        <f>Q127*H127</f>
        <v>7.1435724399999989</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3472</v>
      </c>
    </row>
    <row r="128" spans="1:65" s="2" customFormat="1" ht="97.5">
      <c r="A128" s="36"/>
      <c r="B128" s="37"/>
      <c r="C128" s="38"/>
      <c r="D128" s="193" t="s">
        <v>246</v>
      </c>
      <c r="E128" s="38"/>
      <c r="F128" s="194" t="s">
        <v>772</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246</v>
      </c>
      <c r="AU128" s="19" t="s">
        <v>78</v>
      </c>
    </row>
    <row r="129" spans="1:65" s="13" customFormat="1" ht="11.25">
      <c r="B129" s="198"/>
      <c r="C129" s="199"/>
      <c r="D129" s="193" t="s">
        <v>248</v>
      </c>
      <c r="E129" s="200" t="s">
        <v>19</v>
      </c>
      <c r="F129" s="201" t="s">
        <v>3473</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3" customFormat="1" ht="11.25">
      <c r="B130" s="198"/>
      <c r="C130" s="199"/>
      <c r="D130" s="193" t="s">
        <v>248</v>
      </c>
      <c r="E130" s="200" t="s">
        <v>19</v>
      </c>
      <c r="F130" s="201" t="s">
        <v>3474</v>
      </c>
      <c r="G130" s="199"/>
      <c r="H130" s="200" t="s">
        <v>19</v>
      </c>
      <c r="I130" s="202"/>
      <c r="J130" s="199"/>
      <c r="K130" s="199"/>
      <c r="L130" s="203"/>
      <c r="M130" s="204"/>
      <c r="N130" s="205"/>
      <c r="O130" s="205"/>
      <c r="P130" s="205"/>
      <c r="Q130" s="205"/>
      <c r="R130" s="205"/>
      <c r="S130" s="205"/>
      <c r="T130" s="206"/>
      <c r="AT130" s="207" t="s">
        <v>248</v>
      </c>
      <c r="AU130" s="207" t="s">
        <v>78</v>
      </c>
      <c r="AV130" s="13" t="s">
        <v>76</v>
      </c>
      <c r="AW130" s="13" t="s">
        <v>31</v>
      </c>
      <c r="AX130" s="13" t="s">
        <v>69</v>
      </c>
      <c r="AY130" s="207" t="s">
        <v>231</v>
      </c>
    </row>
    <row r="131" spans="1:65" s="14" customFormat="1" ht="11.25">
      <c r="B131" s="208"/>
      <c r="C131" s="209"/>
      <c r="D131" s="193" t="s">
        <v>248</v>
      </c>
      <c r="E131" s="210" t="s">
        <v>19</v>
      </c>
      <c r="F131" s="211" t="s">
        <v>3475</v>
      </c>
      <c r="G131" s="209"/>
      <c r="H131" s="212">
        <v>3.1659999999999999</v>
      </c>
      <c r="I131" s="213"/>
      <c r="J131" s="209"/>
      <c r="K131" s="209"/>
      <c r="L131" s="214"/>
      <c r="M131" s="215"/>
      <c r="N131" s="216"/>
      <c r="O131" s="216"/>
      <c r="P131" s="216"/>
      <c r="Q131" s="216"/>
      <c r="R131" s="216"/>
      <c r="S131" s="216"/>
      <c r="T131" s="217"/>
      <c r="AT131" s="218" t="s">
        <v>248</v>
      </c>
      <c r="AU131" s="218" t="s">
        <v>78</v>
      </c>
      <c r="AV131" s="14" t="s">
        <v>78</v>
      </c>
      <c r="AW131" s="14" t="s">
        <v>31</v>
      </c>
      <c r="AX131" s="14" t="s">
        <v>76</v>
      </c>
      <c r="AY131" s="218" t="s">
        <v>231</v>
      </c>
    </row>
    <row r="132" spans="1:65" s="2" customFormat="1" ht="33" customHeight="1">
      <c r="A132" s="36"/>
      <c r="B132" s="37"/>
      <c r="C132" s="180" t="s">
        <v>282</v>
      </c>
      <c r="D132" s="180" t="s">
        <v>234</v>
      </c>
      <c r="E132" s="181" t="s">
        <v>3476</v>
      </c>
      <c r="F132" s="182" t="s">
        <v>3477</v>
      </c>
      <c r="G132" s="183" t="s">
        <v>356</v>
      </c>
      <c r="H132" s="184">
        <v>8.1769999999999996</v>
      </c>
      <c r="I132" s="185"/>
      <c r="J132" s="186">
        <f>ROUND(I132*H132,2)</f>
        <v>0</v>
      </c>
      <c r="K132" s="182" t="s">
        <v>244</v>
      </c>
      <c r="L132" s="41"/>
      <c r="M132" s="187" t="s">
        <v>19</v>
      </c>
      <c r="N132" s="188" t="s">
        <v>40</v>
      </c>
      <c r="O132" s="66"/>
      <c r="P132" s="189">
        <f>O132*H132</f>
        <v>0</v>
      </c>
      <c r="Q132" s="189">
        <v>2.45329</v>
      </c>
      <c r="R132" s="189">
        <f>Q132*H132</f>
        <v>20.06055233</v>
      </c>
      <c r="S132" s="189">
        <v>0</v>
      </c>
      <c r="T132" s="190">
        <f>S132*H132</f>
        <v>0</v>
      </c>
      <c r="U132" s="36"/>
      <c r="V132" s="36"/>
      <c r="W132" s="36"/>
      <c r="X132" s="36"/>
      <c r="Y132" s="36"/>
      <c r="Z132" s="36"/>
      <c r="AA132" s="36"/>
      <c r="AB132" s="36"/>
      <c r="AC132" s="36"/>
      <c r="AD132" s="36"/>
      <c r="AE132" s="36"/>
      <c r="AR132" s="191" t="s">
        <v>238</v>
      </c>
      <c r="AT132" s="191" t="s">
        <v>234</v>
      </c>
      <c r="AU132" s="191" t="s">
        <v>78</v>
      </c>
      <c r="AY132" s="19" t="s">
        <v>231</v>
      </c>
      <c r="BE132" s="192">
        <f>IF(N132="základní",J132,0)</f>
        <v>0</v>
      </c>
      <c r="BF132" s="192">
        <f>IF(N132="snížená",J132,0)</f>
        <v>0</v>
      </c>
      <c r="BG132" s="192">
        <f>IF(N132="zákl. přenesená",J132,0)</f>
        <v>0</v>
      </c>
      <c r="BH132" s="192">
        <f>IF(N132="sníž. přenesená",J132,0)</f>
        <v>0</v>
      </c>
      <c r="BI132" s="192">
        <f>IF(N132="nulová",J132,0)</f>
        <v>0</v>
      </c>
      <c r="BJ132" s="19" t="s">
        <v>76</v>
      </c>
      <c r="BK132" s="192">
        <f>ROUND(I132*H132,2)</f>
        <v>0</v>
      </c>
      <c r="BL132" s="19" t="s">
        <v>238</v>
      </c>
      <c r="BM132" s="191" t="s">
        <v>3478</v>
      </c>
    </row>
    <row r="133" spans="1:65" s="2" customFormat="1" ht="146.25">
      <c r="A133" s="36"/>
      <c r="B133" s="37"/>
      <c r="C133" s="38"/>
      <c r="D133" s="193" t="s">
        <v>246</v>
      </c>
      <c r="E133" s="38"/>
      <c r="F133" s="194" t="s">
        <v>742</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246</v>
      </c>
      <c r="AU133" s="19" t="s">
        <v>78</v>
      </c>
    </row>
    <row r="134" spans="1:65" s="13" customFormat="1" ht="11.25">
      <c r="B134" s="198"/>
      <c r="C134" s="199"/>
      <c r="D134" s="193" t="s">
        <v>248</v>
      </c>
      <c r="E134" s="200" t="s">
        <v>19</v>
      </c>
      <c r="F134" s="201" t="s">
        <v>3479</v>
      </c>
      <c r="G134" s="199"/>
      <c r="H134" s="200" t="s">
        <v>19</v>
      </c>
      <c r="I134" s="202"/>
      <c r="J134" s="199"/>
      <c r="K134" s="199"/>
      <c r="L134" s="203"/>
      <c r="M134" s="204"/>
      <c r="N134" s="205"/>
      <c r="O134" s="205"/>
      <c r="P134" s="205"/>
      <c r="Q134" s="205"/>
      <c r="R134" s="205"/>
      <c r="S134" s="205"/>
      <c r="T134" s="206"/>
      <c r="AT134" s="207" t="s">
        <v>248</v>
      </c>
      <c r="AU134" s="207" t="s">
        <v>78</v>
      </c>
      <c r="AV134" s="13" t="s">
        <v>76</v>
      </c>
      <c r="AW134" s="13" t="s">
        <v>31</v>
      </c>
      <c r="AX134" s="13" t="s">
        <v>69</v>
      </c>
      <c r="AY134" s="207" t="s">
        <v>231</v>
      </c>
    </row>
    <row r="135" spans="1:65" s="13" customFormat="1" ht="11.25">
      <c r="B135" s="198"/>
      <c r="C135" s="199"/>
      <c r="D135" s="193" t="s">
        <v>248</v>
      </c>
      <c r="E135" s="200" t="s">
        <v>19</v>
      </c>
      <c r="F135" s="201" t="s">
        <v>3480</v>
      </c>
      <c r="G135" s="199"/>
      <c r="H135" s="200" t="s">
        <v>19</v>
      </c>
      <c r="I135" s="202"/>
      <c r="J135" s="199"/>
      <c r="K135" s="199"/>
      <c r="L135" s="203"/>
      <c r="M135" s="204"/>
      <c r="N135" s="205"/>
      <c r="O135" s="205"/>
      <c r="P135" s="205"/>
      <c r="Q135" s="205"/>
      <c r="R135" s="205"/>
      <c r="S135" s="205"/>
      <c r="T135" s="206"/>
      <c r="AT135" s="207" t="s">
        <v>248</v>
      </c>
      <c r="AU135" s="207" t="s">
        <v>78</v>
      </c>
      <c r="AV135" s="13" t="s">
        <v>76</v>
      </c>
      <c r="AW135" s="13" t="s">
        <v>31</v>
      </c>
      <c r="AX135" s="13" t="s">
        <v>69</v>
      </c>
      <c r="AY135" s="207" t="s">
        <v>231</v>
      </c>
    </row>
    <row r="136" spans="1:65" s="14" customFormat="1" ht="11.25">
      <c r="B136" s="208"/>
      <c r="C136" s="209"/>
      <c r="D136" s="193" t="s">
        <v>248</v>
      </c>
      <c r="E136" s="210" t="s">
        <v>19</v>
      </c>
      <c r="F136" s="211" t="s">
        <v>3481</v>
      </c>
      <c r="G136" s="209"/>
      <c r="H136" s="212">
        <v>0.113</v>
      </c>
      <c r="I136" s="213"/>
      <c r="J136" s="209"/>
      <c r="K136" s="209"/>
      <c r="L136" s="214"/>
      <c r="M136" s="215"/>
      <c r="N136" s="216"/>
      <c r="O136" s="216"/>
      <c r="P136" s="216"/>
      <c r="Q136" s="216"/>
      <c r="R136" s="216"/>
      <c r="S136" s="216"/>
      <c r="T136" s="217"/>
      <c r="AT136" s="218" t="s">
        <v>248</v>
      </c>
      <c r="AU136" s="218" t="s">
        <v>78</v>
      </c>
      <c r="AV136" s="14" t="s">
        <v>78</v>
      </c>
      <c r="AW136" s="14" t="s">
        <v>31</v>
      </c>
      <c r="AX136" s="14" t="s">
        <v>69</v>
      </c>
      <c r="AY136" s="218" t="s">
        <v>231</v>
      </c>
    </row>
    <row r="137" spans="1:65" s="13" customFormat="1" ht="11.25">
      <c r="B137" s="198"/>
      <c r="C137" s="199"/>
      <c r="D137" s="193" t="s">
        <v>248</v>
      </c>
      <c r="E137" s="200" t="s">
        <v>19</v>
      </c>
      <c r="F137" s="201" t="s">
        <v>3482</v>
      </c>
      <c r="G137" s="199"/>
      <c r="H137" s="200" t="s">
        <v>19</v>
      </c>
      <c r="I137" s="202"/>
      <c r="J137" s="199"/>
      <c r="K137" s="199"/>
      <c r="L137" s="203"/>
      <c r="M137" s="204"/>
      <c r="N137" s="205"/>
      <c r="O137" s="205"/>
      <c r="P137" s="205"/>
      <c r="Q137" s="205"/>
      <c r="R137" s="205"/>
      <c r="S137" s="205"/>
      <c r="T137" s="206"/>
      <c r="AT137" s="207" t="s">
        <v>248</v>
      </c>
      <c r="AU137" s="207" t="s">
        <v>78</v>
      </c>
      <c r="AV137" s="13" t="s">
        <v>76</v>
      </c>
      <c r="AW137" s="13" t="s">
        <v>31</v>
      </c>
      <c r="AX137" s="13" t="s">
        <v>69</v>
      </c>
      <c r="AY137" s="207" t="s">
        <v>231</v>
      </c>
    </row>
    <row r="138" spans="1:65" s="14" customFormat="1" ht="11.25">
      <c r="B138" s="208"/>
      <c r="C138" s="209"/>
      <c r="D138" s="193" t="s">
        <v>248</v>
      </c>
      <c r="E138" s="210" t="s">
        <v>19</v>
      </c>
      <c r="F138" s="211" t="s">
        <v>3483</v>
      </c>
      <c r="G138" s="209"/>
      <c r="H138" s="212">
        <v>8.0640000000000001</v>
      </c>
      <c r="I138" s="213"/>
      <c r="J138" s="209"/>
      <c r="K138" s="209"/>
      <c r="L138" s="214"/>
      <c r="M138" s="215"/>
      <c r="N138" s="216"/>
      <c r="O138" s="216"/>
      <c r="P138" s="216"/>
      <c r="Q138" s="216"/>
      <c r="R138" s="216"/>
      <c r="S138" s="216"/>
      <c r="T138" s="217"/>
      <c r="AT138" s="218" t="s">
        <v>248</v>
      </c>
      <c r="AU138" s="218" t="s">
        <v>78</v>
      </c>
      <c r="AV138" s="14" t="s">
        <v>78</v>
      </c>
      <c r="AW138" s="14" t="s">
        <v>31</v>
      </c>
      <c r="AX138" s="14" t="s">
        <v>69</v>
      </c>
      <c r="AY138" s="218" t="s">
        <v>231</v>
      </c>
    </row>
    <row r="139" spans="1:65" s="15" customFormat="1" ht="11.25">
      <c r="B139" s="219"/>
      <c r="C139" s="220"/>
      <c r="D139" s="193" t="s">
        <v>248</v>
      </c>
      <c r="E139" s="221" t="s">
        <v>19</v>
      </c>
      <c r="F139" s="222" t="s">
        <v>260</v>
      </c>
      <c r="G139" s="220"/>
      <c r="H139" s="223">
        <v>8.1769999999999996</v>
      </c>
      <c r="I139" s="224"/>
      <c r="J139" s="220"/>
      <c r="K139" s="220"/>
      <c r="L139" s="225"/>
      <c r="M139" s="226"/>
      <c r="N139" s="227"/>
      <c r="O139" s="227"/>
      <c r="P139" s="227"/>
      <c r="Q139" s="227"/>
      <c r="R139" s="227"/>
      <c r="S139" s="227"/>
      <c r="T139" s="228"/>
      <c r="AT139" s="229" t="s">
        <v>248</v>
      </c>
      <c r="AU139" s="229" t="s">
        <v>78</v>
      </c>
      <c r="AV139" s="15" t="s">
        <v>238</v>
      </c>
      <c r="AW139" s="15" t="s">
        <v>31</v>
      </c>
      <c r="AX139" s="15" t="s">
        <v>76</v>
      </c>
      <c r="AY139" s="229" t="s">
        <v>231</v>
      </c>
    </row>
    <row r="140" spans="1:65" s="2" customFormat="1" ht="24.2" customHeight="1">
      <c r="A140" s="36"/>
      <c r="B140" s="37"/>
      <c r="C140" s="180" t="s">
        <v>287</v>
      </c>
      <c r="D140" s="180" t="s">
        <v>234</v>
      </c>
      <c r="E140" s="181" t="s">
        <v>765</v>
      </c>
      <c r="F140" s="182" t="s">
        <v>766</v>
      </c>
      <c r="G140" s="183" t="s">
        <v>404</v>
      </c>
      <c r="H140" s="184">
        <v>0.55000000000000004</v>
      </c>
      <c r="I140" s="185"/>
      <c r="J140" s="186">
        <f>ROUND(I140*H140,2)</f>
        <v>0</v>
      </c>
      <c r="K140" s="182" t="s">
        <v>244</v>
      </c>
      <c r="L140" s="41"/>
      <c r="M140" s="187" t="s">
        <v>19</v>
      </c>
      <c r="N140" s="188" t="s">
        <v>40</v>
      </c>
      <c r="O140" s="66"/>
      <c r="P140" s="189">
        <f>O140*H140</f>
        <v>0</v>
      </c>
      <c r="Q140" s="189">
        <v>1.06277</v>
      </c>
      <c r="R140" s="189">
        <f>Q140*H140</f>
        <v>0.58452350000000008</v>
      </c>
      <c r="S140" s="189">
        <v>0</v>
      </c>
      <c r="T140" s="190">
        <f>S140*H140</f>
        <v>0</v>
      </c>
      <c r="U140" s="36"/>
      <c r="V140" s="36"/>
      <c r="W140" s="36"/>
      <c r="X140" s="36"/>
      <c r="Y140" s="36"/>
      <c r="Z140" s="36"/>
      <c r="AA140" s="36"/>
      <c r="AB140" s="36"/>
      <c r="AC140" s="36"/>
      <c r="AD140" s="36"/>
      <c r="AE140" s="36"/>
      <c r="AR140" s="191" t="s">
        <v>238</v>
      </c>
      <c r="AT140" s="191" t="s">
        <v>234</v>
      </c>
      <c r="AU140" s="191" t="s">
        <v>78</v>
      </c>
      <c r="AY140" s="19" t="s">
        <v>231</v>
      </c>
      <c r="BE140" s="192">
        <f>IF(N140="základní",J140,0)</f>
        <v>0</v>
      </c>
      <c r="BF140" s="192">
        <f>IF(N140="snížená",J140,0)</f>
        <v>0</v>
      </c>
      <c r="BG140" s="192">
        <f>IF(N140="zákl. přenesená",J140,0)</f>
        <v>0</v>
      </c>
      <c r="BH140" s="192">
        <f>IF(N140="sníž. přenesená",J140,0)</f>
        <v>0</v>
      </c>
      <c r="BI140" s="192">
        <f>IF(N140="nulová",J140,0)</f>
        <v>0</v>
      </c>
      <c r="BJ140" s="19" t="s">
        <v>76</v>
      </c>
      <c r="BK140" s="192">
        <f>ROUND(I140*H140,2)</f>
        <v>0</v>
      </c>
      <c r="BL140" s="19" t="s">
        <v>238</v>
      </c>
      <c r="BM140" s="191" t="s">
        <v>3484</v>
      </c>
    </row>
    <row r="141" spans="1:65" s="2" customFormat="1" ht="39">
      <c r="A141" s="36"/>
      <c r="B141" s="37"/>
      <c r="C141" s="38"/>
      <c r="D141" s="193" t="s">
        <v>246</v>
      </c>
      <c r="E141" s="38"/>
      <c r="F141" s="194" t="s">
        <v>763</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246</v>
      </c>
      <c r="AU141" s="19" t="s">
        <v>78</v>
      </c>
    </row>
    <row r="142" spans="1:65" s="14" customFormat="1" ht="11.25">
      <c r="B142" s="208"/>
      <c r="C142" s="209"/>
      <c r="D142" s="193" t="s">
        <v>248</v>
      </c>
      <c r="E142" s="210" t="s">
        <v>19</v>
      </c>
      <c r="F142" s="211" t="s">
        <v>3485</v>
      </c>
      <c r="G142" s="209"/>
      <c r="H142" s="212">
        <v>0.55000000000000004</v>
      </c>
      <c r="I142" s="213"/>
      <c r="J142" s="209"/>
      <c r="K142" s="209"/>
      <c r="L142" s="214"/>
      <c r="M142" s="215"/>
      <c r="N142" s="216"/>
      <c r="O142" s="216"/>
      <c r="P142" s="216"/>
      <c r="Q142" s="216"/>
      <c r="R142" s="216"/>
      <c r="S142" s="216"/>
      <c r="T142" s="217"/>
      <c r="AT142" s="218" t="s">
        <v>248</v>
      </c>
      <c r="AU142" s="218" t="s">
        <v>78</v>
      </c>
      <c r="AV142" s="14" t="s">
        <v>78</v>
      </c>
      <c r="AW142" s="14" t="s">
        <v>31</v>
      </c>
      <c r="AX142" s="14" t="s">
        <v>76</v>
      </c>
      <c r="AY142" s="218" t="s">
        <v>231</v>
      </c>
    </row>
    <row r="143" spans="1:65" s="2" customFormat="1" ht="16.5" customHeight="1">
      <c r="A143" s="36"/>
      <c r="B143" s="37"/>
      <c r="C143" s="180" t="s">
        <v>294</v>
      </c>
      <c r="D143" s="180" t="s">
        <v>234</v>
      </c>
      <c r="E143" s="181" t="s">
        <v>775</v>
      </c>
      <c r="F143" s="182" t="s">
        <v>776</v>
      </c>
      <c r="G143" s="183" t="s">
        <v>243</v>
      </c>
      <c r="H143" s="184">
        <v>5.6449999999999996</v>
      </c>
      <c r="I143" s="185"/>
      <c r="J143" s="186">
        <f>ROUND(I143*H143,2)</f>
        <v>0</v>
      </c>
      <c r="K143" s="182" t="s">
        <v>244</v>
      </c>
      <c r="L143" s="41"/>
      <c r="M143" s="187" t="s">
        <v>19</v>
      </c>
      <c r="N143" s="188" t="s">
        <v>40</v>
      </c>
      <c r="O143" s="66"/>
      <c r="P143" s="189">
        <f>O143*H143</f>
        <v>0</v>
      </c>
      <c r="Q143" s="189">
        <v>2.6900000000000001E-3</v>
      </c>
      <c r="R143" s="189">
        <f>Q143*H143</f>
        <v>1.518505E-2</v>
      </c>
      <c r="S143" s="189">
        <v>0</v>
      </c>
      <c r="T143" s="190">
        <f>S143*H143</f>
        <v>0</v>
      </c>
      <c r="U143" s="36"/>
      <c r="V143" s="36"/>
      <c r="W143" s="36"/>
      <c r="X143" s="36"/>
      <c r="Y143" s="36"/>
      <c r="Z143" s="36"/>
      <c r="AA143" s="36"/>
      <c r="AB143" s="36"/>
      <c r="AC143" s="36"/>
      <c r="AD143" s="36"/>
      <c r="AE143" s="36"/>
      <c r="AR143" s="191" t="s">
        <v>238</v>
      </c>
      <c r="AT143" s="191" t="s">
        <v>234</v>
      </c>
      <c r="AU143" s="191" t="s">
        <v>78</v>
      </c>
      <c r="AY143" s="19" t="s">
        <v>231</v>
      </c>
      <c r="BE143" s="192">
        <f>IF(N143="základní",J143,0)</f>
        <v>0</v>
      </c>
      <c r="BF143" s="192">
        <f>IF(N143="snížená",J143,0)</f>
        <v>0</v>
      </c>
      <c r="BG143" s="192">
        <f>IF(N143="zákl. přenesená",J143,0)</f>
        <v>0</v>
      </c>
      <c r="BH143" s="192">
        <f>IF(N143="sníž. přenesená",J143,0)</f>
        <v>0</v>
      </c>
      <c r="BI143" s="192">
        <f>IF(N143="nulová",J143,0)</f>
        <v>0</v>
      </c>
      <c r="BJ143" s="19" t="s">
        <v>76</v>
      </c>
      <c r="BK143" s="192">
        <f>ROUND(I143*H143,2)</f>
        <v>0</v>
      </c>
      <c r="BL143" s="19" t="s">
        <v>238</v>
      </c>
      <c r="BM143" s="191" t="s">
        <v>3486</v>
      </c>
    </row>
    <row r="144" spans="1:65" s="2" customFormat="1" ht="58.5">
      <c r="A144" s="36"/>
      <c r="B144" s="37"/>
      <c r="C144" s="38"/>
      <c r="D144" s="193" t="s">
        <v>246</v>
      </c>
      <c r="E144" s="38"/>
      <c r="F144" s="194" t="s">
        <v>750</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246</v>
      </c>
      <c r="AU144" s="19" t="s">
        <v>78</v>
      </c>
    </row>
    <row r="145" spans="1:65" s="13" customFormat="1" ht="11.25">
      <c r="B145" s="198"/>
      <c r="C145" s="199"/>
      <c r="D145" s="193" t="s">
        <v>248</v>
      </c>
      <c r="E145" s="200" t="s">
        <v>19</v>
      </c>
      <c r="F145" s="201" t="s">
        <v>3479</v>
      </c>
      <c r="G145" s="199"/>
      <c r="H145" s="200" t="s">
        <v>19</v>
      </c>
      <c r="I145" s="202"/>
      <c r="J145" s="199"/>
      <c r="K145" s="199"/>
      <c r="L145" s="203"/>
      <c r="M145" s="204"/>
      <c r="N145" s="205"/>
      <c r="O145" s="205"/>
      <c r="P145" s="205"/>
      <c r="Q145" s="205"/>
      <c r="R145" s="205"/>
      <c r="S145" s="205"/>
      <c r="T145" s="206"/>
      <c r="AT145" s="207" t="s">
        <v>248</v>
      </c>
      <c r="AU145" s="207" t="s">
        <v>78</v>
      </c>
      <c r="AV145" s="13" t="s">
        <v>76</v>
      </c>
      <c r="AW145" s="13" t="s">
        <v>31</v>
      </c>
      <c r="AX145" s="13" t="s">
        <v>69</v>
      </c>
      <c r="AY145" s="207" t="s">
        <v>231</v>
      </c>
    </row>
    <row r="146" spans="1:65" s="13" customFormat="1" ht="11.25">
      <c r="B146" s="198"/>
      <c r="C146" s="199"/>
      <c r="D146" s="193" t="s">
        <v>248</v>
      </c>
      <c r="E146" s="200" t="s">
        <v>19</v>
      </c>
      <c r="F146" s="201" t="s">
        <v>3480</v>
      </c>
      <c r="G146" s="199"/>
      <c r="H146" s="200" t="s">
        <v>19</v>
      </c>
      <c r="I146" s="202"/>
      <c r="J146" s="199"/>
      <c r="K146" s="199"/>
      <c r="L146" s="203"/>
      <c r="M146" s="204"/>
      <c r="N146" s="205"/>
      <c r="O146" s="205"/>
      <c r="P146" s="205"/>
      <c r="Q146" s="205"/>
      <c r="R146" s="205"/>
      <c r="S146" s="205"/>
      <c r="T146" s="206"/>
      <c r="AT146" s="207" t="s">
        <v>248</v>
      </c>
      <c r="AU146" s="207" t="s">
        <v>78</v>
      </c>
      <c r="AV146" s="13" t="s">
        <v>76</v>
      </c>
      <c r="AW146" s="13" t="s">
        <v>31</v>
      </c>
      <c r="AX146" s="13" t="s">
        <v>69</v>
      </c>
      <c r="AY146" s="207" t="s">
        <v>231</v>
      </c>
    </row>
    <row r="147" spans="1:65" s="14" customFormat="1" ht="11.25">
      <c r="B147" s="208"/>
      <c r="C147" s="209"/>
      <c r="D147" s="193" t="s">
        <v>248</v>
      </c>
      <c r="E147" s="210" t="s">
        <v>19</v>
      </c>
      <c r="F147" s="211" t="s">
        <v>3487</v>
      </c>
      <c r="G147" s="209"/>
      <c r="H147" s="212">
        <v>0.52500000000000002</v>
      </c>
      <c r="I147" s="213"/>
      <c r="J147" s="209"/>
      <c r="K147" s="209"/>
      <c r="L147" s="214"/>
      <c r="M147" s="215"/>
      <c r="N147" s="216"/>
      <c r="O147" s="216"/>
      <c r="P147" s="216"/>
      <c r="Q147" s="216"/>
      <c r="R147" s="216"/>
      <c r="S147" s="216"/>
      <c r="T147" s="217"/>
      <c r="AT147" s="218" t="s">
        <v>248</v>
      </c>
      <c r="AU147" s="218" t="s">
        <v>78</v>
      </c>
      <c r="AV147" s="14" t="s">
        <v>78</v>
      </c>
      <c r="AW147" s="14" t="s">
        <v>31</v>
      </c>
      <c r="AX147" s="14" t="s">
        <v>69</v>
      </c>
      <c r="AY147" s="218" t="s">
        <v>231</v>
      </c>
    </row>
    <row r="148" spans="1:65" s="13" customFormat="1" ht="11.25">
      <c r="B148" s="198"/>
      <c r="C148" s="199"/>
      <c r="D148" s="193" t="s">
        <v>248</v>
      </c>
      <c r="E148" s="200" t="s">
        <v>19</v>
      </c>
      <c r="F148" s="201" t="s">
        <v>3482</v>
      </c>
      <c r="G148" s="199"/>
      <c r="H148" s="200" t="s">
        <v>19</v>
      </c>
      <c r="I148" s="202"/>
      <c r="J148" s="199"/>
      <c r="K148" s="199"/>
      <c r="L148" s="203"/>
      <c r="M148" s="204"/>
      <c r="N148" s="205"/>
      <c r="O148" s="205"/>
      <c r="P148" s="205"/>
      <c r="Q148" s="205"/>
      <c r="R148" s="205"/>
      <c r="S148" s="205"/>
      <c r="T148" s="206"/>
      <c r="AT148" s="207" t="s">
        <v>248</v>
      </c>
      <c r="AU148" s="207" t="s">
        <v>78</v>
      </c>
      <c r="AV148" s="13" t="s">
        <v>76</v>
      </c>
      <c r="AW148" s="13" t="s">
        <v>31</v>
      </c>
      <c r="AX148" s="13" t="s">
        <v>69</v>
      </c>
      <c r="AY148" s="207" t="s">
        <v>231</v>
      </c>
    </row>
    <row r="149" spans="1:65" s="14" customFormat="1" ht="11.25">
      <c r="B149" s="208"/>
      <c r="C149" s="209"/>
      <c r="D149" s="193" t="s">
        <v>248</v>
      </c>
      <c r="E149" s="210" t="s">
        <v>19</v>
      </c>
      <c r="F149" s="211" t="s">
        <v>3488</v>
      </c>
      <c r="G149" s="209"/>
      <c r="H149" s="212">
        <v>5.12</v>
      </c>
      <c r="I149" s="213"/>
      <c r="J149" s="209"/>
      <c r="K149" s="209"/>
      <c r="L149" s="214"/>
      <c r="M149" s="215"/>
      <c r="N149" s="216"/>
      <c r="O149" s="216"/>
      <c r="P149" s="216"/>
      <c r="Q149" s="216"/>
      <c r="R149" s="216"/>
      <c r="S149" s="216"/>
      <c r="T149" s="217"/>
      <c r="AT149" s="218" t="s">
        <v>248</v>
      </c>
      <c r="AU149" s="218" t="s">
        <v>78</v>
      </c>
      <c r="AV149" s="14" t="s">
        <v>78</v>
      </c>
      <c r="AW149" s="14" t="s">
        <v>31</v>
      </c>
      <c r="AX149" s="14" t="s">
        <v>69</v>
      </c>
      <c r="AY149" s="218" t="s">
        <v>231</v>
      </c>
    </row>
    <row r="150" spans="1:65" s="15" customFormat="1" ht="11.25">
      <c r="B150" s="219"/>
      <c r="C150" s="220"/>
      <c r="D150" s="193" t="s">
        <v>248</v>
      </c>
      <c r="E150" s="221" t="s">
        <v>19</v>
      </c>
      <c r="F150" s="222" t="s">
        <v>260</v>
      </c>
      <c r="G150" s="220"/>
      <c r="H150" s="223">
        <v>5.6450000000000005</v>
      </c>
      <c r="I150" s="224"/>
      <c r="J150" s="220"/>
      <c r="K150" s="220"/>
      <c r="L150" s="225"/>
      <c r="M150" s="226"/>
      <c r="N150" s="227"/>
      <c r="O150" s="227"/>
      <c r="P150" s="227"/>
      <c r="Q150" s="227"/>
      <c r="R150" s="227"/>
      <c r="S150" s="227"/>
      <c r="T150" s="228"/>
      <c r="AT150" s="229" t="s">
        <v>248</v>
      </c>
      <c r="AU150" s="229" t="s">
        <v>78</v>
      </c>
      <c r="AV150" s="15" t="s">
        <v>238</v>
      </c>
      <c r="AW150" s="15" t="s">
        <v>31</v>
      </c>
      <c r="AX150" s="15" t="s">
        <v>76</v>
      </c>
      <c r="AY150" s="229" t="s">
        <v>231</v>
      </c>
    </row>
    <row r="151" spans="1:65" s="2" customFormat="1" ht="16.5" customHeight="1">
      <c r="A151" s="36"/>
      <c r="B151" s="37"/>
      <c r="C151" s="180" t="s">
        <v>145</v>
      </c>
      <c r="D151" s="180" t="s">
        <v>234</v>
      </c>
      <c r="E151" s="181" t="s">
        <v>780</v>
      </c>
      <c r="F151" s="182" t="s">
        <v>781</v>
      </c>
      <c r="G151" s="183" t="s">
        <v>243</v>
      </c>
      <c r="H151" s="184">
        <v>5.6449999999999996</v>
      </c>
      <c r="I151" s="185"/>
      <c r="J151" s="186">
        <f>ROUND(I151*H151,2)</f>
        <v>0</v>
      </c>
      <c r="K151" s="182" t="s">
        <v>244</v>
      </c>
      <c r="L151" s="41"/>
      <c r="M151" s="187" t="s">
        <v>19</v>
      </c>
      <c r="N151" s="188" t="s">
        <v>40</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238</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238</v>
      </c>
      <c r="BM151" s="191" t="s">
        <v>3489</v>
      </c>
    </row>
    <row r="152" spans="1:65" s="2" customFormat="1" ht="58.5">
      <c r="A152" s="36"/>
      <c r="B152" s="37"/>
      <c r="C152" s="38"/>
      <c r="D152" s="193" t="s">
        <v>246</v>
      </c>
      <c r="E152" s="38"/>
      <c r="F152" s="194" t="s">
        <v>750</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246</v>
      </c>
      <c r="AU152" s="19" t="s">
        <v>78</v>
      </c>
    </row>
    <row r="153" spans="1:65" s="2" customFormat="1" ht="37.9" customHeight="1">
      <c r="A153" s="36"/>
      <c r="B153" s="37"/>
      <c r="C153" s="180" t="s">
        <v>154</v>
      </c>
      <c r="D153" s="180" t="s">
        <v>234</v>
      </c>
      <c r="E153" s="181" t="s">
        <v>3490</v>
      </c>
      <c r="F153" s="182" t="s">
        <v>3491</v>
      </c>
      <c r="G153" s="183" t="s">
        <v>243</v>
      </c>
      <c r="H153" s="184">
        <v>3.4350000000000001</v>
      </c>
      <c r="I153" s="185"/>
      <c r="J153" s="186">
        <f>ROUND(I153*H153,2)</f>
        <v>0</v>
      </c>
      <c r="K153" s="182" t="s">
        <v>244</v>
      </c>
      <c r="L153" s="41"/>
      <c r="M153" s="187" t="s">
        <v>19</v>
      </c>
      <c r="N153" s="188" t="s">
        <v>40</v>
      </c>
      <c r="O153" s="66"/>
      <c r="P153" s="189">
        <f>O153*H153</f>
        <v>0</v>
      </c>
      <c r="Q153" s="189">
        <v>0.36276999999999998</v>
      </c>
      <c r="R153" s="189">
        <f>Q153*H153</f>
        <v>1.2461149499999999</v>
      </c>
      <c r="S153" s="189">
        <v>0</v>
      </c>
      <c r="T153" s="190">
        <f>S153*H153</f>
        <v>0</v>
      </c>
      <c r="U153" s="36"/>
      <c r="V153" s="36"/>
      <c r="W153" s="36"/>
      <c r="X153" s="36"/>
      <c r="Y153" s="36"/>
      <c r="Z153" s="36"/>
      <c r="AA153" s="36"/>
      <c r="AB153" s="36"/>
      <c r="AC153" s="36"/>
      <c r="AD153" s="36"/>
      <c r="AE153" s="36"/>
      <c r="AR153" s="191" t="s">
        <v>238</v>
      </c>
      <c r="AT153" s="191" t="s">
        <v>234</v>
      </c>
      <c r="AU153" s="191" t="s">
        <v>78</v>
      </c>
      <c r="AY153" s="19" t="s">
        <v>231</v>
      </c>
      <c r="BE153" s="192">
        <f>IF(N153="základní",J153,0)</f>
        <v>0</v>
      </c>
      <c r="BF153" s="192">
        <f>IF(N153="snížená",J153,0)</f>
        <v>0</v>
      </c>
      <c r="BG153" s="192">
        <f>IF(N153="zákl. přenesená",J153,0)</f>
        <v>0</v>
      </c>
      <c r="BH153" s="192">
        <f>IF(N153="sníž. přenesená",J153,0)</f>
        <v>0</v>
      </c>
      <c r="BI153" s="192">
        <f>IF(N153="nulová",J153,0)</f>
        <v>0</v>
      </c>
      <c r="BJ153" s="19" t="s">
        <v>76</v>
      </c>
      <c r="BK153" s="192">
        <f>ROUND(I153*H153,2)</f>
        <v>0</v>
      </c>
      <c r="BL153" s="19" t="s">
        <v>238</v>
      </c>
      <c r="BM153" s="191" t="s">
        <v>3492</v>
      </c>
    </row>
    <row r="154" spans="1:65" s="2" customFormat="1" ht="68.25">
      <c r="A154" s="36"/>
      <c r="B154" s="37"/>
      <c r="C154" s="38"/>
      <c r="D154" s="193" t="s">
        <v>246</v>
      </c>
      <c r="E154" s="38"/>
      <c r="F154" s="194" t="s">
        <v>1408</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246</v>
      </c>
      <c r="AU154" s="19" t="s">
        <v>78</v>
      </c>
    </row>
    <row r="155" spans="1:65" s="13" customFormat="1" ht="11.25">
      <c r="B155" s="198"/>
      <c r="C155" s="199"/>
      <c r="D155" s="193" t="s">
        <v>248</v>
      </c>
      <c r="E155" s="200" t="s">
        <v>19</v>
      </c>
      <c r="F155" s="201" t="s">
        <v>3493</v>
      </c>
      <c r="G155" s="199"/>
      <c r="H155" s="200" t="s">
        <v>19</v>
      </c>
      <c r="I155" s="202"/>
      <c r="J155" s="199"/>
      <c r="K155" s="199"/>
      <c r="L155" s="203"/>
      <c r="M155" s="204"/>
      <c r="N155" s="205"/>
      <c r="O155" s="205"/>
      <c r="P155" s="205"/>
      <c r="Q155" s="205"/>
      <c r="R155" s="205"/>
      <c r="S155" s="205"/>
      <c r="T155" s="206"/>
      <c r="AT155" s="207" t="s">
        <v>248</v>
      </c>
      <c r="AU155" s="207" t="s">
        <v>78</v>
      </c>
      <c r="AV155" s="13" t="s">
        <v>76</v>
      </c>
      <c r="AW155" s="13" t="s">
        <v>31</v>
      </c>
      <c r="AX155" s="13" t="s">
        <v>69</v>
      </c>
      <c r="AY155" s="207" t="s">
        <v>231</v>
      </c>
    </row>
    <row r="156" spans="1:65" s="14" customFormat="1" ht="11.25">
      <c r="B156" s="208"/>
      <c r="C156" s="209"/>
      <c r="D156" s="193" t="s">
        <v>248</v>
      </c>
      <c r="E156" s="210" t="s">
        <v>19</v>
      </c>
      <c r="F156" s="211" t="s">
        <v>3494</v>
      </c>
      <c r="G156" s="209"/>
      <c r="H156" s="212">
        <v>1.1599999999999999</v>
      </c>
      <c r="I156" s="213"/>
      <c r="J156" s="209"/>
      <c r="K156" s="209"/>
      <c r="L156" s="214"/>
      <c r="M156" s="215"/>
      <c r="N156" s="216"/>
      <c r="O156" s="216"/>
      <c r="P156" s="216"/>
      <c r="Q156" s="216"/>
      <c r="R156" s="216"/>
      <c r="S156" s="216"/>
      <c r="T156" s="217"/>
      <c r="AT156" s="218" t="s">
        <v>248</v>
      </c>
      <c r="AU156" s="218" t="s">
        <v>78</v>
      </c>
      <c r="AV156" s="14" t="s">
        <v>78</v>
      </c>
      <c r="AW156" s="14" t="s">
        <v>31</v>
      </c>
      <c r="AX156" s="14" t="s">
        <v>69</v>
      </c>
      <c r="AY156" s="218" t="s">
        <v>231</v>
      </c>
    </row>
    <row r="157" spans="1:65" s="13" customFormat="1" ht="11.25">
      <c r="B157" s="198"/>
      <c r="C157" s="199"/>
      <c r="D157" s="193" t="s">
        <v>248</v>
      </c>
      <c r="E157" s="200" t="s">
        <v>19</v>
      </c>
      <c r="F157" s="201" t="s">
        <v>3495</v>
      </c>
      <c r="G157" s="199"/>
      <c r="H157" s="200" t="s">
        <v>19</v>
      </c>
      <c r="I157" s="202"/>
      <c r="J157" s="199"/>
      <c r="K157" s="199"/>
      <c r="L157" s="203"/>
      <c r="M157" s="204"/>
      <c r="N157" s="205"/>
      <c r="O157" s="205"/>
      <c r="P157" s="205"/>
      <c r="Q157" s="205"/>
      <c r="R157" s="205"/>
      <c r="S157" s="205"/>
      <c r="T157" s="206"/>
      <c r="AT157" s="207" t="s">
        <v>248</v>
      </c>
      <c r="AU157" s="207" t="s">
        <v>78</v>
      </c>
      <c r="AV157" s="13" t="s">
        <v>76</v>
      </c>
      <c r="AW157" s="13" t="s">
        <v>31</v>
      </c>
      <c r="AX157" s="13" t="s">
        <v>69</v>
      </c>
      <c r="AY157" s="207" t="s">
        <v>231</v>
      </c>
    </row>
    <row r="158" spans="1:65" s="14" customFormat="1" ht="11.25">
      <c r="B158" s="208"/>
      <c r="C158" s="209"/>
      <c r="D158" s="193" t="s">
        <v>248</v>
      </c>
      <c r="E158" s="210" t="s">
        <v>19</v>
      </c>
      <c r="F158" s="211" t="s">
        <v>3496</v>
      </c>
      <c r="G158" s="209"/>
      <c r="H158" s="212">
        <v>2.2749999999999999</v>
      </c>
      <c r="I158" s="213"/>
      <c r="J158" s="209"/>
      <c r="K158" s="209"/>
      <c r="L158" s="214"/>
      <c r="M158" s="215"/>
      <c r="N158" s="216"/>
      <c r="O158" s="216"/>
      <c r="P158" s="216"/>
      <c r="Q158" s="216"/>
      <c r="R158" s="216"/>
      <c r="S158" s="216"/>
      <c r="T158" s="217"/>
      <c r="AT158" s="218" t="s">
        <v>248</v>
      </c>
      <c r="AU158" s="218" t="s">
        <v>78</v>
      </c>
      <c r="AV158" s="14" t="s">
        <v>78</v>
      </c>
      <c r="AW158" s="14" t="s">
        <v>31</v>
      </c>
      <c r="AX158" s="14" t="s">
        <v>69</v>
      </c>
      <c r="AY158" s="218" t="s">
        <v>231</v>
      </c>
    </row>
    <row r="159" spans="1:65" s="15" customFormat="1" ht="11.25">
      <c r="B159" s="219"/>
      <c r="C159" s="220"/>
      <c r="D159" s="193" t="s">
        <v>248</v>
      </c>
      <c r="E159" s="221" t="s">
        <v>19</v>
      </c>
      <c r="F159" s="222" t="s">
        <v>260</v>
      </c>
      <c r="G159" s="220"/>
      <c r="H159" s="223">
        <v>3.4349999999999996</v>
      </c>
      <c r="I159" s="224"/>
      <c r="J159" s="220"/>
      <c r="K159" s="220"/>
      <c r="L159" s="225"/>
      <c r="M159" s="226"/>
      <c r="N159" s="227"/>
      <c r="O159" s="227"/>
      <c r="P159" s="227"/>
      <c r="Q159" s="227"/>
      <c r="R159" s="227"/>
      <c r="S159" s="227"/>
      <c r="T159" s="228"/>
      <c r="AT159" s="229" t="s">
        <v>248</v>
      </c>
      <c r="AU159" s="229" t="s">
        <v>78</v>
      </c>
      <c r="AV159" s="15" t="s">
        <v>238</v>
      </c>
      <c r="AW159" s="15" t="s">
        <v>31</v>
      </c>
      <c r="AX159" s="15" t="s">
        <v>76</v>
      </c>
      <c r="AY159" s="229" t="s">
        <v>231</v>
      </c>
    </row>
    <row r="160" spans="1:65" s="2" customFormat="1" ht="44.25" customHeight="1">
      <c r="A160" s="36"/>
      <c r="B160" s="37"/>
      <c r="C160" s="180" t="s">
        <v>311</v>
      </c>
      <c r="D160" s="180" t="s">
        <v>234</v>
      </c>
      <c r="E160" s="181" t="s">
        <v>3497</v>
      </c>
      <c r="F160" s="182" t="s">
        <v>3498</v>
      </c>
      <c r="G160" s="183" t="s">
        <v>243</v>
      </c>
      <c r="H160" s="184">
        <v>85.715000000000003</v>
      </c>
      <c r="I160" s="185"/>
      <c r="J160" s="186">
        <f>ROUND(I160*H160,2)</f>
        <v>0</v>
      </c>
      <c r="K160" s="182" t="s">
        <v>244</v>
      </c>
      <c r="L160" s="41"/>
      <c r="M160" s="187" t="s">
        <v>19</v>
      </c>
      <c r="N160" s="188" t="s">
        <v>40</v>
      </c>
      <c r="O160" s="66"/>
      <c r="P160" s="189">
        <f>O160*H160</f>
        <v>0</v>
      </c>
      <c r="Q160" s="189">
        <v>0.58443000000000001</v>
      </c>
      <c r="R160" s="189">
        <f>Q160*H160</f>
        <v>50.094417450000002</v>
      </c>
      <c r="S160" s="189">
        <v>0</v>
      </c>
      <c r="T160" s="190">
        <f>S160*H160</f>
        <v>0</v>
      </c>
      <c r="U160" s="36"/>
      <c r="V160" s="36"/>
      <c r="W160" s="36"/>
      <c r="X160" s="36"/>
      <c r="Y160" s="36"/>
      <c r="Z160" s="36"/>
      <c r="AA160" s="36"/>
      <c r="AB160" s="36"/>
      <c r="AC160" s="36"/>
      <c r="AD160" s="36"/>
      <c r="AE160" s="36"/>
      <c r="AR160" s="191" t="s">
        <v>238</v>
      </c>
      <c r="AT160" s="191" t="s">
        <v>234</v>
      </c>
      <c r="AU160" s="191" t="s">
        <v>78</v>
      </c>
      <c r="AY160" s="19" t="s">
        <v>231</v>
      </c>
      <c r="BE160" s="192">
        <f>IF(N160="základní",J160,0)</f>
        <v>0</v>
      </c>
      <c r="BF160" s="192">
        <f>IF(N160="snížená",J160,0)</f>
        <v>0</v>
      </c>
      <c r="BG160" s="192">
        <f>IF(N160="zákl. přenesená",J160,0)</f>
        <v>0</v>
      </c>
      <c r="BH160" s="192">
        <f>IF(N160="sníž. přenesená",J160,0)</f>
        <v>0</v>
      </c>
      <c r="BI160" s="192">
        <f>IF(N160="nulová",J160,0)</f>
        <v>0</v>
      </c>
      <c r="BJ160" s="19" t="s">
        <v>76</v>
      </c>
      <c r="BK160" s="192">
        <f>ROUND(I160*H160,2)</f>
        <v>0</v>
      </c>
      <c r="BL160" s="19" t="s">
        <v>238</v>
      </c>
      <c r="BM160" s="191" t="s">
        <v>3499</v>
      </c>
    </row>
    <row r="161" spans="1:65" s="2" customFormat="1" ht="68.25">
      <c r="A161" s="36"/>
      <c r="B161" s="37"/>
      <c r="C161" s="38"/>
      <c r="D161" s="193" t="s">
        <v>246</v>
      </c>
      <c r="E161" s="38"/>
      <c r="F161" s="194" t="s">
        <v>1408</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246</v>
      </c>
      <c r="AU161" s="19" t="s">
        <v>78</v>
      </c>
    </row>
    <row r="162" spans="1:65" s="13" customFormat="1" ht="11.25">
      <c r="B162" s="198"/>
      <c r="C162" s="199"/>
      <c r="D162" s="193" t="s">
        <v>248</v>
      </c>
      <c r="E162" s="200" t="s">
        <v>19</v>
      </c>
      <c r="F162" s="201" t="s">
        <v>3500</v>
      </c>
      <c r="G162" s="199"/>
      <c r="H162" s="200" t="s">
        <v>19</v>
      </c>
      <c r="I162" s="202"/>
      <c r="J162" s="199"/>
      <c r="K162" s="199"/>
      <c r="L162" s="203"/>
      <c r="M162" s="204"/>
      <c r="N162" s="205"/>
      <c r="O162" s="205"/>
      <c r="P162" s="205"/>
      <c r="Q162" s="205"/>
      <c r="R162" s="205"/>
      <c r="S162" s="205"/>
      <c r="T162" s="206"/>
      <c r="AT162" s="207" t="s">
        <v>248</v>
      </c>
      <c r="AU162" s="207" t="s">
        <v>78</v>
      </c>
      <c r="AV162" s="13" t="s">
        <v>76</v>
      </c>
      <c r="AW162" s="13" t="s">
        <v>31</v>
      </c>
      <c r="AX162" s="13" t="s">
        <v>69</v>
      </c>
      <c r="AY162" s="207" t="s">
        <v>231</v>
      </c>
    </row>
    <row r="163" spans="1:65" s="14" customFormat="1" ht="11.25">
      <c r="B163" s="208"/>
      <c r="C163" s="209"/>
      <c r="D163" s="193" t="s">
        <v>248</v>
      </c>
      <c r="E163" s="210" t="s">
        <v>19</v>
      </c>
      <c r="F163" s="211" t="s">
        <v>3501</v>
      </c>
      <c r="G163" s="209"/>
      <c r="H163" s="212">
        <v>68.88</v>
      </c>
      <c r="I163" s="213"/>
      <c r="J163" s="209"/>
      <c r="K163" s="209"/>
      <c r="L163" s="214"/>
      <c r="M163" s="215"/>
      <c r="N163" s="216"/>
      <c r="O163" s="216"/>
      <c r="P163" s="216"/>
      <c r="Q163" s="216"/>
      <c r="R163" s="216"/>
      <c r="S163" s="216"/>
      <c r="T163" s="217"/>
      <c r="AT163" s="218" t="s">
        <v>248</v>
      </c>
      <c r="AU163" s="218" t="s">
        <v>78</v>
      </c>
      <c r="AV163" s="14" t="s">
        <v>78</v>
      </c>
      <c r="AW163" s="14" t="s">
        <v>31</v>
      </c>
      <c r="AX163" s="14" t="s">
        <v>69</v>
      </c>
      <c r="AY163" s="218" t="s">
        <v>231</v>
      </c>
    </row>
    <row r="164" spans="1:65" s="13" customFormat="1" ht="11.25">
      <c r="B164" s="198"/>
      <c r="C164" s="199"/>
      <c r="D164" s="193" t="s">
        <v>248</v>
      </c>
      <c r="E164" s="200" t="s">
        <v>19</v>
      </c>
      <c r="F164" s="201" t="s">
        <v>3502</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4" customFormat="1" ht="11.25">
      <c r="B165" s="208"/>
      <c r="C165" s="209"/>
      <c r="D165" s="193" t="s">
        <v>248</v>
      </c>
      <c r="E165" s="210" t="s">
        <v>19</v>
      </c>
      <c r="F165" s="211" t="s">
        <v>3503</v>
      </c>
      <c r="G165" s="209"/>
      <c r="H165" s="212">
        <v>15.071999999999999</v>
      </c>
      <c r="I165" s="213"/>
      <c r="J165" s="209"/>
      <c r="K165" s="209"/>
      <c r="L165" s="214"/>
      <c r="M165" s="215"/>
      <c r="N165" s="216"/>
      <c r="O165" s="216"/>
      <c r="P165" s="216"/>
      <c r="Q165" s="216"/>
      <c r="R165" s="216"/>
      <c r="S165" s="216"/>
      <c r="T165" s="217"/>
      <c r="AT165" s="218" t="s">
        <v>248</v>
      </c>
      <c r="AU165" s="218" t="s">
        <v>78</v>
      </c>
      <c r="AV165" s="14" t="s">
        <v>78</v>
      </c>
      <c r="AW165" s="14" t="s">
        <v>31</v>
      </c>
      <c r="AX165" s="14" t="s">
        <v>69</v>
      </c>
      <c r="AY165" s="218" t="s">
        <v>231</v>
      </c>
    </row>
    <row r="166" spans="1:65" s="13" customFormat="1" ht="11.25">
      <c r="B166" s="198"/>
      <c r="C166" s="199"/>
      <c r="D166" s="193" t="s">
        <v>248</v>
      </c>
      <c r="E166" s="200" t="s">
        <v>19</v>
      </c>
      <c r="F166" s="201" t="s">
        <v>3504</v>
      </c>
      <c r="G166" s="199"/>
      <c r="H166" s="200" t="s">
        <v>19</v>
      </c>
      <c r="I166" s="202"/>
      <c r="J166" s="199"/>
      <c r="K166" s="199"/>
      <c r="L166" s="203"/>
      <c r="M166" s="204"/>
      <c r="N166" s="205"/>
      <c r="O166" s="205"/>
      <c r="P166" s="205"/>
      <c r="Q166" s="205"/>
      <c r="R166" s="205"/>
      <c r="S166" s="205"/>
      <c r="T166" s="206"/>
      <c r="AT166" s="207" t="s">
        <v>248</v>
      </c>
      <c r="AU166" s="207" t="s">
        <v>78</v>
      </c>
      <c r="AV166" s="13" t="s">
        <v>76</v>
      </c>
      <c r="AW166" s="13" t="s">
        <v>31</v>
      </c>
      <c r="AX166" s="13" t="s">
        <v>69</v>
      </c>
      <c r="AY166" s="207" t="s">
        <v>231</v>
      </c>
    </row>
    <row r="167" spans="1:65" s="14" customFormat="1" ht="11.25">
      <c r="B167" s="208"/>
      <c r="C167" s="209"/>
      <c r="D167" s="193" t="s">
        <v>248</v>
      </c>
      <c r="E167" s="210" t="s">
        <v>19</v>
      </c>
      <c r="F167" s="211" t="s">
        <v>3505</v>
      </c>
      <c r="G167" s="209"/>
      <c r="H167" s="212">
        <v>1.7629999999999999</v>
      </c>
      <c r="I167" s="213"/>
      <c r="J167" s="209"/>
      <c r="K167" s="209"/>
      <c r="L167" s="214"/>
      <c r="M167" s="215"/>
      <c r="N167" s="216"/>
      <c r="O167" s="216"/>
      <c r="P167" s="216"/>
      <c r="Q167" s="216"/>
      <c r="R167" s="216"/>
      <c r="S167" s="216"/>
      <c r="T167" s="217"/>
      <c r="AT167" s="218" t="s">
        <v>248</v>
      </c>
      <c r="AU167" s="218" t="s">
        <v>78</v>
      </c>
      <c r="AV167" s="14" t="s">
        <v>78</v>
      </c>
      <c r="AW167" s="14" t="s">
        <v>31</v>
      </c>
      <c r="AX167" s="14" t="s">
        <v>69</v>
      </c>
      <c r="AY167" s="218" t="s">
        <v>231</v>
      </c>
    </row>
    <row r="168" spans="1:65" s="15" customFormat="1" ht="11.25">
      <c r="B168" s="219"/>
      <c r="C168" s="220"/>
      <c r="D168" s="193" t="s">
        <v>248</v>
      </c>
      <c r="E168" s="221" t="s">
        <v>19</v>
      </c>
      <c r="F168" s="222" t="s">
        <v>260</v>
      </c>
      <c r="G168" s="220"/>
      <c r="H168" s="223">
        <v>85.715000000000003</v>
      </c>
      <c r="I168" s="224"/>
      <c r="J168" s="220"/>
      <c r="K168" s="220"/>
      <c r="L168" s="225"/>
      <c r="M168" s="226"/>
      <c r="N168" s="227"/>
      <c r="O168" s="227"/>
      <c r="P168" s="227"/>
      <c r="Q168" s="227"/>
      <c r="R168" s="227"/>
      <c r="S168" s="227"/>
      <c r="T168" s="228"/>
      <c r="AT168" s="229" t="s">
        <v>248</v>
      </c>
      <c r="AU168" s="229" t="s">
        <v>78</v>
      </c>
      <c r="AV168" s="15" t="s">
        <v>238</v>
      </c>
      <c r="AW168" s="15" t="s">
        <v>31</v>
      </c>
      <c r="AX168" s="15" t="s">
        <v>76</v>
      </c>
      <c r="AY168" s="229" t="s">
        <v>231</v>
      </c>
    </row>
    <row r="169" spans="1:65" s="2" customFormat="1" ht="55.5" customHeight="1">
      <c r="A169" s="36"/>
      <c r="B169" s="37"/>
      <c r="C169" s="180" t="s">
        <v>316</v>
      </c>
      <c r="D169" s="180" t="s">
        <v>234</v>
      </c>
      <c r="E169" s="181" t="s">
        <v>1410</v>
      </c>
      <c r="F169" s="182" t="s">
        <v>1411</v>
      </c>
      <c r="G169" s="183" t="s">
        <v>404</v>
      </c>
      <c r="H169" s="184">
        <v>1.3169999999999999</v>
      </c>
      <c r="I169" s="185"/>
      <c r="J169" s="186">
        <f>ROUND(I169*H169,2)</f>
        <v>0</v>
      </c>
      <c r="K169" s="182" t="s">
        <v>244</v>
      </c>
      <c r="L169" s="41"/>
      <c r="M169" s="187" t="s">
        <v>19</v>
      </c>
      <c r="N169" s="188" t="s">
        <v>40</v>
      </c>
      <c r="O169" s="66"/>
      <c r="P169" s="189">
        <f>O169*H169</f>
        <v>0</v>
      </c>
      <c r="Q169" s="189">
        <v>1.0593999999999999</v>
      </c>
      <c r="R169" s="189">
        <f>Q169*H169</f>
        <v>1.3952297999999999</v>
      </c>
      <c r="S169" s="189">
        <v>0</v>
      </c>
      <c r="T169" s="190">
        <f>S169*H169</f>
        <v>0</v>
      </c>
      <c r="U169" s="36"/>
      <c r="V169" s="36"/>
      <c r="W169" s="36"/>
      <c r="X169" s="36"/>
      <c r="Y169" s="36"/>
      <c r="Z169" s="36"/>
      <c r="AA169" s="36"/>
      <c r="AB169" s="36"/>
      <c r="AC169" s="36"/>
      <c r="AD169" s="36"/>
      <c r="AE169" s="36"/>
      <c r="AR169" s="191" t="s">
        <v>238</v>
      </c>
      <c r="AT169" s="191" t="s">
        <v>234</v>
      </c>
      <c r="AU169" s="191" t="s">
        <v>78</v>
      </c>
      <c r="AY169" s="19" t="s">
        <v>231</v>
      </c>
      <c r="BE169" s="192">
        <f>IF(N169="základní",J169,0)</f>
        <v>0</v>
      </c>
      <c r="BF169" s="192">
        <f>IF(N169="snížená",J169,0)</f>
        <v>0</v>
      </c>
      <c r="BG169" s="192">
        <f>IF(N169="zákl. přenesená",J169,0)</f>
        <v>0</v>
      </c>
      <c r="BH169" s="192">
        <f>IF(N169="sníž. přenesená",J169,0)</f>
        <v>0</v>
      </c>
      <c r="BI169" s="192">
        <f>IF(N169="nulová",J169,0)</f>
        <v>0</v>
      </c>
      <c r="BJ169" s="19" t="s">
        <v>76</v>
      </c>
      <c r="BK169" s="192">
        <f>ROUND(I169*H169,2)</f>
        <v>0</v>
      </c>
      <c r="BL169" s="19" t="s">
        <v>238</v>
      </c>
      <c r="BM169" s="191" t="s">
        <v>3506</v>
      </c>
    </row>
    <row r="170" spans="1:65" s="13" customFormat="1" ht="11.25">
      <c r="B170" s="198"/>
      <c r="C170" s="199"/>
      <c r="D170" s="193" t="s">
        <v>248</v>
      </c>
      <c r="E170" s="200" t="s">
        <v>19</v>
      </c>
      <c r="F170" s="201" t="s">
        <v>3507</v>
      </c>
      <c r="G170" s="199"/>
      <c r="H170" s="200" t="s">
        <v>19</v>
      </c>
      <c r="I170" s="202"/>
      <c r="J170" s="199"/>
      <c r="K170" s="199"/>
      <c r="L170" s="203"/>
      <c r="M170" s="204"/>
      <c r="N170" s="205"/>
      <c r="O170" s="205"/>
      <c r="P170" s="205"/>
      <c r="Q170" s="205"/>
      <c r="R170" s="205"/>
      <c r="S170" s="205"/>
      <c r="T170" s="206"/>
      <c r="AT170" s="207" t="s">
        <v>248</v>
      </c>
      <c r="AU170" s="207" t="s">
        <v>78</v>
      </c>
      <c r="AV170" s="13" t="s">
        <v>76</v>
      </c>
      <c r="AW170" s="13" t="s">
        <v>31</v>
      </c>
      <c r="AX170" s="13" t="s">
        <v>69</v>
      </c>
      <c r="AY170" s="207" t="s">
        <v>231</v>
      </c>
    </row>
    <row r="171" spans="1:65" s="14" customFormat="1" ht="11.25">
      <c r="B171" s="208"/>
      <c r="C171" s="209"/>
      <c r="D171" s="193" t="s">
        <v>248</v>
      </c>
      <c r="E171" s="210" t="s">
        <v>19</v>
      </c>
      <c r="F171" s="211" t="s">
        <v>3508</v>
      </c>
      <c r="G171" s="209"/>
      <c r="H171" s="212">
        <v>1.3169999999999999</v>
      </c>
      <c r="I171" s="213"/>
      <c r="J171" s="209"/>
      <c r="K171" s="209"/>
      <c r="L171" s="214"/>
      <c r="M171" s="215"/>
      <c r="N171" s="216"/>
      <c r="O171" s="216"/>
      <c r="P171" s="216"/>
      <c r="Q171" s="216"/>
      <c r="R171" s="216"/>
      <c r="S171" s="216"/>
      <c r="T171" s="217"/>
      <c r="AT171" s="218" t="s">
        <v>248</v>
      </c>
      <c r="AU171" s="218" t="s">
        <v>78</v>
      </c>
      <c r="AV171" s="14" t="s">
        <v>78</v>
      </c>
      <c r="AW171" s="14" t="s">
        <v>31</v>
      </c>
      <c r="AX171" s="14" t="s">
        <v>76</v>
      </c>
      <c r="AY171" s="218" t="s">
        <v>231</v>
      </c>
    </row>
    <row r="172" spans="1:65" s="12" customFormat="1" ht="22.9" customHeight="1">
      <c r="B172" s="164"/>
      <c r="C172" s="165"/>
      <c r="D172" s="166" t="s">
        <v>68</v>
      </c>
      <c r="E172" s="178" t="s">
        <v>238</v>
      </c>
      <c r="F172" s="178" t="s">
        <v>1514</v>
      </c>
      <c r="G172" s="165"/>
      <c r="H172" s="165"/>
      <c r="I172" s="168"/>
      <c r="J172" s="179">
        <f>BK172</f>
        <v>0</v>
      </c>
      <c r="K172" s="165"/>
      <c r="L172" s="170"/>
      <c r="M172" s="171"/>
      <c r="N172" s="172"/>
      <c r="O172" s="172"/>
      <c r="P172" s="173">
        <f>SUM(P173:P219)</f>
        <v>0</v>
      </c>
      <c r="Q172" s="172"/>
      <c r="R172" s="173">
        <f>SUM(R173:R219)</f>
        <v>27.330240239999995</v>
      </c>
      <c r="S172" s="172"/>
      <c r="T172" s="174">
        <f>SUM(T173:T219)</f>
        <v>0</v>
      </c>
      <c r="AR172" s="175" t="s">
        <v>76</v>
      </c>
      <c r="AT172" s="176" t="s">
        <v>68</v>
      </c>
      <c r="AU172" s="176" t="s">
        <v>76</v>
      </c>
      <c r="AY172" s="175" t="s">
        <v>231</v>
      </c>
      <c r="BK172" s="177">
        <f>SUM(BK173:BK219)</f>
        <v>0</v>
      </c>
    </row>
    <row r="173" spans="1:65" s="2" customFormat="1" ht="49.15" customHeight="1">
      <c r="A173" s="36"/>
      <c r="B173" s="37"/>
      <c r="C173" s="180" t="s">
        <v>321</v>
      </c>
      <c r="D173" s="180" t="s">
        <v>234</v>
      </c>
      <c r="E173" s="181" t="s">
        <v>3509</v>
      </c>
      <c r="F173" s="182" t="s">
        <v>3510</v>
      </c>
      <c r="G173" s="183" t="s">
        <v>356</v>
      </c>
      <c r="H173" s="184">
        <v>8.3740000000000006</v>
      </c>
      <c r="I173" s="185"/>
      <c r="J173" s="186">
        <f>ROUND(I173*H173,2)</f>
        <v>0</v>
      </c>
      <c r="K173" s="182" t="s">
        <v>244</v>
      </c>
      <c r="L173" s="41"/>
      <c r="M173" s="187" t="s">
        <v>19</v>
      </c>
      <c r="N173" s="188" t="s">
        <v>40</v>
      </c>
      <c r="O173" s="66"/>
      <c r="P173" s="189">
        <f>O173*H173</f>
        <v>0</v>
      </c>
      <c r="Q173" s="189">
        <v>2.45343</v>
      </c>
      <c r="R173" s="189">
        <f>Q173*H173</f>
        <v>20.54502282</v>
      </c>
      <c r="S173" s="189">
        <v>0</v>
      </c>
      <c r="T173" s="190">
        <f>S173*H173</f>
        <v>0</v>
      </c>
      <c r="U173" s="36"/>
      <c r="V173" s="36"/>
      <c r="W173" s="36"/>
      <c r="X173" s="36"/>
      <c r="Y173" s="36"/>
      <c r="Z173" s="36"/>
      <c r="AA173" s="36"/>
      <c r="AB173" s="36"/>
      <c r="AC173" s="36"/>
      <c r="AD173" s="36"/>
      <c r="AE173" s="36"/>
      <c r="AR173" s="191" t="s">
        <v>238</v>
      </c>
      <c r="AT173" s="191" t="s">
        <v>234</v>
      </c>
      <c r="AU173" s="191" t="s">
        <v>78</v>
      </c>
      <c r="AY173" s="19" t="s">
        <v>231</v>
      </c>
      <c r="BE173" s="192">
        <f>IF(N173="základní",J173,0)</f>
        <v>0</v>
      </c>
      <c r="BF173" s="192">
        <f>IF(N173="snížená",J173,0)</f>
        <v>0</v>
      </c>
      <c r="BG173" s="192">
        <f>IF(N173="zákl. přenesená",J173,0)</f>
        <v>0</v>
      </c>
      <c r="BH173" s="192">
        <f>IF(N173="sníž. přenesená",J173,0)</f>
        <v>0</v>
      </c>
      <c r="BI173" s="192">
        <f>IF(N173="nulová",J173,0)</f>
        <v>0</v>
      </c>
      <c r="BJ173" s="19" t="s">
        <v>76</v>
      </c>
      <c r="BK173" s="192">
        <f>ROUND(I173*H173,2)</f>
        <v>0</v>
      </c>
      <c r="BL173" s="19" t="s">
        <v>238</v>
      </c>
      <c r="BM173" s="191" t="s">
        <v>3511</v>
      </c>
    </row>
    <row r="174" spans="1:65" s="2" customFormat="1" ht="48.75">
      <c r="A174" s="36"/>
      <c r="B174" s="37"/>
      <c r="C174" s="38"/>
      <c r="D174" s="193" t="s">
        <v>246</v>
      </c>
      <c r="E174" s="38"/>
      <c r="F174" s="194" t="s">
        <v>3512</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246</v>
      </c>
      <c r="AU174" s="19" t="s">
        <v>78</v>
      </c>
    </row>
    <row r="175" spans="1:65" s="13" customFormat="1" ht="11.25">
      <c r="B175" s="198"/>
      <c r="C175" s="199"/>
      <c r="D175" s="193" t="s">
        <v>248</v>
      </c>
      <c r="E175" s="200" t="s">
        <v>19</v>
      </c>
      <c r="F175" s="201" t="s">
        <v>3479</v>
      </c>
      <c r="G175" s="199"/>
      <c r="H175" s="200" t="s">
        <v>19</v>
      </c>
      <c r="I175" s="202"/>
      <c r="J175" s="199"/>
      <c r="K175" s="199"/>
      <c r="L175" s="203"/>
      <c r="M175" s="204"/>
      <c r="N175" s="205"/>
      <c r="O175" s="205"/>
      <c r="P175" s="205"/>
      <c r="Q175" s="205"/>
      <c r="R175" s="205"/>
      <c r="S175" s="205"/>
      <c r="T175" s="206"/>
      <c r="AT175" s="207" t="s">
        <v>248</v>
      </c>
      <c r="AU175" s="207" t="s">
        <v>78</v>
      </c>
      <c r="AV175" s="13" t="s">
        <v>76</v>
      </c>
      <c r="AW175" s="13" t="s">
        <v>31</v>
      </c>
      <c r="AX175" s="13" t="s">
        <v>69</v>
      </c>
      <c r="AY175" s="207" t="s">
        <v>231</v>
      </c>
    </row>
    <row r="176" spans="1:65" s="14" customFormat="1" ht="11.25">
      <c r="B176" s="208"/>
      <c r="C176" s="209"/>
      <c r="D176" s="193" t="s">
        <v>248</v>
      </c>
      <c r="E176" s="210" t="s">
        <v>19</v>
      </c>
      <c r="F176" s="211" t="s">
        <v>3513</v>
      </c>
      <c r="G176" s="209"/>
      <c r="H176" s="212">
        <v>8.3740000000000006</v>
      </c>
      <c r="I176" s="213"/>
      <c r="J176" s="209"/>
      <c r="K176" s="209"/>
      <c r="L176" s="214"/>
      <c r="M176" s="215"/>
      <c r="N176" s="216"/>
      <c r="O176" s="216"/>
      <c r="P176" s="216"/>
      <c r="Q176" s="216"/>
      <c r="R176" s="216"/>
      <c r="S176" s="216"/>
      <c r="T176" s="217"/>
      <c r="AT176" s="218" t="s">
        <v>248</v>
      </c>
      <c r="AU176" s="218" t="s">
        <v>78</v>
      </c>
      <c r="AV176" s="14" t="s">
        <v>78</v>
      </c>
      <c r="AW176" s="14" t="s">
        <v>31</v>
      </c>
      <c r="AX176" s="14" t="s">
        <v>76</v>
      </c>
      <c r="AY176" s="218" t="s">
        <v>231</v>
      </c>
    </row>
    <row r="177" spans="1:65" s="2" customFormat="1" ht="37.9" customHeight="1">
      <c r="A177" s="36"/>
      <c r="B177" s="37"/>
      <c r="C177" s="180" t="s">
        <v>8</v>
      </c>
      <c r="D177" s="180" t="s">
        <v>234</v>
      </c>
      <c r="E177" s="181" t="s">
        <v>3514</v>
      </c>
      <c r="F177" s="182" t="s">
        <v>3515</v>
      </c>
      <c r="G177" s="183" t="s">
        <v>243</v>
      </c>
      <c r="H177" s="184">
        <v>37.295000000000002</v>
      </c>
      <c r="I177" s="185"/>
      <c r="J177" s="186">
        <f>ROUND(I177*H177,2)</f>
        <v>0</v>
      </c>
      <c r="K177" s="182" t="s">
        <v>244</v>
      </c>
      <c r="L177" s="41"/>
      <c r="M177" s="187" t="s">
        <v>19</v>
      </c>
      <c r="N177" s="188" t="s">
        <v>40</v>
      </c>
      <c r="O177" s="66"/>
      <c r="P177" s="189">
        <f>O177*H177</f>
        <v>0</v>
      </c>
      <c r="Q177" s="189">
        <v>5.3299999999999997E-3</v>
      </c>
      <c r="R177" s="189">
        <f>Q177*H177</f>
        <v>0.19878235</v>
      </c>
      <c r="S177" s="189">
        <v>0</v>
      </c>
      <c r="T177" s="190">
        <f>S177*H177</f>
        <v>0</v>
      </c>
      <c r="U177" s="36"/>
      <c r="V177" s="36"/>
      <c r="W177" s="36"/>
      <c r="X177" s="36"/>
      <c r="Y177" s="36"/>
      <c r="Z177" s="36"/>
      <c r="AA177" s="36"/>
      <c r="AB177" s="36"/>
      <c r="AC177" s="36"/>
      <c r="AD177" s="36"/>
      <c r="AE177" s="36"/>
      <c r="AR177" s="191" t="s">
        <v>238</v>
      </c>
      <c r="AT177" s="191" t="s">
        <v>234</v>
      </c>
      <c r="AU177" s="191" t="s">
        <v>78</v>
      </c>
      <c r="AY177" s="19" t="s">
        <v>231</v>
      </c>
      <c r="BE177" s="192">
        <f>IF(N177="základní",J177,0)</f>
        <v>0</v>
      </c>
      <c r="BF177" s="192">
        <f>IF(N177="snížená",J177,0)</f>
        <v>0</v>
      </c>
      <c r="BG177" s="192">
        <f>IF(N177="zákl. přenesená",J177,0)</f>
        <v>0</v>
      </c>
      <c r="BH177" s="192">
        <f>IF(N177="sníž. přenesená",J177,0)</f>
        <v>0</v>
      </c>
      <c r="BI177" s="192">
        <f>IF(N177="nulová",J177,0)</f>
        <v>0</v>
      </c>
      <c r="BJ177" s="19" t="s">
        <v>76</v>
      </c>
      <c r="BK177" s="192">
        <f>ROUND(I177*H177,2)</f>
        <v>0</v>
      </c>
      <c r="BL177" s="19" t="s">
        <v>238</v>
      </c>
      <c r="BM177" s="191" t="s">
        <v>3516</v>
      </c>
    </row>
    <row r="178" spans="1:65" s="2" customFormat="1" ht="243.75">
      <c r="A178" s="36"/>
      <c r="B178" s="37"/>
      <c r="C178" s="38"/>
      <c r="D178" s="193" t="s">
        <v>246</v>
      </c>
      <c r="E178" s="38"/>
      <c r="F178" s="194" t="s">
        <v>3517</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246</v>
      </c>
      <c r="AU178" s="19" t="s">
        <v>78</v>
      </c>
    </row>
    <row r="179" spans="1:65" s="14" customFormat="1" ht="11.25">
      <c r="B179" s="208"/>
      <c r="C179" s="209"/>
      <c r="D179" s="193" t="s">
        <v>248</v>
      </c>
      <c r="E179" s="210" t="s">
        <v>19</v>
      </c>
      <c r="F179" s="211" t="s">
        <v>3518</v>
      </c>
      <c r="G179" s="209"/>
      <c r="H179" s="212">
        <v>30.914999999999999</v>
      </c>
      <c r="I179" s="213"/>
      <c r="J179" s="209"/>
      <c r="K179" s="209"/>
      <c r="L179" s="214"/>
      <c r="M179" s="215"/>
      <c r="N179" s="216"/>
      <c r="O179" s="216"/>
      <c r="P179" s="216"/>
      <c r="Q179" s="216"/>
      <c r="R179" s="216"/>
      <c r="S179" s="216"/>
      <c r="T179" s="217"/>
      <c r="AT179" s="218" t="s">
        <v>248</v>
      </c>
      <c r="AU179" s="218" t="s">
        <v>78</v>
      </c>
      <c r="AV179" s="14" t="s">
        <v>78</v>
      </c>
      <c r="AW179" s="14" t="s">
        <v>31</v>
      </c>
      <c r="AX179" s="14" t="s">
        <v>69</v>
      </c>
      <c r="AY179" s="218" t="s">
        <v>231</v>
      </c>
    </row>
    <row r="180" spans="1:65" s="14" customFormat="1" ht="11.25">
      <c r="B180" s="208"/>
      <c r="C180" s="209"/>
      <c r="D180" s="193" t="s">
        <v>248</v>
      </c>
      <c r="E180" s="210" t="s">
        <v>19</v>
      </c>
      <c r="F180" s="211" t="s">
        <v>3519</v>
      </c>
      <c r="G180" s="209"/>
      <c r="H180" s="212">
        <v>6.38</v>
      </c>
      <c r="I180" s="213"/>
      <c r="J180" s="209"/>
      <c r="K180" s="209"/>
      <c r="L180" s="214"/>
      <c r="M180" s="215"/>
      <c r="N180" s="216"/>
      <c r="O180" s="216"/>
      <c r="P180" s="216"/>
      <c r="Q180" s="216"/>
      <c r="R180" s="216"/>
      <c r="S180" s="216"/>
      <c r="T180" s="217"/>
      <c r="AT180" s="218" t="s">
        <v>248</v>
      </c>
      <c r="AU180" s="218" t="s">
        <v>78</v>
      </c>
      <c r="AV180" s="14" t="s">
        <v>78</v>
      </c>
      <c r="AW180" s="14" t="s">
        <v>31</v>
      </c>
      <c r="AX180" s="14" t="s">
        <v>69</v>
      </c>
      <c r="AY180" s="218" t="s">
        <v>231</v>
      </c>
    </row>
    <row r="181" spans="1:65" s="15" customFormat="1" ht="11.25">
      <c r="B181" s="219"/>
      <c r="C181" s="220"/>
      <c r="D181" s="193" t="s">
        <v>248</v>
      </c>
      <c r="E181" s="221" t="s">
        <v>19</v>
      </c>
      <c r="F181" s="222" t="s">
        <v>260</v>
      </c>
      <c r="G181" s="220"/>
      <c r="H181" s="223">
        <v>37.295000000000002</v>
      </c>
      <c r="I181" s="224"/>
      <c r="J181" s="220"/>
      <c r="K181" s="220"/>
      <c r="L181" s="225"/>
      <c r="M181" s="226"/>
      <c r="N181" s="227"/>
      <c r="O181" s="227"/>
      <c r="P181" s="227"/>
      <c r="Q181" s="227"/>
      <c r="R181" s="227"/>
      <c r="S181" s="227"/>
      <c r="T181" s="228"/>
      <c r="AT181" s="229" t="s">
        <v>248</v>
      </c>
      <c r="AU181" s="229" t="s">
        <v>78</v>
      </c>
      <c r="AV181" s="15" t="s">
        <v>238</v>
      </c>
      <c r="AW181" s="15" t="s">
        <v>31</v>
      </c>
      <c r="AX181" s="15" t="s">
        <v>76</v>
      </c>
      <c r="AY181" s="229" t="s">
        <v>231</v>
      </c>
    </row>
    <row r="182" spans="1:65" s="2" customFormat="1" ht="37.9" customHeight="1">
      <c r="A182" s="36"/>
      <c r="B182" s="37"/>
      <c r="C182" s="180" t="s">
        <v>331</v>
      </c>
      <c r="D182" s="180" t="s">
        <v>234</v>
      </c>
      <c r="E182" s="181" t="s">
        <v>3520</v>
      </c>
      <c r="F182" s="182" t="s">
        <v>3521</v>
      </c>
      <c r="G182" s="183" t="s">
        <v>243</v>
      </c>
      <c r="H182" s="184">
        <v>37.295000000000002</v>
      </c>
      <c r="I182" s="185"/>
      <c r="J182" s="186">
        <f>ROUND(I182*H182,2)</f>
        <v>0</v>
      </c>
      <c r="K182" s="182" t="s">
        <v>244</v>
      </c>
      <c r="L182" s="41"/>
      <c r="M182" s="187" t="s">
        <v>19</v>
      </c>
      <c r="N182" s="188" t="s">
        <v>40</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238</v>
      </c>
      <c r="AT182" s="191" t="s">
        <v>234</v>
      </c>
      <c r="AU182" s="191" t="s">
        <v>78</v>
      </c>
      <c r="AY182" s="19" t="s">
        <v>231</v>
      </c>
      <c r="BE182" s="192">
        <f>IF(N182="základní",J182,0)</f>
        <v>0</v>
      </c>
      <c r="BF182" s="192">
        <f>IF(N182="snížená",J182,0)</f>
        <v>0</v>
      </c>
      <c r="BG182" s="192">
        <f>IF(N182="zákl. přenesená",J182,0)</f>
        <v>0</v>
      </c>
      <c r="BH182" s="192">
        <f>IF(N182="sníž. přenesená",J182,0)</f>
        <v>0</v>
      </c>
      <c r="BI182" s="192">
        <f>IF(N182="nulová",J182,0)</f>
        <v>0</v>
      </c>
      <c r="BJ182" s="19" t="s">
        <v>76</v>
      </c>
      <c r="BK182" s="192">
        <f>ROUND(I182*H182,2)</f>
        <v>0</v>
      </c>
      <c r="BL182" s="19" t="s">
        <v>238</v>
      </c>
      <c r="BM182" s="191" t="s">
        <v>3522</v>
      </c>
    </row>
    <row r="183" spans="1:65" s="2" customFormat="1" ht="243.75">
      <c r="A183" s="36"/>
      <c r="B183" s="37"/>
      <c r="C183" s="38"/>
      <c r="D183" s="193" t="s">
        <v>246</v>
      </c>
      <c r="E183" s="38"/>
      <c r="F183" s="194" t="s">
        <v>3517</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246</v>
      </c>
      <c r="AU183" s="19" t="s">
        <v>78</v>
      </c>
    </row>
    <row r="184" spans="1:65" s="2" customFormat="1" ht="37.9" customHeight="1">
      <c r="A184" s="36"/>
      <c r="B184" s="37"/>
      <c r="C184" s="180" t="s">
        <v>335</v>
      </c>
      <c r="D184" s="180" t="s">
        <v>234</v>
      </c>
      <c r="E184" s="181" t="s">
        <v>3523</v>
      </c>
      <c r="F184" s="182" t="s">
        <v>3524</v>
      </c>
      <c r="G184" s="183" t="s">
        <v>243</v>
      </c>
      <c r="H184" s="184">
        <v>30.914999999999999</v>
      </c>
      <c r="I184" s="185"/>
      <c r="J184" s="186">
        <f>ROUND(I184*H184,2)</f>
        <v>0</v>
      </c>
      <c r="K184" s="182" t="s">
        <v>244</v>
      </c>
      <c r="L184" s="41"/>
      <c r="M184" s="187" t="s">
        <v>19</v>
      </c>
      <c r="N184" s="188" t="s">
        <v>40</v>
      </c>
      <c r="O184" s="66"/>
      <c r="P184" s="189">
        <f>O184*H184</f>
        <v>0</v>
      </c>
      <c r="Q184" s="189">
        <v>8.8000000000000003E-4</v>
      </c>
      <c r="R184" s="189">
        <f>Q184*H184</f>
        <v>2.7205199999999999E-2</v>
      </c>
      <c r="S184" s="189">
        <v>0</v>
      </c>
      <c r="T184" s="190">
        <f>S184*H184</f>
        <v>0</v>
      </c>
      <c r="U184" s="36"/>
      <c r="V184" s="36"/>
      <c r="W184" s="36"/>
      <c r="X184" s="36"/>
      <c r="Y184" s="36"/>
      <c r="Z184" s="36"/>
      <c r="AA184" s="36"/>
      <c r="AB184" s="36"/>
      <c r="AC184" s="36"/>
      <c r="AD184" s="36"/>
      <c r="AE184" s="36"/>
      <c r="AR184" s="191" t="s">
        <v>238</v>
      </c>
      <c r="AT184" s="191" t="s">
        <v>234</v>
      </c>
      <c r="AU184" s="191" t="s">
        <v>78</v>
      </c>
      <c r="AY184" s="19" t="s">
        <v>231</v>
      </c>
      <c r="BE184" s="192">
        <f>IF(N184="základní",J184,0)</f>
        <v>0</v>
      </c>
      <c r="BF184" s="192">
        <f>IF(N184="snížená",J184,0)</f>
        <v>0</v>
      </c>
      <c r="BG184" s="192">
        <f>IF(N184="zákl. přenesená",J184,0)</f>
        <v>0</v>
      </c>
      <c r="BH184" s="192">
        <f>IF(N184="sníž. přenesená",J184,0)</f>
        <v>0</v>
      </c>
      <c r="BI184" s="192">
        <f>IF(N184="nulová",J184,0)</f>
        <v>0</v>
      </c>
      <c r="BJ184" s="19" t="s">
        <v>76</v>
      </c>
      <c r="BK184" s="192">
        <f>ROUND(I184*H184,2)</f>
        <v>0</v>
      </c>
      <c r="BL184" s="19" t="s">
        <v>238</v>
      </c>
      <c r="BM184" s="191" t="s">
        <v>3525</v>
      </c>
    </row>
    <row r="185" spans="1:65" s="2" customFormat="1" ht="29.25">
      <c r="A185" s="36"/>
      <c r="B185" s="37"/>
      <c r="C185" s="38"/>
      <c r="D185" s="193" t="s">
        <v>246</v>
      </c>
      <c r="E185" s="38"/>
      <c r="F185" s="194" t="s">
        <v>3526</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246</v>
      </c>
      <c r="AU185" s="19" t="s">
        <v>78</v>
      </c>
    </row>
    <row r="186" spans="1:65" s="14" customFormat="1" ht="11.25">
      <c r="B186" s="208"/>
      <c r="C186" s="209"/>
      <c r="D186" s="193" t="s">
        <v>248</v>
      </c>
      <c r="E186" s="210" t="s">
        <v>19</v>
      </c>
      <c r="F186" s="211" t="s">
        <v>3518</v>
      </c>
      <c r="G186" s="209"/>
      <c r="H186" s="212">
        <v>30.914999999999999</v>
      </c>
      <c r="I186" s="213"/>
      <c r="J186" s="209"/>
      <c r="K186" s="209"/>
      <c r="L186" s="214"/>
      <c r="M186" s="215"/>
      <c r="N186" s="216"/>
      <c r="O186" s="216"/>
      <c r="P186" s="216"/>
      <c r="Q186" s="216"/>
      <c r="R186" s="216"/>
      <c r="S186" s="216"/>
      <c r="T186" s="217"/>
      <c r="AT186" s="218" t="s">
        <v>248</v>
      </c>
      <c r="AU186" s="218" t="s">
        <v>78</v>
      </c>
      <c r="AV186" s="14" t="s">
        <v>78</v>
      </c>
      <c r="AW186" s="14" t="s">
        <v>31</v>
      </c>
      <c r="AX186" s="14" t="s">
        <v>76</v>
      </c>
      <c r="AY186" s="218" t="s">
        <v>231</v>
      </c>
    </row>
    <row r="187" spans="1:65" s="2" customFormat="1" ht="37.9" customHeight="1">
      <c r="A187" s="36"/>
      <c r="B187" s="37"/>
      <c r="C187" s="180" t="s">
        <v>339</v>
      </c>
      <c r="D187" s="180" t="s">
        <v>234</v>
      </c>
      <c r="E187" s="181" t="s">
        <v>3527</v>
      </c>
      <c r="F187" s="182" t="s">
        <v>3528</v>
      </c>
      <c r="G187" s="183" t="s">
        <v>243</v>
      </c>
      <c r="H187" s="184">
        <v>30.914999999999999</v>
      </c>
      <c r="I187" s="185"/>
      <c r="J187" s="186">
        <f>ROUND(I187*H187,2)</f>
        <v>0</v>
      </c>
      <c r="K187" s="182" t="s">
        <v>244</v>
      </c>
      <c r="L187" s="41"/>
      <c r="M187" s="187" t="s">
        <v>19</v>
      </c>
      <c r="N187" s="188" t="s">
        <v>40</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238</v>
      </c>
      <c r="AT187" s="191" t="s">
        <v>234</v>
      </c>
      <c r="AU187" s="191" t="s">
        <v>78</v>
      </c>
      <c r="AY187" s="19" t="s">
        <v>231</v>
      </c>
      <c r="BE187" s="192">
        <f>IF(N187="základní",J187,0)</f>
        <v>0</v>
      </c>
      <c r="BF187" s="192">
        <f>IF(N187="snížená",J187,0)</f>
        <v>0</v>
      </c>
      <c r="BG187" s="192">
        <f>IF(N187="zákl. přenesená",J187,0)</f>
        <v>0</v>
      </c>
      <c r="BH187" s="192">
        <f>IF(N187="sníž. přenesená",J187,0)</f>
        <v>0</v>
      </c>
      <c r="BI187" s="192">
        <f>IF(N187="nulová",J187,0)</f>
        <v>0</v>
      </c>
      <c r="BJ187" s="19" t="s">
        <v>76</v>
      </c>
      <c r="BK187" s="192">
        <f>ROUND(I187*H187,2)</f>
        <v>0</v>
      </c>
      <c r="BL187" s="19" t="s">
        <v>238</v>
      </c>
      <c r="BM187" s="191" t="s">
        <v>3529</v>
      </c>
    </row>
    <row r="188" spans="1:65" s="2" customFormat="1" ht="29.25">
      <c r="A188" s="36"/>
      <c r="B188" s="37"/>
      <c r="C188" s="38"/>
      <c r="D188" s="193" t="s">
        <v>246</v>
      </c>
      <c r="E188" s="38"/>
      <c r="F188" s="194" t="s">
        <v>3526</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246</v>
      </c>
      <c r="AU188" s="19" t="s">
        <v>78</v>
      </c>
    </row>
    <row r="189" spans="1:65" s="2" customFormat="1" ht="78" customHeight="1">
      <c r="A189" s="36"/>
      <c r="B189" s="37"/>
      <c r="C189" s="180" t="s">
        <v>347</v>
      </c>
      <c r="D189" s="180" t="s">
        <v>234</v>
      </c>
      <c r="E189" s="181" t="s">
        <v>3530</v>
      </c>
      <c r="F189" s="182" t="s">
        <v>3531</v>
      </c>
      <c r="G189" s="183" t="s">
        <v>404</v>
      </c>
      <c r="H189" s="184">
        <v>1.159</v>
      </c>
      <c r="I189" s="185"/>
      <c r="J189" s="186">
        <f>ROUND(I189*H189,2)</f>
        <v>0</v>
      </c>
      <c r="K189" s="182" t="s">
        <v>244</v>
      </c>
      <c r="L189" s="41"/>
      <c r="M189" s="187" t="s">
        <v>19</v>
      </c>
      <c r="N189" s="188" t="s">
        <v>40</v>
      </c>
      <c r="O189" s="66"/>
      <c r="P189" s="189">
        <f>O189*H189</f>
        <v>0</v>
      </c>
      <c r="Q189" s="189">
        <v>1.05555</v>
      </c>
      <c r="R189" s="189">
        <f>Q189*H189</f>
        <v>1.2233824500000001</v>
      </c>
      <c r="S189" s="189">
        <v>0</v>
      </c>
      <c r="T189" s="190">
        <f>S189*H189</f>
        <v>0</v>
      </c>
      <c r="U189" s="36"/>
      <c r="V189" s="36"/>
      <c r="W189" s="36"/>
      <c r="X189" s="36"/>
      <c r="Y189" s="36"/>
      <c r="Z189" s="36"/>
      <c r="AA189" s="36"/>
      <c r="AB189" s="36"/>
      <c r="AC189" s="36"/>
      <c r="AD189" s="36"/>
      <c r="AE189" s="36"/>
      <c r="AR189" s="191" t="s">
        <v>238</v>
      </c>
      <c r="AT189" s="191" t="s">
        <v>234</v>
      </c>
      <c r="AU189" s="191" t="s">
        <v>78</v>
      </c>
      <c r="AY189" s="19" t="s">
        <v>231</v>
      </c>
      <c r="BE189" s="192">
        <f>IF(N189="základní",J189,0)</f>
        <v>0</v>
      </c>
      <c r="BF189" s="192">
        <f>IF(N189="snížená",J189,0)</f>
        <v>0</v>
      </c>
      <c r="BG189" s="192">
        <f>IF(N189="zákl. přenesená",J189,0)</f>
        <v>0</v>
      </c>
      <c r="BH189" s="192">
        <f>IF(N189="sníž. přenesená",J189,0)</f>
        <v>0</v>
      </c>
      <c r="BI189" s="192">
        <f>IF(N189="nulová",J189,0)</f>
        <v>0</v>
      </c>
      <c r="BJ189" s="19" t="s">
        <v>76</v>
      </c>
      <c r="BK189" s="192">
        <f>ROUND(I189*H189,2)</f>
        <v>0</v>
      </c>
      <c r="BL189" s="19" t="s">
        <v>238</v>
      </c>
      <c r="BM189" s="191" t="s">
        <v>3532</v>
      </c>
    </row>
    <row r="190" spans="1:65" s="13" customFormat="1" ht="11.25">
      <c r="B190" s="198"/>
      <c r="C190" s="199"/>
      <c r="D190" s="193" t="s">
        <v>248</v>
      </c>
      <c r="E190" s="200" t="s">
        <v>19</v>
      </c>
      <c r="F190" s="201" t="s">
        <v>3533</v>
      </c>
      <c r="G190" s="199"/>
      <c r="H190" s="200" t="s">
        <v>19</v>
      </c>
      <c r="I190" s="202"/>
      <c r="J190" s="199"/>
      <c r="K190" s="199"/>
      <c r="L190" s="203"/>
      <c r="M190" s="204"/>
      <c r="N190" s="205"/>
      <c r="O190" s="205"/>
      <c r="P190" s="205"/>
      <c r="Q190" s="205"/>
      <c r="R190" s="205"/>
      <c r="S190" s="205"/>
      <c r="T190" s="206"/>
      <c r="AT190" s="207" t="s">
        <v>248</v>
      </c>
      <c r="AU190" s="207" t="s">
        <v>78</v>
      </c>
      <c r="AV190" s="13" t="s">
        <v>76</v>
      </c>
      <c r="AW190" s="13" t="s">
        <v>31</v>
      </c>
      <c r="AX190" s="13" t="s">
        <v>69</v>
      </c>
      <c r="AY190" s="207" t="s">
        <v>231</v>
      </c>
    </row>
    <row r="191" spans="1:65" s="14" customFormat="1" ht="11.25">
      <c r="B191" s="208"/>
      <c r="C191" s="209"/>
      <c r="D191" s="193" t="s">
        <v>248</v>
      </c>
      <c r="E191" s="210" t="s">
        <v>19</v>
      </c>
      <c r="F191" s="211" t="s">
        <v>3534</v>
      </c>
      <c r="G191" s="209"/>
      <c r="H191" s="212">
        <v>2.64</v>
      </c>
      <c r="I191" s="213"/>
      <c r="J191" s="209"/>
      <c r="K191" s="209"/>
      <c r="L191" s="214"/>
      <c r="M191" s="215"/>
      <c r="N191" s="216"/>
      <c r="O191" s="216"/>
      <c r="P191" s="216"/>
      <c r="Q191" s="216"/>
      <c r="R191" s="216"/>
      <c r="S191" s="216"/>
      <c r="T191" s="217"/>
      <c r="AT191" s="218" t="s">
        <v>248</v>
      </c>
      <c r="AU191" s="218" t="s">
        <v>78</v>
      </c>
      <c r="AV191" s="14" t="s">
        <v>78</v>
      </c>
      <c r="AW191" s="14" t="s">
        <v>31</v>
      </c>
      <c r="AX191" s="14" t="s">
        <v>69</v>
      </c>
      <c r="AY191" s="218" t="s">
        <v>231</v>
      </c>
    </row>
    <row r="192" spans="1:65" s="13" customFormat="1" ht="11.25">
      <c r="B192" s="198"/>
      <c r="C192" s="199"/>
      <c r="D192" s="193" t="s">
        <v>248</v>
      </c>
      <c r="E192" s="200" t="s">
        <v>19</v>
      </c>
      <c r="F192" s="201" t="s">
        <v>1345</v>
      </c>
      <c r="G192" s="199"/>
      <c r="H192" s="200" t="s">
        <v>19</v>
      </c>
      <c r="I192" s="202"/>
      <c r="J192" s="199"/>
      <c r="K192" s="199"/>
      <c r="L192" s="203"/>
      <c r="M192" s="204"/>
      <c r="N192" s="205"/>
      <c r="O192" s="205"/>
      <c r="P192" s="205"/>
      <c r="Q192" s="205"/>
      <c r="R192" s="205"/>
      <c r="S192" s="205"/>
      <c r="T192" s="206"/>
      <c r="AT192" s="207" t="s">
        <v>248</v>
      </c>
      <c r="AU192" s="207" t="s">
        <v>78</v>
      </c>
      <c r="AV192" s="13" t="s">
        <v>76</v>
      </c>
      <c r="AW192" s="13" t="s">
        <v>31</v>
      </c>
      <c r="AX192" s="13" t="s">
        <v>69</v>
      </c>
      <c r="AY192" s="207" t="s">
        <v>231</v>
      </c>
    </row>
    <row r="193" spans="1:65" s="14" customFormat="1" ht="11.25">
      <c r="B193" s="208"/>
      <c r="C193" s="209"/>
      <c r="D193" s="193" t="s">
        <v>248</v>
      </c>
      <c r="E193" s="210" t="s">
        <v>19</v>
      </c>
      <c r="F193" s="211" t="s">
        <v>3535</v>
      </c>
      <c r="G193" s="209"/>
      <c r="H193" s="212">
        <v>-0.16400000000000001</v>
      </c>
      <c r="I193" s="213"/>
      <c r="J193" s="209"/>
      <c r="K193" s="209"/>
      <c r="L193" s="214"/>
      <c r="M193" s="215"/>
      <c r="N193" s="216"/>
      <c r="O193" s="216"/>
      <c r="P193" s="216"/>
      <c r="Q193" s="216"/>
      <c r="R193" s="216"/>
      <c r="S193" s="216"/>
      <c r="T193" s="217"/>
      <c r="AT193" s="218" t="s">
        <v>248</v>
      </c>
      <c r="AU193" s="218" t="s">
        <v>78</v>
      </c>
      <c r="AV193" s="14" t="s">
        <v>78</v>
      </c>
      <c r="AW193" s="14" t="s">
        <v>31</v>
      </c>
      <c r="AX193" s="14" t="s">
        <v>69</v>
      </c>
      <c r="AY193" s="218" t="s">
        <v>231</v>
      </c>
    </row>
    <row r="194" spans="1:65" s="13" customFormat="1" ht="11.25">
      <c r="B194" s="198"/>
      <c r="C194" s="199"/>
      <c r="D194" s="193" t="s">
        <v>248</v>
      </c>
      <c r="E194" s="200" t="s">
        <v>19</v>
      </c>
      <c r="F194" s="201" t="s">
        <v>3536</v>
      </c>
      <c r="G194" s="199"/>
      <c r="H194" s="200" t="s">
        <v>19</v>
      </c>
      <c r="I194" s="202"/>
      <c r="J194" s="199"/>
      <c r="K194" s="199"/>
      <c r="L194" s="203"/>
      <c r="M194" s="204"/>
      <c r="N194" s="205"/>
      <c r="O194" s="205"/>
      <c r="P194" s="205"/>
      <c r="Q194" s="205"/>
      <c r="R194" s="205"/>
      <c r="S194" s="205"/>
      <c r="T194" s="206"/>
      <c r="AT194" s="207" t="s">
        <v>248</v>
      </c>
      <c r="AU194" s="207" t="s">
        <v>78</v>
      </c>
      <c r="AV194" s="13" t="s">
        <v>76</v>
      </c>
      <c r="AW194" s="13" t="s">
        <v>31</v>
      </c>
      <c r="AX194" s="13" t="s">
        <v>69</v>
      </c>
      <c r="AY194" s="207" t="s">
        <v>231</v>
      </c>
    </row>
    <row r="195" spans="1:65" s="14" customFormat="1" ht="11.25">
      <c r="B195" s="208"/>
      <c r="C195" s="209"/>
      <c r="D195" s="193" t="s">
        <v>248</v>
      </c>
      <c r="E195" s="210" t="s">
        <v>19</v>
      </c>
      <c r="F195" s="211" t="s">
        <v>3537</v>
      </c>
      <c r="G195" s="209"/>
      <c r="H195" s="212">
        <v>-1.3169999999999999</v>
      </c>
      <c r="I195" s="213"/>
      <c r="J195" s="209"/>
      <c r="K195" s="209"/>
      <c r="L195" s="214"/>
      <c r="M195" s="215"/>
      <c r="N195" s="216"/>
      <c r="O195" s="216"/>
      <c r="P195" s="216"/>
      <c r="Q195" s="216"/>
      <c r="R195" s="216"/>
      <c r="S195" s="216"/>
      <c r="T195" s="217"/>
      <c r="AT195" s="218" t="s">
        <v>248</v>
      </c>
      <c r="AU195" s="218" t="s">
        <v>78</v>
      </c>
      <c r="AV195" s="14" t="s">
        <v>78</v>
      </c>
      <c r="AW195" s="14" t="s">
        <v>31</v>
      </c>
      <c r="AX195" s="14" t="s">
        <v>69</v>
      </c>
      <c r="AY195" s="218" t="s">
        <v>231</v>
      </c>
    </row>
    <row r="196" spans="1:65" s="15" customFormat="1" ht="11.25">
      <c r="B196" s="219"/>
      <c r="C196" s="220"/>
      <c r="D196" s="193" t="s">
        <v>248</v>
      </c>
      <c r="E196" s="221" t="s">
        <v>19</v>
      </c>
      <c r="F196" s="222" t="s">
        <v>260</v>
      </c>
      <c r="G196" s="220"/>
      <c r="H196" s="223">
        <v>1.159</v>
      </c>
      <c r="I196" s="224"/>
      <c r="J196" s="220"/>
      <c r="K196" s="220"/>
      <c r="L196" s="225"/>
      <c r="M196" s="226"/>
      <c r="N196" s="227"/>
      <c r="O196" s="227"/>
      <c r="P196" s="227"/>
      <c r="Q196" s="227"/>
      <c r="R196" s="227"/>
      <c r="S196" s="227"/>
      <c r="T196" s="228"/>
      <c r="AT196" s="229" t="s">
        <v>248</v>
      </c>
      <c r="AU196" s="229" t="s">
        <v>78</v>
      </c>
      <c r="AV196" s="15" t="s">
        <v>238</v>
      </c>
      <c r="AW196" s="15" t="s">
        <v>31</v>
      </c>
      <c r="AX196" s="15" t="s">
        <v>76</v>
      </c>
      <c r="AY196" s="229" t="s">
        <v>231</v>
      </c>
    </row>
    <row r="197" spans="1:65" s="2" customFormat="1" ht="78" customHeight="1">
      <c r="A197" s="36"/>
      <c r="B197" s="37"/>
      <c r="C197" s="180" t="s">
        <v>353</v>
      </c>
      <c r="D197" s="180" t="s">
        <v>234</v>
      </c>
      <c r="E197" s="181" t="s">
        <v>3538</v>
      </c>
      <c r="F197" s="182" t="s">
        <v>3539</v>
      </c>
      <c r="G197" s="183" t="s">
        <v>404</v>
      </c>
      <c r="H197" s="184">
        <v>0.55000000000000004</v>
      </c>
      <c r="I197" s="185"/>
      <c r="J197" s="186">
        <f>ROUND(I197*H197,2)</f>
        <v>0</v>
      </c>
      <c r="K197" s="182" t="s">
        <v>244</v>
      </c>
      <c r="L197" s="41"/>
      <c r="M197" s="187" t="s">
        <v>19</v>
      </c>
      <c r="N197" s="188" t="s">
        <v>40</v>
      </c>
      <c r="O197" s="66"/>
      <c r="P197" s="189">
        <f>O197*H197</f>
        <v>0</v>
      </c>
      <c r="Q197" s="189">
        <v>1.06277</v>
      </c>
      <c r="R197" s="189">
        <f>Q197*H197</f>
        <v>0.58452350000000008</v>
      </c>
      <c r="S197" s="189">
        <v>0</v>
      </c>
      <c r="T197" s="190">
        <f>S197*H197</f>
        <v>0</v>
      </c>
      <c r="U197" s="36"/>
      <c r="V197" s="36"/>
      <c r="W197" s="36"/>
      <c r="X197" s="36"/>
      <c r="Y197" s="36"/>
      <c r="Z197" s="36"/>
      <c r="AA197" s="36"/>
      <c r="AB197" s="36"/>
      <c r="AC197" s="36"/>
      <c r="AD197" s="36"/>
      <c r="AE197" s="36"/>
      <c r="AR197" s="191" t="s">
        <v>238</v>
      </c>
      <c r="AT197" s="191" t="s">
        <v>234</v>
      </c>
      <c r="AU197" s="191" t="s">
        <v>78</v>
      </c>
      <c r="AY197" s="19" t="s">
        <v>231</v>
      </c>
      <c r="BE197" s="192">
        <f>IF(N197="základní",J197,0)</f>
        <v>0</v>
      </c>
      <c r="BF197" s="192">
        <f>IF(N197="snížená",J197,0)</f>
        <v>0</v>
      </c>
      <c r="BG197" s="192">
        <f>IF(N197="zákl. přenesená",J197,0)</f>
        <v>0</v>
      </c>
      <c r="BH197" s="192">
        <f>IF(N197="sníž. přenesená",J197,0)</f>
        <v>0</v>
      </c>
      <c r="BI197" s="192">
        <f>IF(N197="nulová",J197,0)</f>
        <v>0</v>
      </c>
      <c r="BJ197" s="19" t="s">
        <v>76</v>
      </c>
      <c r="BK197" s="192">
        <f>ROUND(I197*H197,2)</f>
        <v>0</v>
      </c>
      <c r="BL197" s="19" t="s">
        <v>238</v>
      </c>
      <c r="BM197" s="191" t="s">
        <v>3540</v>
      </c>
    </row>
    <row r="198" spans="1:65" s="14" customFormat="1" ht="11.25">
      <c r="B198" s="208"/>
      <c r="C198" s="209"/>
      <c r="D198" s="193" t="s">
        <v>248</v>
      </c>
      <c r="E198" s="210" t="s">
        <v>19</v>
      </c>
      <c r="F198" s="211" t="s">
        <v>3485</v>
      </c>
      <c r="G198" s="209"/>
      <c r="H198" s="212">
        <v>0.55000000000000004</v>
      </c>
      <c r="I198" s="213"/>
      <c r="J198" s="209"/>
      <c r="K198" s="209"/>
      <c r="L198" s="214"/>
      <c r="M198" s="215"/>
      <c r="N198" s="216"/>
      <c r="O198" s="216"/>
      <c r="P198" s="216"/>
      <c r="Q198" s="216"/>
      <c r="R198" s="216"/>
      <c r="S198" s="216"/>
      <c r="T198" s="217"/>
      <c r="AT198" s="218" t="s">
        <v>248</v>
      </c>
      <c r="AU198" s="218" t="s">
        <v>78</v>
      </c>
      <c r="AV198" s="14" t="s">
        <v>78</v>
      </c>
      <c r="AW198" s="14" t="s">
        <v>31</v>
      </c>
      <c r="AX198" s="14" t="s">
        <v>76</v>
      </c>
      <c r="AY198" s="218" t="s">
        <v>231</v>
      </c>
    </row>
    <row r="199" spans="1:65" s="2" customFormat="1" ht="24.2" customHeight="1">
      <c r="A199" s="36"/>
      <c r="B199" s="37"/>
      <c r="C199" s="180" t="s">
        <v>7</v>
      </c>
      <c r="D199" s="180" t="s">
        <v>234</v>
      </c>
      <c r="E199" s="181" t="s">
        <v>1515</v>
      </c>
      <c r="F199" s="182" t="s">
        <v>1516</v>
      </c>
      <c r="G199" s="183" t="s">
        <v>356</v>
      </c>
      <c r="H199" s="184">
        <v>1.825</v>
      </c>
      <c r="I199" s="185"/>
      <c r="J199" s="186">
        <f>ROUND(I199*H199,2)</f>
        <v>0</v>
      </c>
      <c r="K199" s="182" t="s">
        <v>244</v>
      </c>
      <c r="L199" s="41"/>
      <c r="M199" s="187" t="s">
        <v>19</v>
      </c>
      <c r="N199" s="188" t="s">
        <v>40</v>
      </c>
      <c r="O199" s="66"/>
      <c r="P199" s="189">
        <f>O199*H199</f>
        <v>0</v>
      </c>
      <c r="Q199" s="189">
        <v>2.4533999999999998</v>
      </c>
      <c r="R199" s="189">
        <f>Q199*H199</f>
        <v>4.477455</v>
      </c>
      <c r="S199" s="189">
        <v>0</v>
      </c>
      <c r="T199" s="190">
        <f>S199*H199</f>
        <v>0</v>
      </c>
      <c r="U199" s="36"/>
      <c r="V199" s="36"/>
      <c r="W199" s="36"/>
      <c r="X199" s="36"/>
      <c r="Y199" s="36"/>
      <c r="Z199" s="36"/>
      <c r="AA199" s="36"/>
      <c r="AB199" s="36"/>
      <c r="AC199" s="36"/>
      <c r="AD199" s="36"/>
      <c r="AE199" s="36"/>
      <c r="AR199" s="191" t="s">
        <v>238</v>
      </c>
      <c r="AT199" s="191" t="s">
        <v>234</v>
      </c>
      <c r="AU199" s="191" t="s">
        <v>78</v>
      </c>
      <c r="AY199" s="19" t="s">
        <v>231</v>
      </c>
      <c r="BE199" s="192">
        <f>IF(N199="základní",J199,0)</f>
        <v>0</v>
      </c>
      <c r="BF199" s="192">
        <f>IF(N199="snížená",J199,0)</f>
        <v>0</v>
      </c>
      <c r="BG199" s="192">
        <f>IF(N199="zákl. přenesená",J199,0)</f>
        <v>0</v>
      </c>
      <c r="BH199" s="192">
        <f>IF(N199="sníž. přenesená",J199,0)</f>
        <v>0</v>
      </c>
      <c r="BI199" s="192">
        <f>IF(N199="nulová",J199,0)</f>
        <v>0</v>
      </c>
      <c r="BJ199" s="19" t="s">
        <v>76</v>
      </c>
      <c r="BK199" s="192">
        <f>ROUND(I199*H199,2)</f>
        <v>0</v>
      </c>
      <c r="BL199" s="19" t="s">
        <v>238</v>
      </c>
      <c r="BM199" s="191" t="s">
        <v>3541</v>
      </c>
    </row>
    <row r="200" spans="1:65" s="13" customFormat="1" ht="11.25">
      <c r="B200" s="198"/>
      <c r="C200" s="199"/>
      <c r="D200" s="193" t="s">
        <v>248</v>
      </c>
      <c r="E200" s="200" t="s">
        <v>19</v>
      </c>
      <c r="F200" s="201" t="s">
        <v>3479</v>
      </c>
      <c r="G200" s="199"/>
      <c r="H200" s="200" t="s">
        <v>19</v>
      </c>
      <c r="I200" s="202"/>
      <c r="J200" s="199"/>
      <c r="K200" s="199"/>
      <c r="L200" s="203"/>
      <c r="M200" s="204"/>
      <c r="N200" s="205"/>
      <c r="O200" s="205"/>
      <c r="P200" s="205"/>
      <c r="Q200" s="205"/>
      <c r="R200" s="205"/>
      <c r="S200" s="205"/>
      <c r="T200" s="206"/>
      <c r="AT200" s="207" t="s">
        <v>248</v>
      </c>
      <c r="AU200" s="207" t="s">
        <v>78</v>
      </c>
      <c r="AV200" s="13" t="s">
        <v>76</v>
      </c>
      <c r="AW200" s="13" t="s">
        <v>31</v>
      </c>
      <c r="AX200" s="13" t="s">
        <v>69</v>
      </c>
      <c r="AY200" s="207" t="s">
        <v>231</v>
      </c>
    </row>
    <row r="201" spans="1:65" s="13" customFormat="1" ht="11.25">
      <c r="B201" s="198"/>
      <c r="C201" s="199"/>
      <c r="D201" s="193" t="s">
        <v>248</v>
      </c>
      <c r="E201" s="200" t="s">
        <v>19</v>
      </c>
      <c r="F201" s="201" t="s">
        <v>3504</v>
      </c>
      <c r="G201" s="199"/>
      <c r="H201" s="200" t="s">
        <v>19</v>
      </c>
      <c r="I201" s="202"/>
      <c r="J201" s="199"/>
      <c r="K201" s="199"/>
      <c r="L201" s="203"/>
      <c r="M201" s="204"/>
      <c r="N201" s="205"/>
      <c r="O201" s="205"/>
      <c r="P201" s="205"/>
      <c r="Q201" s="205"/>
      <c r="R201" s="205"/>
      <c r="S201" s="205"/>
      <c r="T201" s="206"/>
      <c r="AT201" s="207" t="s">
        <v>248</v>
      </c>
      <c r="AU201" s="207" t="s">
        <v>78</v>
      </c>
      <c r="AV201" s="13" t="s">
        <v>76</v>
      </c>
      <c r="AW201" s="13" t="s">
        <v>31</v>
      </c>
      <c r="AX201" s="13" t="s">
        <v>69</v>
      </c>
      <c r="AY201" s="207" t="s">
        <v>231</v>
      </c>
    </row>
    <row r="202" spans="1:65" s="14" customFormat="1" ht="11.25">
      <c r="B202" s="208"/>
      <c r="C202" s="209"/>
      <c r="D202" s="193" t="s">
        <v>248</v>
      </c>
      <c r="E202" s="210" t="s">
        <v>19</v>
      </c>
      <c r="F202" s="211" t="s">
        <v>3542</v>
      </c>
      <c r="G202" s="209"/>
      <c r="H202" s="212">
        <v>0.318</v>
      </c>
      <c r="I202" s="213"/>
      <c r="J202" s="209"/>
      <c r="K202" s="209"/>
      <c r="L202" s="214"/>
      <c r="M202" s="215"/>
      <c r="N202" s="216"/>
      <c r="O202" s="216"/>
      <c r="P202" s="216"/>
      <c r="Q202" s="216"/>
      <c r="R202" s="216"/>
      <c r="S202" s="216"/>
      <c r="T202" s="217"/>
      <c r="AT202" s="218" t="s">
        <v>248</v>
      </c>
      <c r="AU202" s="218" t="s">
        <v>78</v>
      </c>
      <c r="AV202" s="14" t="s">
        <v>78</v>
      </c>
      <c r="AW202" s="14" t="s">
        <v>31</v>
      </c>
      <c r="AX202" s="14" t="s">
        <v>69</v>
      </c>
      <c r="AY202" s="218" t="s">
        <v>231</v>
      </c>
    </row>
    <row r="203" spans="1:65" s="13" customFormat="1" ht="11.25">
      <c r="B203" s="198"/>
      <c r="C203" s="199"/>
      <c r="D203" s="193" t="s">
        <v>248</v>
      </c>
      <c r="E203" s="200" t="s">
        <v>19</v>
      </c>
      <c r="F203" s="201" t="s">
        <v>3502</v>
      </c>
      <c r="G203" s="199"/>
      <c r="H203" s="200" t="s">
        <v>19</v>
      </c>
      <c r="I203" s="202"/>
      <c r="J203" s="199"/>
      <c r="K203" s="199"/>
      <c r="L203" s="203"/>
      <c r="M203" s="204"/>
      <c r="N203" s="205"/>
      <c r="O203" s="205"/>
      <c r="P203" s="205"/>
      <c r="Q203" s="205"/>
      <c r="R203" s="205"/>
      <c r="S203" s="205"/>
      <c r="T203" s="206"/>
      <c r="AT203" s="207" t="s">
        <v>248</v>
      </c>
      <c r="AU203" s="207" t="s">
        <v>78</v>
      </c>
      <c r="AV203" s="13" t="s">
        <v>76</v>
      </c>
      <c r="AW203" s="13" t="s">
        <v>31</v>
      </c>
      <c r="AX203" s="13" t="s">
        <v>69</v>
      </c>
      <c r="AY203" s="207" t="s">
        <v>231</v>
      </c>
    </row>
    <row r="204" spans="1:65" s="14" customFormat="1" ht="11.25">
      <c r="B204" s="208"/>
      <c r="C204" s="209"/>
      <c r="D204" s="193" t="s">
        <v>248</v>
      </c>
      <c r="E204" s="210" t="s">
        <v>19</v>
      </c>
      <c r="F204" s="211" t="s">
        <v>3543</v>
      </c>
      <c r="G204" s="209"/>
      <c r="H204" s="212">
        <v>3.1E-2</v>
      </c>
      <c r="I204" s="213"/>
      <c r="J204" s="209"/>
      <c r="K204" s="209"/>
      <c r="L204" s="214"/>
      <c r="M204" s="215"/>
      <c r="N204" s="216"/>
      <c r="O204" s="216"/>
      <c r="P204" s="216"/>
      <c r="Q204" s="216"/>
      <c r="R204" s="216"/>
      <c r="S204" s="216"/>
      <c r="T204" s="217"/>
      <c r="AT204" s="218" t="s">
        <v>248</v>
      </c>
      <c r="AU204" s="218" t="s">
        <v>78</v>
      </c>
      <c r="AV204" s="14" t="s">
        <v>78</v>
      </c>
      <c r="AW204" s="14" t="s">
        <v>31</v>
      </c>
      <c r="AX204" s="14" t="s">
        <v>69</v>
      </c>
      <c r="AY204" s="218" t="s">
        <v>231</v>
      </c>
    </row>
    <row r="205" spans="1:65" s="13" customFormat="1" ht="11.25">
      <c r="B205" s="198"/>
      <c r="C205" s="199"/>
      <c r="D205" s="193" t="s">
        <v>248</v>
      </c>
      <c r="E205" s="200" t="s">
        <v>19</v>
      </c>
      <c r="F205" s="201" t="s">
        <v>3500</v>
      </c>
      <c r="G205" s="199"/>
      <c r="H205" s="200" t="s">
        <v>19</v>
      </c>
      <c r="I205" s="202"/>
      <c r="J205" s="199"/>
      <c r="K205" s="199"/>
      <c r="L205" s="203"/>
      <c r="M205" s="204"/>
      <c r="N205" s="205"/>
      <c r="O205" s="205"/>
      <c r="P205" s="205"/>
      <c r="Q205" s="205"/>
      <c r="R205" s="205"/>
      <c r="S205" s="205"/>
      <c r="T205" s="206"/>
      <c r="AT205" s="207" t="s">
        <v>248</v>
      </c>
      <c r="AU205" s="207" t="s">
        <v>78</v>
      </c>
      <c r="AV205" s="13" t="s">
        <v>76</v>
      </c>
      <c r="AW205" s="13" t="s">
        <v>31</v>
      </c>
      <c r="AX205" s="13" t="s">
        <v>69</v>
      </c>
      <c r="AY205" s="207" t="s">
        <v>231</v>
      </c>
    </row>
    <row r="206" spans="1:65" s="14" customFormat="1" ht="11.25">
      <c r="B206" s="208"/>
      <c r="C206" s="209"/>
      <c r="D206" s="193" t="s">
        <v>248</v>
      </c>
      <c r="E206" s="210" t="s">
        <v>19</v>
      </c>
      <c r="F206" s="211" t="s">
        <v>3544</v>
      </c>
      <c r="G206" s="209"/>
      <c r="H206" s="212">
        <v>1.476</v>
      </c>
      <c r="I206" s="213"/>
      <c r="J206" s="209"/>
      <c r="K206" s="209"/>
      <c r="L206" s="214"/>
      <c r="M206" s="215"/>
      <c r="N206" s="216"/>
      <c r="O206" s="216"/>
      <c r="P206" s="216"/>
      <c r="Q206" s="216"/>
      <c r="R206" s="216"/>
      <c r="S206" s="216"/>
      <c r="T206" s="217"/>
      <c r="AT206" s="218" t="s">
        <v>248</v>
      </c>
      <c r="AU206" s="218" t="s">
        <v>78</v>
      </c>
      <c r="AV206" s="14" t="s">
        <v>78</v>
      </c>
      <c r="AW206" s="14" t="s">
        <v>31</v>
      </c>
      <c r="AX206" s="14" t="s">
        <v>69</v>
      </c>
      <c r="AY206" s="218" t="s">
        <v>231</v>
      </c>
    </row>
    <row r="207" spans="1:65" s="15" customFormat="1" ht="11.25">
      <c r="B207" s="219"/>
      <c r="C207" s="220"/>
      <c r="D207" s="193" t="s">
        <v>248</v>
      </c>
      <c r="E207" s="221" t="s">
        <v>19</v>
      </c>
      <c r="F207" s="222" t="s">
        <v>260</v>
      </c>
      <c r="G207" s="220"/>
      <c r="H207" s="223">
        <v>1.825</v>
      </c>
      <c r="I207" s="224"/>
      <c r="J207" s="220"/>
      <c r="K207" s="220"/>
      <c r="L207" s="225"/>
      <c r="M207" s="226"/>
      <c r="N207" s="227"/>
      <c r="O207" s="227"/>
      <c r="P207" s="227"/>
      <c r="Q207" s="227"/>
      <c r="R207" s="227"/>
      <c r="S207" s="227"/>
      <c r="T207" s="228"/>
      <c r="AT207" s="229" t="s">
        <v>248</v>
      </c>
      <c r="AU207" s="229" t="s">
        <v>78</v>
      </c>
      <c r="AV207" s="15" t="s">
        <v>238</v>
      </c>
      <c r="AW207" s="15" t="s">
        <v>31</v>
      </c>
      <c r="AX207" s="15" t="s">
        <v>76</v>
      </c>
      <c r="AY207" s="229" t="s">
        <v>231</v>
      </c>
    </row>
    <row r="208" spans="1:65" s="2" customFormat="1" ht="24.2" customHeight="1">
      <c r="A208" s="36"/>
      <c r="B208" s="37"/>
      <c r="C208" s="180" t="s">
        <v>373</v>
      </c>
      <c r="D208" s="180" t="s">
        <v>234</v>
      </c>
      <c r="E208" s="181" t="s">
        <v>1531</v>
      </c>
      <c r="F208" s="182" t="s">
        <v>1532</v>
      </c>
      <c r="G208" s="183" t="s">
        <v>243</v>
      </c>
      <c r="H208" s="184">
        <v>17.568000000000001</v>
      </c>
      <c r="I208" s="185"/>
      <c r="J208" s="186">
        <f>ROUND(I208*H208,2)</f>
        <v>0</v>
      </c>
      <c r="K208" s="182" t="s">
        <v>244</v>
      </c>
      <c r="L208" s="41"/>
      <c r="M208" s="187" t="s">
        <v>19</v>
      </c>
      <c r="N208" s="188" t="s">
        <v>40</v>
      </c>
      <c r="O208" s="66"/>
      <c r="P208" s="189">
        <f>O208*H208</f>
        <v>0</v>
      </c>
      <c r="Q208" s="189">
        <v>5.7600000000000004E-3</v>
      </c>
      <c r="R208" s="189">
        <f>Q208*H208</f>
        <v>0.10119168000000002</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3545</v>
      </c>
    </row>
    <row r="209" spans="1:65" s="13" customFormat="1" ht="11.25">
      <c r="B209" s="198"/>
      <c r="C209" s="199"/>
      <c r="D209" s="193" t="s">
        <v>248</v>
      </c>
      <c r="E209" s="200" t="s">
        <v>19</v>
      </c>
      <c r="F209" s="201" t="s">
        <v>3546</v>
      </c>
      <c r="G209" s="199"/>
      <c r="H209" s="200" t="s">
        <v>19</v>
      </c>
      <c r="I209" s="202"/>
      <c r="J209" s="199"/>
      <c r="K209" s="199"/>
      <c r="L209" s="203"/>
      <c r="M209" s="204"/>
      <c r="N209" s="205"/>
      <c r="O209" s="205"/>
      <c r="P209" s="205"/>
      <c r="Q209" s="205"/>
      <c r="R209" s="205"/>
      <c r="S209" s="205"/>
      <c r="T209" s="206"/>
      <c r="AT209" s="207" t="s">
        <v>248</v>
      </c>
      <c r="AU209" s="207" t="s">
        <v>78</v>
      </c>
      <c r="AV209" s="13" t="s">
        <v>76</v>
      </c>
      <c r="AW209" s="13" t="s">
        <v>31</v>
      </c>
      <c r="AX209" s="13" t="s">
        <v>69</v>
      </c>
      <c r="AY209" s="207" t="s">
        <v>231</v>
      </c>
    </row>
    <row r="210" spans="1:65" s="13" customFormat="1" ht="11.25">
      <c r="B210" s="198"/>
      <c r="C210" s="199"/>
      <c r="D210" s="193" t="s">
        <v>248</v>
      </c>
      <c r="E210" s="200" t="s">
        <v>19</v>
      </c>
      <c r="F210" s="201" t="s">
        <v>3504</v>
      </c>
      <c r="G210" s="199"/>
      <c r="H210" s="200" t="s">
        <v>19</v>
      </c>
      <c r="I210" s="202"/>
      <c r="J210" s="199"/>
      <c r="K210" s="199"/>
      <c r="L210" s="203"/>
      <c r="M210" s="204"/>
      <c r="N210" s="205"/>
      <c r="O210" s="205"/>
      <c r="P210" s="205"/>
      <c r="Q210" s="205"/>
      <c r="R210" s="205"/>
      <c r="S210" s="205"/>
      <c r="T210" s="206"/>
      <c r="AT210" s="207" t="s">
        <v>248</v>
      </c>
      <c r="AU210" s="207" t="s">
        <v>78</v>
      </c>
      <c r="AV210" s="13" t="s">
        <v>76</v>
      </c>
      <c r="AW210" s="13" t="s">
        <v>31</v>
      </c>
      <c r="AX210" s="13" t="s">
        <v>69</v>
      </c>
      <c r="AY210" s="207" t="s">
        <v>231</v>
      </c>
    </row>
    <row r="211" spans="1:65" s="14" customFormat="1" ht="11.25">
      <c r="B211" s="208"/>
      <c r="C211" s="209"/>
      <c r="D211" s="193" t="s">
        <v>248</v>
      </c>
      <c r="E211" s="210" t="s">
        <v>19</v>
      </c>
      <c r="F211" s="211" t="s">
        <v>3547</v>
      </c>
      <c r="G211" s="209"/>
      <c r="H211" s="212">
        <v>3.3119999999999998</v>
      </c>
      <c r="I211" s="213"/>
      <c r="J211" s="209"/>
      <c r="K211" s="209"/>
      <c r="L211" s="214"/>
      <c r="M211" s="215"/>
      <c r="N211" s="216"/>
      <c r="O211" s="216"/>
      <c r="P211" s="216"/>
      <c r="Q211" s="216"/>
      <c r="R211" s="216"/>
      <c r="S211" s="216"/>
      <c r="T211" s="217"/>
      <c r="AT211" s="218" t="s">
        <v>248</v>
      </c>
      <c r="AU211" s="218" t="s">
        <v>78</v>
      </c>
      <c r="AV211" s="14" t="s">
        <v>78</v>
      </c>
      <c r="AW211" s="14" t="s">
        <v>31</v>
      </c>
      <c r="AX211" s="14" t="s">
        <v>69</v>
      </c>
      <c r="AY211" s="218" t="s">
        <v>231</v>
      </c>
    </row>
    <row r="212" spans="1:65" s="13" customFormat="1" ht="11.25">
      <c r="B212" s="198"/>
      <c r="C212" s="199"/>
      <c r="D212" s="193" t="s">
        <v>248</v>
      </c>
      <c r="E212" s="200" t="s">
        <v>19</v>
      </c>
      <c r="F212" s="201" t="s">
        <v>3502</v>
      </c>
      <c r="G212" s="199"/>
      <c r="H212" s="200" t="s">
        <v>19</v>
      </c>
      <c r="I212" s="202"/>
      <c r="J212" s="199"/>
      <c r="K212" s="199"/>
      <c r="L212" s="203"/>
      <c r="M212" s="204"/>
      <c r="N212" s="205"/>
      <c r="O212" s="205"/>
      <c r="P212" s="205"/>
      <c r="Q212" s="205"/>
      <c r="R212" s="205"/>
      <c r="S212" s="205"/>
      <c r="T212" s="206"/>
      <c r="AT212" s="207" t="s">
        <v>248</v>
      </c>
      <c r="AU212" s="207" t="s">
        <v>78</v>
      </c>
      <c r="AV212" s="13" t="s">
        <v>76</v>
      </c>
      <c r="AW212" s="13" t="s">
        <v>31</v>
      </c>
      <c r="AX212" s="13" t="s">
        <v>69</v>
      </c>
      <c r="AY212" s="207" t="s">
        <v>231</v>
      </c>
    </row>
    <row r="213" spans="1:65" s="14" customFormat="1" ht="11.25">
      <c r="B213" s="208"/>
      <c r="C213" s="209"/>
      <c r="D213" s="193" t="s">
        <v>248</v>
      </c>
      <c r="E213" s="210" t="s">
        <v>19</v>
      </c>
      <c r="F213" s="211" t="s">
        <v>3548</v>
      </c>
      <c r="G213" s="209"/>
      <c r="H213" s="212">
        <v>2.448</v>
      </c>
      <c r="I213" s="213"/>
      <c r="J213" s="209"/>
      <c r="K213" s="209"/>
      <c r="L213" s="214"/>
      <c r="M213" s="215"/>
      <c r="N213" s="216"/>
      <c r="O213" s="216"/>
      <c r="P213" s="216"/>
      <c r="Q213" s="216"/>
      <c r="R213" s="216"/>
      <c r="S213" s="216"/>
      <c r="T213" s="217"/>
      <c r="AT213" s="218" t="s">
        <v>248</v>
      </c>
      <c r="AU213" s="218" t="s">
        <v>78</v>
      </c>
      <c r="AV213" s="14" t="s">
        <v>78</v>
      </c>
      <c r="AW213" s="14" t="s">
        <v>31</v>
      </c>
      <c r="AX213" s="14" t="s">
        <v>69</v>
      </c>
      <c r="AY213" s="218" t="s">
        <v>231</v>
      </c>
    </row>
    <row r="214" spans="1:65" s="13" customFormat="1" ht="11.25">
      <c r="B214" s="198"/>
      <c r="C214" s="199"/>
      <c r="D214" s="193" t="s">
        <v>248</v>
      </c>
      <c r="E214" s="200" t="s">
        <v>19</v>
      </c>
      <c r="F214" s="201" t="s">
        <v>3500</v>
      </c>
      <c r="G214" s="199"/>
      <c r="H214" s="200" t="s">
        <v>19</v>
      </c>
      <c r="I214" s="202"/>
      <c r="J214" s="199"/>
      <c r="K214" s="199"/>
      <c r="L214" s="203"/>
      <c r="M214" s="204"/>
      <c r="N214" s="205"/>
      <c r="O214" s="205"/>
      <c r="P214" s="205"/>
      <c r="Q214" s="205"/>
      <c r="R214" s="205"/>
      <c r="S214" s="205"/>
      <c r="T214" s="206"/>
      <c r="AT214" s="207" t="s">
        <v>248</v>
      </c>
      <c r="AU214" s="207" t="s">
        <v>78</v>
      </c>
      <c r="AV214" s="13" t="s">
        <v>76</v>
      </c>
      <c r="AW214" s="13" t="s">
        <v>31</v>
      </c>
      <c r="AX214" s="13" t="s">
        <v>69</v>
      </c>
      <c r="AY214" s="207" t="s">
        <v>231</v>
      </c>
    </row>
    <row r="215" spans="1:65" s="14" customFormat="1" ht="11.25">
      <c r="B215" s="208"/>
      <c r="C215" s="209"/>
      <c r="D215" s="193" t="s">
        <v>248</v>
      </c>
      <c r="E215" s="210" t="s">
        <v>19</v>
      </c>
      <c r="F215" s="211" t="s">
        <v>3549</v>
      </c>
      <c r="G215" s="209"/>
      <c r="H215" s="212">
        <v>11.808</v>
      </c>
      <c r="I215" s="213"/>
      <c r="J215" s="209"/>
      <c r="K215" s="209"/>
      <c r="L215" s="214"/>
      <c r="M215" s="215"/>
      <c r="N215" s="216"/>
      <c r="O215" s="216"/>
      <c r="P215" s="216"/>
      <c r="Q215" s="216"/>
      <c r="R215" s="216"/>
      <c r="S215" s="216"/>
      <c r="T215" s="217"/>
      <c r="AT215" s="218" t="s">
        <v>248</v>
      </c>
      <c r="AU215" s="218" t="s">
        <v>78</v>
      </c>
      <c r="AV215" s="14" t="s">
        <v>78</v>
      </c>
      <c r="AW215" s="14" t="s">
        <v>31</v>
      </c>
      <c r="AX215" s="14" t="s">
        <v>69</v>
      </c>
      <c r="AY215" s="218" t="s">
        <v>231</v>
      </c>
    </row>
    <row r="216" spans="1:65" s="15" customFormat="1" ht="11.25">
      <c r="B216" s="219"/>
      <c r="C216" s="220"/>
      <c r="D216" s="193" t="s">
        <v>248</v>
      </c>
      <c r="E216" s="221" t="s">
        <v>19</v>
      </c>
      <c r="F216" s="222" t="s">
        <v>260</v>
      </c>
      <c r="G216" s="220"/>
      <c r="H216" s="223">
        <v>17.568000000000001</v>
      </c>
      <c r="I216" s="224"/>
      <c r="J216" s="220"/>
      <c r="K216" s="220"/>
      <c r="L216" s="225"/>
      <c r="M216" s="226"/>
      <c r="N216" s="227"/>
      <c r="O216" s="227"/>
      <c r="P216" s="227"/>
      <c r="Q216" s="227"/>
      <c r="R216" s="227"/>
      <c r="S216" s="227"/>
      <c r="T216" s="228"/>
      <c r="AT216" s="229" t="s">
        <v>248</v>
      </c>
      <c r="AU216" s="229" t="s">
        <v>78</v>
      </c>
      <c r="AV216" s="15" t="s">
        <v>238</v>
      </c>
      <c r="AW216" s="15" t="s">
        <v>31</v>
      </c>
      <c r="AX216" s="15" t="s">
        <v>76</v>
      </c>
      <c r="AY216" s="229" t="s">
        <v>231</v>
      </c>
    </row>
    <row r="217" spans="1:65" s="2" customFormat="1" ht="24.2" customHeight="1">
      <c r="A217" s="36"/>
      <c r="B217" s="37"/>
      <c r="C217" s="180" t="s">
        <v>380</v>
      </c>
      <c r="D217" s="180" t="s">
        <v>234</v>
      </c>
      <c r="E217" s="181" t="s">
        <v>1540</v>
      </c>
      <c r="F217" s="182" t="s">
        <v>1541</v>
      </c>
      <c r="G217" s="183" t="s">
        <v>243</v>
      </c>
      <c r="H217" s="184">
        <v>17.568000000000001</v>
      </c>
      <c r="I217" s="185"/>
      <c r="J217" s="186">
        <f>ROUND(I217*H217,2)</f>
        <v>0</v>
      </c>
      <c r="K217" s="182" t="s">
        <v>244</v>
      </c>
      <c r="L217" s="41"/>
      <c r="M217" s="187" t="s">
        <v>19</v>
      </c>
      <c r="N217" s="188" t="s">
        <v>40</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238</v>
      </c>
      <c r="AT217" s="191" t="s">
        <v>234</v>
      </c>
      <c r="AU217" s="191" t="s">
        <v>78</v>
      </c>
      <c r="AY217" s="19" t="s">
        <v>231</v>
      </c>
      <c r="BE217" s="192">
        <f>IF(N217="základní",J217,0)</f>
        <v>0</v>
      </c>
      <c r="BF217" s="192">
        <f>IF(N217="snížená",J217,0)</f>
        <v>0</v>
      </c>
      <c r="BG217" s="192">
        <f>IF(N217="zákl. přenesená",J217,0)</f>
        <v>0</v>
      </c>
      <c r="BH217" s="192">
        <f>IF(N217="sníž. přenesená",J217,0)</f>
        <v>0</v>
      </c>
      <c r="BI217" s="192">
        <f>IF(N217="nulová",J217,0)</f>
        <v>0</v>
      </c>
      <c r="BJ217" s="19" t="s">
        <v>76</v>
      </c>
      <c r="BK217" s="192">
        <f>ROUND(I217*H217,2)</f>
        <v>0</v>
      </c>
      <c r="BL217" s="19" t="s">
        <v>238</v>
      </c>
      <c r="BM217" s="191" t="s">
        <v>3550</v>
      </c>
    </row>
    <row r="218" spans="1:65" s="2" customFormat="1" ht="24.2" customHeight="1">
      <c r="A218" s="36"/>
      <c r="B218" s="37"/>
      <c r="C218" s="180" t="s">
        <v>384</v>
      </c>
      <c r="D218" s="180" t="s">
        <v>234</v>
      </c>
      <c r="E218" s="181" t="s">
        <v>1543</v>
      </c>
      <c r="F218" s="182" t="s">
        <v>1544</v>
      </c>
      <c r="G218" s="183" t="s">
        <v>404</v>
      </c>
      <c r="H218" s="184">
        <v>0.16400000000000001</v>
      </c>
      <c r="I218" s="185"/>
      <c r="J218" s="186">
        <f>ROUND(I218*H218,2)</f>
        <v>0</v>
      </c>
      <c r="K218" s="182" t="s">
        <v>244</v>
      </c>
      <c r="L218" s="41"/>
      <c r="M218" s="187" t="s">
        <v>19</v>
      </c>
      <c r="N218" s="188" t="s">
        <v>40</v>
      </c>
      <c r="O218" s="66"/>
      <c r="P218" s="189">
        <f>O218*H218</f>
        <v>0</v>
      </c>
      <c r="Q218" s="189">
        <v>1.05291</v>
      </c>
      <c r="R218" s="189">
        <f>Q218*H218</f>
        <v>0.17267724000000001</v>
      </c>
      <c r="S218" s="189">
        <v>0</v>
      </c>
      <c r="T218" s="190">
        <f>S218*H218</f>
        <v>0</v>
      </c>
      <c r="U218" s="36"/>
      <c r="V218" s="36"/>
      <c r="W218" s="36"/>
      <c r="X218" s="36"/>
      <c r="Y218" s="36"/>
      <c r="Z218" s="36"/>
      <c r="AA218" s="36"/>
      <c r="AB218" s="36"/>
      <c r="AC218" s="36"/>
      <c r="AD218" s="36"/>
      <c r="AE218" s="36"/>
      <c r="AR218" s="191" t="s">
        <v>238</v>
      </c>
      <c r="AT218" s="191" t="s">
        <v>234</v>
      </c>
      <c r="AU218" s="191" t="s">
        <v>78</v>
      </c>
      <c r="AY218" s="19" t="s">
        <v>231</v>
      </c>
      <c r="BE218" s="192">
        <f>IF(N218="základní",J218,0)</f>
        <v>0</v>
      </c>
      <c r="BF218" s="192">
        <f>IF(N218="snížená",J218,0)</f>
        <v>0</v>
      </c>
      <c r="BG218" s="192">
        <f>IF(N218="zákl. přenesená",J218,0)</f>
        <v>0</v>
      </c>
      <c r="BH218" s="192">
        <f>IF(N218="sníž. přenesená",J218,0)</f>
        <v>0</v>
      </c>
      <c r="BI218" s="192">
        <f>IF(N218="nulová",J218,0)</f>
        <v>0</v>
      </c>
      <c r="BJ218" s="19" t="s">
        <v>76</v>
      </c>
      <c r="BK218" s="192">
        <f>ROUND(I218*H218,2)</f>
        <v>0</v>
      </c>
      <c r="BL218" s="19" t="s">
        <v>238</v>
      </c>
      <c r="BM218" s="191" t="s">
        <v>3551</v>
      </c>
    </row>
    <row r="219" spans="1:65" s="14" customFormat="1" ht="11.25">
      <c r="B219" s="208"/>
      <c r="C219" s="209"/>
      <c r="D219" s="193" t="s">
        <v>248</v>
      </c>
      <c r="E219" s="210" t="s">
        <v>19</v>
      </c>
      <c r="F219" s="211" t="s">
        <v>3552</v>
      </c>
      <c r="G219" s="209"/>
      <c r="H219" s="212">
        <v>0.16400000000000001</v>
      </c>
      <c r="I219" s="213"/>
      <c r="J219" s="209"/>
      <c r="K219" s="209"/>
      <c r="L219" s="214"/>
      <c r="M219" s="215"/>
      <c r="N219" s="216"/>
      <c r="O219" s="216"/>
      <c r="P219" s="216"/>
      <c r="Q219" s="216"/>
      <c r="R219" s="216"/>
      <c r="S219" s="216"/>
      <c r="T219" s="217"/>
      <c r="AT219" s="218" t="s">
        <v>248</v>
      </c>
      <c r="AU219" s="218" t="s">
        <v>78</v>
      </c>
      <c r="AV219" s="14" t="s">
        <v>78</v>
      </c>
      <c r="AW219" s="14" t="s">
        <v>31</v>
      </c>
      <c r="AX219" s="14" t="s">
        <v>76</v>
      </c>
      <c r="AY219" s="218" t="s">
        <v>231</v>
      </c>
    </row>
    <row r="220" spans="1:65" s="12" customFormat="1" ht="22.9" customHeight="1">
      <c r="B220" s="164"/>
      <c r="C220" s="165"/>
      <c r="D220" s="166" t="s">
        <v>68</v>
      </c>
      <c r="E220" s="178" t="s">
        <v>275</v>
      </c>
      <c r="F220" s="178" t="s">
        <v>854</v>
      </c>
      <c r="G220" s="165"/>
      <c r="H220" s="165"/>
      <c r="I220" s="168"/>
      <c r="J220" s="179">
        <f>BK220</f>
        <v>0</v>
      </c>
      <c r="K220" s="165"/>
      <c r="L220" s="170"/>
      <c r="M220" s="171"/>
      <c r="N220" s="172"/>
      <c r="O220" s="172"/>
      <c r="P220" s="173">
        <f>SUM(P221:P262)</f>
        <v>0</v>
      </c>
      <c r="Q220" s="172"/>
      <c r="R220" s="173">
        <f>SUM(R221:R262)</f>
        <v>19.07645788</v>
      </c>
      <c r="S220" s="172"/>
      <c r="T220" s="174">
        <f>SUM(T221:T262)</f>
        <v>0</v>
      </c>
      <c r="AR220" s="175" t="s">
        <v>76</v>
      </c>
      <c r="AT220" s="176" t="s">
        <v>68</v>
      </c>
      <c r="AU220" s="176" t="s">
        <v>76</v>
      </c>
      <c r="AY220" s="175" t="s">
        <v>231</v>
      </c>
      <c r="BK220" s="177">
        <f>SUM(BK221:BK262)</f>
        <v>0</v>
      </c>
    </row>
    <row r="221" spans="1:65" s="2" customFormat="1" ht="33" customHeight="1">
      <c r="A221" s="36"/>
      <c r="B221" s="37"/>
      <c r="C221" s="180" t="s">
        <v>378</v>
      </c>
      <c r="D221" s="180" t="s">
        <v>234</v>
      </c>
      <c r="E221" s="181" t="s">
        <v>3553</v>
      </c>
      <c r="F221" s="182" t="s">
        <v>3554</v>
      </c>
      <c r="G221" s="183" t="s">
        <v>243</v>
      </c>
      <c r="H221" s="184">
        <v>30.914999999999999</v>
      </c>
      <c r="I221" s="185"/>
      <c r="J221" s="186">
        <f>ROUND(I221*H221,2)</f>
        <v>0</v>
      </c>
      <c r="K221" s="182" t="s">
        <v>244</v>
      </c>
      <c r="L221" s="41"/>
      <c r="M221" s="187" t="s">
        <v>19</v>
      </c>
      <c r="N221" s="188" t="s">
        <v>40</v>
      </c>
      <c r="O221" s="66"/>
      <c r="P221" s="189">
        <f>O221*H221</f>
        <v>0</v>
      </c>
      <c r="Q221" s="189">
        <v>7.3499999999999998E-3</v>
      </c>
      <c r="R221" s="189">
        <f>Q221*H221</f>
        <v>0.22722524999999999</v>
      </c>
      <c r="S221" s="189">
        <v>0</v>
      </c>
      <c r="T221" s="190">
        <f>S221*H221</f>
        <v>0</v>
      </c>
      <c r="U221" s="36"/>
      <c r="V221" s="36"/>
      <c r="W221" s="36"/>
      <c r="X221" s="36"/>
      <c r="Y221" s="36"/>
      <c r="Z221" s="36"/>
      <c r="AA221" s="36"/>
      <c r="AB221" s="36"/>
      <c r="AC221" s="36"/>
      <c r="AD221" s="36"/>
      <c r="AE221" s="36"/>
      <c r="AR221" s="191" t="s">
        <v>238</v>
      </c>
      <c r="AT221" s="191" t="s">
        <v>234</v>
      </c>
      <c r="AU221" s="191" t="s">
        <v>78</v>
      </c>
      <c r="AY221" s="19" t="s">
        <v>231</v>
      </c>
      <c r="BE221" s="192">
        <f>IF(N221="základní",J221,0)</f>
        <v>0</v>
      </c>
      <c r="BF221" s="192">
        <f>IF(N221="snížená",J221,0)</f>
        <v>0</v>
      </c>
      <c r="BG221" s="192">
        <f>IF(N221="zákl. přenesená",J221,0)</f>
        <v>0</v>
      </c>
      <c r="BH221" s="192">
        <f>IF(N221="sníž. přenesená",J221,0)</f>
        <v>0</v>
      </c>
      <c r="BI221" s="192">
        <f>IF(N221="nulová",J221,0)</f>
        <v>0</v>
      </c>
      <c r="BJ221" s="19" t="s">
        <v>76</v>
      </c>
      <c r="BK221" s="192">
        <f>ROUND(I221*H221,2)</f>
        <v>0</v>
      </c>
      <c r="BL221" s="19" t="s">
        <v>238</v>
      </c>
      <c r="BM221" s="191" t="s">
        <v>3555</v>
      </c>
    </row>
    <row r="222" spans="1:65" s="14" customFormat="1" ht="11.25">
      <c r="B222" s="208"/>
      <c r="C222" s="209"/>
      <c r="D222" s="193" t="s">
        <v>248</v>
      </c>
      <c r="E222" s="210" t="s">
        <v>19</v>
      </c>
      <c r="F222" s="211" t="s">
        <v>3556</v>
      </c>
      <c r="G222" s="209"/>
      <c r="H222" s="212">
        <v>30.914999999999999</v>
      </c>
      <c r="I222" s="213"/>
      <c r="J222" s="209"/>
      <c r="K222" s="209"/>
      <c r="L222" s="214"/>
      <c r="M222" s="215"/>
      <c r="N222" s="216"/>
      <c r="O222" s="216"/>
      <c r="P222" s="216"/>
      <c r="Q222" s="216"/>
      <c r="R222" s="216"/>
      <c r="S222" s="216"/>
      <c r="T222" s="217"/>
      <c r="AT222" s="218" t="s">
        <v>248</v>
      </c>
      <c r="AU222" s="218" t="s">
        <v>78</v>
      </c>
      <c r="AV222" s="14" t="s">
        <v>78</v>
      </c>
      <c r="AW222" s="14" t="s">
        <v>31</v>
      </c>
      <c r="AX222" s="14" t="s">
        <v>76</v>
      </c>
      <c r="AY222" s="218" t="s">
        <v>231</v>
      </c>
    </row>
    <row r="223" spans="1:65" s="2" customFormat="1" ht="49.15" customHeight="1">
      <c r="A223" s="36"/>
      <c r="B223" s="37"/>
      <c r="C223" s="180" t="s">
        <v>391</v>
      </c>
      <c r="D223" s="180" t="s">
        <v>234</v>
      </c>
      <c r="E223" s="181" t="s">
        <v>3557</v>
      </c>
      <c r="F223" s="182" t="s">
        <v>3558</v>
      </c>
      <c r="G223" s="183" t="s">
        <v>243</v>
      </c>
      <c r="H223" s="184">
        <v>30.914999999999999</v>
      </c>
      <c r="I223" s="185"/>
      <c r="J223" s="186">
        <f>ROUND(I223*H223,2)</f>
        <v>0</v>
      </c>
      <c r="K223" s="182" t="s">
        <v>244</v>
      </c>
      <c r="L223" s="41"/>
      <c r="M223" s="187" t="s">
        <v>19</v>
      </c>
      <c r="N223" s="188" t="s">
        <v>40</v>
      </c>
      <c r="O223" s="66"/>
      <c r="P223" s="189">
        <f>O223*H223</f>
        <v>0</v>
      </c>
      <c r="Q223" s="189">
        <v>1.8380000000000001E-2</v>
      </c>
      <c r="R223" s="189">
        <f>Q223*H223</f>
        <v>0.56821770000000005</v>
      </c>
      <c r="S223" s="189">
        <v>0</v>
      </c>
      <c r="T223" s="190">
        <f>S223*H223</f>
        <v>0</v>
      </c>
      <c r="U223" s="36"/>
      <c r="V223" s="36"/>
      <c r="W223" s="36"/>
      <c r="X223" s="36"/>
      <c r="Y223" s="36"/>
      <c r="Z223" s="36"/>
      <c r="AA223" s="36"/>
      <c r="AB223" s="36"/>
      <c r="AC223" s="36"/>
      <c r="AD223" s="36"/>
      <c r="AE223" s="36"/>
      <c r="AR223" s="191" t="s">
        <v>238</v>
      </c>
      <c r="AT223" s="191" t="s">
        <v>234</v>
      </c>
      <c r="AU223" s="191" t="s">
        <v>78</v>
      </c>
      <c r="AY223" s="19" t="s">
        <v>231</v>
      </c>
      <c r="BE223" s="192">
        <f>IF(N223="základní",J223,0)</f>
        <v>0</v>
      </c>
      <c r="BF223" s="192">
        <f>IF(N223="snížená",J223,0)</f>
        <v>0</v>
      </c>
      <c r="BG223" s="192">
        <f>IF(N223="zákl. přenesená",J223,0)</f>
        <v>0</v>
      </c>
      <c r="BH223" s="192">
        <f>IF(N223="sníž. přenesená",J223,0)</f>
        <v>0</v>
      </c>
      <c r="BI223" s="192">
        <f>IF(N223="nulová",J223,0)</f>
        <v>0</v>
      </c>
      <c r="BJ223" s="19" t="s">
        <v>76</v>
      </c>
      <c r="BK223" s="192">
        <f>ROUND(I223*H223,2)</f>
        <v>0</v>
      </c>
      <c r="BL223" s="19" t="s">
        <v>238</v>
      </c>
      <c r="BM223" s="191" t="s">
        <v>3559</v>
      </c>
    </row>
    <row r="224" spans="1:65" s="2" customFormat="1" ht="78">
      <c r="A224" s="36"/>
      <c r="B224" s="37"/>
      <c r="C224" s="38"/>
      <c r="D224" s="193" t="s">
        <v>246</v>
      </c>
      <c r="E224" s="38"/>
      <c r="F224" s="194" t="s">
        <v>1603</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246</v>
      </c>
      <c r="AU224" s="19" t="s">
        <v>78</v>
      </c>
    </row>
    <row r="225" spans="1:65" s="14" customFormat="1" ht="11.25">
      <c r="B225" s="208"/>
      <c r="C225" s="209"/>
      <c r="D225" s="193" t="s">
        <v>248</v>
      </c>
      <c r="E225" s="210" t="s">
        <v>19</v>
      </c>
      <c r="F225" s="211" t="s">
        <v>3556</v>
      </c>
      <c r="G225" s="209"/>
      <c r="H225" s="212">
        <v>30.914999999999999</v>
      </c>
      <c r="I225" s="213"/>
      <c r="J225" s="209"/>
      <c r="K225" s="209"/>
      <c r="L225" s="214"/>
      <c r="M225" s="215"/>
      <c r="N225" s="216"/>
      <c r="O225" s="216"/>
      <c r="P225" s="216"/>
      <c r="Q225" s="216"/>
      <c r="R225" s="216"/>
      <c r="S225" s="216"/>
      <c r="T225" s="217"/>
      <c r="AT225" s="218" t="s">
        <v>248</v>
      </c>
      <c r="AU225" s="218" t="s">
        <v>78</v>
      </c>
      <c r="AV225" s="14" t="s">
        <v>78</v>
      </c>
      <c r="AW225" s="14" t="s">
        <v>31</v>
      </c>
      <c r="AX225" s="14" t="s">
        <v>76</v>
      </c>
      <c r="AY225" s="218" t="s">
        <v>231</v>
      </c>
    </row>
    <row r="226" spans="1:65" s="2" customFormat="1" ht="33" customHeight="1">
      <c r="A226" s="36"/>
      <c r="B226" s="37"/>
      <c r="C226" s="180" t="s">
        <v>395</v>
      </c>
      <c r="D226" s="180" t="s">
        <v>234</v>
      </c>
      <c r="E226" s="181" t="s">
        <v>1565</v>
      </c>
      <c r="F226" s="182" t="s">
        <v>1566</v>
      </c>
      <c r="G226" s="183" t="s">
        <v>243</v>
      </c>
      <c r="H226" s="184">
        <v>104.235</v>
      </c>
      <c r="I226" s="185"/>
      <c r="J226" s="186">
        <f>ROUND(I226*H226,2)</f>
        <v>0</v>
      </c>
      <c r="K226" s="182" t="s">
        <v>244</v>
      </c>
      <c r="L226" s="41"/>
      <c r="M226" s="187" t="s">
        <v>19</v>
      </c>
      <c r="N226" s="188" t="s">
        <v>40</v>
      </c>
      <c r="O226" s="66"/>
      <c r="P226" s="189">
        <f>O226*H226</f>
        <v>0</v>
      </c>
      <c r="Q226" s="189">
        <v>7.3499999999999998E-3</v>
      </c>
      <c r="R226" s="189">
        <f>Q226*H226</f>
        <v>0.76612724999999993</v>
      </c>
      <c r="S226" s="189">
        <v>0</v>
      </c>
      <c r="T226" s="190">
        <f>S226*H226</f>
        <v>0</v>
      </c>
      <c r="U226" s="36"/>
      <c r="V226" s="36"/>
      <c r="W226" s="36"/>
      <c r="X226" s="36"/>
      <c r="Y226" s="36"/>
      <c r="Z226" s="36"/>
      <c r="AA226" s="36"/>
      <c r="AB226" s="36"/>
      <c r="AC226" s="36"/>
      <c r="AD226" s="36"/>
      <c r="AE226" s="36"/>
      <c r="AR226" s="191" t="s">
        <v>238</v>
      </c>
      <c r="AT226" s="191" t="s">
        <v>234</v>
      </c>
      <c r="AU226" s="191" t="s">
        <v>78</v>
      </c>
      <c r="AY226" s="19" t="s">
        <v>231</v>
      </c>
      <c r="BE226" s="192">
        <f>IF(N226="základní",J226,0)</f>
        <v>0</v>
      </c>
      <c r="BF226" s="192">
        <f>IF(N226="snížená",J226,0)</f>
        <v>0</v>
      </c>
      <c r="BG226" s="192">
        <f>IF(N226="zákl. přenesená",J226,0)</f>
        <v>0</v>
      </c>
      <c r="BH226" s="192">
        <f>IF(N226="sníž. přenesená",J226,0)</f>
        <v>0</v>
      </c>
      <c r="BI226" s="192">
        <f>IF(N226="nulová",J226,0)</f>
        <v>0</v>
      </c>
      <c r="BJ226" s="19" t="s">
        <v>76</v>
      </c>
      <c r="BK226" s="192">
        <f>ROUND(I226*H226,2)</f>
        <v>0</v>
      </c>
      <c r="BL226" s="19" t="s">
        <v>238</v>
      </c>
      <c r="BM226" s="191" t="s">
        <v>3560</v>
      </c>
    </row>
    <row r="227" spans="1:65" s="14" customFormat="1" ht="11.25">
      <c r="B227" s="208"/>
      <c r="C227" s="209"/>
      <c r="D227" s="193" t="s">
        <v>248</v>
      </c>
      <c r="E227" s="210" t="s">
        <v>19</v>
      </c>
      <c r="F227" s="211" t="s">
        <v>3561</v>
      </c>
      <c r="G227" s="209"/>
      <c r="H227" s="212">
        <v>104.235</v>
      </c>
      <c r="I227" s="213"/>
      <c r="J227" s="209"/>
      <c r="K227" s="209"/>
      <c r="L227" s="214"/>
      <c r="M227" s="215"/>
      <c r="N227" s="216"/>
      <c r="O227" s="216"/>
      <c r="P227" s="216"/>
      <c r="Q227" s="216"/>
      <c r="R227" s="216"/>
      <c r="S227" s="216"/>
      <c r="T227" s="217"/>
      <c r="AT227" s="218" t="s">
        <v>248</v>
      </c>
      <c r="AU227" s="218" t="s">
        <v>78</v>
      </c>
      <c r="AV227" s="14" t="s">
        <v>78</v>
      </c>
      <c r="AW227" s="14" t="s">
        <v>31</v>
      </c>
      <c r="AX227" s="14" t="s">
        <v>76</v>
      </c>
      <c r="AY227" s="218" t="s">
        <v>231</v>
      </c>
    </row>
    <row r="228" spans="1:65" s="2" customFormat="1" ht="44.25" customHeight="1">
      <c r="A228" s="36"/>
      <c r="B228" s="37"/>
      <c r="C228" s="180" t="s">
        <v>401</v>
      </c>
      <c r="D228" s="180" t="s">
        <v>234</v>
      </c>
      <c r="E228" s="181" t="s">
        <v>3562</v>
      </c>
      <c r="F228" s="182" t="s">
        <v>3563</v>
      </c>
      <c r="G228" s="183" t="s">
        <v>243</v>
      </c>
      <c r="H228" s="184">
        <v>104.235</v>
      </c>
      <c r="I228" s="185"/>
      <c r="J228" s="186">
        <f>ROUND(I228*H228,2)</f>
        <v>0</v>
      </c>
      <c r="K228" s="182" t="s">
        <v>244</v>
      </c>
      <c r="L228" s="41"/>
      <c r="M228" s="187" t="s">
        <v>19</v>
      </c>
      <c r="N228" s="188" t="s">
        <v>40</v>
      </c>
      <c r="O228" s="66"/>
      <c r="P228" s="189">
        <f>O228*H228</f>
        <v>0</v>
      </c>
      <c r="Q228" s="189">
        <v>1.8380000000000001E-2</v>
      </c>
      <c r="R228" s="189">
        <f>Q228*H228</f>
        <v>1.9158393</v>
      </c>
      <c r="S228" s="189">
        <v>0</v>
      </c>
      <c r="T228" s="190">
        <f>S228*H228</f>
        <v>0</v>
      </c>
      <c r="U228" s="36"/>
      <c r="V228" s="36"/>
      <c r="W228" s="36"/>
      <c r="X228" s="36"/>
      <c r="Y228" s="36"/>
      <c r="Z228" s="36"/>
      <c r="AA228" s="36"/>
      <c r="AB228" s="36"/>
      <c r="AC228" s="36"/>
      <c r="AD228" s="36"/>
      <c r="AE228" s="36"/>
      <c r="AR228" s="191" t="s">
        <v>238</v>
      </c>
      <c r="AT228" s="191" t="s">
        <v>234</v>
      </c>
      <c r="AU228" s="191" t="s">
        <v>78</v>
      </c>
      <c r="AY228" s="19" t="s">
        <v>231</v>
      </c>
      <c r="BE228" s="192">
        <f>IF(N228="základní",J228,0)</f>
        <v>0</v>
      </c>
      <c r="BF228" s="192">
        <f>IF(N228="snížená",J228,0)</f>
        <v>0</v>
      </c>
      <c r="BG228" s="192">
        <f>IF(N228="zákl. přenesená",J228,0)</f>
        <v>0</v>
      </c>
      <c r="BH228" s="192">
        <f>IF(N228="sníž. přenesená",J228,0)</f>
        <v>0</v>
      </c>
      <c r="BI228" s="192">
        <f>IF(N228="nulová",J228,0)</f>
        <v>0</v>
      </c>
      <c r="BJ228" s="19" t="s">
        <v>76</v>
      </c>
      <c r="BK228" s="192">
        <f>ROUND(I228*H228,2)</f>
        <v>0</v>
      </c>
      <c r="BL228" s="19" t="s">
        <v>238</v>
      </c>
      <c r="BM228" s="191" t="s">
        <v>1787</v>
      </c>
    </row>
    <row r="229" spans="1:65" s="2" customFormat="1" ht="78">
      <c r="A229" s="36"/>
      <c r="B229" s="37"/>
      <c r="C229" s="38"/>
      <c r="D229" s="193" t="s">
        <v>246</v>
      </c>
      <c r="E229" s="38"/>
      <c r="F229" s="194" t="s">
        <v>1603</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246</v>
      </c>
      <c r="AU229" s="19" t="s">
        <v>78</v>
      </c>
    </row>
    <row r="230" spans="1:65" s="14" customFormat="1" ht="11.25">
      <c r="B230" s="208"/>
      <c r="C230" s="209"/>
      <c r="D230" s="193" t="s">
        <v>248</v>
      </c>
      <c r="E230" s="210" t="s">
        <v>19</v>
      </c>
      <c r="F230" s="211" t="s">
        <v>3561</v>
      </c>
      <c r="G230" s="209"/>
      <c r="H230" s="212">
        <v>104.235</v>
      </c>
      <c r="I230" s="213"/>
      <c r="J230" s="209"/>
      <c r="K230" s="209"/>
      <c r="L230" s="214"/>
      <c r="M230" s="215"/>
      <c r="N230" s="216"/>
      <c r="O230" s="216"/>
      <c r="P230" s="216"/>
      <c r="Q230" s="216"/>
      <c r="R230" s="216"/>
      <c r="S230" s="216"/>
      <c r="T230" s="217"/>
      <c r="AT230" s="218" t="s">
        <v>248</v>
      </c>
      <c r="AU230" s="218" t="s">
        <v>78</v>
      </c>
      <c r="AV230" s="14" t="s">
        <v>78</v>
      </c>
      <c r="AW230" s="14" t="s">
        <v>31</v>
      </c>
      <c r="AX230" s="14" t="s">
        <v>76</v>
      </c>
      <c r="AY230" s="218" t="s">
        <v>231</v>
      </c>
    </row>
    <row r="231" spans="1:65" s="2" customFormat="1" ht="37.9" customHeight="1">
      <c r="A231" s="36"/>
      <c r="B231" s="37"/>
      <c r="C231" s="180" t="s">
        <v>407</v>
      </c>
      <c r="D231" s="180" t="s">
        <v>234</v>
      </c>
      <c r="E231" s="181" t="s">
        <v>3564</v>
      </c>
      <c r="F231" s="182" t="s">
        <v>3565</v>
      </c>
      <c r="G231" s="183" t="s">
        <v>342</v>
      </c>
      <c r="H231" s="184">
        <v>2.2999999999999998</v>
      </c>
      <c r="I231" s="185"/>
      <c r="J231" s="186">
        <f>ROUND(I231*H231,2)</f>
        <v>0</v>
      </c>
      <c r="K231" s="182" t="s">
        <v>244</v>
      </c>
      <c r="L231" s="41"/>
      <c r="M231" s="187" t="s">
        <v>19</v>
      </c>
      <c r="N231" s="188" t="s">
        <v>40</v>
      </c>
      <c r="O231" s="66"/>
      <c r="P231" s="189">
        <f>O231*H231</f>
        <v>0</v>
      </c>
      <c r="Q231" s="189">
        <v>6.7999999999999996E-3</v>
      </c>
      <c r="R231" s="189">
        <f>Q231*H231</f>
        <v>1.5639999999999998E-2</v>
      </c>
      <c r="S231" s="189">
        <v>0</v>
      </c>
      <c r="T231" s="190">
        <f>S231*H231</f>
        <v>0</v>
      </c>
      <c r="U231" s="36"/>
      <c r="V231" s="36"/>
      <c r="W231" s="36"/>
      <c r="X231" s="36"/>
      <c r="Y231" s="36"/>
      <c r="Z231" s="36"/>
      <c r="AA231" s="36"/>
      <c r="AB231" s="36"/>
      <c r="AC231" s="36"/>
      <c r="AD231" s="36"/>
      <c r="AE231" s="36"/>
      <c r="AR231" s="191" t="s">
        <v>238</v>
      </c>
      <c r="AT231" s="191" t="s">
        <v>234</v>
      </c>
      <c r="AU231" s="191" t="s">
        <v>78</v>
      </c>
      <c r="AY231" s="19" t="s">
        <v>231</v>
      </c>
      <c r="BE231" s="192">
        <f>IF(N231="základní",J231,0)</f>
        <v>0</v>
      </c>
      <c r="BF231" s="192">
        <f>IF(N231="snížená",J231,0)</f>
        <v>0</v>
      </c>
      <c r="BG231" s="192">
        <f>IF(N231="zákl. přenesená",J231,0)</f>
        <v>0</v>
      </c>
      <c r="BH231" s="192">
        <f>IF(N231="sníž. přenesená",J231,0)</f>
        <v>0</v>
      </c>
      <c r="BI231" s="192">
        <f>IF(N231="nulová",J231,0)</f>
        <v>0</v>
      </c>
      <c r="BJ231" s="19" t="s">
        <v>76</v>
      </c>
      <c r="BK231" s="192">
        <f>ROUND(I231*H231,2)</f>
        <v>0</v>
      </c>
      <c r="BL231" s="19" t="s">
        <v>238</v>
      </c>
      <c r="BM231" s="191" t="s">
        <v>3566</v>
      </c>
    </row>
    <row r="232" spans="1:65" s="2" customFormat="1" ht="39">
      <c r="A232" s="36"/>
      <c r="B232" s="37"/>
      <c r="C232" s="38"/>
      <c r="D232" s="193" t="s">
        <v>246</v>
      </c>
      <c r="E232" s="38"/>
      <c r="F232" s="194" t="s">
        <v>3567</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246</v>
      </c>
      <c r="AU232" s="19" t="s">
        <v>78</v>
      </c>
    </row>
    <row r="233" spans="1:65" s="13" customFormat="1" ht="11.25">
      <c r="B233" s="198"/>
      <c r="C233" s="199"/>
      <c r="D233" s="193" t="s">
        <v>248</v>
      </c>
      <c r="E233" s="200" t="s">
        <v>19</v>
      </c>
      <c r="F233" s="201" t="s">
        <v>3568</v>
      </c>
      <c r="G233" s="199"/>
      <c r="H233" s="200" t="s">
        <v>19</v>
      </c>
      <c r="I233" s="202"/>
      <c r="J233" s="199"/>
      <c r="K233" s="199"/>
      <c r="L233" s="203"/>
      <c r="M233" s="204"/>
      <c r="N233" s="205"/>
      <c r="O233" s="205"/>
      <c r="P233" s="205"/>
      <c r="Q233" s="205"/>
      <c r="R233" s="205"/>
      <c r="S233" s="205"/>
      <c r="T233" s="206"/>
      <c r="AT233" s="207" t="s">
        <v>248</v>
      </c>
      <c r="AU233" s="207" t="s">
        <v>78</v>
      </c>
      <c r="AV233" s="13" t="s">
        <v>76</v>
      </c>
      <c r="AW233" s="13" t="s">
        <v>31</v>
      </c>
      <c r="AX233" s="13" t="s">
        <v>69</v>
      </c>
      <c r="AY233" s="207" t="s">
        <v>231</v>
      </c>
    </row>
    <row r="234" spans="1:65" s="14" customFormat="1" ht="11.25">
      <c r="B234" s="208"/>
      <c r="C234" s="209"/>
      <c r="D234" s="193" t="s">
        <v>248</v>
      </c>
      <c r="E234" s="210" t="s">
        <v>19</v>
      </c>
      <c r="F234" s="211" t="s">
        <v>3569</v>
      </c>
      <c r="G234" s="209"/>
      <c r="H234" s="212">
        <v>2.2999999999999998</v>
      </c>
      <c r="I234" s="213"/>
      <c r="J234" s="209"/>
      <c r="K234" s="209"/>
      <c r="L234" s="214"/>
      <c r="M234" s="215"/>
      <c r="N234" s="216"/>
      <c r="O234" s="216"/>
      <c r="P234" s="216"/>
      <c r="Q234" s="216"/>
      <c r="R234" s="216"/>
      <c r="S234" s="216"/>
      <c r="T234" s="217"/>
      <c r="AT234" s="218" t="s">
        <v>248</v>
      </c>
      <c r="AU234" s="218" t="s">
        <v>78</v>
      </c>
      <c r="AV234" s="14" t="s">
        <v>78</v>
      </c>
      <c r="AW234" s="14" t="s">
        <v>31</v>
      </c>
      <c r="AX234" s="14" t="s">
        <v>76</v>
      </c>
      <c r="AY234" s="218" t="s">
        <v>231</v>
      </c>
    </row>
    <row r="235" spans="1:65" s="2" customFormat="1" ht="33" customHeight="1">
      <c r="A235" s="36"/>
      <c r="B235" s="37"/>
      <c r="C235" s="180" t="s">
        <v>412</v>
      </c>
      <c r="D235" s="180" t="s">
        <v>234</v>
      </c>
      <c r="E235" s="181" t="s">
        <v>1648</v>
      </c>
      <c r="F235" s="182" t="s">
        <v>1649</v>
      </c>
      <c r="G235" s="183" t="s">
        <v>243</v>
      </c>
      <c r="H235" s="184">
        <v>94.302999999999997</v>
      </c>
      <c r="I235" s="185"/>
      <c r="J235" s="186">
        <f>ROUND(I235*H235,2)</f>
        <v>0</v>
      </c>
      <c r="K235" s="182" t="s">
        <v>244</v>
      </c>
      <c r="L235" s="41"/>
      <c r="M235" s="187" t="s">
        <v>19</v>
      </c>
      <c r="N235" s="188" t="s">
        <v>40</v>
      </c>
      <c r="O235" s="66"/>
      <c r="P235" s="189">
        <f>O235*H235</f>
        <v>0</v>
      </c>
      <c r="Q235" s="189">
        <v>7.3499999999999998E-3</v>
      </c>
      <c r="R235" s="189">
        <f>Q235*H235</f>
        <v>0.69312704999999997</v>
      </c>
      <c r="S235" s="189">
        <v>0</v>
      </c>
      <c r="T235" s="190">
        <f>S235*H235</f>
        <v>0</v>
      </c>
      <c r="U235" s="36"/>
      <c r="V235" s="36"/>
      <c r="W235" s="36"/>
      <c r="X235" s="36"/>
      <c r="Y235" s="36"/>
      <c r="Z235" s="36"/>
      <c r="AA235" s="36"/>
      <c r="AB235" s="36"/>
      <c r="AC235" s="36"/>
      <c r="AD235" s="36"/>
      <c r="AE235" s="36"/>
      <c r="AR235" s="191" t="s">
        <v>238</v>
      </c>
      <c r="AT235" s="191" t="s">
        <v>234</v>
      </c>
      <c r="AU235" s="191" t="s">
        <v>78</v>
      </c>
      <c r="AY235" s="19" t="s">
        <v>231</v>
      </c>
      <c r="BE235" s="192">
        <f>IF(N235="základní",J235,0)</f>
        <v>0</v>
      </c>
      <c r="BF235" s="192">
        <f>IF(N235="snížená",J235,0)</f>
        <v>0</v>
      </c>
      <c r="BG235" s="192">
        <f>IF(N235="zákl. přenesená",J235,0)</f>
        <v>0</v>
      </c>
      <c r="BH235" s="192">
        <f>IF(N235="sníž. přenesená",J235,0)</f>
        <v>0</v>
      </c>
      <c r="BI235" s="192">
        <f>IF(N235="nulová",J235,0)</f>
        <v>0</v>
      </c>
      <c r="BJ235" s="19" t="s">
        <v>76</v>
      </c>
      <c r="BK235" s="192">
        <f>ROUND(I235*H235,2)</f>
        <v>0</v>
      </c>
      <c r="BL235" s="19" t="s">
        <v>238</v>
      </c>
      <c r="BM235" s="191" t="s">
        <v>3570</v>
      </c>
    </row>
    <row r="236" spans="1:65" s="13" customFormat="1" ht="11.25">
      <c r="B236" s="198"/>
      <c r="C236" s="199"/>
      <c r="D236" s="193" t="s">
        <v>248</v>
      </c>
      <c r="E236" s="200" t="s">
        <v>19</v>
      </c>
      <c r="F236" s="201" t="s">
        <v>3571</v>
      </c>
      <c r="G236" s="199"/>
      <c r="H236" s="200" t="s">
        <v>19</v>
      </c>
      <c r="I236" s="202"/>
      <c r="J236" s="199"/>
      <c r="K236" s="199"/>
      <c r="L236" s="203"/>
      <c r="M236" s="204"/>
      <c r="N236" s="205"/>
      <c r="O236" s="205"/>
      <c r="P236" s="205"/>
      <c r="Q236" s="205"/>
      <c r="R236" s="205"/>
      <c r="S236" s="205"/>
      <c r="T236" s="206"/>
      <c r="AT236" s="207" t="s">
        <v>248</v>
      </c>
      <c r="AU236" s="207" t="s">
        <v>78</v>
      </c>
      <c r="AV236" s="13" t="s">
        <v>76</v>
      </c>
      <c r="AW236" s="13" t="s">
        <v>31</v>
      </c>
      <c r="AX236" s="13" t="s">
        <v>69</v>
      </c>
      <c r="AY236" s="207" t="s">
        <v>231</v>
      </c>
    </row>
    <row r="237" spans="1:65" s="14" customFormat="1" ht="11.25">
      <c r="B237" s="208"/>
      <c r="C237" s="209"/>
      <c r="D237" s="193" t="s">
        <v>248</v>
      </c>
      <c r="E237" s="210" t="s">
        <v>19</v>
      </c>
      <c r="F237" s="211" t="s">
        <v>3572</v>
      </c>
      <c r="G237" s="209"/>
      <c r="H237" s="212">
        <v>94.302999999999997</v>
      </c>
      <c r="I237" s="213"/>
      <c r="J237" s="209"/>
      <c r="K237" s="209"/>
      <c r="L237" s="214"/>
      <c r="M237" s="215"/>
      <c r="N237" s="216"/>
      <c r="O237" s="216"/>
      <c r="P237" s="216"/>
      <c r="Q237" s="216"/>
      <c r="R237" s="216"/>
      <c r="S237" s="216"/>
      <c r="T237" s="217"/>
      <c r="AT237" s="218" t="s">
        <v>248</v>
      </c>
      <c r="AU237" s="218" t="s">
        <v>78</v>
      </c>
      <c r="AV237" s="14" t="s">
        <v>78</v>
      </c>
      <c r="AW237" s="14" t="s">
        <v>31</v>
      </c>
      <c r="AX237" s="14" t="s">
        <v>76</v>
      </c>
      <c r="AY237" s="218" t="s">
        <v>231</v>
      </c>
    </row>
    <row r="238" spans="1:65" s="2" customFormat="1" ht="33" customHeight="1">
      <c r="A238" s="36"/>
      <c r="B238" s="37"/>
      <c r="C238" s="180" t="s">
        <v>417</v>
      </c>
      <c r="D238" s="180" t="s">
        <v>234</v>
      </c>
      <c r="E238" s="181" t="s">
        <v>1678</v>
      </c>
      <c r="F238" s="182" t="s">
        <v>1679</v>
      </c>
      <c r="G238" s="183" t="s">
        <v>243</v>
      </c>
      <c r="H238" s="184">
        <v>94.302999999999997</v>
      </c>
      <c r="I238" s="185"/>
      <c r="J238" s="186">
        <f>ROUND(I238*H238,2)</f>
        <v>0</v>
      </c>
      <c r="K238" s="182" t="s">
        <v>244</v>
      </c>
      <c r="L238" s="41"/>
      <c r="M238" s="187" t="s">
        <v>19</v>
      </c>
      <c r="N238" s="188" t="s">
        <v>40</v>
      </c>
      <c r="O238" s="66"/>
      <c r="P238" s="189">
        <f>O238*H238</f>
        <v>0</v>
      </c>
      <c r="Q238" s="189">
        <v>3.15E-2</v>
      </c>
      <c r="R238" s="189">
        <f>Q238*H238</f>
        <v>2.9705444999999999</v>
      </c>
      <c r="S238" s="189">
        <v>0</v>
      </c>
      <c r="T238" s="190">
        <f>S238*H238</f>
        <v>0</v>
      </c>
      <c r="U238" s="36"/>
      <c r="V238" s="36"/>
      <c r="W238" s="36"/>
      <c r="X238" s="36"/>
      <c r="Y238" s="36"/>
      <c r="Z238" s="36"/>
      <c r="AA238" s="36"/>
      <c r="AB238" s="36"/>
      <c r="AC238" s="36"/>
      <c r="AD238" s="36"/>
      <c r="AE238" s="36"/>
      <c r="AR238" s="191" t="s">
        <v>238</v>
      </c>
      <c r="AT238" s="191" t="s">
        <v>234</v>
      </c>
      <c r="AU238" s="191" t="s">
        <v>78</v>
      </c>
      <c r="AY238" s="19" t="s">
        <v>231</v>
      </c>
      <c r="BE238" s="192">
        <f>IF(N238="základní",J238,0)</f>
        <v>0</v>
      </c>
      <c r="BF238" s="192">
        <f>IF(N238="snížená",J238,0)</f>
        <v>0</v>
      </c>
      <c r="BG238" s="192">
        <f>IF(N238="zákl. přenesená",J238,0)</f>
        <v>0</v>
      </c>
      <c r="BH238" s="192">
        <f>IF(N238="sníž. přenesená",J238,0)</f>
        <v>0</v>
      </c>
      <c r="BI238" s="192">
        <f>IF(N238="nulová",J238,0)</f>
        <v>0</v>
      </c>
      <c r="BJ238" s="19" t="s">
        <v>76</v>
      </c>
      <c r="BK238" s="192">
        <f>ROUND(I238*H238,2)</f>
        <v>0</v>
      </c>
      <c r="BL238" s="19" t="s">
        <v>238</v>
      </c>
      <c r="BM238" s="191" t="s">
        <v>3573</v>
      </c>
    </row>
    <row r="239" spans="1:65" s="2" customFormat="1" ht="58.5">
      <c r="A239" s="36"/>
      <c r="B239" s="37"/>
      <c r="C239" s="38"/>
      <c r="D239" s="193" t="s">
        <v>246</v>
      </c>
      <c r="E239" s="38"/>
      <c r="F239" s="194" t="s">
        <v>1668</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246</v>
      </c>
      <c r="AU239" s="19" t="s">
        <v>78</v>
      </c>
    </row>
    <row r="240" spans="1:65" s="13" customFormat="1" ht="11.25">
      <c r="B240" s="198"/>
      <c r="C240" s="199"/>
      <c r="D240" s="193" t="s">
        <v>248</v>
      </c>
      <c r="E240" s="200" t="s">
        <v>19</v>
      </c>
      <c r="F240" s="201" t="s">
        <v>3571</v>
      </c>
      <c r="G240" s="199"/>
      <c r="H240" s="200" t="s">
        <v>19</v>
      </c>
      <c r="I240" s="202"/>
      <c r="J240" s="199"/>
      <c r="K240" s="199"/>
      <c r="L240" s="203"/>
      <c r="M240" s="204"/>
      <c r="N240" s="205"/>
      <c r="O240" s="205"/>
      <c r="P240" s="205"/>
      <c r="Q240" s="205"/>
      <c r="R240" s="205"/>
      <c r="S240" s="205"/>
      <c r="T240" s="206"/>
      <c r="AT240" s="207" t="s">
        <v>248</v>
      </c>
      <c r="AU240" s="207" t="s">
        <v>78</v>
      </c>
      <c r="AV240" s="13" t="s">
        <v>76</v>
      </c>
      <c r="AW240" s="13" t="s">
        <v>31</v>
      </c>
      <c r="AX240" s="13" t="s">
        <v>69</v>
      </c>
      <c r="AY240" s="207" t="s">
        <v>231</v>
      </c>
    </row>
    <row r="241" spans="1:65" s="14" customFormat="1" ht="11.25">
      <c r="B241" s="208"/>
      <c r="C241" s="209"/>
      <c r="D241" s="193" t="s">
        <v>248</v>
      </c>
      <c r="E241" s="210" t="s">
        <v>19</v>
      </c>
      <c r="F241" s="211" t="s">
        <v>3572</v>
      </c>
      <c r="G241" s="209"/>
      <c r="H241" s="212">
        <v>94.302999999999997</v>
      </c>
      <c r="I241" s="213"/>
      <c r="J241" s="209"/>
      <c r="K241" s="209"/>
      <c r="L241" s="214"/>
      <c r="M241" s="215"/>
      <c r="N241" s="216"/>
      <c r="O241" s="216"/>
      <c r="P241" s="216"/>
      <c r="Q241" s="216"/>
      <c r="R241" s="216"/>
      <c r="S241" s="216"/>
      <c r="T241" s="217"/>
      <c r="AT241" s="218" t="s">
        <v>248</v>
      </c>
      <c r="AU241" s="218" t="s">
        <v>78</v>
      </c>
      <c r="AV241" s="14" t="s">
        <v>78</v>
      </c>
      <c r="AW241" s="14" t="s">
        <v>31</v>
      </c>
      <c r="AX241" s="14" t="s">
        <v>76</v>
      </c>
      <c r="AY241" s="218" t="s">
        <v>231</v>
      </c>
    </row>
    <row r="242" spans="1:65" s="2" customFormat="1" ht="33" customHeight="1">
      <c r="A242" s="36"/>
      <c r="B242" s="37"/>
      <c r="C242" s="180" t="s">
        <v>423</v>
      </c>
      <c r="D242" s="180" t="s">
        <v>234</v>
      </c>
      <c r="E242" s="181" t="s">
        <v>3574</v>
      </c>
      <c r="F242" s="182" t="s">
        <v>3575</v>
      </c>
      <c r="G242" s="183" t="s">
        <v>356</v>
      </c>
      <c r="H242" s="184">
        <v>2.3029999999999999</v>
      </c>
      <c r="I242" s="185"/>
      <c r="J242" s="186">
        <f>ROUND(I242*H242,2)</f>
        <v>0</v>
      </c>
      <c r="K242" s="182" t="s">
        <v>244</v>
      </c>
      <c r="L242" s="41"/>
      <c r="M242" s="187" t="s">
        <v>19</v>
      </c>
      <c r="N242" s="188" t="s">
        <v>40</v>
      </c>
      <c r="O242" s="66"/>
      <c r="P242" s="189">
        <f>O242*H242</f>
        <v>0</v>
      </c>
      <c r="Q242" s="189">
        <v>2.45329</v>
      </c>
      <c r="R242" s="189">
        <f>Q242*H242</f>
        <v>5.6499268699999998</v>
      </c>
      <c r="S242" s="189">
        <v>0</v>
      </c>
      <c r="T242" s="190">
        <f>S242*H242</f>
        <v>0</v>
      </c>
      <c r="U242" s="36"/>
      <c r="V242" s="36"/>
      <c r="W242" s="36"/>
      <c r="X242" s="36"/>
      <c r="Y242" s="36"/>
      <c r="Z242" s="36"/>
      <c r="AA242" s="36"/>
      <c r="AB242" s="36"/>
      <c r="AC242" s="36"/>
      <c r="AD242" s="36"/>
      <c r="AE242" s="36"/>
      <c r="AR242" s="191" t="s">
        <v>238</v>
      </c>
      <c r="AT242" s="191" t="s">
        <v>234</v>
      </c>
      <c r="AU242" s="191" t="s">
        <v>78</v>
      </c>
      <c r="AY242" s="19" t="s">
        <v>231</v>
      </c>
      <c r="BE242" s="192">
        <f>IF(N242="základní",J242,0)</f>
        <v>0</v>
      </c>
      <c r="BF242" s="192">
        <f>IF(N242="snížená",J242,0)</f>
        <v>0</v>
      </c>
      <c r="BG242" s="192">
        <f>IF(N242="zákl. přenesená",J242,0)</f>
        <v>0</v>
      </c>
      <c r="BH242" s="192">
        <f>IF(N242="sníž. přenesená",J242,0)</f>
        <v>0</v>
      </c>
      <c r="BI242" s="192">
        <f>IF(N242="nulová",J242,0)</f>
        <v>0</v>
      </c>
      <c r="BJ242" s="19" t="s">
        <v>76</v>
      </c>
      <c r="BK242" s="192">
        <f>ROUND(I242*H242,2)</f>
        <v>0</v>
      </c>
      <c r="BL242" s="19" t="s">
        <v>238</v>
      </c>
      <c r="BM242" s="191" t="s">
        <v>3576</v>
      </c>
    </row>
    <row r="243" spans="1:65" s="2" customFormat="1" ht="224.25">
      <c r="A243" s="36"/>
      <c r="B243" s="37"/>
      <c r="C243" s="38"/>
      <c r="D243" s="193" t="s">
        <v>246</v>
      </c>
      <c r="E243" s="38"/>
      <c r="F243" s="194" t="s">
        <v>1160</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246</v>
      </c>
      <c r="AU243" s="19" t="s">
        <v>78</v>
      </c>
    </row>
    <row r="244" spans="1:65" s="13" customFormat="1" ht="11.25">
      <c r="B244" s="198"/>
      <c r="C244" s="199"/>
      <c r="D244" s="193" t="s">
        <v>248</v>
      </c>
      <c r="E244" s="200" t="s">
        <v>19</v>
      </c>
      <c r="F244" s="201" t="s">
        <v>3577</v>
      </c>
      <c r="G244" s="199"/>
      <c r="H244" s="200" t="s">
        <v>19</v>
      </c>
      <c r="I244" s="202"/>
      <c r="J244" s="199"/>
      <c r="K244" s="199"/>
      <c r="L244" s="203"/>
      <c r="M244" s="204"/>
      <c r="N244" s="205"/>
      <c r="O244" s="205"/>
      <c r="P244" s="205"/>
      <c r="Q244" s="205"/>
      <c r="R244" s="205"/>
      <c r="S244" s="205"/>
      <c r="T244" s="206"/>
      <c r="AT244" s="207" t="s">
        <v>248</v>
      </c>
      <c r="AU244" s="207" t="s">
        <v>78</v>
      </c>
      <c r="AV244" s="13" t="s">
        <v>76</v>
      </c>
      <c r="AW244" s="13" t="s">
        <v>31</v>
      </c>
      <c r="AX244" s="13" t="s">
        <v>69</v>
      </c>
      <c r="AY244" s="207" t="s">
        <v>231</v>
      </c>
    </row>
    <row r="245" spans="1:65" s="14" customFormat="1" ht="11.25">
      <c r="B245" s="208"/>
      <c r="C245" s="209"/>
      <c r="D245" s="193" t="s">
        <v>248</v>
      </c>
      <c r="E245" s="210" t="s">
        <v>19</v>
      </c>
      <c r="F245" s="211" t="s">
        <v>3578</v>
      </c>
      <c r="G245" s="209"/>
      <c r="H245" s="212">
        <v>2.3029999999999999</v>
      </c>
      <c r="I245" s="213"/>
      <c r="J245" s="209"/>
      <c r="K245" s="209"/>
      <c r="L245" s="214"/>
      <c r="M245" s="215"/>
      <c r="N245" s="216"/>
      <c r="O245" s="216"/>
      <c r="P245" s="216"/>
      <c r="Q245" s="216"/>
      <c r="R245" s="216"/>
      <c r="S245" s="216"/>
      <c r="T245" s="217"/>
      <c r="AT245" s="218" t="s">
        <v>248</v>
      </c>
      <c r="AU245" s="218" t="s">
        <v>78</v>
      </c>
      <c r="AV245" s="14" t="s">
        <v>78</v>
      </c>
      <c r="AW245" s="14" t="s">
        <v>31</v>
      </c>
      <c r="AX245" s="14" t="s">
        <v>76</v>
      </c>
      <c r="AY245" s="218" t="s">
        <v>231</v>
      </c>
    </row>
    <row r="246" spans="1:65" s="2" customFormat="1" ht="44.25" customHeight="1">
      <c r="A246" s="36"/>
      <c r="B246" s="37"/>
      <c r="C246" s="180" t="s">
        <v>429</v>
      </c>
      <c r="D246" s="180" t="s">
        <v>234</v>
      </c>
      <c r="E246" s="181" t="s">
        <v>3579</v>
      </c>
      <c r="F246" s="182" t="s">
        <v>3580</v>
      </c>
      <c r="G246" s="183" t="s">
        <v>356</v>
      </c>
      <c r="H246" s="184">
        <v>2.3029999999999999</v>
      </c>
      <c r="I246" s="185"/>
      <c r="J246" s="186">
        <f>ROUND(I246*H246,2)</f>
        <v>0</v>
      </c>
      <c r="K246" s="182" t="s">
        <v>244</v>
      </c>
      <c r="L246" s="41"/>
      <c r="M246" s="187" t="s">
        <v>19</v>
      </c>
      <c r="N246" s="188" t="s">
        <v>40</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238</v>
      </c>
      <c r="AT246" s="191" t="s">
        <v>234</v>
      </c>
      <c r="AU246" s="191" t="s">
        <v>78</v>
      </c>
      <c r="AY246" s="19" t="s">
        <v>231</v>
      </c>
      <c r="BE246" s="192">
        <f>IF(N246="základní",J246,0)</f>
        <v>0</v>
      </c>
      <c r="BF246" s="192">
        <f>IF(N246="snížená",J246,0)</f>
        <v>0</v>
      </c>
      <c r="BG246" s="192">
        <f>IF(N246="zákl. přenesená",J246,0)</f>
        <v>0</v>
      </c>
      <c r="BH246" s="192">
        <f>IF(N246="sníž. přenesená",J246,0)</f>
        <v>0</v>
      </c>
      <c r="BI246" s="192">
        <f>IF(N246="nulová",J246,0)</f>
        <v>0</v>
      </c>
      <c r="BJ246" s="19" t="s">
        <v>76</v>
      </c>
      <c r="BK246" s="192">
        <f>ROUND(I246*H246,2)</f>
        <v>0</v>
      </c>
      <c r="BL246" s="19" t="s">
        <v>238</v>
      </c>
      <c r="BM246" s="191" t="s">
        <v>3581</v>
      </c>
    </row>
    <row r="247" spans="1:65" s="2" customFormat="1" ht="87.75">
      <c r="A247" s="36"/>
      <c r="B247" s="37"/>
      <c r="C247" s="38"/>
      <c r="D247" s="193" t="s">
        <v>246</v>
      </c>
      <c r="E247" s="38"/>
      <c r="F247" s="194" t="s">
        <v>1695</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246</v>
      </c>
      <c r="AU247" s="19" t="s">
        <v>78</v>
      </c>
    </row>
    <row r="248" spans="1:65" s="13" customFormat="1" ht="11.25">
      <c r="B248" s="198"/>
      <c r="C248" s="199"/>
      <c r="D248" s="193" t="s">
        <v>248</v>
      </c>
      <c r="E248" s="200" t="s">
        <v>19</v>
      </c>
      <c r="F248" s="201" t="s">
        <v>3577</v>
      </c>
      <c r="G248" s="199"/>
      <c r="H248" s="200" t="s">
        <v>19</v>
      </c>
      <c r="I248" s="202"/>
      <c r="J248" s="199"/>
      <c r="K248" s="199"/>
      <c r="L248" s="203"/>
      <c r="M248" s="204"/>
      <c r="N248" s="205"/>
      <c r="O248" s="205"/>
      <c r="P248" s="205"/>
      <c r="Q248" s="205"/>
      <c r="R248" s="205"/>
      <c r="S248" s="205"/>
      <c r="T248" s="206"/>
      <c r="AT248" s="207" t="s">
        <v>248</v>
      </c>
      <c r="AU248" s="207" t="s">
        <v>78</v>
      </c>
      <c r="AV248" s="13" t="s">
        <v>76</v>
      </c>
      <c r="AW248" s="13" t="s">
        <v>31</v>
      </c>
      <c r="AX248" s="13" t="s">
        <v>69</v>
      </c>
      <c r="AY248" s="207" t="s">
        <v>231</v>
      </c>
    </row>
    <row r="249" spans="1:65" s="14" customFormat="1" ht="11.25">
      <c r="B249" s="208"/>
      <c r="C249" s="209"/>
      <c r="D249" s="193" t="s">
        <v>248</v>
      </c>
      <c r="E249" s="210" t="s">
        <v>19</v>
      </c>
      <c r="F249" s="211" t="s">
        <v>3578</v>
      </c>
      <c r="G249" s="209"/>
      <c r="H249" s="212">
        <v>2.3029999999999999</v>
      </c>
      <c r="I249" s="213"/>
      <c r="J249" s="209"/>
      <c r="K249" s="209"/>
      <c r="L249" s="214"/>
      <c r="M249" s="215"/>
      <c r="N249" s="216"/>
      <c r="O249" s="216"/>
      <c r="P249" s="216"/>
      <c r="Q249" s="216"/>
      <c r="R249" s="216"/>
      <c r="S249" s="216"/>
      <c r="T249" s="217"/>
      <c r="AT249" s="218" t="s">
        <v>248</v>
      </c>
      <c r="AU249" s="218" t="s">
        <v>78</v>
      </c>
      <c r="AV249" s="14" t="s">
        <v>78</v>
      </c>
      <c r="AW249" s="14" t="s">
        <v>31</v>
      </c>
      <c r="AX249" s="14" t="s">
        <v>76</v>
      </c>
      <c r="AY249" s="218" t="s">
        <v>231</v>
      </c>
    </row>
    <row r="250" spans="1:65" s="2" customFormat="1" ht="33" customHeight="1">
      <c r="A250" s="36"/>
      <c r="B250" s="37"/>
      <c r="C250" s="180" t="s">
        <v>434</v>
      </c>
      <c r="D250" s="180" t="s">
        <v>234</v>
      </c>
      <c r="E250" s="181" t="s">
        <v>1697</v>
      </c>
      <c r="F250" s="182" t="s">
        <v>1698</v>
      </c>
      <c r="G250" s="183" t="s">
        <v>356</v>
      </c>
      <c r="H250" s="184">
        <v>2.3029999999999999</v>
      </c>
      <c r="I250" s="185"/>
      <c r="J250" s="186">
        <f>ROUND(I250*H250,2)</f>
        <v>0</v>
      </c>
      <c r="K250" s="182" t="s">
        <v>244</v>
      </c>
      <c r="L250" s="41"/>
      <c r="M250" s="187" t="s">
        <v>19</v>
      </c>
      <c r="N250" s="188" t="s">
        <v>40</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238</v>
      </c>
      <c r="AT250" s="191" t="s">
        <v>234</v>
      </c>
      <c r="AU250" s="191" t="s">
        <v>78</v>
      </c>
      <c r="AY250" s="19" t="s">
        <v>231</v>
      </c>
      <c r="BE250" s="192">
        <f>IF(N250="základní",J250,0)</f>
        <v>0</v>
      </c>
      <c r="BF250" s="192">
        <f>IF(N250="snížená",J250,0)</f>
        <v>0</v>
      </c>
      <c r="BG250" s="192">
        <f>IF(N250="zákl. přenesená",J250,0)</f>
        <v>0</v>
      </c>
      <c r="BH250" s="192">
        <f>IF(N250="sníž. přenesená",J250,0)</f>
        <v>0</v>
      </c>
      <c r="BI250" s="192">
        <f>IF(N250="nulová",J250,0)</f>
        <v>0</v>
      </c>
      <c r="BJ250" s="19" t="s">
        <v>76</v>
      </c>
      <c r="BK250" s="192">
        <f>ROUND(I250*H250,2)</f>
        <v>0</v>
      </c>
      <c r="BL250" s="19" t="s">
        <v>238</v>
      </c>
      <c r="BM250" s="191" t="s">
        <v>3582</v>
      </c>
    </row>
    <row r="251" spans="1:65" s="2" customFormat="1" ht="87.75">
      <c r="A251" s="36"/>
      <c r="B251" s="37"/>
      <c r="C251" s="38"/>
      <c r="D251" s="193" t="s">
        <v>246</v>
      </c>
      <c r="E251" s="38"/>
      <c r="F251" s="194" t="s">
        <v>1695</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246</v>
      </c>
      <c r="AU251" s="19" t="s">
        <v>78</v>
      </c>
    </row>
    <row r="252" spans="1:65" s="13" customFormat="1" ht="11.25">
      <c r="B252" s="198"/>
      <c r="C252" s="199"/>
      <c r="D252" s="193" t="s">
        <v>248</v>
      </c>
      <c r="E252" s="200" t="s">
        <v>19</v>
      </c>
      <c r="F252" s="201" t="s">
        <v>3577</v>
      </c>
      <c r="G252" s="199"/>
      <c r="H252" s="200" t="s">
        <v>19</v>
      </c>
      <c r="I252" s="202"/>
      <c r="J252" s="199"/>
      <c r="K252" s="199"/>
      <c r="L252" s="203"/>
      <c r="M252" s="204"/>
      <c r="N252" s="205"/>
      <c r="O252" s="205"/>
      <c r="P252" s="205"/>
      <c r="Q252" s="205"/>
      <c r="R252" s="205"/>
      <c r="S252" s="205"/>
      <c r="T252" s="206"/>
      <c r="AT252" s="207" t="s">
        <v>248</v>
      </c>
      <c r="AU252" s="207" t="s">
        <v>78</v>
      </c>
      <c r="AV252" s="13" t="s">
        <v>76</v>
      </c>
      <c r="AW252" s="13" t="s">
        <v>31</v>
      </c>
      <c r="AX252" s="13" t="s">
        <v>69</v>
      </c>
      <c r="AY252" s="207" t="s">
        <v>231</v>
      </c>
    </row>
    <row r="253" spans="1:65" s="14" customFormat="1" ht="11.25">
      <c r="B253" s="208"/>
      <c r="C253" s="209"/>
      <c r="D253" s="193" t="s">
        <v>248</v>
      </c>
      <c r="E253" s="210" t="s">
        <v>19</v>
      </c>
      <c r="F253" s="211" t="s">
        <v>3578</v>
      </c>
      <c r="G253" s="209"/>
      <c r="H253" s="212">
        <v>2.3029999999999999</v>
      </c>
      <c r="I253" s="213"/>
      <c r="J253" s="209"/>
      <c r="K253" s="209"/>
      <c r="L253" s="214"/>
      <c r="M253" s="215"/>
      <c r="N253" s="216"/>
      <c r="O253" s="216"/>
      <c r="P253" s="216"/>
      <c r="Q253" s="216"/>
      <c r="R253" s="216"/>
      <c r="S253" s="216"/>
      <c r="T253" s="217"/>
      <c r="AT253" s="218" t="s">
        <v>248</v>
      </c>
      <c r="AU253" s="218" t="s">
        <v>78</v>
      </c>
      <c r="AV253" s="14" t="s">
        <v>78</v>
      </c>
      <c r="AW253" s="14" t="s">
        <v>31</v>
      </c>
      <c r="AX253" s="14" t="s">
        <v>76</v>
      </c>
      <c r="AY253" s="218" t="s">
        <v>231</v>
      </c>
    </row>
    <row r="254" spans="1:65" s="2" customFormat="1" ht="24.2" customHeight="1">
      <c r="A254" s="36"/>
      <c r="B254" s="37"/>
      <c r="C254" s="180" t="s">
        <v>442</v>
      </c>
      <c r="D254" s="180" t="s">
        <v>234</v>
      </c>
      <c r="E254" s="181" t="s">
        <v>3583</v>
      </c>
      <c r="F254" s="182" t="s">
        <v>3584</v>
      </c>
      <c r="G254" s="183" t="s">
        <v>356</v>
      </c>
      <c r="H254" s="184">
        <v>3.0259999999999998</v>
      </c>
      <c r="I254" s="185"/>
      <c r="J254" s="186">
        <f>ROUND(I254*H254,2)</f>
        <v>0</v>
      </c>
      <c r="K254" s="182" t="s">
        <v>244</v>
      </c>
      <c r="L254" s="41"/>
      <c r="M254" s="187" t="s">
        <v>19</v>
      </c>
      <c r="N254" s="188" t="s">
        <v>40</v>
      </c>
      <c r="O254" s="66"/>
      <c r="P254" s="189">
        <f>O254*H254</f>
        <v>0</v>
      </c>
      <c r="Q254" s="189">
        <v>2.02</v>
      </c>
      <c r="R254" s="189">
        <f>Q254*H254</f>
        <v>6.11252</v>
      </c>
      <c r="S254" s="189">
        <v>0</v>
      </c>
      <c r="T254" s="190">
        <f>S254*H254</f>
        <v>0</v>
      </c>
      <c r="U254" s="36"/>
      <c r="V254" s="36"/>
      <c r="W254" s="36"/>
      <c r="X254" s="36"/>
      <c r="Y254" s="36"/>
      <c r="Z254" s="36"/>
      <c r="AA254" s="36"/>
      <c r="AB254" s="36"/>
      <c r="AC254" s="36"/>
      <c r="AD254" s="36"/>
      <c r="AE254" s="36"/>
      <c r="AR254" s="191" t="s">
        <v>238</v>
      </c>
      <c r="AT254" s="191" t="s">
        <v>234</v>
      </c>
      <c r="AU254" s="191" t="s">
        <v>78</v>
      </c>
      <c r="AY254" s="19" t="s">
        <v>231</v>
      </c>
      <c r="BE254" s="192">
        <f>IF(N254="základní",J254,0)</f>
        <v>0</v>
      </c>
      <c r="BF254" s="192">
        <f>IF(N254="snížená",J254,0)</f>
        <v>0</v>
      </c>
      <c r="BG254" s="192">
        <f>IF(N254="zákl. přenesená",J254,0)</f>
        <v>0</v>
      </c>
      <c r="BH254" s="192">
        <f>IF(N254="sníž. přenesená",J254,0)</f>
        <v>0</v>
      </c>
      <c r="BI254" s="192">
        <f>IF(N254="nulová",J254,0)</f>
        <v>0</v>
      </c>
      <c r="BJ254" s="19" t="s">
        <v>76</v>
      </c>
      <c r="BK254" s="192">
        <f>ROUND(I254*H254,2)</f>
        <v>0</v>
      </c>
      <c r="BL254" s="19" t="s">
        <v>238</v>
      </c>
      <c r="BM254" s="191" t="s">
        <v>2087</v>
      </c>
    </row>
    <row r="255" spans="1:65" s="2" customFormat="1" ht="39">
      <c r="A255" s="36"/>
      <c r="B255" s="37"/>
      <c r="C255" s="38"/>
      <c r="D255" s="193" t="s">
        <v>246</v>
      </c>
      <c r="E255" s="38"/>
      <c r="F255" s="194" t="s">
        <v>3585</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246</v>
      </c>
      <c r="AU255" s="19" t="s">
        <v>78</v>
      </c>
    </row>
    <row r="256" spans="1:65" s="13" customFormat="1" ht="11.25">
      <c r="B256" s="198"/>
      <c r="C256" s="199"/>
      <c r="D256" s="193" t="s">
        <v>248</v>
      </c>
      <c r="E256" s="200" t="s">
        <v>19</v>
      </c>
      <c r="F256" s="201" t="s">
        <v>3586</v>
      </c>
      <c r="G256" s="199"/>
      <c r="H256" s="200" t="s">
        <v>19</v>
      </c>
      <c r="I256" s="202"/>
      <c r="J256" s="199"/>
      <c r="K256" s="199"/>
      <c r="L256" s="203"/>
      <c r="M256" s="204"/>
      <c r="N256" s="205"/>
      <c r="O256" s="205"/>
      <c r="P256" s="205"/>
      <c r="Q256" s="205"/>
      <c r="R256" s="205"/>
      <c r="S256" s="205"/>
      <c r="T256" s="206"/>
      <c r="AT256" s="207" t="s">
        <v>248</v>
      </c>
      <c r="AU256" s="207" t="s">
        <v>78</v>
      </c>
      <c r="AV256" s="13" t="s">
        <v>76</v>
      </c>
      <c r="AW256" s="13" t="s">
        <v>31</v>
      </c>
      <c r="AX256" s="13" t="s">
        <v>69</v>
      </c>
      <c r="AY256" s="207" t="s">
        <v>231</v>
      </c>
    </row>
    <row r="257" spans="1:65" s="14" customFormat="1" ht="11.25">
      <c r="B257" s="208"/>
      <c r="C257" s="209"/>
      <c r="D257" s="193" t="s">
        <v>248</v>
      </c>
      <c r="E257" s="210" t="s">
        <v>19</v>
      </c>
      <c r="F257" s="211" t="s">
        <v>3587</v>
      </c>
      <c r="G257" s="209"/>
      <c r="H257" s="212">
        <v>3.0259999999999998</v>
      </c>
      <c r="I257" s="213"/>
      <c r="J257" s="209"/>
      <c r="K257" s="209"/>
      <c r="L257" s="214"/>
      <c r="M257" s="215"/>
      <c r="N257" s="216"/>
      <c r="O257" s="216"/>
      <c r="P257" s="216"/>
      <c r="Q257" s="216"/>
      <c r="R257" s="216"/>
      <c r="S257" s="216"/>
      <c r="T257" s="217"/>
      <c r="AT257" s="218" t="s">
        <v>248</v>
      </c>
      <c r="AU257" s="218" t="s">
        <v>78</v>
      </c>
      <c r="AV257" s="14" t="s">
        <v>78</v>
      </c>
      <c r="AW257" s="14" t="s">
        <v>31</v>
      </c>
      <c r="AX257" s="14" t="s">
        <v>76</v>
      </c>
      <c r="AY257" s="218" t="s">
        <v>231</v>
      </c>
    </row>
    <row r="258" spans="1:65" s="2" customFormat="1" ht="21.75" customHeight="1">
      <c r="A258" s="36"/>
      <c r="B258" s="37"/>
      <c r="C258" s="180" t="s">
        <v>825</v>
      </c>
      <c r="D258" s="180" t="s">
        <v>234</v>
      </c>
      <c r="E258" s="181" t="s">
        <v>3588</v>
      </c>
      <c r="F258" s="182" t="s">
        <v>3589</v>
      </c>
      <c r="G258" s="183" t="s">
        <v>404</v>
      </c>
      <c r="H258" s="184">
        <v>0.14799999999999999</v>
      </c>
      <c r="I258" s="185"/>
      <c r="J258" s="186">
        <f>ROUND(I258*H258,2)</f>
        <v>0</v>
      </c>
      <c r="K258" s="182" t="s">
        <v>244</v>
      </c>
      <c r="L258" s="41"/>
      <c r="M258" s="187" t="s">
        <v>19</v>
      </c>
      <c r="N258" s="188" t="s">
        <v>40</v>
      </c>
      <c r="O258" s="66"/>
      <c r="P258" s="189">
        <f>O258*H258</f>
        <v>0</v>
      </c>
      <c r="Q258" s="189">
        <v>1.06277</v>
      </c>
      <c r="R258" s="189">
        <f>Q258*H258</f>
        <v>0.15728995999999998</v>
      </c>
      <c r="S258" s="189">
        <v>0</v>
      </c>
      <c r="T258" s="190">
        <f>S258*H258</f>
        <v>0</v>
      </c>
      <c r="U258" s="36"/>
      <c r="V258" s="36"/>
      <c r="W258" s="36"/>
      <c r="X258" s="36"/>
      <c r="Y258" s="36"/>
      <c r="Z258" s="36"/>
      <c r="AA258" s="36"/>
      <c r="AB258" s="36"/>
      <c r="AC258" s="36"/>
      <c r="AD258" s="36"/>
      <c r="AE258" s="36"/>
      <c r="AR258" s="191" t="s">
        <v>238</v>
      </c>
      <c r="AT258" s="191" t="s">
        <v>234</v>
      </c>
      <c r="AU258" s="191" t="s">
        <v>78</v>
      </c>
      <c r="AY258" s="19" t="s">
        <v>231</v>
      </c>
      <c r="BE258" s="192">
        <f>IF(N258="základní",J258,0)</f>
        <v>0</v>
      </c>
      <c r="BF258" s="192">
        <f>IF(N258="snížená",J258,0)</f>
        <v>0</v>
      </c>
      <c r="BG258" s="192">
        <f>IF(N258="zákl. přenesená",J258,0)</f>
        <v>0</v>
      </c>
      <c r="BH258" s="192">
        <f>IF(N258="sníž. přenesená",J258,0)</f>
        <v>0</v>
      </c>
      <c r="BI258" s="192">
        <f>IF(N258="nulová",J258,0)</f>
        <v>0</v>
      </c>
      <c r="BJ258" s="19" t="s">
        <v>76</v>
      </c>
      <c r="BK258" s="192">
        <f>ROUND(I258*H258,2)</f>
        <v>0</v>
      </c>
      <c r="BL258" s="19" t="s">
        <v>238</v>
      </c>
      <c r="BM258" s="191" t="s">
        <v>3590</v>
      </c>
    </row>
    <row r="259" spans="1:65" s="2" customFormat="1" ht="39">
      <c r="A259" s="36"/>
      <c r="B259" s="37"/>
      <c r="C259" s="38"/>
      <c r="D259" s="193" t="s">
        <v>246</v>
      </c>
      <c r="E259" s="38"/>
      <c r="F259" s="194" t="s">
        <v>3591</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246</v>
      </c>
      <c r="AU259" s="19" t="s">
        <v>78</v>
      </c>
    </row>
    <row r="260" spans="1:65" s="13" customFormat="1" ht="11.25">
      <c r="B260" s="198"/>
      <c r="C260" s="199"/>
      <c r="D260" s="193" t="s">
        <v>248</v>
      </c>
      <c r="E260" s="200" t="s">
        <v>19</v>
      </c>
      <c r="F260" s="201" t="s">
        <v>3592</v>
      </c>
      <c r="G260" s="199"/>
      <c r="H260" s="200" t="s">
        <v>19</v>
      </c>
      <c r="I260" s="202"/>
      <c r="J260" s="199"/>
      <c r="K260" s="199"/>
      <c r="L260" s="203"/>
      <c r="M260" s="204"/>
      <c r="N260" s="205"/>
      <c r="O260" s="205"/>
      <c r="P260" s="205"/>
      <c r="Q260" s="205"/>
      <c r="R260" s="205"/>
      <c r="S260" s="205"/>
      <c r="T260" s="206"/>
      <c r="AT260" s="207" t="s">
        <v>248</v>
      </c>
      <c r="AU260" s="207" t="s">
        <v>78</v>
      </c>
      <c r="AV260" s="13" t="s">
        <v>76</v>
      </c>
      <c r="AW260" s="13" t="s">
        <v>31</v>
      </c>
      <c r="AX260" s="13" t="s">
        <v>69</v>
      </c>
      <c r="AY260" s="207" t="s">
        <v>231</v>
      </c>
    </row>
    <row r="261" spans="1:65" s="13" customFormat="1" ht="11.25">
      <c r="B261" s="198"/>
      <c r="C261" s="199"/>
      <c r="D261" s="193" t="s">
        <v>248</v>
      </c>
      <c r="E261" s="200" t="s">
        <v>19</v>
      </c>
      <c r="F261" s="201" t="s">
        <v>3577</v>
      </c>
      <c r="G261" s="199"/>
      <c r="H261" s="200" t="s">
        <v>19</v>
      </c>
      <c r="I261" s="202"/>
      <c r="J261" s="199"/>
      <c r="K261" s="199"/>
      <c r="L261" s="203"/>
      <c r="M261" s="204"/>
      <c r="N261" s="205"/>
      <c r="O261" s="205"/>
      <c r="P261" s="205"/>
      <c r="Q261" s="205"/>
      <c r="R261" s="205"/>
      <c r="S261" s="205"/>
      <c r="T261" s="206"/>
      <c r="AT261" s="207" t="s">
        <v>248</v>
      </c>
      <c r="AU261" s="207" t="s">
        <v>78</v>
      </c>
      <c r="AV261" s="13" t="s">
        <v>76</v>
      </c>
      <c r="AW261" s="13" t="s">
        <v>31</v>
      </c>
      <c r="AX261" s="13" t="s">
        <v>69</v>
      </c>
      <c r="AY261" s="207" t="s">
        <v>231</v>
      </c>
    </row>
    <row r="262" spans="1:65" s="14" customFormat="1" ht="11.25">
      <c r="B262" s="208"/>
      <c r="C262" s="209"/>
      <c r="D262" s="193" t="s">
        <v>248</v>
      </c>
      <c r="E262" s="210" t="s">
        <v>19</v>
      </c>
      <c r="F262" s="211" t="s">
        <v>3593</v>
      </c>
      <c r="G262" s="209"/>
      <c r="H262" s="212">
        <v>0.14799999999999999</v>
      </c>
      <c r="I262" s="213"/>
      <c r="J262" s="209"/>
      <c r="K262" s="209"/>
      <c r="L262" s="214"/>
      <c r="M262" s="215"/>
      <c r="N262" s="216"/>
      <c r="O262" s="216"/>
      <c r="P262" s="216"/>
      <c r="Q262" s="216"/>
      <c r="R262" s="216"/>
      <c r="S262" s="216"/>
      <c r="T262" s="217"/>
      <c r="AT262" s="218" t="s">
        <v>248</v>
      </c>
      <c r="AU262" s="218" t="s">
        <v>78</v>
      </c>
      <c r="AV262" s="14" t="s">
        <v>78</v>
      </c>
      <c r="AW262" s="14" t="s">
        <v>31</v>
      </c>
      <c r="AX262" s="14" t="s">
        <v>76</v>
      </c>
      <c r="AY262" s="218" t="s">
        <v>231</v>
      </c>
    </row>
    <row r="263" spans="1:65" s="12" customFormat="1" ht="22.9" customHeight="1">
      <c r="B263" s="164"/>
      <c r="C263" s="165"/>
      <c r="D263" s="166" t="s">
        <v>68</v>
      </c>
      <c r="E263" s="178" t="s">
        <v>287</v>
      </c>
      <c r="F263" s="178" t="s">
        <v>346</v>
      </c>
      <c r="G263" s="165"/>
      <c r="H263" s="165"/>
      <c r="I263" s="168"/>
      <c r="J263" s="179">
        <f>BK263</f>
        <v>0</v>
      </c>
      <c r="K263" s="165"/>
      <c r="L263" s="170"/>
      <c r="M263" s="171"/>
      <c r="N263" s="172"/>
      <c r="O263" s="172"/>
      <c r="P263" s="173">
        <f>SUM(P264:P267)</f>
        <v>0</v>
      </c>
      <c r="Q263" s="172"/>
      <c r="R263" s="173">
        <f>SUM(R264:R267)</f>
        <v>0</v>
      </c>
      <c r="S263" s="172"/>
      <c r="T263" s="174">
        <f>SUM(T264:T267)</f>
        <v>0</v>
      </c>
      <c r="AR263" s="175" t="s">
        <v>76</v>
      </c>
      <c r="AT263" s="176" t="s">
        <v>68</v>
      </c>
      <c r="AU263" s="176" t="s">
        <v>76</v>
      </c>
      <c r="AY263" s="175" t="s">
        <v>231</v>
      </c>
      <c r="BK263" s="177">
        <f>SUM(BK264:BK267)</f>
        <v>0</v>
      </c>
    </row>
    <row r="264" spans="1:65" s="2" customFormat="1" ht="24.2" customHeight="1">
      <c r="A264" s="36"/>
      <c r="B264" s="37"/>
      <c r="C264" s="180" t="s">
        <v>833</v>
      </c>
      <c r="D264" s="180" t="s">
        <v>234</v>
      </c>
      <c r="E264" s="181" t="s">
        <v>3594</v>
      </c>
      <c r="F264" s="182" t="s">
        <v>3595</v>
      </c>
      <c r="G264" s="183" t="s">
        <v>356</v>
      </c>
      <c r="H264" s="184">
        <v>0.10199999999999999</v>
      </c>
      <c r="I264" s="185"/>
      <c r="J264" s="186">
        <f>ROUND(I264*H264,2)</f>
        <v>0</v>
      </c>
      <c r="K264" s="182" t="s">
        <v>244</v>
      </c>
      <c r="L264" s="41"/>
      <c r="M264" s="187" t="s">
        <v>19</v>
      </c>
      <c r="N264" s="188" t="s">
        <v>40</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238</v>
      </c>
      <c r="AT264" s="191" t="s">
        <v>234</v>
      </c>
      <c r="AU264" s="191" t="s">
        <v>78</v>
      </c>
      <c r="AY264" s="19" t="s">
        <v>231</v>
      </c>
      <c r="BE264" s="192">
        <f>IF(N264="základní",J264,0)</f>
        <v>0</v>
      </c>
      <c r="BF264" s="192">
        <f>IF(N264="snížená",J264,0)</f>
        <v>0</v>
      </c>
      <c r="BG264" s="192">
        <f>IF(N264="zákl. přenesená",J264,0)</f>
        <v>0</v>
      </c>
      <c r="BH264" s="192">
        <f>IF(N264="sníž. přenesená",J264,0)</f>
        <v>0</v>
      </c>
      <c r="BI264" s="192">
        <f>IF(N264="nulová",J264,0)</f>
        <v>0</v>
      </c>
      <c r="BJ264" s="19" t="s">
        <v>76</v>
      </c>
      <c r="BK264" s="192">
        <f>ROUND(I264*H264,2)</f>
        <v>0</v>
      </c>
      <c r="BL264" s="19" t="s">
        <v>238</v>
      </c>
      <c r="BM264" s="191" t="s">
        <v>3596</v>
      </c>
    </row>
    <row r="265" spans="1:65" s="2" customFormat="1" ht="48.75">
      <c r="A265" s="36"/>
      <c r="B265" s="37"/>
      <c r="C265" s="38"/>
      <c r="D265" s="193" t="s">
        <v>246</v>
      </c>
      <c r="E265" s="38"/>
      <c r="F265" s="194" t="s">
        <v>1709</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246</v>
      </c>
      <c r="AU265" s="19" t="s">
        <v>78</v>
      </c>
    </row>
    <row r="266" spans="1:65" s="13" customFormat="1" ht="11.25">
      <c r="B266" s="198"/>
      <c r="C266" s="199"/>
      <c r="D266" s="193" t="s">
        <v>248</v>
      </c>
      <c r="E266" s="200" t="s">
        <v>19</v>
      </c>
      <c r="F266" s="201" t="s">
        <v>3597</v>
      </c>
      <c r="G266" s="199"/>
      <c r="H266" s="200" t="s">
        <v>19</v>
      </c>
      <c r="I266" s="202"/>
      <c r="J266" s="199"/>
      <c r="K266" s="199"/>
      <c r="L266" s="203"/>
      <c r="M266" s="204"/>
      <c r="N266" s="205"/>
      <c r="O266" s="205"/>
      <c r="P266" s="205"/>
      <c r="Q266" s="205"/>
      <c r="R266" s="205"/>
      <c r="S266" s="205"/>
      <c r="T266" s="206"/>
      <c r="AT266" s="207" t="s">
        <v>248</v>
      </c>
      <c r="AU266" s="207" t="s">
        <v>78</v>
      </c>
      <c r="AV266" s="13" t="s">
        <v>76</v>
      </c>
      <c r="AW266" s="13" t="s">
        <v>31</v>
      </c>
      <c r="AX266" s="13" t="s">
        <v>69</v>
      </c>
      <c r="AY266" s="207" t="s">
        <v>231</v>
      </c>
    </row>
    <row r="267" spans="1:65" s="14" customFormat="1" ht="11.25">
      <c r="B267" s="208"/>
      <c r="C267" s="209"/>
      <c r="D267" s="193" t="s">
        <v>248</v>
      </c>
      <c r="E267" s="210" t="s">
        <v>19</v>
      </c>
      <c r="F267" s="211" t="s">
        <v>3598</v>
      </c>
      <c r="G267" s="209"/>
      <c r="H267" s="212">
        <v>0.10199999999999999</v>
      </c>
      <c r="I267" s="213"/>
      <c r="J267" s="209"/>
      <c r="K267" s="209"/>
      <c r="L267" s="214"/>
      <c r="M267" s="215"/>
      <c r="N267" s="216"/>
      <c r="O267" s="216"/>
      <c r="P267" s="216"/>
      <c r="Q267" s="216"/>
      <c r="R267" s="216"/>
      <c r="S267" s="216"/>
      <c r="T267" s="217"/>
      <c r="AT267" s="218" t="s">
        <v>248</v>
      </c>
      <c r="AU267" s="218" t="s">
        <v>78</v>
      </c>
      <c r="AV267" s="14" t="s">
        <v>78</v>
      </c>
      <c r="AW267" s="14" t="s">
        <v>31</v>
      </c>
      <c r="AX267" s="14" t="s">
        <v>76</v>
      </c>
      <c r="AY267" s="218" t="s">
        <v>231</v>
      </c>
    </row>
    <row r="268" spans="1:65" s="12" customFormat="1" ht="22.9" customHeight="1">
      <c r="B268" s="164"/>
      <c r="C268" s="165"/>
      <c r="D268" s="166" t="s">
        <v>68</v>
      </c>
      <c r="E268" s="178" t="s">
        <v>294</v>
      </c>
      <c r="F268" s="178" t="s">
        <v>352</v>
      </c>
      <c r="G268" s="165"/>
      <c r="H268" s="165"/>
      <c r="I268" s="168"/>
      <c r="J268" s="179">
        <f>BK268</f>
        <v>0</v>
      </c>
      <c r="K268" s="165"/>
      <c r="L268" s="170"/>
      <c r="M268" s="171"/>
      <c r="N268" s="172"/>
      <c r="O268" s="172"/>
      <c r="P268" s="173">
        <f>SUM(P269:P316)</f>
        <v>0</v>
      </c>
      <c r="Q268" s="172"/>
      <c r="R268" s="173">
        <f>SUM(R269:R316)</f>
        <v>4.6856450000000001E-2</v>
      </c>
      <c r="S268" s="172"/>
      <c r="T268" s="174">
        <f>SUM(T269:T316)</f>
        <v>0.746</v>
      </c>
      <c r="AR268" s="175" t="s">
        <v>76</v>
      </c>
      <c r="AT268" s="176" t="s">
        <v>68</v>
      </c>
      <c r="AU268" s="176" t="s">
        <v>76</v>
      </c>
      <c r="AY268" s="175" t="s">
        <v>231</v>
      </c>
      <c r="BK268" s="177">
        <f>SUM(BK269:BK316)</f>
        <v>0</v>
      </c>
    </row>
    <row r="269" spans="1:65" s="2" customFormat="1" ht="33" customHeight="1">
      <c r="A269" s="36"/>
      <c r="B269" s="37"/>
      <c r="C269" s="180" t="s">
        <v>839</v>
      </c>
      <c r="D269" s="180" t="s">
        <v>234</v>
      </c>
      <c r="E269" s="181" t="s">
        <v>3599</v>
      </c>
      <c r="F269" s="182" t="s">
        <v>3600</v>
      </c>
      <c r="G269" s="183" t="s">
        <v>243</v>
      </c>
      <c r="H269" s="184">
        <v>32.895000000000003</v>
      </c>
      <c r="I269" s="185"/>
      <c r="J269" s="186">
        <f>ROUND(I269*H269,2)</f>
        <v>0</v>
      </c>
      <c r="K269" s="182" t="s">
        <v>244</v>
      </c>
      <c r="L269" s="41"/>
      <c r="M269" s="187" t="s">
        <v>19</v>
      </c>
      <c r="N269" s="188" t="s">
        <v>40</v>
      </c>
      <c r="O269" s="66"/>
      <c r="P269" s="189">
        <f>O269*H269</f>
        <v>0</v>
      </c>
      <c r="Q269" s="189">
        <v>1.0000000000000001E-5</v>
      </c>
      <c r="R269" s="189">
        <f>Q269*H269</f>
        <v>3.2895000000000005E-4</v>
      </c>
      <c r="S269" s="189">
        <v>0</v>
      </c>
      <c r="T269" s="190">
        <f>S269*H269</f>
        <v>0</v>
      </c>
      <c r="U269" s="36"/>
      <c r="V269" s="36"/>
      <c r="W269" s="36"/>
      <c r="X269" s="36"/>
      <c r="Y269" s="36"/>
      <c r="Z269" s="36"/>
      <c r="AA269" s="36"/>
      <c r="AB269" s="36"/>
      <c r="AC269" s="36"/>
      <c r="AD269" s="36"/>
      <c r="AE269" s="36"/>
      <c r="AR269" s="191" t="s">
        <v>238</v>
      </c>
      <c r="AT269" s="191" t="s">
        <v>234</v>
      </c>
      <c r="AU269" s="191" t="s">
        <v>78</v>
      </c>
      <c r="AY269" s="19" t="s">
        <v>231</v>
      </c>
      <c r="BE269" s="192">
        <f>IF(N269="základní",J269,0)</f>
        <v>0</v>
      </c>
      <c r="BF269" s="192">
        <f>IF(N269="snížená",J269,0)</f>
        <v>0</v>
      </c>
      <c r="BG269" s="192">
        <f>IF(N269="zákl. přenesená",J269,0)</f>
        <v>0</v>
      </c>
      <c r="BH269" s="192">
        <f>IF(N269="sníž. přenesená",J269,0)</f>
        <v>0</v>
      </c>
      <c r="BI269" s="192">
        <f>IF(N269="nulová",J269,0)</f>
        <v>0</v>
      </c>
      <c r="BJ269" s="19" t="s">
        <v>76</v>
      </c>
      <c r="BK269" s="192">
        <f>ROUND(I269*H269,2)</f>
        <v>0</v>
      </c>
      <c r="BL269" s="19" t="s">
        <v>238</v>
      </c>
      <c r="BM269" s="191" t="s">
        <v>3601</v>
      </c>
    </row>
    <row r="270" spans="1:65" s="2" customFormat="1" ht="68.25">
      <c r="A270" s="36"/>
      <c r="B270" s="37"/>
      <c r="C270" s="38"/>
      <c r="D270" s="193" t="s">
        <v>246</v>
      </c>
      <c r="E270" s="38"/>
      <c r="F270" s="194" t="s">
        <v>3602</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246</v>
      </c>
      <c r="AU270" s="19" t="s">
        <v>78</v>
      </c>
    </row>
    <row r="271" spans="1:65" s="14" customFormat="1" ht="11.25">
      <c r="B271" s="208"/>
      <c r="C271" s="209"/>
      <c r="D271" s="193" t="s">
        <v>248</v>
      </c>
      <c r="E271" s="210" t="s">
        <v>19</v>
      </c>
      <c r="F271" s="211" t="s">
        <v>3603</v>
      </c>
      <c r="G271" s="209"/>
      <c r="H271" s="212">
        <v>32.895000000000003</v>
      </c>
      <c r="I271" s="213"/>
      <c r="J271" s="209"/>
      <c r="K271" s="209"/>
      <c r="L271" s="214"/>
      <c r="M271" s="215"/>
      <c r="N271" s="216"/>
      <c r="O271" s="216"/>
      <c r="P271" s="216"/>
      <c r="Q271" s="216"/>
      <c r="R271" s="216"/>
      <c r="S271" s="216"/>
      <c r="T271" s="217"/>
      <c r="AT271" s="218" t="s">
        <v>248</v>
      </c>
      <c r="AU271" s="218" t="s">
        <v>78</v>
      </c>
      <c r="AV271" s="14" t="s">
        <v>78</v>
      </c>
      <c r="AW271" s="14" t="s">
        <v>31</v>
      </c>
      <c r="AX271" s="14" t="s">
        <v>69</v>
      </c>
      <c r="AY271" s="218" t="s">
        <v>231</v>
      </c>
    </row>
    <row r="272" spans="1:65" s="15" customFormat="1" ht="11.25">
      <c r="B272" s="219"/>
      <c r="C272" s="220"/>
      <c r="D272" s="193" t="s">
        <v>248</v>
      </c>
      <c r="E272" s="221" t="s">
        <v>19</v>
      </c>
      <c r="F272" s="222" t="s">
        <v>260</v>
      </c>
      <c r="G272" s="220"/>
      <c r="H272" s="223">
        <v>32.895000000000003</v>
      </c>
      <c r="I272" s="224"/>
      <c r="J272" s="220"/>
      <c r="K272" s="220"/>
      <c r="L272" s="225"/>
      <c r="M272" s="226"/>
      <c r="N272" s="227"/>
      <c r="O272" s="227"/>
      <c r="P272" s="227"/>
      <c r="Q272" s="227"/>
      <c r="R272" s="227"/>
      <c r="S272" s="227"/>
      <c r="T272" s="228"/>
      <c r="AT272" s="229" t="s">
        <v>248</v>
      </c>
      <c r="AU272" s="229" t="s">
        <v>78</v>
      </c>
      <c r="AV272" s="15" t="s">
        <v>238</v>
      </c>
      <c r="AW272" s="15" t="s">
        <v>31</v>
      </c>
      <c r="AX272" s="15" t="s">
        <v>76</v>
      </c>
      <c r="AY272" s="229" t="s">
        <v>231</v>
      </c>
    </row>
    <row r="273" spans="1:65" s="2" customFormat="1" ht="49.15" customHeight="1">
      <c r="A273" s="36"/>
      <c r="B273" s="37"/>
      <c r="C273" s="180" t="s">
        <v>844</v>
      </c>
      <c r="D273" s="180" t="s">
        <v>234</v>
      </c>
      <c r="E273" s="181" t="s">
        <v>3604</v>
      </c>
      <c r="F273" s="182" t="s">
        <v>3605</v>
      </c>
      <c r="G273" s="183" t="s">
        <v>237</v>
      </c>
      <c r="H273" s="184">
        <v>26</v>
      </c>
      <c r="I273" s="185"/>
      <c r="J273" s="186">
        <f>ROUND(I273*H273,2)</f>
        <v>0</v>
      </c>
      <c r="K273" s="182" t="s">
        <v>244</v>
      </c>
      <c r="L273" s="41"/>
      <c r="M273" s="187" t="s">
        <v>19</v>
      </c>
      <c r="N273" s="188" t="s">
        <v>40</v>
      </c>
      <c r="O273" s="66"/>
      <c r="P273" s="189">
        <f>O273*H273</f>
        <v>0</v>
      </c>
      <c r="Q273" s="189">
        <v>8.0000000000000007E-5</v>
      </c>
      <c r="R273" s="189">
        <f>Q273*H273</f>
        <v>2.0800000000000003E-3</v>
      </c>
      <c r="S273" s="189">
        <v>0</v>
      </c>
      <c r="T273" s="190">
        <f>S273*H273</f>
        <v>0</v>
      </c>
      <c r="U273" s="36"/>
      <c r="V273" s="36"/>
      <c r="W273" s="36"/>
      <c r="X273" s="36"/>
      <c r="Y273" s="36"/>
      <c r="Z273" s="36"/>
      <c r="AA273" s="36"/>
      <c r="AB273" s="36"/>
      <c r="AC273" s="36"/>
      <c r="AD273" s="36"/>
      <c r="AE273" s="36"/>
      <c r="AR273" s="191" t="s">
        <v>238</v>
      </c>
      <c r="AT273" s="191" t="s">
        <v>234</v>
      </c>
      <c r="AU273" s="191" t="s">
        <v>78</v>
      </c>
      <c r="AY273" s="19" t="s">
        <v>231</v>
      </c>
      <c r="BE273" s="192">
        <f>IF(N273="základní",J273,0)</f>
        <v>0</v>
      </c>
      <c r="BF273" s="192">
        <f>IF(N273="snížená",J273,0)</f>
        <v>0</v>
      </c>
      <c r="BG273" s="192">
        <f>IF(N273="zákl. přenesená",J273,0)</f>
        <v>0</v>
      </c>
      <c r="BH273" s="192">
        <f>IF(N273="sníž. přenesená",J273,0)</f>
        <v>0</v>
      </c>
      <c r="BI273" s="192">
        <f>IF(N273="nulová",J273,0)</f>
        <v>0</v>
      </c>
      <c r="BJ273" s="19" t="s">
        <v>76</v>
      </c>
      <c r="BK273" s="192">
        <f>ROUND(I273*H273,2)</f>
        <v>0</v>
      </c>
      <c r="BL273" s="19" t="s">
        <v>238</v>
      </c>
      <c r="BM273" s="191" t="s">
        <v>3606</v>
      </c>
    </row>
    <row r="274" spans="1:65" s="2" customFormat="1" ht="97.5">
      <c r="A274" s="36"/>
      <c r="B274" s="37"/>
      <c r="C274" s="38"/>
      <c r="D274" s="193" t="s">
        <v>246</v>
      </c>
      <c r="E274" s="38"/>
      <c r="F274" s="194" t="s">
        <v>3607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246</v>
      </c>
      <c r="AU274" s="19" t="s">
        <v>78</v>
      </c>
    </row>
    <row r="275" spans="1:65" s="13" customFormat="1" ht="11.25">
      <c r="B275" s="198"/>
      <c r="C275" s="199"/>
      <c r="D275" s="193" t="s">
        <v>248</v>
      </c>
      <c r="E275" s="200" t="s">
        <v>19</v>
      </c>
      <c r="F275" s="201" t="s">
        <v>3608</v>
      </c>
      <c r="G275" s="199"/>
      <c r="H275" s="200" t="s">
        <v>19</v>
      </c>
      <c r="I275" s="202"/>
      <c r="J275" s="199"/>
      <c r="K275" s="199"/>
      <c r="L275" s="203"/>
      <c r="M275" s="204"/>
      <c r="N275" s="205"/>
      <c r="O275" s="205"/>
      <c r="P275" s="205"/>
      <c r="Q275" s="205"/>
      <c r="R275" s="205"/>
      <c r="S275" s="205"/>
      <c r="T275" s="206"/>
      <c r="AT275" s="207" t="s">
        <v>248</v>
      </c>
      <c r="AU275" s="207" t="s">
        <v>78</v>
      </c>
      <c r="AV275" s="13" t="s">
        <v>76</v>
      </c>
      <c r="AW275" s="13" t="s">
        <v>31</v>
      </c>
      <c r="AX275" s="13" t="s">
        <v>69</v>
      </c>
      <c r="AY275" s="207" t="s">
        <v>231</v>
      </c>
    </row>
    <row r="276" spans="1:65" s="14" customFormat="1" ht="11.25">
      <c r="B276" s="208"/>
      <c r="C276" s="209"/>
      <c r="D276" s="193" t="s">
        <v>248</v>
      </c>
      <c r="E276" s="210" t="s">
        <v>19</v>
      </c>
      <c r="F276" s="211" t="s">
        <v>3609</v>
      </c>
      <c r="G276" s="209"/>
      <c r="H276" s="212">
        <v>26</v>
      </c>
      <c r="I276" s="213"/>
      <c r="J276" s="209"/>
      <c r="K276" s="209"/>
      <c r="L276" s="214"/>
      <c r="M276" s="215"/>
      <c r="N276" s="216"/>
      <c r="O276" s="216"/>
      <c r="P276" s="216"/>
      <c r="Q276" s="216"/>
      <c r="R276" s="216"/>
      <c r="S276" s="216"/>
      <c r="T276" s="217"/>
      <c r="AT276" s="218" t="s">
        <v>248</v>
      </c>
      <c r="AU276" s="218" t="s">
        <v>78</v>
      </c>
      <c r="AV276" s="14" t="s">
        <v>78</v>
      </c>
      <c r="AW276" s="14" t="s">
        <v>31</v>
      </c>
      <c r="AX276" s="14" t="s">
        <v>76</v>
      </c>
      <c r="AY276" s="218" t="s">
        <v>231</v>
      </c>
    </row>
    <row r="277" spans="1:65" s="2" customFormat="1" ht="16.5" customHeight="1">
      <c r="A277" s="36"/>
      <c r="B277" s="37"/>
      <c r="C277" s="247" t="s">
        <v>849</v>
      </c>
      <c r="D277" s="247" t="s">
        <v>638</v>
      </c>
      <c r="E277" s="248" t="s">
        <v>3610</v>
      </c>
      <c r="F277" s="249" t="s">
        <v>3611</v>
      </c>
      <c r="G277" s="250" t="s">
        <v>342</v>
      </c>
      <c r="H277" s="251">
        <v>0.25</v>
      </c>
      <c r="I277" s="252"/>
      <c r="J277" s="253">
        <f>ROUND(I277*H277,2)</f>
        <v>0</v>
      </c>
      <c r="K277" s="249" t="s">
        <v>19</v>
      </c>
      <c r="L277" s="254"/>
      <c r="M277" s="255" t="s">
        <v>19</v>
      </c>
      <c r="N277" s="256" t="s">
        <v>40</v>
      </c>
      <c r="O277" s="66"/>
      <c r="P277" s="189">
        <f>O277*H277</f>
        <v>0</v>
      </c>
      <c r="Q277" s="189">
        <v>3.4000000000000002E-4</v>
      </c>
      <c r="R277" s="189">
        <f>Q277*H277</f>
        <v>8.5000000000000006E-5</v>
      </c>
      <c r="S277" s="189">
        <v>0</v>
      </c>
      <c r="T277" s="190">
        <f>S277*H277</f>
        <v>0</v>
      </c>
      <c r="U277" s="36"/>
      <c r="V277" s="36"/>
      <c r="W277" s="36"/>
      <c r="X277" s="36"/>
      <c r="Y277" s="36"/>
      <c r="Z277" s="36"/>
      <c r="AA277" s="36"/>
      <c r="AB277" s="36"/>
      <c r="AC277" s="36"/>
      <c r="AD277" s="36"/>
      <c r="AE277" s="36"/>
      <c r="AR277" s="191" t="s">
        <v>287</v>
      </c>
      <c r="AT277" s="191" t="s">
        <v>638</v>
      </c>
      <c r="AU277" s="191" t="s">
        <v>78</v>
      </c>
      <c r="AY277" s="19" t="s">
        <v>231</v>
      </c>
      <c r="BE277" s="192">
        <f>IF(N277="základní",J277,0)</f>
        <v>0</v>
      </c>
      <c r="BF277" s="192">
        <f>IF(N277="snížená",J277,0)</f>
        <v>0</v>
      </c>
      <c r="BG277" s="192">
        <f>IF(N277="zákl. přenesená",J277,0)</f>
        <v>0</v>
      </c>
      <c r="BH277" s="192">
        <f>IF(N277="sníž. přenesená",J277,0)</f>
        <v>0</v>
      </c>
      <c r="BI277" s="192">
        <f>IF(N277="nulová",J277,0)</f>
        <v>0</v>
      </c>
      <c r="BJ277" s="19" t="s">
        <v>76</v>
      </c>
      <c r="BK277" s="192">
        <f>ROUND(I277*H277,2)</f>
        <v>0</v>
      </c>
      <c r="BL277" s="19" t="s">
        <v>238</v>
      </c>
      <c r="BM277" s="191" t="s">
        <v>2263</v>
      </c>
    </row>
    <row r="278" spans="1:65" s="14" customFormat="1" ht="11.25">
      <c r="B278" s="208"/>
      <c r="C278" s="209"/>
      <c r="D278" s="193" t="s">
        <v>248</v>
      </c>
      <c r="E278" s="210" t="s">
        <v>19</v>
      </c>
      <c r="F278" s="211" t="s">
        <v>3612</v>
      </c>
      <c r="G278" s="209"/>
      <c r="H278" s="212">
        <v>0.25</v>
      </c>
      <c r="I278" s="213"/>
      <c r="J278" s="209"/>
      <c r="K278" s="209"/>
      <c r="L278" s="214"/>
      <c r="M278" s="215"/>
      <c r="N278" s="216"/>
      <c r="O278" s="216"/>
      <c r="P278" s="216"/>
      <c r="Q278" s="216"/>
      <c r="R278" s="216"/>
      <c r="S278" s="216"/>
      <c r="T278" s="217"/>
      <c r="AT278" s="218" t="s">
        <v>248</v>
      </c>
      <c r="AU278" s="218" t="s">
        <v>78</v>
      </c>
      <c r="AV278" s="14" t="s">
        <v>78</v>
      </c>
      <c r="AW278" s="14" t="s">
        <v>31</v>
      </c>
      <c r="AX278" s="14" t="s">
        <v>76</v>
      </c>
      <c r="AY278" s="218" t="s">
        <v>231</v>
      </c>
    </row>
    <row r="279" spans="1:65" s="2" customFormat="1" ht="16.5" customHeight="1">
      <c r="A279" s="36"/>
      <c r="B279" s="37"/>
      <c r="C279" s="247" t="s">
        <v>855</v>
      </c>
      <c r="D279" s="247" t="s">
        <v>638</v>
      </c>
      <c r="E279" s="248" t="s">
        <v>3613</v>
      </c>
      <c r="F279" s="249" t="s">
        <v>3614</v>
      </c>
      <c r="G279" s="250" t="s">
        <v>342</v>
      </c>
      <c r="H279" s="251">
        <v>0.5</v>
      </c>
      <c r="I279" s="252"/>
      <c r="J279" s="253">
        <f>ROUND(I279*H279,2)</f>
        <v>0</v>
      </c>
      <c r="K279" s="249" t="s">
        <v>19</v>
      </c>
      <c r="L279" s="254"/>
      <c r="M279" s="255" t="s">
        <v>19</v>
      </c>
      <c r="N279" s="256" t="s">
        <v>40</v>
      </c>
      <c r="O279" s="66"/>
      <c r="P279" s="189">
        <f>O279*H279</f>
        <v>0</v>
      </c>
      <c r="Q279" s="189">
        <v>6.9999999999999999E-4</v>
      </c>
      <c r="R279" s="189">
        <f>Q279*H279</f>
        <v>3.5E-4</v>
      </c>
      <c r="S279" s="189">
        <v>0</v>
      </c>
      <c r="T279" s="190">
        <f>S279*H279</f>
        <v>0</v>
      </c>
      <c r="U279" s="36"/>
      <c r="V279" s="36"/>
      <c r="W279" s="36"/>
      <c r="X279" s="36"/>
      <c r="Y279" s="36"/>
      <c r="Z279" s="36"/>
      <c r="AA279" s="36"/>
      <c r="AB279" s="36"/>
      <c r="AC279" s="36"/>
      <c r="AD279" s="36"/>
      <c r="AE279" s="36"/>
      <c r="AR279" s="191" t="s">
        <v>287</v>
      </c>
      <c r="AT279" s="191" t="s">
        <v>638</v>
      </c>
      <c r="AU279" s="191" t="s">
        <v>78</v>
      </c>
      <c r="AY279" s="19" t="s">
        <v>231</v>
      </c>
      <c r="BE279" s="192">
        <f>IF(N279="základní",J279,0)</f>
        <v>0</v>
      </c>
      <c r="BF279" s="192">
        <f>IF(N279="snížená",J279,0)</f>
        <v>0</v>
      </c>
      <c r="BG279" s="192">
        <f>IF(N279="zákl. přenesená",J279,0)</f>
        <v>0</v>
      </c>
      <c r="BH279" s="192">
        <f>IF(N279="sníž. přenesená",J279,0)</f>
        <v>0</v>
      </c>
      <c r="BI279" s="192">
        <f>IF(N279="nulová",J279,0)</f>
        <v>0</v>
      </c>
      <c r="BJ279" s="19" t="s">
        <v>76</v>
      </c>
      <c r="BK279" s="192">
        <f>ROUND(I279*H279,2)</f>
        <v>0</v>
      </c>
      <c r="BL279" s="19" t="s">
        <v>238</v>
      </c>
      <c r="BM279" s="191" t="s">
        <v>3615</v>
      </c>
    </row>
    <row r="280" spans="1:65" s="14" customFormat="1" ht="11.25">
      <c r="B280" s="208"/>
      <c r="C280" s="209"/>
      <c r="D280" s="193" t="s">
        <v>248</v>
      </c>
      <c r="E280" s="210" t="s">
        <v>19</v>
      </c>
      <c r="F280" s="211" t="s">
        <v>3616</v>
      </c>
      <c r="G280" s="209"/>
      <c r="H280" s="212">
        <v>0.5</v>
      </c>
      <c r="I280" s="213"/>
      <c r="J280" s="209"/>
      <c r="K280" s="209"/>
      <c r="L280" s="214"/>
      <c r="M280" s="215"/>
      <c r="N280" s="216"/>
      <c r="O280" s="216"/>
      <c r="P280" s="216"/>
      <c r="Q280" s="216"/>
      <c r="R280" s="216"/>
      <c r="S280" s="216"/>
      <c r="T280" s="217"/>
      <c r="AT280" s="218" t="s">
        <v>248</v>
      </c>
      <c r="AU280" s="218" t="s">
        <v>78</v>
      </c>
      <c r="AV280" s="14" t="s">
        <v>78</v>
      </c>
      <c r="AW280" s="14" t="s">
        <v>31</v>
      </c>
      <c r="AX280" s="14" t="s">
        <v>76</v>
      </c>
      <c r="AY280" s="218" t="s">
        <v>231</v>
      </c>
    </row>
    <row r="281" spans="1:65" s="2" customFormat="1" ht="16.5" customHeight="1">
      <c r="A281" s="36"/>
      <c r="B281" s="37"/>
      <c r="C281" s="247" t="s">
        <v>862</v>
      </c>
      <c r="D281" s="247" t="s">
        <v>638</v>
      </c>
      <c r="E281" s="248" t="s">
        <v>3617</v>
      </c>
      <c r="F281" s="249" t="s">
        <v>3618</v>
      </c>
      <c r="G281" s="250" t="s">
        <v>342</v>
      </c>
      <c r="H281" s="251">
        <v>0.25</v>
      </c>
      <c r="I281" s="252"/>
      <c r="J281" s="253">
        <f>ROUND(I281*H281,2)</f>
        <v>0</v>
      </c>
      <c r="K281" s="249" t="s">
        <v>19</v>
      </c>
      <c r="L281" s="254"/>
      <c r="M281" s="255" t="s">
        <v>19</v>
      </c>
      <c r="N281" s="256" t="s">
        <v>40</v>
      </c>
      <c r="O281" s="66"/>
      <c r="P281" s="189">
        <f>O281*H281</f>
        <v>0</v>
      </c>
      <c r="Q281" s="189">
        <v>1.3600000000000001E-3</v>
      </c>
      <c r="R281" s="189">
        <f>Q281*H281</f>
        <v>3.4000000000000002E-4</v>
      </c>
      <c r="S281" s="189">
        <v>0</v>
      </c>
      <c r="T281" s="190">
        <f>S281*H281</f>
        <v>0</v>
      </c>
      <c r="U281" s="36"/>
      <c r="V281" s="36"/>
      <c r="W281" s="36"/>
      <c r="X281" s="36"/>
      <c r="Y281" s="36"/>
      <c r="Z281" s="36"/>
      <c r="AA281" s="36"/>
      <c r="AB281" s="36"/>
      <c r="AC281" s="36"/>
      <c r="AD281" s="36"/>
      <c r="AE281" s="36"/>
      <c r="AR281" s="191" t="s">
        <v>287</v>
      </c>
      <c r="AT281" s="191" t="s">
        <v>638</v>
      </c>
      <c r="AU281" s="191" t="s">
        <v>78</v>
      </c>
      <c r="AY281" s="19" t="s">
        <v>231</v>
      </c>
      <c r="BE281" s="192">
        <f>IF(N281="základní",J281,0)</f>
        <v>0</v>
      </c>
      <c r="BF281" s="192">
        <f>IF(N281="snížená",J281,0)</f>
        <v>0</v>
      </c>
      <c r="BG281" s="192">
        <f>IF(N281="zákl. přenesená",J281,0)</f>
        <v>0</v>
      </c>
      <c r="BH281" s="192">
        <f>IF(N281="sníž. přenesená",J281,0)</f>
        <v>0</v>
      </c>
      <c r="BI281" s="192">
        <f>IF(N281="nulová",J281,0)</f>
        <v>0</v>
      </c>
      <c r="BJ281" s="19" t="s">
        <v>76</v>
      </c>
      <c r="BK281" s="192">
        <f>ROUND(I281*H281,2)</f>
        <v>0</v>
      </c>
      <c r="BL281" s="19" t="s">
        <v>238</v>
      </c>
      <c r="BM281" s="191" t="s">
        <v>3619</v>
      </c>
    </row>
    <row r="282" spans="1:65" s="14" customFormat="1" ht="11.25">
      <c r="B282" s="208"/>
      <c r="C282" s="209"/>
      <c r="D282" s="193" t="s">
        <v>248</v>
      </c>
      <c r="E282" s="210" t="s">
        <v>19</v>
      </c>
      <c r="F282" s="211" t="s">
        <v>3612</v>
      </c>
      <c r="G282" s="209"/>
      <c r="H282" s="212">
        <v>0.25</v>
      </c>
      <c r="I282" s="213"/>
      <c r="J282" s="209"/>
      <c r="K282" s="209"/>
      <c r="L282" s="214"/>
      <c r="M282" s="215"/>
      <c r="N282" s="216"/>
      <c r="O282" s="216"/>
      <c r="P282" s="216"/>
      <c r="Q282" s="216"/>
      <c r="R282" s="216"/>
      <c r="S282" s="216"/>
      <c r="T282" s="217"/>
      <c r="AT282" s="218" t="s">
        <v>248</v>
      </c>
      <c r="AU282" s="218" t="s">
        <v>78</v>
      </c>
      <c r="AV282" s="14" t="s">
        <v>78</v>
      </c>
      <c r="AW282" s="14" t="s">
        <v>31</v>
      </c>
      <c r="AX282" s="14" t="s">
        <v>76</v>
      </c>
      <c r="AY282" s="218" t="s">
        <v>231</v>
      </c>
    </row>
    <row r="283" spans="1:65" s="2" customFormat="1" ht="16.5" customHeight="1">
      <c r="A283" s="36"/>
      <c r="B283" s="37"/>
      <c r="C283" s="247" t="s">
        <v>867</v>
      </c>
      <c r="D283" s="247" t="s">
        <v>638</v>
      </c>
      <c r="E283" s="248" t="s">
        <v>3620</v>
      </c>
      <c r="F283" s="249" t="s">
        <v>3621</v>
      </c>
      <c r="G283" s="250" t="s">
        <v>342</v>
      </c>
      <c r="H283" s="251">
        <v>1</v>
      </c>
      <c r="I283" s="252"/>
      <c r="J283" s="253">
        <f>ROUND(I283*H283,2)</f>
        <v>0</v>
      </c>
      <c r="K283" s="249" t="s">
        <v>19</v>
      </c>
      <c r="L283" s="254"/>
      <c r="M283" s="255" t="s">
        <v>19</v>
      </c>
      <c r="N283" s="256" t="s">
        <v>40</v>
      </c>
      <c r="O283" s="66"/>
      <c r="P283" s="189">
        <f>O283*H283</f>
        <v>0</v>
      </c>
      <c r="Q283" s="189">
        <v>1.8E-3</v>
      </c>
      <c r="R283" s="189">
        <f>Q283*H283</f>
        <v>1.8E-3</v>
      </c>
      <c r="S283" s="189">
        <v>0</v>
      </c>
      <c r="T283" s="190">
        <f>S283*H283</f>
        <v>0</v>
      </c>
      <c r="U283" s="36"/>
      <c r="V283" s="36"/>
      <c r="W283" s="36"/>
      <c r="X283" s="36"/>
      <c r="Y283" s="36"/>
      <c r="Z283" s="36"/>
      <c r="AA283" s="36"/>
      <c r="AB283" s="36"/>
      <c r="AC283" s="36"/>
      <c r="AD283" s="36"/>
      <c r="AE283" s="36"/>
      <c r="AR283" s="191" t="s">
        <v>287</v>
      </c>
      <c r="AT283" s="191" t="s">
        <v>638</v>
      </c>
      <c r="AU283" s="191" t="s">
        <v>78</v>
      </c>
      <c r="AY283" s="19" t="s">
        <v>231</v>
      </c>
      <c r="BE283" s="192">
        <f>IF(N283="základní",J283,0)</f>
        <v>0</v>
      </c>
      <c r="BF283" s="192">
        <f>IF(N283="snížená",J283,0)</f>
        <v>0</v>
      </c>
      <c r="BG283" s="192">
        <f>IF(N283="zákl. přenesená",J283,0)</f>
        <v>0</v>
      </c>
      <c r="BH283" s="192">
        <f>IF(N283="sníž. přenesená",J283,0)</f>
        <v>0</v>
      </c>
      <c r="BI283" s="192">
        <f>IF(N283="nulová",J283,0)</f>
        <v>0</v>
      </c>
      <c r="BJ283" s="19" t="s">
        <v>76</v>
      </c>
      <c r="BK283" s="192">
        <f>ROUND(I283*H283,2)</f>
        <v>0</v>
      </c>
      <c r="BL283" s="19" t="s">
        <v>238</v>
      </c>
      <c r="BM283" s="191" t="s">
        <v>3622</v>
      </c>
    </row>
    <row r="284" spans="1:65" s="14" customFormat="1" ht="11.25">
      <c r="B284" s="208"/>
      <c r="C284" s="209"/>
      <c r="D284" s="193" t="s">
        <v>248</v>
      </c>
      <c r="E284" s="210" t="s">
        <v>19</v>
      </c>
      <c r="F284" s="211" t="s">
        <v>3623</v>
      </c>
      <c r="G284" s="209"/>
      <c r="H284" s="212">
        <v>1</v>
      </c>
      <c r="I284" s="213"/>
      <c r="J284" s="209"/>
      <c r="K284" s="209"/>
      <c r="L284" s="214"/>
      <c r="M284" s="215"/>
      <c r="N284" s="216"/>
      <c r="O284" s="216"/>
      <c r="P284" s="216"/>
      <c r="Q284" s="216"/>
      <c r="R284" s="216"/>
      <c r="S284" s="216"/>
      <c r="T284" s="217"/>
      <c r="AT284" s="218" t="s">
        <v>248</v>
      </c>
      <c r="AU284" s="218" t="s">
        <v>78</v>
      </c>
      <c r="AV284" s="14" t="s">
        <v>78</v>
      </c>
      <c r="AW284" s="14" t="s">
        <v>31</v>
      </c>
      <c r="AX284" s="14" t="s">
        <v>76</v>
      </c>
      <c r="AY284" s="218" t="s">
        <v>231</v>
      </c>
    </row>
    <row r="285" spans="1:65" s="2" customFormat="1" ht="16.5" customHeight="1">
      <c r="A285" s="36"/>
      <c r="B285" s="37"/>
      <c r="C285" s="247" t="s">
        <v>881</v>
      </c>
      <c r="D285" s="247" t="s">
        <v>638</v>
      </c>
      <c r="E285" s="248" t="s">
        <v>3624</v>
      </c>
      <c r="F285" s="249" t="s">
        <v>3625</v>
      </c>
      <c r="G285" s="250" t="s">
        <v>342</v>
      </c>
      <c r="H285" s="251">
        <v>0.75</v>
      </c>
      <c r="I285" s="252"/>
      <c r="J285" s="253">
        <f>ROUND(I285*H285,2)</f>
        <v>0</v>
      </c>
      <c r="K285" s="249" t="s">
        <v>19</v>
      </c>
      <c r="L285" s="254"/>
      <c r="M285" s="255" t="s">
        <v>19</v>
      </c>
      <c r="N285" s="256" t="s">
        <v>40</v>
      </c>
      <c r="O285" s="66"/>
      <c r="P285" s="189">
        <f>O285*H285</f>
        <v>0</v>
      </c>
      <c r="Q285" s="189">
        <v>2.8900000000000002E-3</v>
      </c>
      <c r="R285" s="189">
        <f>Q285*H285</f>
        <v>2.1675000000000002E-3</v>
      </c>
      <c r="S285" s="189">
        <v>0</v>
      </c>
      <c r="T285" s="190">
        <f>S285*H285</f>
        <v>0</v>
      </c>
      <c r="U285" s="36"/>
      <c r="V285" s="36"/>
      <c r="W285" s="36"/>
      <c r="X285" s="36"/>
      <c r="Y285" s="36"/>
      <c r="Z285" s="36"/>
      <c r="AA285" s="36"/>
      <c r="AB285" s="36"/>
      <c r="AC285" s="36"/>
      <c r="AD285" s="36"/>
      <c r="AE285" s="36"/>
      <c r="AR285" s="191" t="s">
        <v>287</v>
      </c>
      <c r="AT285" s="191" t="s">
        <v>638</v>
      </c>
      <c r="AU285" s="191" t="s">
        <v>78</v>
      </c>
      <c r="AY285" s="19" t="s">
        <v>231</v>
      </c>
      <c r="BE285" s="192">
        <f>IF(N285="základní",J285,0)</f>
        <v>0</v>
      </c>
      <c r="BF285" s="192">
        <f>IF(N285="snížená",J285,0)</f>
        <v>0</v>
      </c>
      <c r="BG285" s="192">
        <f>IF(N285="zákl. přenesená",J285,0)</f>
        <v>0</v>
      </c>
      <c r="BH285" s="192">
        <f>IF(N285="sníž. přenesená",J285,0)</f>
        <v>0</v>
      </c>
      <c r="BI285" s="192">
        <f>IF(N285="nulová",J285,0)</f>
        <v>0</v>
      </c>
      <c r="BJ285" s="19" t="s">
        <v>76</v>
      </c>
      <c r="BK285" s="192">
        <f>ROUND(I285*H285,2)</f>
        <v>0</v>
      </c>
      <c r="BL285" s="19" t="s">
        <v>238</v>
      </c>
      <c r="BM285" s="191" t="s">
        <v>3626</v>
      </c>
    </row>
    <row r="286" spans="1:65" s="14" customFormat="1" ht="11.25">
      <c r="B286" s="208"/>
      <c r="C286" s="209"/>
      <c r="D286" s="193" t="s">
        <v>248</v>
      </c>
      <c r="E286" s="210" t="s">
        <v>19</v>
      </c>
      <c r="F286" s="211" t="s">
        <v>3627</v>
      </c>
      <c r="G286" s="209"/>
      <c r="H286" s="212">
        <v>0.75</v>
      </c>
      <c r="I286" s="213"/>
      <c r="J286" s="209"/>
      <c r="K286" s="209"/>
      <c r="L286" s="214"/>
      <c r="M286" s="215"/>
      <c r="N286" s="216"/>
      <c r="O286" s="216"/>
      <c r="P286" s="216"/>
      <c r="Q286" s="216"/>
      <c r="R286" s="216"/>
      <c r="S286" s="216"/>
      <c r="T286" s="217"/>
      <c r="AT286" s="218" t="s">
        <v>248</v>
      </c>
      <c r="AU286" s="218" t="s">
        <v>78</v>
      </c>
      <c r="AV286" s="14" t="s">
        <v>78</v>
      </c>
      <c r="AW286" s="14" t="s">
        <v>31</v>
      </c>
      <c r="AX286" s="14" t="s">
        <v>76</v>
      </c>
      <c r="AY286" s="218" t="s">
        <v>231</v>
      </c>
    </row>
    <row r="287" spans="1:65" s="2" customFormat="1" ht="16.5" customHeight="1">
      <c r="A287" s="36"/>
      <c r="B287" s="37"/>
      <c r="C287" s="247" t="s">
        <v>886</v>
      </c>
      <c r="D287" s="247" t="s">
        <v>638</v>
      </c>
      <c r="E287" s="248" t="s">
        <v>3628</v>
      </c>
      <c r="F287" s="249" t="s">
        <v>3629</v>
      </c>
      <c r="G287" s="250" t="s">
        <v>342</v>
      </c>
      <c r="H287" s="251">
        <v>2.5</v>
      </c>
      <c r="I287" s="252"/>
      <c r="J287" s="253">
        <f>ROUND(I287*H287,2)</f>
        <v>0</v>
      </c>
      <c r="K287" s="249" t="s">
        <v>19</v>
      </c>
      <c r="L287" s="254"/>
      <c r="M287" s="255" t="s">
        <v>19</v>
      </c>
      <c r="N287" s="256" t="s">
        <v>40</v>
      </c>
      <c r="O287" s="66"/>
      <c r="P287" s="189">
        <f>O287*H287</f>
        <v>0</v>
      </c>
      <c r="Q287" s="189">
        <v>5.7299999999999999E-3</v>
      </c>
      <c r="R287" s="189">
        <f>Q287*H287</f>
        <v>1.4324999999999999E-2</v>
      </c>
      <c r="S287" s="189">
        <v>0</v>
      </c>
      <c r="T287" s="190">
        <f>S287*H287</f>
        <v>0</v>
      </c>
      <c r="U287" s="36"/>
      <c r="V287" s="36"/>
      <c r="W287" s="36"/>
      <c r="X287" s="36"/>
      <c r="Y287" s="36"/>
      <c r="Z287" s="36"/>
      <c r="AA287" s="36"/>
      <c r="AB287" s="36"/>
      <c r="AC287" s="36"/>
      <c r="AD287" s="36"/>
      <c r="AE287" s="36"/>
      <c r="AR287" s="191" t="s">
        <v>287</v>
      </c>
      <c r="AT287" s="191" t="s">
        <v>638</v>
      </c>
      <c r="AU287" s="191" t="s">
        <v>78</v>
      </c>
      <c r="AY287" s="19" t="s">
        <v>231</v>
      </c>
      <c r="BE287" s="192">
        <f>IF(N287="základní",J287,0)</f>
        <v>0</v>
      </c>
      <c r="BF287" s="192">
        <f>IF(N287="snížená",J287,0)</f>
        <v>0</v>
      </c>
      <c r="BG287" s="192">
        <f>IF(N287="zákl. přenesená",J287,0)</f>
        <v>0</v>
      </c>
      <c r="BH287" s="192">
        <f>IF(N287="sníž. přenesená",J287,0)</f>
        <v>0</v>
      </c>
      <c r="BI287" s="192">
        <f>IF(N287="nulová",J287,0)</f>
        <v>0</v>
      </c>
      <c r="BJ287" s="19" t="s">
        <v>76</v>
      </c>
      <c r="BK287" s="192">
        <f>ROUND(I287*H287,2)</f>
        <v>0</v>
      </c>
      <c r="BL287" s="19" t="s">
        <v>238</v>
      </c>
      <c r="BM287" s="191" t="s">
        <v>3630</v>
      </c>
    </row>
    <row r="288" spans="1:65" s="14" customFormat="1" ht="11.25">
      <c r="B288" s="208"/>
      <c r="C288" s="209"/>
      <c r="D288" s="193" t="s">
        <v>248</v>
      </c>
      <c r="E288" s="210" t="s">
        <v>19</v>
      </c>
      <c r="F288" s="211" t="s">
        <v>3631</v>
      </c>
      <c r="G288" s="209"/>
      <c r="H288" s="212">
        <v>2.5</v>
      </c>
      <c r="I288" s="213"/>
      <c r="J288" s="209"/>
      <c r="K288" s="209"/>
      <c r="L288" s="214"/>
      <c r="M288" s="215"/>
      <c r="N288" s="216"/>
      <c r="O288" s="216"/>
      <c r="P288" s="216"/>
      <c r="Q288" s="216"/>
      <c r="R288" s="216"/>
      <c r="S288" s="216"/>
      <c r="T288" s="217"/>
      <c r="AT288" s="218" t="s">
        <v>248</v>
      </c>
      <c r="AU288" s="218" t="s">
        <v>78</v>
      </c>
      <c r="AV288" s="14" t="s">
        <v>78</v>
      </c>
      <c r="AW288" s="14" t="s">
        <v>31</v>
      </c>
      <c r="AX288" s="14" t="s">
        <v>76</v>
      </c>
      <c r="AY288" s="218" t="s">
        <v>231</v>
      </c>
    </row>
    <row r="289" spans="1:65" s="2" customFormat="1" ht="16.5" customHeight="1">
      <c r="A289" s="36"/>
      <c r="B289" s="37"/>
      <c r="C289" s="247" t="s">
        <v>892</v>
      </c>
      <c r="D289" s="247" t="s">
        <v>638</v>
      </c>
      <c r="E289" s="248" t="s">
        <v>3632</v>
      </c>
      <c r="F289" s="249" t="s">
        <v>3633</v>
      </c>
      <c r="G289" s="250" t="s">
        <v>342</v>
      </c>
      <c r="H289" s="251">
        <v>0.5</v>
      </c>
      <c r="I289" s="252"/>
      <c r="J289" s="253">
        <f>ROUND(I289*H289,2)</f>
        <v>0</v>
      </c>
      <c r="K289" s="249" t="s">
        <v>19</v>
      </c>
      <c r="L289" s="254"/>
      <c r="M289" s="255" t="s">
        <v>19</v>
      </c>
      <c r="N289" s="256" t="s">
        <v>40</v>
      </c>
      <c r="O289" s="66"/>
      <c r="P289" s="189">
        <f>O289*H289</f>
        <v>0</v>
      </c>
      <c r="Q289" s="189">
        <v>9.5200000000000007E-3</v>
      </c>
      <c r="R289" s="189">
        <f>Q289*H289</f>
        <v>4.7600000000000003E-3</v>
      </c>
      <c r="S289" s="189">
        <v>0</v>
      </c>
      <c r="T289" s="190">
        <f>S289*H289</f>
        <v>0</v>
      </c>
      <c r="U289" s="36"/>
      <c r="V289" s="36"/>
      <c r="W289" s="36"/>
      <c r="X289" s="36"/>
      <c r="Y289" s="36"/>
      <c r="Z289" s="36"/>
      <c r="AA289" s="36"/>
      <c r="AB289" s="36"/>
      <c r="AC289" s="36"/>
      <c r="AD289" s="36"/>
      <c r="AE289" s="36"/>
      <c r="AR289" s="191" t="s">
        <v>287</v>
      </c>
      <c r="AT289" s="191" t="s">
        <v>638</v>
      </c>
      <c r="AU289" s="191" t="s">
        <v>78</v>
      </c>
      <c r="AY289" s="19" t="s">
        <v>231</v>
      </c>
      <c r="BE289" s="192">
        <f>IF(N289="základní",J289,0)</f>
        <v>0</v>
      </c>
      <c r="BF289" s="192">
        <f>IF(N289="snížená",J289,0)</f>
        <v>0</v>
      </c>
      <c r="BG289" s="192">
        <f>IF(N289="zákl. přenesená",J289,0)</f>
        <v>0</v>
      </c>
      <c r="BH289" s="192">
        <f>IF(N289="sníž. přenesená",J289,0)</f>
        <v>0</v>
      </c>
      <c r="BI289" s="192">
        <f>IF(N289="nulová",J289,0)</f>
        <v>0</v>
      </c>
      <c r="BJ289" s="19" t="s">
        <v>76</v>
      </c>
      <c r="BK289" s="192">
        <f>ROUND(I289*H289,2)</f>
        <v>0</v>
      </c>
      <c r="BL289" s="19" t="s">
        <v>238</v>
      </c>
      <c r="BM289" s="191" t="s">
        <v>3634</v>
      </c>
    </row>
    <row r="290" spans="1:65" s="14" customFormat="1" ht="11.25">
      <c r="B290" s="208"/>
      <c r="C290" s="209"/>
      <c r="D290" s="193" t="s">
        <v>248</v>
      </c>
      <c r="E290" s="210" t="s">
        <v>19</v>
      </c>
      <c r="F290" s="211" t="s">
        <v>3616</v>
      </c>
      <c r="G290" s="209"/>
      <c r="H290" s="212">
        <v>0.5</v>
      </c>
      <c r="I290" s="213"/>
      <c r="J290" s="209"/>
      <c r="K290" s="209"/>
      <c r="L290" s="214"/>
      <c r="M290" s="215"/>
      <c r="N290" s="216"/>
      <c r="O290" s="216"/>
      <c r="P290" s="216"/>
      <c r="Q290" s="216"/>
      <c r="R290" s="216"/>
      <c r="S290" s="216"/>
      <c r="T290" s="217"/>
      <c r="AT290" s="218" t="s">
        <v>248</v>
      </c>
      <c r="AU290" s="218" t="s">
        <v>78</v>
      </c>
      <c r="AV290" s="14" t="s">
        <v>78</v>
      </c>
      <c r="AW290" s="14" t="s">
        <v>31</v>
      </c>
      <c r="AX290" s="14" t="s">
        <v>76</v>
      </c>
      <c r="AY290" s="218" t="s">
        <v>231</v>
      </c>
    </row>
    <row r="291" spans="1:65" s="2" customFormat="1" ht="16.5" customHeight="1">
      <c r="A291" s="36"/>
      <c r="B291" s="37"/>
      <c r="C291" s="247" t="s">
        <v>897</v>
      </c>
      <c r="D291" s="247" t="s">
        <v>638</v>
      </c>
      <c r="E291" s="248" t="s">
        <v>3635</v>
      </c>
      <c r="F291" s="249" t="s">
        <v>3636</v>
      </c>
      <c r="G291" s="250" t="s">
        <v>342</v>
      </c>
      <c r="H291" s="251">
        <v>0.75</v>
      </c>
      <c r="I291" s="252"/>
      <c r="J291" s="253">
        <f>ROUND(I291*H291,2)</f>
        <v>0</v>
      </c>
      <c r="K291" s="249" t="s">
        <v>19</v>
      </c>
      <c r="L291" s="254"/>
      <c r="M291" s="255" t="s">
        <v>19</v>
      </c>
      <c r="N291" s="256" t="s">
        <v>40</v>
      </c>
      <c r="O291" s="66"/>
      <c r="P291" s="189">
        <f>O291*H291</f>
        <v>0</v>
      </c>
      <c r="Q291" s="189">
        <v>9.5200000000000007E-3</v>
      </c>
      <c r="R291" s="189">
        <f>Q291*H291</f>
        <v>7.1400000000000005E-3</v>
      </c>
      <c r="S291" s="189">
        <v>0</v>
      </c>
      <c r="T291" s="190">
        <f>S291*H291</f>
        <v>0</v>
      </c>
      <c r="U291" s="36"/>
      <c r="V291" s="36"/>
      <c r="W291" s="36"/>
      <c r="X291" s="36"/>
      <c r="Y291" s="36"/>
      <c r="Z291" s="36"/>
      <c r="AA291" s="36"/>
      <c r="AB291" s="36"/>
      <c r="AC291" s="36"/>
      <c r="AD291" s="36"/>
      <c r="AE291" s="36"/>
      <c r="AR291" s="191" t="s">
        <v>287</v>
      </c>
      <c r="AT291" s="191" t="s">
        <v>638</v>
      </c>
      <c r="AU291" s="191" t="s">
        <v>78</v>
      </c>
      <c r="AY291" s="19" t="s">
        <v>231</v>
      </c>
      <c r="BE291" s="192">
        <f>IF(N291="základní",J291,0)</f>
        <v>0</v>
      </c>
      <c r="BF291" s="192">
        <f>IF(N291="snížená",J291,0)</f>
        <v>0</v>
      </c>
      <c r="BG291" s="192">
        <f>IF(N291="zákl. přenesená",J291,0)</f>
        <v>0</v>
      </c>
      <c r="BH291" s="192">
        <f>IF(N291="sníž. přenesená",J291,0)</f>
        <v>0</v>
      </c>
      <c r="BI291" s="192">
        <f>IF(N291="nulová",J291,0)</f>
        <v>0</v>
      </c>
      <c r="BJ291" s="19" t="s">
        <v>76</v>
      </c>
      <c r="BK291" s="192">
        <f>ROUND(I291*H291,2)</f>
        <v>0</v>
      </c>
      <c r="BL291" s="19" t="s">
        <v>238</v>
      </c>
      <c r="BM291" s="191" t="s">
        <v>3637</v>
      </c>
    </row>
    <row r="292" spans="1:65" s="14" customFormat="1" ht="11.25">
      <c r="B292" s="208"/>
      <c r="C292" s="209"/>
      <c r="D292" s="193" t="s">
        <v>248</v>
      </c>
      <c r="E292" s="210" t="s">
        <v>19</v>
      </c>
      <c r="F292" s="211" t="s">
        <v>3627</v>
      </c>
      <c r="G292" s="209"/>
      <c r="H292" s="212">
        <v>0.75</v>
      </c>
      <c r="I292" s="213"/>
      <c r="J292" s="209"/>
      <c r="K292" s="209"/>
      <c r="L292" s="214"/>
      <c r="M292" s="215"/>
      <c r="N292" s="216"/>
      <c r="O292" s="216"/>
      <c r="P292" s="216"/>
      <c r="Q292" s="216"/>
      <c r="R292" s="216"/>
      <c r="S292" s="216"/>
      <c r="T292" s="217"/>
      <c r="AT292" s="218" t="s">
        <v>248</v>
      </c>
      <c r="AU292" s="218" t="s">
        <v>78</v>
      </c>
      <c r="AV292" s="14" t="s">
        <v>78</v>
      </c>
      <c r="AW292" s="14" t="s">
        <v>31</v>
      </c>
      <c r="AX292" s="14" t="s">
        <v>76</v>
      </c>
      <c r="AY292" s="218" t="s">
        <v>231</v>
      </c>
    </row>
    <row r="293" spans="1:65" s="2" customFormat="1" ht="44.25" customHeight="1">
      <c r="A293" s="36"/>
      <c r="B293" s="37"/>
      <c r="C293" s="180" t="s">
        <v>903</v>
      </c>
      <c r="D293" s="180" t="s">
        <v>234</v>
      </c>
      <c r="E293" s="181" t="s">
        <v>3638</v>
      </c>
      <c r="F293" s="182" t="s">
        <v>3639</v>
      </c>
      <c r="G293" s="183" t="s">
        <v>342</v>
      </c>
      <c r="H293" s="184">
        <v>0.25</v>
      </c>
      <c r="I293" s="185"/>
      <c r="J293" s="186">
        <f>ROUND(I293*H293,2)</f>
        <v>0</v>
      </c>
      <c r="K293" s="182" t="s">
        <v>244</v>
      </c>
      <c r="L293" s="41"/>
      <c r="M293" s="187" t="s">
        <v>19</v>
      </c>
      <c r="N293" s="188" t="s">
        <v>40</v>
      </c>
      <c r="O293" s="66"/>
      <c r="P293" s="189">
        <f>O293*H293</f>
        <v>0</v>
      </c>
      <c r="Q293" s="189">
        <v>4.8000000000000001E-4</v>
      </c>
      <c r="R293" s="189">
        <f>Q293*H293</f>
        <v>1.2E-4</v>
      </c>
      <c r="S293" s="189">
        <v>8.0000000000000002E-3</v>
      </c>
      <c r="T293" s="190">
        <f>S293*H293</f>
        <v>2E-3</v>
      </c>
      <c r="U293" s="36"/>
      <c r="V293" s="36"/>
      <c r="W293" s="36"/>
      <c r="X293" s="36"/>
      <c r="Y293" s="36"/>
      <c r="Z293" s="36"/>
      <c r="AA293" s="36"/>
      <c r="AB293" s="36"/>
      <c r="AC293" s="36"/>
      <c r="AD293" s="36"/>
      <c r="AE293" s="36"/>
      <c r="AR293" s="191" t="s">
        <v>238</v>
      </c>
      <c r="AT293" s="191" t="s">
        <v>234</v>
      </c>
      <c r="AU293" s="191" t="s">
        <v>78</v>
      </c>
      <c r="AY293" s="19" t="s">
        <v>231</v>
      </c>
      <c r="BE293" s="192">
        <f>IF(N293="základní",J293,0)</f>
        <v>0</v>
      </c>
      <c r="BF293" s="192">
        <f>IF(N293="snížená",J293,0)</f>
        <v>0</v>
      </c>
      <c r="BG293" s="192">
        <f>IF(N293="zákl. přenesená",J293,0)</f>
        <v>0</v>
      </c>
      <c r="BH293" s="192">
        <f>IF(N293="sníž. přenesená",J293,0)</f>
        <v>0</v>
      </c>
      <c r="BI293" s="192">
        <f>IF(N293="nulová",J293,0)</f>
        <v>0</v>
      </c>
      <c r="BJ293" s="19" t="s">
        <v>76</v>
      </c>
      <c r="BK293" s="192">
        <f>ROUND(I293*H293,2)</f>
        <v>0</v>
      </c>
      <c r="BL293" s="19" t="s">
        <v>238</v>
      </c>
      <c r="BM293" s="191" t="s">
        <v>3640</v>
      </c>
    </row>
    <row r="294" spans="1:65" s="2" customFormat="1" ht="68.25">
      <c r="A294" s="36"/>
      <c r="B294" s="37"/>
      <c r="C294" s="38"/>
      <c r="D294" s="193" t="s">
        <v>246</v>
      </c>
      <c r="E294" s="38"/>
      <c r="F294" s="194" t="s">
        <v>1775</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246</v>
      </c>
      <c r="AU294" s="19" t="s">
        <v>78</v>
      </c>
    </row>
    <row r="295" spans="1:65" s="14" customFormat="1" ht="11.25">
      <c r="B295" s="208"/>
      <c r="C295" s="209"/>
      <c r="D295" s="193" t="s">
        <v>248</v>
      </c>
      <c r="E295" s="210" t="s">
        <v>19</v>
      </c>
      <c r="F295" s="211" t="s">
        <v>3612</v>
      </c>
      <c r="G295" s="209"/>
      <c r="H295" s="212">
        <v>0.25</v>
      </c>
      <c r="I295" s="213"/>
      <c r="J295" s="209"/>
      <c r="K295" s="209"/>
      <c r="L295" s="214"/>
      <c r="M295" s="215"/>
      <c r="N295" s="216"/>
      <c r="O295" s="216"/>
      <c r="P295" s="216"/>
      <c r="Q295" s="216"/>
      <c r="R295" s="216"/>
      <c r="S295" s="216"/>
      <c r="T295" s="217"/>
      <c r="AT295" s="218" t="s">
        <v>248</v>
      </c>
      <c r="AU295" s="218" t="s">
        <v>78</v>
      </c>
      <c r="AV295" s="14" t="s">
        <v>78</v>
      </c>
      <c r="AW295" s="14" t="s">
        <v>31</v>
      </c>
      <c r="AX295" s="14" t="s">
        <v>76</v>
      </c>
      <c r="AY295" s="218" t="s">
        <v>231</v>
      </c>
    </row>
    <row r="296" spans="1:65" s="2" customFormat="1" ht="44.25" customHeight="1">
      <c r="A296" s="36"/>
      <c r="B296" s="37"/>
      <c r="C296" s="180" t="s">
        <v>909</v>
      </c>
      <c r="D296" s="180" t="s">
        <v>234</v>
      </c>
      <c r="E296" s="181" t="s">
        <v>3641</v>
      </c>
      <c r="F296" s="182" t="s">
        <v>3642</v>
      </c>
      <c r="G296" s="183" t="s">
        <v>342</v>
      </c>
      <c r="H296" s="184">
        <v>0.5</v>
      </c>
      <c r="I296" s="185"/>
      <c r="J296" s="186">
        <f>ROUND(I296*H296,2)</f>
        <v>0</v>
      </c>
      <c r="K296" s="182" t="s">
        <v>244</v>
      </c>
      <c r="L296" s="41"/>
      <c r="M296" s="187" t="s">
        <v>19</v>
      </c>
      <c r="N296" s="188" t="s">
        <v>40</v>
      </c>
      <c r="O296" s="66"/>
      <c r="P296" s="189">
        <f>O296*H296</f>
        <v>0</v>
      </c>
      <c r="Q296" s="189">
        <v>8.1999999999999998E-4</v>
      </c>
      <c r="R296" s="189">
        <f>Q296*H296</f>
        <v>4.0999999999999999E-4</v>
      </c>
      <c r="S296" s="189">
        <v>1.0999999999999999E-2</v>
      </c>
      <c r="T296" s="190">
        <f>S296*H296</f>
        <v>5.4999999999999997E-3</v>
      </c>
      <c r="U296" s="36"/>
      <c r="V296" s="36"/>
      <c r="W296" s="36"/>
      <c r="X296" s="36"/>
      <c r="Y296" s="36"/>
      <c r="Z296" s="36"/>
      <c r="AA296" s="36"/>
      <c r="AB296" s="36"/>
      <c r="AC296" s="36"/>
      <c r="AD296" s="36"/>
      <c r="AE296" s="36"/>
      <c r="AR296" s="191" t="s">
        <v>238</v>
      </c>
      <c r="AT296" s="191" t="s">
        <v>234</v>
      </c>
      <c r="AU296" s="191" t="s">
        <v>78</v>
      </c>
      <c r="AY296" s="19" t="s">
        <v>231</v>
      </c>
      <c r="BE296" s="192">
        <f>IF(N296="základní",J296,0)</f>
        <v>0</v>
      </c>
      <c r="BF296" s="192">
        <f>IF(N296="snížená",J296,0)</f>
        <v>0</v>
      </c>
      <c r="BG296" s="192">
        <f>IF(N296="zákl. přenesená",J296,0)</f>
        <v>0</v>
      </c>
      <c r="BH296" s="192">
        <f>IF(N296="sníž. přenesená",J296,0)</f>
        <v>0</v>
      </c>
      <c r="BI296" s="192">
        <f>IF(N296="nulová",J296,0)</f>
        <v>0</v>
      </c>
      <c r="BJ296" s="19" t="s">
        <v>76</v>
      </c>
      <c r="BK296" s="192">
        <f>ROUND(I296*H296,2)</f>
        <v>0</v>
      </c>
      <c r="BL296" s="19" t="s">
        <v>238</v>
      </c>
      <c r="BM296" s="191" t="s">
        <v>3643</v>
      </c>
    </row>
    <row r="297" spans="1:65" s="2" customFormat="1" ht="68.25">
      <c r="A297" s="36"/>
      <c r="B297" s="37"/>
      <c r="C297" s="38"/>
      <c r="D297" s="193" t="s">
        <v>246</v>
      </c>
      <c r="E297" s="38"/>
      <c r="F297" s="194" t="s">
        <v>1775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246</v>
      </c>
      <c r="AU297" s="19" t="s">
        <v>78</v>
      </c>
    </row>
    <row r="298" spans="1:65" s="14" customFormat="1" ht="11.25">
      <c r="B298" s="208"/>
      <c r="C298" s="209"/>
      <c r="D298" s="193" t="s">
        <v>248</v>
      </c>
      <c r="E298" s="210" t="s">
        <v>19</v>
      </c>
      <c r="F298" s="211" t="s">
        <v>3616</v>
      </c>
      <c r="G298" s="209"/>
      <c r="H298" s="212">
        <v>0.5</v>
      </c>
      <c r="I298" s="213"/>
      <c r="J298" s="209"/>
      <c r="K298" s="209"/>
      <c r="L298" s="214"/>
      <c r="M298" s="215"/>
      <c r="N298" s="216"/>
      <c r="O298" s="216"/>
      <c r="P298" s="216"/>
      <c r="Q298" s="216"/>
      <c r="R298" s="216"/>
      <c r="S298" s="216"/>
      <c r="T298" s="217"/>
      <c r="AT298" s="218" t="s">
        <v>248</v>
      </c>
      <c r="AU298" s="218" t="s">
        <v>78</v>
      </c>
      <c r="AV298" s="14" t="s">
        <v>78</v>
      </c>
      <c r="AW298" s="14" t="s">
        <v>31</v>
      </c>
      <c r="AX298" s="14" t="s">
        <v>76</v>
      </c>
      <c r="AY298" s="218" t="s">
        <v>231</v>
      </c>
    </row>
    <row r="299" spans="1:65" s="2" customFormat="1" ht="44.25" customHeight="1">
      <c r="A299" s="36"/>
      <c r="B299" s="37"/>
      <c r="C299" s="180" t="s">
        <v>915</v>
      </c>
      <c r="D299" s="180" t="s">
        <v>234</v>
      </c>
      <c r="E299" s="181" t="s">
        <v>3644</v>
      </c>
      <c r="F299" s="182" t="s">
        <v>3645</v>
      </c>
      <c r="G299" s="183" t="s">
        <v>342</v>
      </c>
      <c r="H299" s="184">
        <v>0.25</v>
      </c>
      <c r="I299" s="185"/>
      <c r="J299" s="186">
        <f>ROUND(I299*H299,2)</f>
        <v>0</v>
      </c>
      <c r="K299" s="182" t="s">
        <v>244</v>
      </c>
      <c r="L299" s="41"/>
      <c r="M299" s="187" t="s">
        <v>19</v>
      </c>
      <c r="N299" s="188" t="s">
        <v>40</v>
      </c>
      <c r="O299" s="66"/>
      <c r="P299" s="189">
        <f>O299*H299</f>
        <v>0</v>
      </c>
      <c r="Q299" s="189">
        <v>6.7000000000000002E-4</v>
      </c>
      <c r="R299" s="189">
        <f>Q299*H299</f>
        <v>1.6750000000000001E-4</v>
      </c>
      <c r="S299" s="189">
        <v>3.1E-2</v>
      </c>
      <c r="T299" s="190">
        <f>S299*H299</f>
        <v>7.7499999999999999E-3</v>
      </c>
      <c r="U299" s="36"/>
      <c r="V299" s="36"/>
      <c r="W299" s="36"/>
      <c r="X299" s="36"/>
      <c r="Y299" s="36"/>
      <c r="Z299" s="36"/>
      <c r="AA299" s="36"/>
      <c r="AB299" s="36"/>
      <c r="AC299" s="36"/>
      <c r="AD299" s="36"/>
      <c r="AE299" s="36"/>
      <c r="AR299" s="191" t="s">
        <v>238</v>
      </c>
      <c r="AT299" s="191" t="s">
        <v>234</v>
      </c>
      <c r="AU299" s="191" t="s">
        <v>78</v>
      </c>
      <c r="AY299" s="19" t="s">
        <v>231</v>
      </c>
      <c r="BE299" s="192">
        <f>IF(N299="základní",J299,0)</f>
        <v>0</v>
      </c>
      <c r="BF299" s="192">
        <f>IF(N299="snížená",J299,0)</f>
        <v>0</v>
      </c>
      <c r="BG299" s="192">
        <f>IF(N299="zákl. přenesená",J299,0)</f>
        <v>0</v>
      </c>
      <c r="BH299" s="192">
        <f>IF(N299="sníž. přenesená",J299,0)</f>
        <v>0</v>
      </c>
      <c r="BI299" s="192">
        <f>IF(N299="nulová",J299,0)</f>
        <v>0</v>
      </c>
      <c r="BJ299" s="19" t="s">
        <v>76</v>
      </c>
      <c r="BK299" s="192">
        <f>ROUND(I299*H299,2)</f>
        <v>0</v>
      </c>
      <c r="BL299" s="19" t="s">
        <v>238</v>
      </c>
      <c r="BM299" s="191" t="s">
        <v>3646</v>
      </c>
    </row>
    <row r="300" spans="1:65" s="2" customFormat="1" ht="68.25">
      <c r="A300" s="36"/>
      <c r="B300" s="37"/>
      <c r="C300" s="38"/>
      <c r="D300" s="193" t="s">
        <v>246</v>
      </c>
      <c r="E300" s="38"/>
      <c r="F300" s="194" t="s">
        <v>1775</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246</v>
      </c>
      <c r="AU300" s="19" t="s">
        <v>78</v>
      </c>
    </row>
    <row r="301" spans="1:65" s="14" customFormat="1" ht="11.25">
      <c r="B301" s="208"/>
      <c r="C301" s="209"/>
      <c r="D301" s="193" t="s">
        <v>248</v>
      </c>
      <c r="E301" s="210" t="s">
        <v>19</v>
      </c>
      <c r="F301" s="211" t="s">
        <v>3612</v>
      </c>
      <c r="G301" s="209"/>
      <c r="H301" s="212">
        <v>0.25</v>
      </c>
      <c r="I301" s="213"/>
      <c r="J301" s="209"/>
      <c r="K301" s="209"/>
      <c r="L301" s="214"/>
      <c r="M301" s="215"/>
      <c r="N301" s="216"/>
      <c r="O301" s="216"/>
      <c r="P301" s="216"/>
      <c r="Q301" s="216"/>
      <c r="R301" s="216"/>
      <c r="S301" s="216"/>
      <c r="T301" s="217"/>
      <c r="AT301" s="218" t="s">
        <v>248</v>
      </c>
      <c r="AU301" s="218" t="s">
        <v>78</v>
      </c>
      <c r="AV301" s="14" t="s">
        <v>78</v>
      </c>
      <c r="AW301" s="14" t="s">
        <v>31</v>
      </c>
      <c r="AX301" s="14" t="s">
        <v>76</v>
      </c>
      <c r="AY301" s="218" t="s">
        <v>231</v>
      </c>
    </row>
    <row r="302" spans="1:65" s="2" customFormat="1" ht="44.25" customHeight="1">
      <c r="A302" s="36"/>
      <c r="B302" s="37"/>
      <c r="C302" s="180" t="s">
        <v>924</v>
      </c>
      <c r="D302" s="180" t="s">
        <v>234</v>
      </c>
      <c r="E302" s="181" t="s">
        <v>1772</v>
      </c>
      <c r="F302" s="182" t="s">
        <v>1773</v>
      </c>
      <c r="G302" s="183" t="s">
        <v>342</v>
      </c>
      <c r="H302" s="184">
        <v>1</v>
      </c>
      <c r="I302" s="185"/>
      <c r="J302" s="186">
        <f>ROUND(I302*H302,2)</f>
        <v>0</v>
      </c>
      <c r="K302" s="182" t="s">
        <v>244</v>
      </c>
      <c r="L302" s="41"/>
      <c r="M302" s="187" t="s">
        <v>19</v>
      </c>
      <c r="N302" s="188" t="s">
        <v>40</v>
      </c>
      <c r="O302" s="66"/>
      <c r="P302" s="189">
        <f>O302*H302</f>
        <v>0</v>
      </c>
      <c r="Q302" s="189">
        <v>7.9000000000000001E-4</v>
      </c>
      <c r="R302" s="189">
        <f>Q302*H302</f>
        <v>7.9000000000000001E-4</v>
      </c>
      <c r="S302" s="189">
        <v>5.2999999999999999E-2</v>
      </c>
      <c r="T302" s="190">
        <f>S302*H302</f>
        <v>5.2999999999999999E-2</v>
      </c>
      <c r="U302" s="36"/>
      <c r="V302" s="36"/>
      <c r="W302" s="36"/>
      <c r="X302" s="36"/>
      <c r="Y302" s="36"/>
      <c r="Z302" s="36"/>
      <c r="AA302" s="36"/>
      <c r="AB302" s="36"/>
      <c r="AC302" s="36"/>
      <c r="AD302" s="36"/>
      <c r="AE302" s="36"/>
      <c r="AR302" s="191" t="s">
        <v>238</v>
      </c>
      <c r="AT302" s="191" t="s">
        <v>234</v>
      </c>
      <c r="AU302" s="191" t="s">
        <v>78</v>
      </c>
      <c r="AY302" s="19" t="s">
        <v>231</v>
      </c>
      <c r="BE302" s="192">
        <f>IF(N302="základní",J302,0)</f>
        <v>0</v>
      </c>
      <c r="BF302" s="192">
        <f>IF(N302="snížená",J302,0)</f>
        <v>0</v>
      </c>
      <c r="BG302" s="192">
        <f>IF(N302="zákl. přenesená",J302,0)</f>
        <v>0</v>
      </c>
      <c r="BH302" s="192">
        <f>IF(N302="sníž. přenesená",J302,0)</f>
        <v>0</v>
      </c>
      <c r="BI302" s="192">
        <f>IF(N302="nulová",J302,0)</f>
        <v>0</v>
      </c>
      <c r="BJ302" s="19" t="s">
        <v>76</v>
      </c>
      <c r="BK302" s="192">
        <f>ROUND(I302*H302,2)</f>
        <v>0</v>
      </c>
      <c r="BL302" s="19" t="s">
        <v>238</v>
      </c>
      <c r="BM302" s="191" t="s">
        <v>3647</v>
      </c>
    </row>
    <row r="303" spans="1:65" s="2" customFormat="1" ht="68.25">
      <c r="A303" s="36"/>
      <c r="B303" s="37"/>
      <c r="C303" s="38"/>
      <c r="D303" s="193" t="s">
        <v>246</v>
      </c>
      <c r="E303" s="38"/>
      <c r="F303" s="194" t="s">
        <v>1775</v>
      </c>
      <c r="G303" s="38"/>
      <c r="H303" s="38"/>
      <c r="I303" s="195"/>
      <c r="J303" s="38"/>
      <c r="K303" s="38"/>
      <c r="L303" s="41"/>
      <c r="M303" s="196"/>
      <c r="N303" s="197"/>
      <c r="O303" s="66"/>
      <c r="P303" s="66"/>
      <c r="Q303" s="66"/>
      <c r="R303" s="66"/>
      <c r="S303" s="66"/>
      <c r="T303" s="67"/>
      <c r="U303" s="36"/>
      <c r="V303" s="36"/>
      <c r="W303" s="36"/>
      <c r="X303" s="36"/>
      <c r="Y303" s="36"/>
      <c r="Z303" s="36"/>
      <c r="AA303" s="36"/>
      <c r="AB303" s="36"/>
      <c r="AC303" s="36"/>
      <c r="AD303" s="36"/>
      <c r="AE303" s="36"/>
      <c r="AT303" s="19" t="s">
        <v>246</v>
      </c>
      <c r="AU303" s="19" t="s">
        <v>78</v>
      </c>
    </row>
    <row r="304" spans="1:65" s="14" customFormat="1" ht="11.25">
      <c r="B304" s="208"/>
      <c r="C304" s="209"/>
      <c r="D304" s="193" t="s">
        <v>248</v>
      </c>
      <c r="E304" s="210" t="s">
        <v>19</v>
      </c>
      <c r="F304" s="211" t="s">
        <v>3623</v>
      </c>
      <c r="G304" s="209"/>
      <c r="H304" s="212">
        <v>1</v>
      </c>
      <c r="I304" s="213"/>
      <c r="J304" s="209"/>
      <c r="K304" s="209"/>
      <c r="L304" s="214"/>
      <c r="M304" s="215"/>
      <c r="N304" s="216"/>
      <c r="O304" s="216"/>
      <c r="P304" s="216"/>
      <c r="Q304" s="216"/>
      <c r="R304" s="216"/>
      <c r="S304" s="216"/>
      <c r="T304" s="217"/>
      <c r="AT304" s="218" t="s">
        <v>248</v>
      </c>
      <c r="AU304" s="218" t="s">
        <v>78</v>
      </c>
      <c r="AV304" s="14" t="s">
        <v>78</v>
      </c>
      <c r="AW304" s="14" t="s">
        <v>31</v>
      </c>
      <c r="AX304" s="14" t="s">
        <v>76</v>
      </c>
      <c r="AY304" s="218" t="s">
        <v>231</v>
      </c>
    </row>
    <row r="305" spans="1:65" s="2" customFormat="1" ht="44.25" customHeight="1">
      <c r="A305" s="36"/>
      <c r="B305" s="37"/>
      <c r="C305" s="180" t="s">
        <v>372</v>
      </c>
      <c r="D305" s="180" t="s">
        <v>234</v>
      </c>
      <c r="E305" s="181" t="s">
        <v>3648</v>
      </c>
      <c r="F305" s="182" t="s">
        <v>3649</v>
      </c>
      <c r="G305" s="183" t="s">
        <v>342</v>
      </c>
      <c r="H305" s="184">
        <v>0.75</v>
      </c>
      <c r="I305" s="185"/>
      <c r="J305" s="186">
        <f>ROUND(I305*H305,2)</f>
        <v>0</v>
      </c>
      <c r="K305" s="182" t="s">
        <v>244</v>
      </c>
      <c r="L305" s="41"/>
      <c r="M305" s="187" t="s">
        <v>19</v>
      </c>
      <c r="N305" s="188" t="s">
        <v>40</v>
      </c>
      <c r="O305" s="66"/>
      <c r="P305" s="189">
        <f>O305*H305</f>
        <v>0</v>
      </c>
      <c r="Q305" s="189">
        <v>9.3000000000000005E-4</v>
      </c>
      <c r="R305" s="189">
        <f>Q305*H305</f>
        <v>6.9749999999999999E-4</v>
      </c>
      <c r="S305" s="189">
        <v>7.0000000000000007E-2</v>
      </c>
      <c r="T305" s="190">
        <f>S305*H305</f>
        <v>5.2500000000000005E-2</v>
      </c>
      <c r="U305" s="36"/>
      <c r="V305" s="36"/>
      <c r="W305" s="36"/>
      <c r="X305" s="36"/>
      <c r="Y305" s="36"/>
      <c r="Z305" s="36"/>
      <c r="AA305" s="36"/>
      <c r="AB305" s="36"/>
      <c r="AC305" s="36"/>
      <c r="AD305" s="36"/>
      <c r="AE305" s="36"/>
      <c r="AR305" s="191" t="s">
        <v>238</v>
      </c>
      <c r="AT305" s="191" t="s">
        <v>234</v>
      </c>
      <c r="AU305" s="191" t="s">
        <v>78</v>
      </c>
      <c r="AY305" s="19" t="s">
        <v>231</v>
      </c>
      <c r="BE305" s="192">
        <f>IF(N305="základní",J305,0)</f>
        <v>0</v>
      </c>
      <c r="BF305" s="192">
        <f>IF(N305="snížená",J305,0)</f>
        <v>0</v>
      </c>
      <c r="BG305" s="192">
        <f>IF(N305="zákl. přenesená",J305,0)</f>
        <v>0</v>
      </c>
      <c r="BH305" s="192">
        <f>IF(N305="sníž. přenesená",J305,0)</f>
        <v>0</v>
      </c>
      <c r="BI305" s="192">
        <f>IF(N305="nulová",J305,0)</f>
        <v>0</v>
      </c>
      <c r="BJ305" s="19" t="s">
        <v>76</v>
      </c>
      <c r="BK305" s="192">
        <f>ROUND(I305*H305,2)</f>
        <v>0</v>
      </c>
      <c r="BL305" s="19" t="s">
        <v>238</v>
      </c>
      <c r="BM305" s="191" t="s">
        <v>3650</v>
      </c>
    </row>
    <row r="306" spans="1:65" s="2" customFormat="1" ht="68.25">
      <c r="A306" s="36"/>
      <c r="B306" s="37"/>
      <c r="C306" s="38"/>
      <c r="D306" s="193" t="s">
        <v>246</v>
      </c>
      <c r="E306" s="38"/>
      <c r="F306" s="194" t="s">
        <v>1775</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246</v>
      </c>
      <c r="AU306" s="19" t="s">
        <v>78</v>
      </c>
    </row>
    <row r="307" spans="1:65" s="14" customFormat="1" ht="11.25">
      <c r="B307" s="208"/>
      <c r="C307" s="209"/>
      <c r="D307" s="193" t="s">
        <v>248</v>
      </c>
      <c r="E307" s="210" t="s">
        <v>19</v>
      </c>
      <c r="F307" s="211" t="s">
        <v>3627</v>
      </c>
      <c r="G307" s="209"/>
      <c r="H307" s="212">
        <v>0.75</v>
      </c>
      <c r="I307" s="213"/>
      <c r="J307" s="209"/>
      <c r="K307" s="209"/>
      <c r="L307" s="214"/>
      <c r="M307" s="215"/>
      <c r="N307" s="216"/>
      <c r="O307" s="216"/>
      <c r="P307" s="216"/>
      <c r="Q307" s="216"/>
      <c r="R307" s="216"/>
      <c r="S307" s="216"/>
      <c r="T307" s="217"/>
      <c r="AT307" s="218" t="s">
        <v>248</v>
      </c>
      <c r="AU307" s="218" t="s">
        <v>78</v>
      </c>
      <c r="AV307" s="14" t="s">
        <v>78</v>
      </c>
      <c r="AW307" s="14" t="s">
        <v>31</v>
      </c>
      <c r="AX307" s="14" t="s">
        <v>76</v>
      </c>
      <c r="AY307" s="218" t="s">
        <v>231</v>
      </c>
    </row>
    <row r="308" spans="1:65" s="2" customFormat="1" ht="44.25" customHeight="1">
      <c r="A308" s="36"/>
      <c r="B308" s="37"/>
      <c r="C308" s="180" t="s">
        <v>936</v>
      </c>
      <c r="D308" s="180" t="s">
        <v>234</v>
      </c>
      <c r="E308" s="181" t="s">
        <v>3651</v>
      </c>
      <c r="F308" s="182" t="s">
        <v>3652</v>
      </c>
      <c r="G308" s="183" t="s">
        <v>342</v>
      </c>
      <c r="H308" s="184">
        <v>2.5</v>
      </c>
      <c r="I308" s="185"/>
      <c r="J308" s="186">
        <f>ROUND(I308*H308,2)</f>
        <v>0</v>
      </c>
      <c r="K308" s="182" t="s">
        <v>244</v>
      </c>
      <c r="L308" s="41"/>
      <c r="M308" s="187" t="s">
        <v>19</v>
      </c>
      <c r="N308" s="188" t="s">
        <v>40</v>
      </c>
      <c r="O308" s="66"/>
      <c r="P308" s="189">
        <f>O308*H308</f>
        <v>0</v>
      </c>
      <c r="Q308" s="189">
        <v>2.5899999999999999E-3</v>
      </c>
      <c r="R308" s="189">
        <f>Q308*H308</f>
        <v>6.4749999999999999E-3</v>
      </c>
      <c r="S308" s="189">
        <v>0.126</v>
      </c>
      <c r="T308" s="190">
        <f>S308*H308</f>
        <v>0.315</v>
      </c>
      <c r="U308" s="36"/>
      <c r="V308" s="36"/>
      <c r="W308" s="36"/>
      <c r="X308" s="36"/>
      <c r="Y308" s="36"/>
      <c r="Z308" s="36"/>
      <c r="AA308" s="36"/>
      <c r="AB308" s="36"/>
      <c r="AC308" s="36"/>
      <c r="AD308" s="36"/>
      <c r="AE308" s="36"/>
      <c r="AR308" s="191" t="s">
        <v>238</v>
      </c>
      <c r="AT308" s="191" t="s">
        <v>234</v>
      </c>
      <c r="AU308" s="191" t="s">
        <v>78</v>
      </c>
      <c r="AY308" s="19" t="s">
        <v>231</v>
      </c>
      <c r="BE308" s="192">
        <f>IF(N308="základní",J308,0)</f>
        <v>0</v>
      </c>
      <c r="BF308" s="192">
        <f>IF(N308="snížená",J308,0)</f>
        <v>0</v>
      </c>
      <c r="BG308" s="192">
        <f>IF(N308="zákl. přenesená",J308,0)</f>
        <v>0</v>
      </c>
      <c r="BH308" s="192">
        <f>IF(N308="sníž. přenesená",J308,0)</f>
        <v>0</v>
      </c>
      <c r="BI308" s="192">
        <f>IF(N308="nulová",J308,0)</f>
        <v>0</v>
      </c>
      <c r="BJ308" s="19" t="s">
        <v>76</v>
      </c>
      <c r="BK308" s="192">
        <f>ROUND(I308*H308,2)</f>
        <v>0</v>
      </c>
      <c r="BL308" s="19" t="s">
        <v>238</v>
      </c>
      <c r="BM308" s="191" t="s">
        <v>3653</v>
      </c>
    </row>
    <row r="309" spans="1:65" s="2" customFormat="1" ht="68.25">
      <c r="A309" s="36"/>
      <c r="B309" s="37"/>
      <c r="C309" s="38"/>
      <c r="D309" s="193" t="s">
        <v>246</v>
      </c>
      <c r="E309" s="38"/>
      <c r="F309" s="194" t="s">
        <v>1775</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246</v>
      </c>
      <c r="AU309" s="19" t="s">
        <v>78</v>
      </c>
    </row>
    <row r="310" spans="1:65" s="14" customFormat="1" ht="11.25">
      <c r="B310" s="208"/>
      <c r="C310" s="209"/>
      <c r="D310" s="193" t="s">
        <v>248</v>
      </c>
      <c r="E310" s="210" t="s">
        <v>19</v>
      </c>
      <c r="F310" s="211" t="s">
        <v>3631</v>
      </c>
      <c r="G310" s="209"/>
      <c r="H310" s="212">
        <v>2.5</v>
      </c>
      <c r="I310" s="213"/>
      <c r="J310" s="209"/>
      <c r="K310" s="209"/>
      <c r="L310" s="214"/>
      <c r="M310" s="215"/>
      <c r="N310" s="216"/>
      <c r="O310" s="216"/>
      <c r="P310" s="216"/>
      <c r="Q310" s="216"/>
      <c r="R310" s="216"/>
      <c r="S310" s="216"/>
      <c r="T310" s="217"/>
      <c r="AT310" s="218" t="s">
        <v>248</v>
      </c>
      <c r="AU310" s="218" t="s">
        <v>78</v>
      </c>
      <c r="AV310" s="14" t="s">
        <v>78</v>
      </c>
      <c r="AW310" s="14" t="s">
        <v>31</v>
      </c>
      <c r="AX310" s="14" t="s">
        <v>76</v>
      </c>
      <c r="AY310" s="218" t="s">
        <v>231</v>
      </c>
    </row>
    <row r="311" spans="1:65" s="2" customFormat="1" ht="44.25" customHeight="1">
      <c r="A311" s="36"/>
      <c r="B311" s="37"/>
      <c r="C311" s="180" t="s">
        <v>941</v>
      </c>
      <c r="D311" s="180" t="s">
        <v>234</v>
      </c>
      <c r="E311" s="181" t="s">
        <v>3654</v>
      </c>
      <c r="F311" s="182" t="s">
        <v>3655</v>
      </c>
      <c r="G311" s="183" t="s">
        <v>342</v>
      </c>
      <c r="H311" s="184">
        <v>0.5</v>
      </c>
      <c r="I311" s="185"/>
      <c r="J311" s="186">
        <f>ROUND(I311*H311,2)</f>
        <v>0</v>
      </c>
      <c r="K311" s="182" t="s">
        <v>244</v>
      </c>
      <c r="L311" s="41"/>
      <c r="M311" s="187" t="s">
        <v>19</v>
      </c>
      <c r="N311" s="188" t="s">
        <v>40</v>
      </c>
      <c r="O311" s="66"/>
      <c r="P311" s="189">
        <f>O311*H311</f>
        <v>0</v>
      </c>
      <c r="Q311" s="189">
        <v>3.13E-3</v>
      </c>
      <c r="R311" s="189">
        <f>Q311*H311</f>
        <v>1.565E-3</v>
      </c>
      <c r="S311" s="189">
        <v>0.19600000000000001</v>
      </c>
      <c r="T311" s="190">
        <f>S311*H311</f>
        <v>9.8000000000000004E-2</v>
      </c>
      <c r="U311" s="36"/>
      <c r="V311" s="36"/>
      <c r="W311" s="36"/>
      <c r="X311" s="36"/>
      <c r="Y311" s="36"/>
      <c r="Z311" s="36"/>
      <c r="AA311" s="36"/>
      <c r="AB311" s="36"/>
      <c r="AC311" s="36"/>
      <c r="AD311" s="36"/>
      <c r="AE311" s="36"/>
      <c r="AR311" s="191" t="s">
        <v>238</v>
      </c>
      <c r="AT311" s="191" t="s">
        <v>234</v>
      </c>
      <c r="AU311" s="191" t="s">
        <v>78</v>
      </c>
      <c r="AY311" s="19" t="s">
        <v>231</v>
      </c>
      <c r="BE311" s="192">
        <f>IF(N311="základní",J311,0)</f>
        <v>0</v>
      </c>
      <c r="BF311" s="192">
        <f>IF(N311="snížená",J311,0)</f>
        <v>0</v>
      </c>
      <c r="BG311" s="192">
        <f>IF(N311="zákl. přenesená",J311,0)</f>
        <v>0</v>
      </c>
      <c r="BH311" s="192">
        <f>IF(N311="sníž. přenesená",J311,0)</f>
        <v>0</v>
      </c>
      <c r="BI311" s="192">
        <f>IF(N311="nulová",J311,0)</f>
        <v>0</v>
      </c>
      <c r="BJ311" s="19" t="s">
        <v>76</v>
      </c>
      <c r="BK311" s="192">
        <f>ROUND(I311*H311,2)</f>
        <v>0</v>
      </c>
      <c r="BL311" s="19" t="s">
        <v>238</v>
      </c>
      <c r="BM311" s="191" t="s">
        <v>3656</v>
      </c>
    </row>
    <row r="312" spans="1:65" s="2" customFormat="1" ht="68.25">
      <c r="A312" s="36"/>
      <c r="B312" s="37"/>
      <c r="C312" s="38"/>
      <c r="D312" s="193" t="s">
        <v>246</v>
      </c>
      <c r="E312" s="38"/>
      <c r="F312" s="194" t="s">
        <v>1775</v>
      </c>
      <c r="G312" s="38"/>
      <c r="H312" s="38"/>
      <c r="I312" s="195"/>
      <c r="J312" s="38"/>
      <c r="K312" s="38"/>
      <c r="L312" s="41"/>
      <c r="M312" s="196"/>
      <c r="N312" s="197"/>
      <c r="O312" s="66"/>
      <c r="P312" s="66"/>
      <c r="Q312" s="66"/>
      <c r="R312" s="66"/>
      <c r="S312" s="66"/>
      <c r="T312" s="67"/>
      <c r="U312" s="36"/>
      <c r="V312" s="36"/>
      <c r="W312" s="36"/>
      <c r="X312" s="36"/>
      <c r="Y312" s="36"/>
      <c r="Z312" s="36"/>
      <c r="AA312" s="36"/>
      <c r="AB312" s="36"/>
      <c r="AC312" s="36"/>
      <c r="AD312" s="36"/>
      <c r="AE312" s="36"/>
      <c r="AT312" s="19" t="s">
        <v>246</v>
      </c>
      <c r="AU312" s="19" t="s">
        <v>78</v>
      </c>
    </row>
    <row r="313" spans="1:65" s="14" customFormat="1" ht="11.25">
      <c r="B313" s="208"/>
      <c r="C313" s="209"/>
      <c r="D313" s="193" t="s">
        <v>248</v>
      </c>
      <c r="E313" s="210" t="s">
        <v>19</v>
      </c>
      <c r="F313" s="211" t="s">
        <v>3616</v>
      </c>
      <c r="G313" s="209"/>
      <c r="H313" s="212">
        <v>0.5</v>
      </c>
      <c r="I313" s="213"/>
      <c r="J313" s="209"/>
      <c r="K313" s="209"/>
      <c r="L313" s="214"/>
      <c r="M313" s="215"/>
      <c r="N313" s="216"/>
      <c r="O313" s="216"/>
      <c r="P313" s="216"/>
      <c r="Q313" s="216"/>
      <c r="R313" s="216"/>
      <c r="S313" s="216"/>
      <c r="T313" s="217"/>
      <c r="AT313" s="218" t="s">
        <v>248</v>
      </c>
      <c r="AU313" s="218" t="s">
        <v>78</v>
      </c>
      <c r="AV313" s="14" t="s">
        <v>78</v>
      </c>
      <c r="AW313" s="14" t="s">
        <v>31</v>
      </c>
      <c r="AX313" s="14" t="s">
        <v>76</v>
      </c>
      <c r="AY313" s="218" t="s">
        <v>231</v>
      </c>
    </row>
    <row r="314" spans="1:65" s="2" customFormat="1" ht="44.25" customHeight="1">
      <c r="A314" s="36"/>
      <c r="B314" s="37"/>
      <c r="C314" s="180" t="s">
        <v>952</v>
      </c>
      <c r="D314" s="180" t="s">
        <v>234</v>
      </c>
      <c r="E314" s="181" t="s">
        <v>3657</v>
      </c>
      <c r="F314" s="182" t="s">
        <v>3658</v>
      </c>
      <c r="G314" s="183" t="s">
        <v>342</v>
      </c>
      <c r="H314" s="184">
        <v>0.75</v>
      </c>
      <c r="I314" s="185"/>
      <c r="J314" s="186">
        <f>ROUND(I314*H314,2)</f>
        <v>0</v>
      </c>
      <c r="K314" s="182" t="s">
        <v>244</v>
      </c>
      <c r="L314" s="41"/>
      <c r="M314" s="187" t="s">
        <v>19</v>
      </c>
      <c r="N314" s="188" t="s">
        <v>40</v>
      </c>
      <c r="O314" s="66"/>
      <c r="P314" s="189">
        <f>O314*H314</f>
        <v>0</v>
      </c>
      <c r="Q314" s="189">
        <v>4.3400000000000001E-3</v>
      </c>
      <c r="R314" s="189">
        <f>Q314*H314</f>
        <v>3.2550000000000001E-3</v>
      </c>
      <c r="S314" s="189">
        <v>0.28299999999999997</v>
      </c>
      <c r="T314" s="190">
        <f>S314*H314</f>
        <v>0.21224999999999999</v>
      </c>
      <c r="U314" s="36"/>
      <c r="V314" s="36"/>
      <c r="W314" s="36"/>
      <c r="X314" s="36"/>
      <c r="Y314" s="36"/>
      <c r="Z314" s="36"/>
      <c r="AA314" s="36"/>
      <c r="AB314" s="36"/>
      <c r="AC314" s="36"/>
      <c r="AD314" s="36"/>
      <c r="AE314" s="36"/>
      <c r="AR314" s="191" t="s">
        <v>238</v>
      </c>
      <c r="AT314" s="191" t="s">
        <v>234</v>
      </c>
      <c r="AU314" s="191" t="s">
        <v>78</v>
      </c>
      <c r="AY314" s="19" t="s">
        <v>231</v>
      </c>
      <c r="BE314" s="192">
        <f>IF(N314="základní",J314,0)</f>
        <v>0</v>
      </c>
      <c r="BF314" s="192">
        <f>IF(N314="snížená",J314,0)</f>
        <v>0</v>
      </c>
      <c r="BG314" s="192">
        <f>IF(N314="zákl. přenesená",J314,0)</f>
        <v>0</v>
      </c>
      <c r="BH314" s="192">
        <f>IF(N314="sníž. přenesená",J314,0)</f>
        <v>0</v>
      </c>
      <c r="BI314" s="192">
        <f>IF(N314="nulová",J314,0)</f>
        <v>0</v>
      </c>
      <c r="BJ314" s="19" t="s">
        <v>76</v>
      </c>
      <c r="BK314" s="192">
        <f>ROUND(I314*H314,2)</f>
        <v>0</v>
      </c>
      <c r="BL314" s="19" t="s">
        <v>238</v>
      </c>
      <c r="BM314" s="191" t="s">
        <v>3659</v>
      </c>
    </row>
    <row r="315" spans="1:65" s="2" customFormat="1" ht="68.25">
      <c r="A315" s="36"/>
      <c r="B315" s="37"/>
      <c r="C315" s="38"/>
      <c r="D315" s="193" t="s">
        <v>246</v>
      </c>
      <c r="E315" s="38"/>
      <c r="F315" s="194" t="s">
        <v>1775</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246</v>
      </c>
      <c r="AU315" s="19" t="s">
        <v>78</v>
      </c>
    </row>
    <row r="316" spans="1:65" s="14" customFormat="1" ht="11.25">
      <c r="B316" s="208"/>
      <c r="C316" s="209"/>
      <c r="D316" s="193" t="s">
        <v>248</v>
      </c>
      <c r="E316" s="210" t="s">
        <v>19</v>
      </c>
      <c r="F316" s="211" t="s">
        <v>3627</v>
      </c>
      <c r="G316" s="209"/>
      <c r="H316" s="212">
        <v>0.75</v>
      </c>
      <c r="I316" s="213"/>
      <c r="J316" s="209"/>
      <c r="K316" s="209"/>
      <c r="L316" s="214"/>
      <c r="M316" s="215"/>
      <c r="N316" s="216"/>
      <c r="O316" s="216"/>
      <c r="P316" s="216"/>
      <c r="Q316" s="216"/>
      <c r="R316" s="216"/>
      <c r="S316" s="216"/>
      <c r="T316" s="217"/>
      <c r="AT316" s="218" t="s">
        <v>248</v>
      </c>
      <c r="AU316" s="218" t="s">
        <v>78</v>
      </c>
      <c r="AV316" s="14" t="s">
        <v>78</v>
      </c>
      <c r="AW316" s="14" t="s">
        <v>31</v>
      </c>
      <c r="AX316" s="14" t="s">
        <v>76</v>
      </c>
      <c r="AY316" s="218" t="s">
        <v>231</v>
      </c>
    </row>
    <row r="317" spans="1:65" s="12" customFormat="1" ht="22.9" customHeight="1">
      <c r="B317" s="164"/>
      <c r="C317" s="165"/>
      <c r="D317" s="166" t="s">
        <v>68</v>
      </c>
      <c r="E317" s="178" t="s">
        <v>399</v>
      </c>
      <c r="F317" s="178" t="s">
        <v>400</v>
      </c>
      <c r="G317" s="165"/>
      <c r="H317" s="165"/>
      <c r="I317" s="168"/>
      <c r="J317" s="179">
        <f>BK317</f>
        <v>0</v>
      </c>
      <c r="K317" s="165"/>
      <c r="L317" s="170"/>
      <c r="M317" s="171"/>
      <c r="N317" s="172"/>
      <c r="O317" s="172"/>
      <c r="P317" s="173">
        <f>SUM(P318:P326)</f>
        <v>0</v>
      </c>
      <c r="Q317" s="172"/>
      <c r="R317" s="173">
        <f>SUM(R318:R326)</f>
        <v>0</v>
      </c>
      <c r="S317" s="172"/>
      <c r="T317" s="174">
        <f>SUM(T318:T326)</f>
        <v>0</v>
      </c>
      <c r="AR317" s="175" t="s">
        <v>76</v>
      </c>
      <c r="AT317" s="176" t="s">
        <v>68</v>
      </c>
      <c r="AU317" s="176" t="s">
        <v>76</v>
      </c>
      <c r="AY317" s="175" t="s">
        <v>231</v>
      </c>
      <c r="BK317" s="177">
        <f>SUM(BK318:BK326)</f>
        <v>0</v>
      </c>
    </row>
    <row r="318" spans="1:65" s="2" customFormat="1" ht="37.9" customHeight="1">
      <c r="A318" s="36"/>
      <c r="B318" s="37"/>
      <c r="C318" s="180" t="s">
        <v>959</v>
      </c>
      <c r="D318" s="180" t="s">
        <v>234</v>
      </c>
      <c r="E318" s="181" t="s">
        <v>402</v>
      </c>
      <c r="F318" s="182" t="s">
        <v>403</v>
      </c>
      <c r="G318" s="183" t="s">
        <v>404</v>
      </c>
      <c r="H318" s="184">
        <v>0.746</v>
      </c>
      <c r="I318" s="185"/>
      <c r="J318" s="186">
        <f>ROUND(I318*H318,2)</f>
        <v>0</v>
      </c>
      <c r="K318" s="182" t="s">
        <v>244</v>
      </c>
      <c r="L318" s="41"/>
      <c r="M318" s="187" t="s">
        <v>19</v>
      </c>
      <c r="N318" s="188" t="s">
        <v>40</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238</v>
      </c>
      <c r="AT318" s="191" t="s">
        <v>234</v>
      </c>
      <c r="AU318" s="191" t="s">
        <v>78</v>
      </c>
      <c r="AY318" s="19" t="s">
        <v>231</v>
      </c>
      <c r="BE318" s="192">
        <f>IF(N318="základní",J318,0)</f>
        <v>0</v>
      </c>
      <c r="BF318" s="192">
        <f>IF(N318="snížená",J318,0)</f>
        <v>0</v>
      </c>
      <c r="BG318" s="192">
        <f>IF(N318="zákl. přenesená",J318,0)</f>
        <v>0</v>
      </c>
      <c r="BH318" s="192">
        <f>IF(N318="sníž. přenesená",J318,0)</f>
        <v>0</v>
      </c>
      <c r="BI318" s="192">
        <f>IF(N318="nulová",J318,0)</f>
        <v>0</v>
      </c>
      <c r="BJ318" s="19" t="s">
        <v>76</v>
      </c>
      <c r="BK318" s="192">
        <f>ROUND(I318*H318,2)</f>
        <v>0</v>
      </c>
      <c r="BL318" s="19" t="s">
        <v>238</v>
      </c>
      <c r="BM318" s="191" t="s">
        <v>3660</v>
      </c>
    </row>
    <row r="319" spans="1:65" s="2" customFormat="1" ht="78">
      <c r="A319" s="36"/>
      <c r="B319" s="37"/>
      <c r="C319" s="38"/>
      <c r="D319" s="193" t="s">
        <v>246</v>
      </c>
      <c r="E319" s="38"/>
      <c r="F319" s="194" t="s">
        <v>406</v>
      </c>
      <c r="G319" s="38"/>
      <c r="H319" s="38"/>
      <c r="I319" s="195"/>
      <c r="J319" s="38"/>
      <c r="K319" s="38"/>
      <c r="L319" s="41"/>
      <c r="M319" s="196"/>
      <c r="N319" s="197"/>
      <c r="O319" s="66"/>
      <c r="P319" s="66"/>
      <c r="Q319" s="66"/>
      <c r="R319" s="66"/>
      <c r="S319" s="66"/>
      <c r="T319" s="67"/>
      <c r="U319" s="36"/>
      <c r="V319" s="36"/>
      <c r="W319" s="36"/>
      <c r="X319" s="36"/>
      <c r="Y319" s="36"/>
      <c r="Z319" s="36"/>
      <c r="AA319" s="36"/>
      <c r="AB319" s="36"/>
      <c r="AC319" s="36"/>
      <c r="AD319" s="36"/>
      <c r="AE319" s="36"/>
      <c r="AT319" s="19" t="s">
        <v>246</v>
      </c>
      <c r="AU319" s="19" t="s">
        <v>78</v>
      </c>
    </row>
    <row r="320" spans="1:65" s="2" customFormat="1" ht="49.15" customHeight="1">
      <c r="A320" s="36"/>
      <c r="B320" s="37"/>
      <c r="C320" s="180" t="s">
        <v>967</v>
      </c>
      <c r="D320" s="180" t="s">
        <v>234</v>
      </c>
      <c r="E320" s="181" t="s">
        <v>408</v>
      </c>
      <c r="F320" s="182" t="s">
        <v>409</v>
      </c>
      <c r="G320" s="183" t="s">
        <v>404</v>
      </c>
      <c r="H320" s="184">
        <v>10.444000000000001</v>
      </c>
      <c r="I320" s="185"/>
      <c r="J320" s="186">
        <f>ROUND(I320*H320,2)</f>
        <v>0</v>
      </c>
      <c r="K320" s="182" t="s">
        <v>244</v>
      </c>
      <c r="L320" s="41"/>
      <c r="M320" s="187" t="s">
        <v>19</v>
      </c>
      <c r="N320" s="188" t="s">
        <v>40</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238</v>
      </c>
      <c r="AT320" s="191" t="s">
        <v>234</v>
      </c>
      <c r="AU320" s="191" t="s">
        <v>78</v>
      </c>
      <c r="AY320" s="19" t="s">
        <v>231</v>
      </c>
      <c r="BE320" s="192">
        <f>IF(N320="základní",J320,0)</f>
        <v>0</v>
      </c>
      <c r="BF320" s="192">
        <f>IF(N320="snížená",J320,0)</f>
        <v>0</v>
      </c>
      <c r="BG320" s="192">
        <f>IF(N320="zákl. přenesená",J320,0)</f>
        <v>0</v>
      </c>
      <c r="BH320" s="192">
        <f>IF(N320="sníž. přenesená",J320,0)</f>
        <v>0</v>
      </c>
      <c r="BI320" s="192">
        <f>IF(N320="nulová",J320,0)</f>
        <v>0</v>
      </c>
      <c r="BJ320" s="19" t="s">
        <v>76</v>
      </c>
      <c r="BK320" s="192">
        <f>ROUND(I320*H320,2)</f>
        <v>0</v>
      </c>
      <c r="BL320" s="19" t="s">
        <v>238</v>
      </c>
      <c r="BM320" s="191" t="s">
        <v>3661</v>
      </c>
    </row>
    <row r="321" spans="1:65" s="2" customFormat="1" ht="78">
      <c r="A321" s="36"/>
      <c r="B321" s="37"/>
      <c r="C321" s="38"/>
      <c r="D321" s="193" t="s">
        <v>246</v>
      </c>
      <c r="E321" s="38"/>
      <c r="F321" s="194" t="s">
        <v>406</v>
      </c>
      <c r="G321" s="38"/>
      <c r="H321" s="38"/>
      <c r="I321" s="195"/>
      <c r="J321" s="38"/>
      <c r="K321" s="38"/>
      <c r="L321" s="41"/>
      <c r="M321" s="196"/>
      <c r="N321" s="197"/>
      <c r="O321" s="66"/>
      <c r="P321" s="66"/>
      <c r="Q321" s="66"/>
      <c r="R321" s="66"/>
      <c r="S321" s="66"/>
      <c r="T321" s="67"/>
      <c r="U321" s="36"/>
      <c r="V321" s="36"/>
      <c r="W321" s="36"/>
      <c r="X321" s="36"/>
      <c r="Y321" s="36"/>
      <c r="Z321" s="36"/>
      <c r="AA321" s="36"/>
      <c r="AB321" s="36"/>
      <c r="AC321" s="36"/>
      <c r="AD321" s="36"/>
      <c r="AE321" s="36"/>
      <c r="AT321" s="19" t="s">
        <v>246</v>
      </c>
      <c r="AU321" s="19" t="s">
        <v>78</v>
      </c>
    </row>
    <row r="322" spans="1:65" s="14" customFormat="1" ht="11.25">
      <c r="B322" s="208"/>
      <c r="C322" s="209"/>
      <c r="D322" s="193" t="s">
        <v>248</v>
      </c>
      <c r="E322" s="209"/>
      <c r="F322" s="211" t="s">
        <v>3662</v>
      </c>
      <c r="G322" s="209"/>
      <c r="H322" s="212">
        <v>10.444000000000001</v>
      </c>
      <c r="I322" s="213"/>
      <c r="J322" s="209"/>
      <c r="K322" s="209"/>
      <c r="L322" s="214"/>
      <c r="M322" s="215"/>
      <c r="N322" s="216"/>
      <c r="O322" s="216"/>
      <c r="P322" s="216"/>
      <c r="Q322" s="216"/>
      <c r="R322" s="216"/>
      <c r="S322" s="216"/>
      <c r="T322" s="217"/>
      <c r="AT322" s="218" t="s">
        <v>248</v>
      </c>
      <c r="AU322" s="218" t="s">
        <v>78</v>
      </c>
      <c r="AV322" s="14" t="s">
        <v>78</v>
      </c>
      <c r="AW322" s="14" t="s">
        <v>4</v>
      </c>
      <c r="AX322" s="14" t="s">
        <v>76</v>
      </c>
      <c r="AY322" s="218" t="s">
        <v>231</v>
      </c>
    </row>
    <row r="323" spans="1:65" s="2" customFormat="1" ht="24.2" customHeight="1">
      <c r="A323" s="36"/>
      <c r="B323" s="37"/>
      <c r="C323" s="180" t="s">
        <v>973</v>
      </c>
      <c r="D323" s="180" t="s">
        <v>234</v>
      </c>
      <c r="E323" s="181" t="s">
        <v>413</v>
      </c>
      <c r="F323" s="182" t="s">
        <v>414</v>
      </c>
      <c r="G323" s="183" t="s">
        <v>404</v>
      </c>
      <c r="H323" s="184">
        <v>0.746</v>
      </c>
      <c r="I323" s="185"/>
      <c r="J323" s="186">
        <f>ROUND(I323*H323,2)</f>
        <v>0</v>
      </c>
      <c r="K323" s="182" t="s">
        <v>244</v>
      </c>
      <c r="L323" s="41"/>
      <c r="M323" s="187" t="s">
        <v>19</v>
      </c>
      <c r="N323" s="188" t="s">
        <v>40</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238</v>
      </c>
      <c r="AT323" s="191" t="s">
        <v>234</v>
      </c>
      <c r="AU323" s="191" t="s">
        <v>78</v>
      </c>
      <c r="AY323" s="19" t="s">
        <v>231</v>
      </c>
      <c r="BE323" s="192">
        <f>IF(N323="základní",J323,0)</f>
        <v>0</v>
      </c>
      <c r="BF323" s="192">
        <f>IF(N323="snížená",J323,0)</f>
        <v>0</v>
      </c>
      <c r="BG323" s="192">
        <f>IF(N323="zákl. přenesená",J323,0)</f>
        <v>0</v>
      </c>
      <c r="BH323" s="192">
        <f>IF(N323="sníž. přenesená",J323,0)</f>
        <v>0</v>
      </c>
      <c r="BI323" s="192">
        <f>IF(N323="nulová",J323,0)</f>
        <v>0</v>
      </c>
      <c r="BJ323" s="19" t="s">
        <v>76</v>
      </c>
      <c r="BK323" s="192">
        <f>ROUND(I323*H323,2)</f>
        <v>0</v>
      </c>
      <c r="BL323" s="19" t="s">
        <v>238</v>
      </c>
      <c r="BM323" s="191" t="s">
        <v>3663</v>
      </c>
    </row>
    <row r="324" spans="1:65" s="2" customFormat="1" ht="48.75">
      <c r="A324" s="36"/>
      <c r="B324" s="37"/>
      <c r="C324" s="38"/>
      <c r="D324" s="193" t="s">
        <v>246</v>
      </c>
      <c r="E324" s="38"/>
      <c r="F324" s="194" t="s">
        <v>416</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246</v>
      </c>
      <c r="AU324" s="19" t="s">
        <v>78</v>
      </c>
    </row>
    <row r="325" spans="1:65" s="2" customFormat="1" ht="44.25" customHeight="1">
      <c r="A325" s="36"/>
      <c r="B325" s="37"/>
      <c r="C325" s="180" t="s">
        <v>979</v>
      </c>
      <c r="D325" s="180" t="s">
        <v>234</v>
      </c>
      <c r="E325" s="181" t="s">
        <v>496</v>
      </c>
      <c r="F325" s="182" t="s">
        <v>497</v>
      </c>
      <c r="G325" s="183" t="s">
        <v>404</v>
      </c>
      <c r="H325" s="184">
        <v>0.746</v>
      </c>
      <c r="I325" s="185"/>
      <c r="J325" s="186">
        <f>ROUND(I325*H325,2)</f>
        <v>0</v>
      </c>
      <c r="K325" s="182" t="s">
        <v>244</v>
      </c>
      <c r="L325" s="41"/>
      <c r="M325" s="187" t="s">
        <v>19</v>
      </c>
      <c r="N325" s="188" t="s">
        <v>40</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238</v>
      </c>
      <c r="AT325" s="191" t="s">
        <v>234</v>
      </c>
      <c r="AU325" s="191" t="s">
        <v>78</v>
      </c>
      <c r="AY325" s="19" t="s">
        <v>231</v>
      </c>
      <c r="BE325" s="192">
        <f>IF(N325="základní",J325,0)</f>
        <v>0</v>
      </c>
      <c r="BF325" s="192">
        <f>IF(N325="snížená",J325,0)</f>
        <v>0</v>
      </c>
      <c r="BG325" s="192">
        <f>IF(N325="zákl. přenesená",J325,0)</f>
        <v>0</v>
      </c>
      <c r="BH325" s="192">
        <f>IF(N325="sníž. přenesená",J325,0)</f>
        <v>0</v>
      </c>
      <c r="BI325" s="192">
        <f>IF(N325="nulová",J325,0)</f>
        <v>0</v>
      </c>
      <c r="BJ325" s="19" t="s">
        <v>76</v>
      </c>
      <c r="BK325" s="192">
        <f>ROUND(I325*H325,2)</f>
        <v>0</v>
      </c>
      <c r="BL325" s="19" t="s">
        <v>238</v>
      </c>
      <c r="BM325" s="191" t="s">
        <v>3664</v>
      </c>
    </row>
    <row r="326" spans="1:65" s="2" customFormat="1" ht="107.25">
      <c r="A326" s="36"/>
      <c r="B326" s="37"/>
      <c r="C326" s="38"/>
      <c r="D326" s="193" t="s">
        <v>246</v>
      </c>
      <c r="E326" s="38"/>
      <c r="F326" s="194" t="s">
        <v>421</v>
      </c>
      <c r="G326" s="38"/>
      <c r="H326" s="38"/>
      <c r="I326" s="195"/>
      <c r="J326" s="38"/>
      <c r="K326" s="38"/>
      <c r="L326" s="41"/>
      <c r="M326" s="196"/>
      <c r="N326" s="197"/>
      <c r="O326" s="66"/>
      <c r="P326" s="66"/>
      <c r="Q326" s="66"/>
      <c r="R326" s="66"/>
      <c r="S326" s="66"/>
      <c r="T326" s="67"/>
      <c r="U326" s="36"/>
      <c r="V326" s="36"/>
      <c r="W326" s="36"/>
      <c r="X326" s="36"/>
      <c r="Y326" s="36"/>
      <c r="Z326" s="36"/>
      <c r="AA326" s="36"/>
      <c r="AB326" s="36"/>
      <c r="AC326" s="36"/>
      <c r="AD326" s="36"/>
      <c r="AE326" s="36"/>
      <c r="AT326" s="19" t="s">
        <v>246</v>
      </c>
      <c r="AU326" s="19" t="s">
        <v>78</v>
      </c>
    </row>
    <row r="327" spans="1:65" s="12" customFormat="1" ht="22.9" customHeight="1">
      <c r="B327" s="164"/>
      <c r="C327" s="165"/>
      <c r="D327" s="166" t="s">
        <v>68</v>
      </c>
      <c r="E327" s="178" t="s">
        <v>965</v>
      </c>
      <c r="F327" s="178" t="s">
        <v>966</v>
      </c>
      <c r="G327" s="165"/>
      <c r="H327" s="165"/>
      <c r="I327" s="168"/>
      <c r="J327" s="179">
        <f>BK327</f>
        <v>0</v>
      </c>
      <c r="K327" s="165"/>
      <c r="L327" s="170"/>
      <c r="M327" s="171"/>
      <c r="N327" s="172"/>
      <c r="O327" s="172"/>
      <c r="P327" s="173">
        <f>SUM(P328:P329)</f>
        <v>0</v>
      </c>
      <c r="Q327" s="172"/>
      <c r="R327" s="173">
        <f>SUM(R328:R329)</f>
        <v>0</v>
      </c>
      <c r="S327" s="172"/>
      <c r="T327" s="174">
        <f>SUM(T328:T329)</f>
        <v>0</v>
      </c>
      <c r="AR327" s="175" t="s">
        <v>76</v>
      </c>
      <c r="AT327" s="176" t="s">
        <v>68</v>
      </c>
      <c r="AU327" s="176" t="s">
        <v>76</v>
      </c>
      <c r="AY327" s="175" t="s">
        <v>231</v>
      </c>
      <c r="BK327" s="177">
        <f>SUM(BK328:BK329)</f>
        <v>0</v>
      </c>
    </row>
    <row r="328" spans="1:65" s="2" customFormat="1" ht="62.65" customHeight="1">
      <c r="A328" s="36"/>
      <c r="B328" s="37"/>
      <c r="C328" s="180" t="s">
        <v>983</v>
      </c>
      <c r="D328" s="180" t="s">
        <v>234</v>
      </c>
      <c r="E328" s="181" t="s">
        <v>3665</v>
      </c>
      <c r="F328" s="182" t="s">
        <v>3666</v>
      </c>
      <c r="G328" s="183" t="s">
        <v>404</v>
      </c>
      <c r="H328" s="184">
        <v>144.249</v>
      </c>
      <c r="I328" s="185"/>
      <c r="J328" s="186">
        <f>ROUND(I328*H328,2)</f>
        <v>0</v>
      </c>
      <c r="K328" s="182" t="s">
        <v>244</v>
      </c>
      <c r="L328" s="41"/>
      <c r="M328" s="187" t="s">
        <v>19</v>
      </c>
      <c r="N328" s="188" t="s">
        <v>40</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238</v>
      </c>
      <c r="AT328" s="191" t="s">
        <v>234</v>
      </c>
      <c r="AU328" s="191" t="s">
        <v>78</v>
      </c>
      <c r="AY328" s="19" t="s">
        <v>231</v>
      </c>
      <c r="BE328" s="192">
        <f>IF(N328="základní",J328,0)</f>
        <v>0</v>
      </c>
      <c r="BF328" s="192">
        <f>IF(N328="snížená",J328,0)</f>
        <v>0</v>
      </c>
      <c r="BG328" s="192">
        <f>IF(N328="zákl. přenesená",J328,0)</f>
        <v>0</v>
      </c>
      <c r="BH328" s="192">
        <f>IF(N328="sníž. přenesená",J328,0)</f>
        <v>0</v>
      </c>
      <c r="BI328" s="192">
        <f>IF(N328="nulová",J328,0)</f>
        <v>0</v>
      </c>
      <c r="BJ328" s="19" t="s">
        <v>76</v>
      </c>
      <c r="BK328" s="192">
        <f>ROUND(I328*H328,2)</f>
        <v>0</v>
      </c>
      <c r="BL328" s="19" t="s">
        <v>238</v>
      </c>
      <c r="BM328" s="191" t="s">
        <v>3667</v>
      </c>
    </row>
    <row r="329" spans="1:65" s="2" customFormat="1" ht="39">
      <c r="A329" s="36"/>
      <c r="B329" s="37"/>
      <c r="C329" s="38"/>
      <c r="D329" s="193" t="s">
        <v>246</v>
      </c>
      <c r="E329" s="38"/>
      <c r="F329" s="194" t="s">
        <v>3668</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246</v>
      </c>
      <c r="AU329" s="19" t="s">
        <v>78</v>
      </c>
    </row>
    <row r="330" spans="1:65" s="12" customFormat="1" ht="25.9" customHeight="1">
      <c r="B330" s="164"/>
      <c r="C330" s="165"/>
      <c r="D330" s="166" t="s">
        <v>68</v>
      </c>
      <c r="E330" s="167" t="s">
        <v>438</v>
      </c>
      <c r="F330" s="167" t="s">
        <v>439</v>
      </c>
      <c r="G330" s="165"/>
      <c r="H330" s="165"/>
      <c r="I330" s="168"/>
      <c r="J330" s="169">
        <f>BK330</f>
        <v>0</v>
      </c>
      <c r="K330" s="165"/>
      <c r="L330" s="170"/>
      <c r="M330" s="171"/>
      <c r="N330" s="172"/>
      <c r="O330" s="172"/>
      <c r="P330" s="173">
        <f>P331+P445+P460+P475+P478+P485+P492</f>
        <v>0</v>
      </c>
      <c r="Q330" s="172"/>
      <c r="R330" s="173">
        <f>R331+R445+R460+R475+R478+R485+R492</f>
        <v>12.124894610000002</v>
      </c>
      <c r="S330" s="172"/>
      <c r="T330" s="174">
        <f>T331+T445+T460+T475+T478+T485+T492</f>
        <v>0</v>
      </c>
      <c r="AR330" s="175" t="s">
        <v>78</v>
      </c>
      <c r="AT330" s="176" t="s">
        <v>68</v>
      </c>
      <c r="AU330" s="176" t="s">
        <v>69</v>
      </c>
      <c r="AY330" s="175" t="s">
        <v>231</v>
      </c>
      <c r="BK330" s="177">
        <f>BK331+BK445+BK460+BK475+BK478+BK485+BK492</f>
        <v>0</v>
      </c>
    </row>
    <row r="331" spans="1:65" s="12" customFormat="1" ht="22.9" customHeight="1">
      <c r="B331" s="164"/>
      <c r="C331" s="165"/>
      <c r="D331" s="166" t="s">
        <v>68</v>
      </c>
      <c r="E331" s="178" t="s">
        <v>1202</v>
      </c>
      <c r="F331" s="178" t="s">
        <v>1203</v>
      </c>
      <c r="G331" s="165"/>
      <c r="H331" s="165"/>
      <c r="I331" s="168"/>
      <c r="J331" s="179">
        <f>BK331</f>
        <v>0</v>
      </c>
      <c r="K331" s="165"/>
      <c r="L331" s="170"/>
      <c r="M331" s="171"/>
      <c r="N331" s="172"/>
      <c r="O331" s="172"/>
      <c r="P331" s="173">
        <f>SUM(P332:P444)</f>
        <v>0</v>
      </c>
      <c r="Q331" s="172"/>
      <c r="R331" s="173">
        <f>SUM(R332:R444)</f>
        <v>1.2801478400000001</v>
      </c>
      <c r="S331" s="172"/>
      <c r="T331" s="174">
        <f>SUM(T332:T444)</f>
        <v>0</v>
      </c>
      <c r="AR331" s="175" t="s">
        <v>78</v>
      </c>
      <c r="AT331" s="176" t="s">
        <v>68</v>
      </c>
      <c r="AU331" s="176" t="s">
        <v>76</v>
      </c>
      <c r="AY331" s="175" t="s">
        <v>231</v>
      </c>
      <c r="BK331" s="177">
        <f>SUM(BK332:BK444)</f>
        <v>0</v>
      </c>
    </row>
    <row r="332" spans="1:65" s="2" customFormat="1" ht="55.5" customHeight="1">
      <c r="A332" s="36"/>
      <c r="B332" s="37"/>
      <c r="C332" s="180" t="s">
        <v>1563</v>
      </c>
      <c r="D332" s="180" t="s">
        <v>234</v>
      </c>
      <c r="E332" s="181" t="s">
        <v>3669</v>
      </c>
      <c r="F332" s="182" t="s">
        <v>3670</v>
      </c>
      <c r="G332" s="183" t="s">
        <v>237</v>
      </c>
      <c r="H332" s="184">
        <v>1</v>
      </c>
      <c r="I332" s="185"/>
      <c r="J332" s="186">
        <f t="shared" ref="J332:J340" si="0">ROUND(I332*H332,2)</f>
        <v>0</v>
      </c>
      <c r="K332" s="182" t="s">
        <v>19</v>
      </c>
      <c r="L332" s="41"/>
      <c r="M332" s="187" t="s">
        <v>19</v>
      </c>
      <c r="N332" s="188" t="s">
        <v>40</v>
      </c>
      <c r="O332" s="66"/>
      <c r="P332" s="189">
        <f t="shared" ref="P332:P340" si="1">O332*H332</f>
        <v>0</v>
      </c>
      <c r="Q332" s="189">
        <v>0</v>
      </c>
      <c r="R332" s="189">
        <f t="shared" ref="R332:R340" si="2">Q332*H332</f>
        <v>0</v>
      </c>
      <c r="S332" s="189">
        <v>0</v>
      </c>
      <c r="T332" s="190">
        <f t="shared" ref="T332:T340" si="3">S332*H332</f>
        <v>0</v>
      </c>
      <c r="U332" s="36"/>
      <c r="V332" s="36"/>
      <c r="W332" s="36"/>
      <c r="X332" s="36"/>
      <c r="Y332" s="36"/>
      <c r="Z332" s="36"/>
      <c r="AA332" s="36"/>
      <c r="AB332" s="36"/>
      <c r="AC332" s="36"/>
      <c r="AD332" s="36"/>
      <c r="AE332" s="36"/>
      <c r="AR332" s="191" t="s">
        <v>331</v>
      </c>
      <c r="AT332" s="191" t="s">
        <v>234</v>
      </c>
      <c r="AU332" s="191" t="s">
        <v>78</v>
      </c>
      <c r="AY332" s="19" t="s">
        <v>231</v>
      </c>
      <c r="BE332" s="192">
        <f t="shared" ref="BE332:BE340" si="4">IF(N332="základní",J332,0)</f>
        <v>0</v>
      </c>
      <c r="BF332" s="192">
        <f t="shared" ref="BF332:BF340" si="5">IF(N332="snížená",J332,0)</f>
        <v>0</v>
      </c>
      <c r="BG332" s="192">
        <f t="shared" ref="BG332:BG340" si="6">IF(N332="zákl. přenesená",J332,0)</f>
        <v>0</v>
      </c>
      <c r="BH332" s="192">
        <f t="shared" ref="BH332:BH340" si="7">IF(N332="sníž. přenesená",J332,0)</f>
        <v>0</v>
      </c>
      <c r="BI332" s="192">
        <f t="shared" ref="BI332:BI340" si="8">IF(N332="nulová",J332,0)</f>
        <v>0</v>
      </c>
      <c r="BJ332" s="19" t="s">
        <v>76</v>
      </c>
      <c r="BK332" s="192">
        <f t="shared" ref="BK332:BK340" si="9">ROUND(I332*H332,2)</f>
        <v>0</v>
      </c>
      <c r="BL332" s="19" t="s">
        <v>331</v>
      </c>
      <c r="BM332" s="191" t="s">
        <v>3671</v>
      </c>
    </row>
    <row r="333" spans="1:65" s="2" customFormat="1" ht="55.5" customHeight="1">
      <c r="A333" s="36"/>
      <c r="B333" s="37"/>
      <c r="C333" s="180" t="s">
        <v>1599</v>
      </c>
      <c r="D333" s="180" t="s">
        <v>234</v>
      </c>
      <c r="E333" s="181" t="s">
        <v>3672</v>
      </c>
      <c r="F333" s="182" t="s">
        <v>3673</v>
      </c>
      <c r="G333" s="183" t="s">
        <v>237</v>
      </c>
      <c r="H333" s="184">
        <v>2</v>
      </c>
      <c r="I333" s="185"/>
      <c r="J333" s="186">
        <f t="shared" si="0"/>
        <v>0</v>
      </c>
      <c r="K333" s="182" t="s">
        <v>19</v>
      </c>
      <c r="L333" s="41"/>
      <c r="M333" s="187" t="s">
        <v>19</v>
      </c>
      <c r="N333" s="188" t="s">
        <v>40</v>
      </c>
      <c r="O333" s="66"/>
      <c r="P333" s="189">
        <f t="shared" si="1"/>
        <v>0</v>
      </c>
      <c r="Q333" s="189">
        <v>0</v>
      </c>
      <c r="R333" s="189">
        <f t="shared" si="2"/>
        <v>0</v>
      </c>
      <c r="S333" s="189">
        <v>0</v>
      </c>
      <c r="T333" s="190">
        <f t="shared" si="3"/>
        <v>0</v>
      </c>
      <c r="U333" s="36"/>
      <c r="V333" s="36"/>
      <c r="W333" s="36"/>
      <c r="X333" s="36"/>
      <c r="Y333" s="36"/>
      <c r="Z333" s="36"/>
      <c r="AA333" s="36"/>
      <c r="AB333" s="36"/>
      <c r="AC333" s="36"/>
      <c r="AD333" s="36"/>
      <c r="AE333" s="36"/>
      <c r="AR333" s="191" t="s">
        <v>331</v>
      </c>
      <c r="AT333" s="191" t="s">
        <v>234</v>
      </c>
      <c r="AU333" s="191" t="s">
        <v>78</v>
      </c>
      <c r="AY333" s="19" t="s">
        <v>231</v>
      </c>
      <c r="BE333" s="192">
        <f t="shared" si="4"/>
        <v>0</v>
      </c>
      <c r="BF333" s="192">
        <f t="shared" si="5"/>
        <v>0</v>
      </c>
      <c r="BG333" s="192">
        <f t="shared" si="6"/>
        <v>0</v>
      </c>
      <c r="BH333" s="192">
        <f t="shared" si="7"/>
        <v>0</v>
      </c>
      <c r="BI333" s="192">
        <f t="shared" si="8"/>
        <v>0</v>
      </c>
      <c r="BJ333" s="19" t="s">
        <v>76</v>
      </c>
      <c r="BK333" s="192">
        <f t="shared" si="9"/>
        <v>0</v>
      </c>
      <c r="BL333" s="19" t="s">
        <v>331</v>
      </c>
      <c r="BM333" s="191" t="s">
        <v>3674</v>
      </c>
    </row>
    <row r="334" spans="1:65" s="2" customFormat="1" ht="55.5" customHeight="1">
      <c r="A334" s="36"/>
      <c r="B334" s="37"/>
      <c r="C334" s="180" t="s">
        <v>1604</v>
      </c>
      <c r="D334" s="180" t="s">
        <v>234</v>
      </c>
      <c r="E334" s="181" t="s">
        <v>3675</v>
      </c>
      <c r="F334" s="182" t="s">
        <v>3676</v>
      </c>
      <c r="G334" s="183" t="s">
        <v>237</v>
      </c>
      <c r="H334" s="184">
        <v>1</v>
      </c>
      <c r="I334" s="185"/>
      <c r="J334" s="186">
        <f t="shared" si="0"/>
        <v>0</v>
      </c>
      <c r="K334" s="182" t="s">
        <v>19</v>
      </c>
      <c r="L334" s="41"/>
      <c r="M334" s="187" t="s">
        <v>19</v>
      </c>
      <c r="N334" s="188" t="s">
        <v>40</v>
      </c>
      <c r="O334" s="66"/>
      <c r="P334" s="189">
        <f t="shared" si="1"/>
        <v>0</v>
      </c>
      <c r="Q334" s="189">
        <v>0</v>
      </c>
      <c r="R334" s="189">
        <f t="shared" si="2"/>
        <v>0</v>
      </c>
      <c r="S334" s="189">
        <v>0</v>
      </c>
      <c r="T334" s="190">
        <f t="shared" si="3"/>
        <v>0</v>
      </c>
      <c r="U334" s="36"/>
      <c r="V334" s="36"/>
      <c r="W334" s="36"/>
      <c r="X334" s="36"/>
      <c r="Y334" s="36"/>
      <c r="Z334" s="36"/>
      <c r="AA334" s="36"/>
      <c r="AB334" s="36"/>
      <c r="AC334" s="36"/>
      <c r="AD334" s="36"/>
      <c r="AE334" s="36"/>
      <c r="AR334" s="191" t="s">
        <v>331</v>
      </c>
      <c r="AT334" s="191" t="s">
        <v>234</v>
      </c>
      <c r="AU334" s="191" t="s">
        <v>78</v>
      </c>
      <c r="AY334" s="19" t="s">
        <v>231</v>
      </c>
      <c r="BE334" s="192">
        <f t="shared" si="4"/>
        <v>0</v>
      </c>
      <c r="BF334" s="192">
        <f t="shared" si="5"/>
        <v>0</v>
      </c>
      <c r="BG334" s="192">
        <f t="shared" si="6"/>
        <v>0</v>
      </c>
      <c r="BH334" s="192">
        <f t="shared" si="7"/>
        <v>0</v>
      </c>
      <c r="BI334" s="192">
        <f t="shared" si="8"/>
        <v>0</v>
      </c>
      <c r="BJ334" s="19" t="s">
        <v>76</v>
      </c>
      <c r="BK334" s="192">
        <f t="shared" si="9"/>
        <v>0</v>
      </c>
      <c r="BL334" s="19" t="s">
        <v>331</v>
      </c>
      <c r="BM334" s="191" t="s">
        <v>1892</v>
      </c>
    </row>
    <row r="335" spans="1:65" s="2" customFormat="1" ht="55.5" customHeight="1">
      <c r="A335" s="36"/>
      <c r="B335" s="37"/>
      <c r="C335" s="180" t="s">
        <v>1610</v>
      </c>
      <c r="D335" s="180" t="s">
        <v>234</v>
      </c>
      <c r="E335" s="181" t="s">
        <v>3677</v>
      </c>
      <c r="F335" s="182" t="s">
        <v>3678</v>
      </c>
      <c r="G335" s="183" t="s">
        <v>237</v>
      </c>
      <c r="H335" s="184">
        <v>4</v>
      </c>
      <c r="I335" s="185"/>
      <c r="J335" s="186">
        <f t="shared" si="0"/>
        <v>0</v>
      </c>
      <c r="K335" s="182" t="s">
        <v>19</v>
      </c>
      <c r="L335" s="41"/>
      <c r="M335" s="187" t="s">
        <v>19</v>
      </c>
      <c r="N335" s="188" t="s">
        <v>40</v>
      </c>
      <c r="O335" s="66"/>
      <c r="P335" s="189">
        <f t="shared" si="1"/>
        <v>0</v>
      </c>
      <c r="Q335" s="189">
        <v>0</v>
      </c>
      <c r="R335" s="189">
        <f t="shared" si="2"/>
        <v>0</v>
      </c>
      <c r="S335" s="189">
        <v>0</v>
      </c>
      <c r="T335" s="190">
        <f t="shared" si="3"/>
        <v>0</v>
      </c>
      <c r="U335" s="36"/>
      <c r="V335" s="36"/>
      <c r="W335" s="36"/>
      <c r="X335" s="36"/>
      <c r="Y335" s="36"/>
      <c r="Z335" s="36"/>
      <c r="AA335" s="36"/>
      <c r="AB335" s="36"/>
      <c r="AC335" s="36"/>
      <c r="AD335" s="36"/>
      <c r="AE335" s="36"/>
      <c r="AR335" s="191" t="s">
        <v>331</v>
      </c>
      <c r="AT335" s="191" t="s">
        <v>234</v>
      </c>
      <c r="AU335" s="191" t="s">
        <v>78</v>
      </c>
      <c r="AY335" s="19" t="s">
        <v>231</v>
      </c>
      <c r="BE335" s="192">
        <f t="shared" si="4"/>
        <v>0</v>
      </c>
      <c r="BF335" s="192">
        <f t="shared" si="5"/>
        <v>0</v>
      </c>
      <c r="BG335" s="192">
        <f t="shared" si="6"/>
        <v>0</v>
      </c>
      <c r="BH335" s="192">
        <f t="shared" si="7"/>
        <v>0</v>
      </c>
      <c r="BI335" s="192">
        <f t="shared" si="8"/>
        <v>0</v>
      </c>
      <c r="BJ335" s="19" t="s">
        <v>76</v>
      </c>
      <c r="BK335" s="192">
        <f t="shared" si="9"/>
        <v>0</v>
      </c>
      <c r="BL335" s="19" t="s">
        <v>331</v>
      </c>
      <c r="BM335" s="191" t="s">
        <v>3679</v>
      </c>
    </row>
    <row r="336" spans="1:65" s="2" customFormat="1" ht="55.5" customHeight="1">
      <c r="A336" s="36"/>
      <c r="B336" s="37"/>
      <c r="C336" s="180" t="s">
        <v>1619</v>
      </c>
      <c r="D336" s="180" t="s">
        <v>234</v>
      </c>
      <c r="E336" s="181" t="s">
        <v>3680</v>
      </c>
      <c r="F336" s="182" t="s">
        <v>3681</v>
      </c>
      <c r="G336" s="183" t="s">
        <v>237</v>
      </c>
      <c r="H336" s="184">
        <v>3</v>
      </c>
      <c r="I336" s="185"/>
      <c r="J336" s="186">
        <f t="shared" si="0"/>
        <v>0</v>
      </c>
      <c r="K336" s="182" t="s">
        <v>19</v>
      </c>
      <c r="L336" s="41"/>
      <c r="M336" s="187" t="s">
        <v>19</v>
      </c>
      <c r="N336" s="188" t="s">
        <v>40</v>
      </c>
      <c r="O336" s="66"/>
      <c r="P336" s="189">
        <f t="shared" si="1"/>
        <v>0</v>
      </c>
      <c r="Q336" s="189">
        <v>0</v>
      </c>
      <c r="R336" s="189">
        <f t="shared" si="2"/>
        <v>0</v>
      </c>
      <c r="S336" s="189">
        <v>0</v>
      </c>
      <c r="T336" s="190">
        <f t="shared" si="3"/>
        <v>0</v>
      </c>
      <c r="U336" s="36"/>
      <c r="V336" s="36"/>
      <c r="W336" s="36"/>
      <c r="X336" s="36"/>
      <c r="Y336" s="36"/>
      <c r="Z336" s="36"/>
      <c r="AA336" s="36"/>
      <c r="AB336" s="36"/>
      <c r="AC336" s="36"/>
      <c r="AD336" s="36"/>
      <c r="AE336" s="36"/>
      <c r="AR336" s="191" t="s">
        <v>331</v>
      </c>
      <c r="AT336" s="191" t="s">
        <v>234</v>
      </c>
      <c r="AU336" s="191" t="s">
        <v>78</v>
      </c>
      <c r="AY336" s="19" t="s">
        <v>231</v>
      </c>
      <c r="BE336" s="192">
        <f t="shared" si="4"/>
        <v>0</v>
      </c>
      <c r="BF336" s="192">
        <f t="shared" si="5"/>
        <v>0</v>
      </c>
      <c r="BG336" s="192">
        <f t="shared" si="6"/>
        <v>0</v>
      </c>
      <c r="BH336" s="192">
        <f t="shared" si="7"/>
        <v>0</v>
      </c>
      <c r="BI336" s="192">
        <f t="shared" si="8"/>
        <v>0</v>
      </c>
      <c r="BJ336" s="19" t="s">
        <v>76</v>
      </c>
      <c r="BK336" s="192">
        <f t="shared" si="9"/>
        <v>0</v>
      </c>
      <c r="BL336" s="19" t="s">
        <v>331</v>
      </c>
      <c r="BM336" s="191" t="s">
        <v>3682</v>
      </c>
    </row>
    <row r="337" spans="1:65" s="2" customFormat="1" ht="55.5" customHeight="1">
      <c r="A337" s="36"/>
      <c r="B337" s="37"/>
      <c r="C337" s="180" t="s">
        <v>1624</v>
      </c>
      <c r="D337" s="180" t="s">
        <v>234</v>
      </c>
      <c r="E337" s="181" t="s">
        <v>3683</v>
      </c>
      <c r="F337" s="182" t="s">
        <v>3684</v>
      </c>
      <c r="G337" s="183" t="s">
        <v>237</v>
      </c>
      <c r="H337" s="184">
        <v>10</v>
      </c>
      <c r="I337" s="185"/>
      <c r="J337" s="186">
        <f t="shared" si="0"/>
        <v>0</v>
      </c>
      <c r="K337" s="182" t="s">
        <v>19</v>
      </c>
      <c r="L337" s="41"/>
      <c r="M337" s="187" t="s">
        <v>19</v>
      </c>
      <c r="N337" s="188" t="s">
        <v>40</v>
      </c>
      <c r="O337" s="66"/>
      <c r="P337" s="189">
        <f t="shared" si="1"/>
        <v>0</v>
      </c>
      <c r="Q337" s="189">
        <v>0</v>
      </c>
      <c r="R337" s="189">
        <f t="shared" si="2"/>
        <v>0</v>
      </c>
      <c r="S337" s="189">
        <v>0</v>
      </c>
      <c r="T337" s="190">
        <f t="shared" si="3"/>
        <v>0</v>
      </c>
      <c r="U337" s="36"/>
      <c r="V337" s="36"/>
      <c r="W337" s="36"/>
      <c r="X337" s="36"/>
      <c r="Y337" s="36"/>
      <c r="Z337" s="36"/>
      <c r="AA337" s="36"/>
      <c r="AB337" s="36"/>
      <c r="AC337" s="36"/>
      <c r="AD337" s="36"/>
      <c r="AE337" s="36"/>
      <c r="AR337" s="191" t="s">
        <v>331</v>
      </c>
      <c r="AT337" s="191" t="s">
        <v>234</v>
      </c>
      <c r="AU337" s="191" t="s">
        <v>78</v>
      </c>
      <c r="AY337" s="19" t="s">
        <v>231</v>
      </c>
      <c r="BE337" s="192">
        <f t="shared" si="4"/>
        <v>0</v>
      </c>
      <c r="BF337" s="192">
        <f t="shared" si="5"/>
        <v>0</v>
      </c>
      <c r="BG337" s="192">
        <f t="shared" si="6"/>
        <v>0</v>
      </c>
      <c r="BH337" s="192">
        <f t="shared" si="7"/>
        <v>0</v>
      </c>
      <c r="BI337" s="192">
        <f t="shared" si="8"/>
        <v>0</v>
      </c>
      <c r="BJ337" s="19" t="s">
        <v>76</v>
      </c>
      <c r="BK337" s="192">
        <f t="shared" si="9"/>
        <v>0</v>
      </c>
      <c r="BL337" s="19" t="s">
        <v>331</v>
      </c>
      <c r="BM337" s="191" t="s">
        <v>3685</v>
      </c>
    </row>
    <row r="338" spans="1:65" s="2" customFormat="1" ht="55.5" customHeight="1">
      <c r="A338" s="36"/>
      <c r="B338" s="37"/>
      <c r="C338" s="180" t="s">
        <v>1628</v>
      </c>
      <c r="D338" s="180" t="s">
        <v>234</v>
      </c>
      <c r="E338" s="181" t="s">
        <v>3686</v>
      </c>
      <c r="F338" s="182" t="s">
        <v>3687</v>
      </c>
      <c r="G338" s="183" t="s">
        <v>237</v>
      </c>
      <c r="H338" s="184">
        <v>2</v>
      </c>
      <c r="I338" s="185"/>
      <c r="J338" s="186">
        <f t="shared" si="0"/>
        <v>0</v>
      </c>
      <c r="K338" s="182" t="s">
        <v>19</v>
      </c>
      <c r="L338" s="41"/>
      <c r="M338" s="187" t="s">
        <v>19</v>
      </c>
      <c r="N338" s="188" t="s">
        <v>40</v>
      </c>
      <c r="O338" s="66"/>
      <c r="P338" s="189">
        <f t="shared" si="1"/>
        <v>0</v>
      </c>
      <c r="Q338" s="189">
        <v>0</v>
      </c>
      <c r="R338" s="189">
        <f t="shared" si="2"/>
        <v>0</v>
      </c>
      <c r="S338" s="189">
        <v>0</v>
      </c>
      <c r="T338" s="190">
        <f t="shared" si="3"/>
        <v>0</v>
      </c>
      <c r="U338" s="36"/>
      <c r="V338" s="36"/>
      <c r="W338" s="36"/>
      <c r="X338" s="36"/>
      <c r="Y338" s="36"/>
      <c r="Z338" s="36"/>
      <c r="AA338" s="36"/>
      <c r="AB338" s="36"/>
      <c r="AC338" s="36"/>
      <c r="AD338" s="36"/>
      <c r="AE338" s="36"/>
      <c r="AR338" s="191" t="s">
        <v>331</v>
      </c>
      <c r="AT338" s="191" t="s">
        <v>234</v>
      </c>
      <c r="AU338" s="191" t="s">
        <v>78</v>
      </c>
      <c r="AY338" s="19" t="s">
        <v>231</v>
      </c>
      <c r="BE338" s="192">
        <f t="shared" si="4"/>
        <v>0</v>
      </c>
      <c r="BF338" s="192">
        <f t="shared" si="5"/>
        <v>0</v>
      </c>
      <c r="BG338" s="192">
        <f t="shared" si="6"/>
        <v>0</v>
      </c>
      <c r="BH338" s="192">
        <f t="shared" si="7"/>
        <v>0</v>
      </c>
      <c r="BI338" s="192">
        <f t="shared" si="8"/>
        <v>0</v>
      </c>
      <c r="BJ338" s="19" t="s">
        <v>76</v>
      </c>
      <c r="BK338" s="192">
        <f t="shared" si="9"/>
        <v>0</v>
      </c>
      <c r="BL338" s="19" t="s">
        <v>331</v>
      </c>
      <c r="BM338" s="191" t="s">
        <v>3688</v>
      </c>
    </row>
    <row r="339" spans="1:65" s="2" customFormat="1" ht="55.5" customHeight="1">
      <c r="A339" s="36"/>
      <c r="B339" s="37"/>
      <c r="C339" s="180" t="s">
        <v>1634</v>
      </c>
      <c r="D339" s="180" t="s">
        <v>234</v>
      </c>
      <c r="E339" s="181" t="s">
        <v>3689</v>
      </c>
      <c r="F339" s="182" t="s">
        <v>3690</v>
      </c>
      <c r="G339" s="183" t="s">
        <v>237</v>
      </c>
      <c r="H339" s="184">
        <v>3</v>
      </c>
      <c r="I339" s="185"/>
      <c r="J339" s="186">
        <f t="shared" si="0"/>
        <v>0</v>
      </c>
      <c r="K339" s="182" t="s">
        <v>19</v>
      </c>
      <c r="L339" s="41"/>
      <c r="M339" s="187" t="s">
        <v>19</v>
      </c>
      <c r="N339" s="188" t="s">
        <v>40</v>
      </c>
      <c r="O339" s="66"/>
      <c r="P339" s="189">
        <f t="shared" si="1"/>
        <v>0</v>
      </c>
      <c r="Q339" s="189">
        <v>0</v>
      </c>
      <c r="R339" s="189">
        <f t="shared" si="2"/>
        <v>0</v>
      </c>
      <c r="S339" s="189">
        <v>0</v>
      </c>
      <c r="T339" s="190">
        <f t="shared" si="3"/>
        <v>0</v>
      </c>
      <c r="U339" s="36"/>
      <c r="V339" s="36"/>
      <c r="W339" s="36"/>
      <c r="X339" s="36"/>
      <c r="Y339" s="36"/>
      <c r="Z339" s="36"/>
      <c r="AA339" s="36"/>
      <c r="AB339" s="36"/>
      <c r="AC339" s="36"/>
      <c r="AD339" s="36"/>
      <c r="AE339" s="36"/>
      <c r="AR339" s="191" t="s">
        <v>331</v>
      </c>
      <c r="AT339" s="191" t="s">
        <v>234</v>
      </c>
      <c r="AU339" s="191" t="s">
        <v>78</v>
      </c>
      <c r="AY339" s="19" t="s">
        <v>231</v>
      </c>
      <c r="BE339" s="192">
        <f t="shared" si="4"/>
        <v>0</v>
      </c>
      <c r="BF339" s="192">
        <f t="shared" si="5"/>
        <v>0</v>
      </c>
      <c r="BG339" s="192">
        <f t="shared" si="6"/>
        <v>0</v>
      </c>
      <c r="BH339" s="192">
        <f t="shared" si="7"/>
        <v>0</v>
      </c>
      <c r="BI339" s="192">
        <f t="shared" si="8"/>
        <v>0</v>
      </c>
      <c r="BJ339" s="19" t="s">
        <v>76</v>
      </c>
      <c r="BK339" s="192">
        <f t="shared" si="9"/>
        <v>0</v>
      </c>
      <c r="BL339" s="19" t="s">
        <v>331</v>
      </c>
      <c r="BM339" s="191" t="s">
        <v>3691</v>
      </c>
    </row>
    <row r="340" spans="1:65" s="2" customFormat="1" ht="16.5" customHeight="1">
      <c r="A340" s="36"/>
      <c r="B340" s="37"/>
      <c r="C340" s="180" t="s">
        <v>1638</v>
      </c>
      <c r="D340" s="180" t="s">
        <v>234</v>
      </c>
      <c r="E340" s="181" t="s">
        <v>3692</v>
      </c>
      <c r="F340" s="182" t="s">
        <v>3693</v>
      </c>
      <c r="G340" s="183" t="s">
        <v>243</v>
      </c>
      <c r="H340" s="184">
        <v>60.420999999999999</v>
      </c>
      <c r="I340" s="185"/>
      <c r="J340" s="186">
        <f t="shared" si="0"/>
        <v>0</v>
      </c>
      <c r="K340" s="182" t="s">
        <v>19</v>
      </c>
      <c r="L340" s="41"/>
      <c r="M340" s="187" t="s">
        <v>19</v>
      </c>
      <c r="N340" s="188" t="s">
        <v>40</v>
      </c>
      <c r="O340" s="66"/>
      <c r="P340" s="189">
        <f t="shared" si="1"/>
        <v>0</v>
      </c>
      <c r="Q340" s="189">
        <v>0</v>
      </c>
      <c r="R340" s="189">
        <f t="shared" si="2"/>
        <v>0</v>
      </c>
      <c r="S340" s="189">
        <v>0</v>
      </c>
      <c r="T340" s="190">
        <f t="shared" si="3"/>
        <v>0</v>
      </c>
      <c r="U340" s="36"/>
      <c r="V340" s="36"/>
      <c r="W340" s="36"/>
      <c r="X340" s="36"/>
      <c r="Y340" s="36"/>
      <c r="Z340" s="36"/>
      <c r="AA340" s="36"/>
      <c r="AB340" s="36"/>
      <c r="AC340" s="36"/>
      <c r="AD340" s="36"/>
      <c r="AE340" s="36"/>
      <c r="AR340" s="191" t="s">
        <v>331</v>
      </c>
      <c r="AT340" s="191" t="s">
        <v>234</v>
      </c>
      <c r="AU340" s="191" t="s">
        <v>78</v>
      </c>
      <c r="AY340" s="19" t="s">
        <v>231</v>
      </c>
      <c r="BE340" s="192">
        <f t="shared" si="4"/>
        <v>0</v>
      </c>
      <c r="BF340" s="192">
        <f t="shared" si="5"/>
        <v>0</v>
      </c>
      <c r="BG340" s="192">
        <f t="shared" si="6"/>
        <v>0</v>
      </c>
      <c r="BH340" s="192">
        <f t="shared" si="7"/>
        <v>0</v>
      </c>
      <c r="BI340" s="192">
        <f t="shared" si="8"/>
        <v>0</v>
      </c>
      <c r="BJ340" s="19" t="s">
        <v>76</v>
      </c>
      <c r="BK340" s="192">
        <f t="shared" si="9"/>
        <v>0</v>
      </c>
      <c r="BL340" s="19" t="s">
        <v>331</v>
      </c>
      <c r="BM340" s="191" t="s">
        <v>3694</v>
      </c>
    </row>
    <row r="341" spans="1:65" s="13" customFormat="1" ht="11.25">
      <c r="B341" s="198"/>
      <c r="C341" s="199"/>
      <c r="D341" s="193" t="s">
        <v>248</v>
      </c>
      <c r="E341" s="200" t="s">
        <v>19</v>
      </c>
      <c r="F341" s="201" t="s">
        <v>3695</v>
      </c>
      <c r="G341" s="199"/>
      <c r="H341" s="200" t="s">
        <v>19</v>
      </c>
      <c r="I341" s="202"/>
      <c r="J341" s="199"/>
      <c r="K341" s="199"/>
      <c r="L341" s="203"/>
      <c r="M341" s="204"/>
      <c r="N341" s="205"/>
      <c r="O341" s="205"/>
      <c r="P341" s="205"/>
      <c r="Q341" s="205"/>
      <c r="R341" s="205"/>
      <c r="S341" s="205"/>
      <c r="T341" s="206"/>
      <c r="AT341" s="207" t="s">
        <v>248</v>
      </c>
      <c r="AU341" s="207" t="s">
        <v>78</v>
      </c>
      <c r="AV341" s="13" t="s">
        <v>76</v>
      </c>
      <c r="AW341" s="13" t="s">
        <v>31</v>
      </c>
      <c r="AX341" s="13" t="s">
        <v>69</v>
      </c>
      <c r="AY341" s="207" t="s">
        <v>231</v>
      </c>
    </row>
    <row r="342" spans="1:65" s="14" customFormat="1" ht="11.25">
      <c r="B342" s="208"/>
      <c r="C342" s="209"/>
      <c r="D342" s="193" t="s">
        <v>248</v>
      </c>
      <c r="E342" s="210" t="s">
        <v>19</v>
      </c>
      <c r="F342" s="211" t="s">
        <v>3696</v>
      </c>
      <c r="G342" s="209"/>
      <c r="H342" s="212">
        <v>17.356999999999999</v>
      </c>
      <c r="I342" s="213"/>
      <c r="J342" s="209"/>
      <c r="K342" s="209"/>
      <c r="L342" s="214"/>
      <c r="M342" s="215"/>
      <c r="N342" s="216"/>
      <c r="O342" s="216"/>
      <c r="P342" s="216"/>
      <c r="Q342" s="216"/>
      <c r="R342" s="216"/>
      <c r="S342" s="216"/>
      <c r="T342" s="217"/>
      <c r="AT342" s="218" t="s">
        <v>248</v>
      </c>
      <c r="AU342" s="218" t="s">
        <v>78</v>
      </c>
      <c r="AV342" s="14" t="s">
        <v>78</v>
      </c>
      <c r="AW342" s="14" t="s">
        <v>31</v>
      </c>
      <c r="AX342" s="14" t="s">
        <v>69</v>
      </c>
      <c r="AY342" s="218" t="s">
        <v>231</v>
      </c>
    </row>
    <row r="343" spans="1:65" s="13" customFormat="1" ht="11.25">
      <c r="B343" s="198"/>
      <c r="C343" s="199"/>
      <c r="D343" s="193" t="s">
        <v>248</v>
      </c>
      <c r="E343" s="200" t="s">
        <v>19</v>
      </c>
      <c r="F343" s="201" t="s">
        <v>3697</v>
      </c>
      <c r="G343" s="199"/>
      <c r="H343" s="200" t="s">
        <v>19</v>
      </c>
      <c r="I343" s="202"/>
      <c r="J343" s="199"/>
      <c r="K343" s="199"/>
      <c r="L343" s="203"/>
      <c r="M343" s="204"/>
      <c r="N343" s="205"/>
      <c r="O343" s="205"/>
      <c r="P343" s="205"/>
      <c r="Q343" s="205"/>
      <c r="R343" s="205"/>
      <c r="S343" s="205"/>
      <c r="T343" s="206"/>
      <c r="AT343" s="207" t="s">
        <v>248</v>
      </c>
      <c r="AU343" s="207" t="s">
        <v>78</v>
      </c>
      <c r="AV343" s="13" t="s">
        <v>76</v>
      </c>
      <c r="AW343" s="13" t="s">
        <v>31</v>
      </c>
      <c r="AX343" s="13" t="s">
        <v>69</v>
      </c>
      <c r="AY343" s="207" t="s">
        <v>231</v>
      </c>
    </row>
    <row r="344" spans="1:65" s="14" customFormat="1" ht="11.25">
      <c r="B344" s="208"/>
      <c r="C344" s="209"/>
      <c r="D344" s="193" t="s">
        <v>248</v>
      </c>
      <c r="E344" s="210" t="s">
        <v>19</v>
      </c>
      <c r="F344" s="211" t="s">
        <v>3698</v>
      </c>
      <c r="G344" s="209"/>
      <c r="H344" s="212">
        <v>18.431000000000001</v>
      </c>
      <c r="I344" s="213"/>
      <c r="J344" s="209"/>
      <c r="K344" s="209"/>
      <c r="L344" s="214"/>
      <c r="M344" s="215"/>
      <c r="N344" s="216"/>
      <c r="O344" s="216"/>
      <c r="P344" s="216"/>
      <c r="Q344" s="216"/>
      <c r="R344" s="216"/>
      <c r="S344" s="216"/>
      <c r="T344" s="217"/>
      <c r="AT344" s="218" t="s">
        <v>248</v>
      </c>
      <c r="AU344" s="218" t="s">
        <v>78</v>
      </c>
      <c r="AV344" s="14" t="s">
        <v>78</v>
      </c>
      <c r="AW344" s="14" t="s">
        <v>31</v>
      </c>
      <c r="AX344" s="14" t="s">
        <v>69</v>
      </c>
      <c r="AY344" s="218" t="s">
        <v>231</v>
      </c>
    </row>
    <row r="345" spans="1:65" s="13" customFormat="1" ht="11.25">
      <c r="B345" s="198"/>
      <c r="C345" s="199"/>
      <c r="D345" s="193" t="s">
        <v>248</v>
      </c>
      <c r="E345" s="200" t="s">
        <v>19</v>
      </c>
      <c r="F345" s="201" t="s">
        <v>3699</v>
      </c>
      <c r="G345" s="199"/>
      <c r="H345" s="200" t="s">
        <v>19</v>
      </c>
      <c r="I345" s="202"/>
      <c r="J345" s="199"/>
      <c r="K345" s="199"/>
      <c r="L345" s="203"/>
      <c r="M345" s="204"/>
      <c r="N345" s="205"/>
      <c r="O345" s="205"/>
      <c r="P345" s="205"/>
      <c r="Q345" s="205"/>
      <c r="R345" s="205"/>
      <c r="S345" s="205"/>
      <c r="T345" s="206"/>
      <c r="AT345" s="207" t="s">
        <v>248</v>
      </c>
      <c r="AU345" s="207" t="s">
        <v>78</v>
      </c>
      <c r="AV345" s="13" t="s">
        <v>76</v>
      </c>
      <c r="AW345" s="13" t="s">
        <v>31</v>
      </c>
      <c r="AX345" s="13" t="s">
        <v>69</v>
      </c>
      <c r="AY345" s="207" t="s">
        <v>231</v>
      </c>
    </row>
    <row r="346" spans="1:65" s="14" customFormat="1" ht="11.25">
      <c r="B346" s="208"/>
      <c r="C346" s="209"/>
      <c r="D346" s="193" t="s">
        <v>248</v>
      </c>
      <c r="E346" s="210" t="s">
        <v>19</v>
      </c>
      <c r="F346" s="211" t="s">
        <v>3700</v>
      </c>
      <c r="G346" s="209"/>
      <c r="H346" s="212">
        <v>24.632999999999999</v>
      </c>
      <c r="I346" s="213"/>
      <c r="J346" s="209"/>
      <c r="K346" s="209"/>
      <c r="L346" s="214"/>
      <c r="M346" s="215"/>
      <c r="N346" s="216"/>
      <c r="O346" s="216"/>
      <c r="P346" s="216"/>
      <c r="Q346" s="216"/>
      <c r="R346" s="216"/>
      <c r="S346" s="216"/>
      <c r="T346" s="217"/>
      <c r="AT346" s="218" t="s">
        <v>248</v>
      </c>
      <c r="AU346" s="218" t="s">
        <v>78</v>
      </c>
      <c r="AV346" s="14" t="s">
        <v>78</v>
      </c>
      <c r="AW346" s="14" t="s">
        <v>31</v>
      </c>
      <c r="AX346" s="14" t="s">
        <v>69</v>
      </c>
      <c r="AY346" s="218" t="s">
        <v>231</v>
      </c>
    </row>
    <row r="347" spans="1:65" s="15" customFormat="1" ht="11.25">
      <c r="B347" s="219"/>
      <c r="C347" s="220"/>
      <c r="D347" s="193" t="s">
        <v>248</v>
      </c>
      <c r="E347" s="221" t="s">
        <v>19</v>
      </c>
      <c r="F347" s="222" t="s">
        <v>260</v>
      </c>
      <c r="G347" s="220"/>
      <c r="H347" s="223">
        <v>60.420999999999999</v>
      </c>
      <c r="I347" s="224"/>
      <c r="J347" s="220"/>
      <c r="K347" s="220"/>
      <c r="L347" s="225"/>
      <c r="M347" s="226"/>
      <c r="N347" s="227"/>
      <c r="O347" s="227"/>
      <c r="P347" s="227"/>
      <c r="Q347" s="227"/>
      <c r="R347" s="227"/>
      <c r="S347" s="227"/>
      <c r="T347" s="228"/>
      <c r="AT347" s="229" t="s">
        <v>248</v>
      </c>
      <c r="AU347" s="229" t="s">
        <v>78</v>
      </c>
      <c r="AV347" s="15" t="s">
        <v>238</v>
      </c>
      <c r="AW347" s="15" t="s">
        <v>31</v>
      </c>
      <c r="AX347" s="15" t="s">
        <v>76</v>
      </c>
      <c r="AY347" s="229" t="s">
        <v>231</v>
      </c>
    </row>
    <row r="348" spans="1:65" s="2" customFormat="1" ht="37.9" customHeight="1">
      <c r="A348" s="36"/>
      <c r="B348" s="37"/>
      <c r="C348" s="180" t="s">
        <v>1643</v>
      </c>
      <c r="D348" s="180" t="s">
        <v>234</v>
      </c>
      <c r="E348" s="181" t="s">
        <v>1204</v>
      </c>
      <c r="F348" s="182" t="s">
        <v>1205</v>
      </c>
      <c r="G348" s="183" t="s">
        <v>243</v>
      </c>
      <c r="H348" s="184">
        <v>117.001</v>
      </c>
      <c r="I348" s="185"/>
      <c r="J348" s="186">
        <f>ROUND(I348*H348,2)</f>
        <v>0</v>
      </c>
      <c r="K348" s="182" t="s">
        <v>244</v>
      </c>
      <c r="L348" s="41"/>
      <c r="M348" s="187" t="s">
        <v>19</v>
      </c>
      <c r="N348" s="188" t="s">
        <v>40</v>
      </c>
      <c r="O348" s="66"/>
      <c r="P348" s="189">
        <f>O348*H348</f>
        <v>0</v>
      </c>
      <c r="Q348" s="189">
        <v>0</v>
      </c>
      <c r="R348" s="189">
        <f>Q348*H348</f>
        <v>0</v>
      </c>
      <c r="S348" s="189">
        <v>0</v>
      </c>
      <c r="T348" s="190">
        <f>S348*H348</f>
        <v>0</v>
      </c>
      <c r="U348" s="36"/>
      <c r="V348" s="36"/>
      <c r="W348" s="36"/>
      <c r="X348" s="36"/>
      <c r="Y348" s="36"/>
      <c r="Z348" s="36"/>
      <c r="AA348" s="36"/>
      <c r="AB348" s="36"/>
      <c r="AC348" s="36"/>
      <c r="AD348" s="36"/>
      <c r="AE348" s="36"/>
      <c r="AR348" s="191" t="s">
        <v>331</v>
      </c>
      <c r="AT348" s="191" t="s">
        <v>234</v>
      </c>
      <c r="AU348" s="191" t="s">
        <v>78</v>
      </c>
      <c r="AY348" s="19" t="s">
        <v>231</v>
      </c>
      <c r="BE348" s="192">
        <f>IF(N348="základní",J348,0)</f>
        <v>0</v>
      </c>
      <c r="BF348" s="192">
        <f>IF(N348="snížená",J348,0)</f>
        <v>0</v>
      </c>
      <c r="BG348" s="192">
        <f>IF(N348="zákl. přenesená",J348,0)</f>
        <v>0</v>
      </c>
      <c r="BH348" s="192">
        <f>IF(N348="sníž. přenesená",J348,0)</f>
        <v>0</v>
      </c>
      <c r="BI348" s="192">
        <f>IF(N348="nulová",J348,0)</f>
        <v>0</v>
      </c>
      <c r="BJ348" s="19" t="s">
        <v>76</v>
      </c>
      <c r="BK348" s="192">
        <f>ROUND(I348*H348,2)</f>
        <v>0</v>
      </c>
      <c r="BL348" s="19" t="s">
        <v>331</v>
      </c>
      <c r="BM348" s="191" t="s">
        <v>3701</v>
      </c>
    </row>
    <row r="349" spans="1:65" s="2" customFormat="1" ht="39">
      <c r="A349" s="36"/>
      <c r="B349" s="37"/>
      <c r="C349" s="38"/>
      <c r="D349" s="193" t="s">
        <v>246</v>
      </c>
      <c r="E349" s="38"/>
      <c r="F349" s="194" t="s">
        <v>1207</v>
      </c>
      <c r="G349" s="38"/>
      <c r="H349" s="38"/>
      <c r="I349" s="195"/>
      <c r="J349" s="38"/>
      <c r="K349" s="38"/>
      <c r="L349" s="41"/>
      <c r="M349" s="196"/>
      <c r="N349" s="197"/>
      <c r="O349" s="66"/>
      <c r="P349" s="66"/>
      <c r="Q349" s="66"/>
      <c r="R349" s="66"/>
      <c r="S349" s="66"/>
      <c r="T349" s="67"/>
      <c r="U349" s="36"/>
      <c r="V349" s="36"/>
      <c r="W349" s="36"/>
      <c r="X349" s="36"/>
      <c r="Y349" s="36"/>
      <c r="Z349" s="36"/>
      <c r="AA349" s="36"/>
      <c r="AB349" s="36"/>
      <c r="AC349" s="36"/>
      <c r="AD349" s="36"/>
      <c r="AE349" s="36"/>
      <c r="AT349" s="19" t="s">
        <v>246</v>
      </c>
      <c r="AU349" s="19" t="s">
        <v>78</v>
      </c>
    </row>
    <row r="350" spans="1:65" s="13" customFormat="1" ht="11.25">
      <c r="B350" s="198"/>
      <c r="C350" s="199"/>
      <c r="D350" s="193" t="s">
        <v>248</v>
      </c>
      <c r="E350" s="200" t="s">
        <v>19</v>
      </c>
      <c r="F350" s="201" t="s">
        <v>3577</v>
      </c>
      <c r="G350" s="199"/>
      <c r="H350" s="200" t="s">
        <v>19</v>
      </c>
      <c r="I350" s="202"/>
      <c r="J350" s="199"/>
      <c r="K350" s="199"/>
      <c r="L350" s="203"/>
      <c r="M350" s="204"/>
      <c r="N350" s="205"/>
      <c r="O350" s="205"/>
      <c r="P350" s="205"/>
      <c r="Q350" s="205"/>
      <c r="R350" s="205"/>
      <c r="S350" s="205"/>
      <c r="T350" s="206"/>
      <c r="AT350" s="207" t="s">
        <v>248</v>
      </c>
      <c r="AU350" s="207" t="s">
        <v>78</v>
      </c>
      <c r="AV350" s="13" t="s">
        <v>76</v>
      </c>
      <c r="AW350" s="13" t="s">
        <v>31</v>
      </c>
      <c r="AX350" s="13" t="s">
        <v>69</v>
      </c>
      <c r="AY350" s="207" t="s">
        <v>231</v>
      </c>
    </row>
    <row r="351" spans="1:65" s="14" customFormat="1" ht="11.25">
      <c r="B351" s="208"/>
      <c r="C351" s="209"/>
      <c r="D351" s="193" t="s">
        <v>248</v>
      </c>
      <c r="E351" s="210" t="s">
        <v>19</v>
      </c>
      <c r="F351" s="211" t="s">
        <v>3702</v>
      </c>
      <c r="G351" s="209"/>
      <c r="H351" s="212">
        <v>41.034999999999997</v>
      </c>
      <c r="I351" s="213"/>
      <c r="J351" s="209"/>
      <c r="K351" s="209"/>
      <c r="L351" s="214"/>
      <c r="M351" s="215"/>
      <c r="N351" s="216"/>
      <c r="O351" s="216"/>
      <c r="P351" s="216"/>
      <c r="Q351" s="216"/>
      <c r="R351" s="216"/>
      <c r="S351" s="216"/>
      <c r="T351" s="217"/>
      <c r="AT351" s="218" t="s">
        <v>248</v>
      </c>
      <c r="AU351" s="218" t="s">
        <v>78</v>
      </c>
      <c r="AV351" s="14" t="s">
        <v>78</v>
      </c>
      <c r="AW351" s="14" t="s">
        <v>31</v>
      </c>
      <c r="AX351" s="14" t="s">
        <v>69</v>
      </c>
      <c r="AY351" s="218" t="s">
        <v>231</v>
      </c>
    </row>
    <row r="352" spans="1:65" s="13" customFormat="1" ht="11.25">
      <c r="B352" s="198"/>
      <c r="C352" s="199"/>
      <c r="D352" s="193" t="s">
        <v>248</v>
      </c>
      <c r="E352" s="200" t="s">
        <v>19</v>
      </c>
      <c r="F352" s="201" t="s">
        <v>3586</v>
      </c>
      <c r="G352" s="199"/>
      <c r="H352" s="200" t="s">
        <v>19</v>
      </c>
      <c r="I352" s="202"/>
      <c r="J352" s="199"/>
      <c r="K352" s="199"/>
      <c r="L352" s="203"/>
      <c r="M352" s="204"/>
      <c r="N352" s="205"/>
      <c r="O352" s="205"/>
      <c r="P352" s="205"/>
      <c r="Q352" s="205"/>
      <c r="R352" s="205"/>
      <c r="S352" s="205"/>
      <c r="T352" s="206"/>
      <c r="AT352" s="207" t="s">
        <v>248</v>
      </c>
      <c r="AU352" s="207" t="s">
        <v>78</v>
      </c>
      <c r="AV352" s="13" t="s">
        <v>76</v>
      </c>
      <c r="AW352" s="13" t="s">
        <v>31</v>
      </c>
      <c r="AX352" s="13" t="s">
        <v>69</v>
      </c>
      <c r="AY352" s="207" t="s">
        <v>231</v>
      </c>
    </row>
    <row r="353" spans="1:65" s="14" customFormat="1" ht="11.25">
      <c r="B353" s="208"/>
      <c r="C353" s="209"/>
      <c r="D353" s="193" t="s">
        <v>248</v>
      </c>
      <c r="E353" s="210" t="s">
        <v>19</v>
      </c>
      <c r="F353" s="211" t="s">
        <v>3703</v>
      </c>
      <c r="G353" s="209"/>
      <c r="H353" s="212">
        <v>75.650999999999996</v>
      </c>
      <c r="I353" s="213"/>
      <c r="J353" s="209"/>
      <c r="K353" s="209"/>
      <c r="L353" s="214"/>
      <c r="M353" s="215"/>
      <c r="N353" s="216"/>
      <c r="O353" s="216"/>
      <c r="P353" s="216"/>
      <c r="Q353" s="216"/>
      <c r="R353" s="216"/>
      <c r="S353" s="216"/>
      <c r="T353" s="217"/>
      <c r="AT353" s="218" t="s">
        <v>248</v>
      </c>
      <c r="AU353" s="218" t="s">
        <v>78</v>
      </c>
      <c r="AV353" s="14" t="s">
        <v>78</v>
      </c>
      <c r="AW353" s="14" t="s">
        <v>31</v>
      </c>
      <c r="AX353" s="14" t="s">
        <v>69</v>
      </c>
      <c r="AY353" s="218" t="s">
        <v>231</v>
      </c>
    </row>
    <row r="354" spans="1:65" s="13" customFormat="1" ht="11.25">
      <c r="B354" s="198"/>
      <c r="C354" s="199"/>
      <c r="D354" s="193" t="s">
        <v>248</v>
      </c>
      <c r="E354" s="200" t="s">
        <v>19</v>
      </c>
      <c r="F354" s="201" t="s">
        <v>3704</v>
      </c>
      <c r="G354" s="199"/>
      <c r="H354" s="200" t="s">
        <v>19</v>
      </c>
      <c r="I354" s="202"/>
      <c r="J354" s="199"/>
      <c r="K354" s="199"/>
      <c r="L354" s="203"/>
      <c r="M354" s="204"/>
      <c r="N354" s="205"/>
      <c r="O354" s="205"/>
      <c r="P354" s="205"/>
      <c r="Q354" s="205"/>
      <c r="R354" s="205"/>
      <c r="S354" s="205"/>
      <c r="T354" s="206"/>
      <c r="AT354" s="207" t="s">
        <v>248</v>
      </c>
      <c r="AU354" s="207" t="s">
        <v>78</v>
      </c>
      <c r="AV354" s="13" t="s">
        <v>76</v>
      </c>
      <c r="AW354" s="13" t="s">
        <v>31</v>
      </c>
      <c r="AX354" s="13" t="s">
        <v>69</v>
      </c>
      <c r="AY354" s="207" t="s">
        <v>231</v>
      </c>
    </row>
    <row r="355" spans="1:65" s="14" customFormat="1" ht="11.25">
      <c r="B355" s="208"/>
      <c r="C355" s="209"/>
      <c r="D355" s="193" t="s">
        <v>248</v>
      </c>
      <c r="E355" s="210" t="s">
        <v>19</v>
      </c>
      <c r="F355" s="211" t="s">
        <v>3705</v>
      </c>
      <c r="G355" s="209"/>
      <c r="H355" s="212">
        <v>0.315</v>
      </c>
      <c r="I355" s="213"/>
      <c r="J355" s="209"/>
      <c r="K355" s="209"/>
      <c r="L355" s="214"/>
      <c r="M355" s="215"/>
      <c r="N355" s="216"/>
      <c r="O355" s="216"/>
      <c r="P355" s="216"/>
      <c r="Q355" s="216"/>
      <c r="R355" s="216"/>
      <c r="S355" s="216"/>
      <c r="T355" s="217"/>
      <c r="AT355" s="218" t="s">
        <v>248</v>
      </c>
      <c r="AU355" s="218" t="s">
        <v>78</v>
      </c>
      <c r="AV355" s="14" t="s">
        <v>78</v>
      </c>
      <c r="AW355" s="14" t="s">
        <v>31</v>
      </c>
      <c r="AX355" s="14" t="s">
        <v>69</v>
      </c>
      <c r="AY355" s="218" t="s">
        <v>231</v>
      </c>
    </row>
    <row r="356" spans="1:65" s="15" customFormat="1" ht="11.25">
      <c r="B356" s="219"/>
      <c r="C356" s="220"/>
      <c r="D356" s="193" t="s">
        <v>248</v>
      </c>
      <c r="E356" s="221" t="s">
        <v>19</v>
      </c>
      <c r="F356" s="222" t="s">
        <v>260</v>
      </c>
      <c r="G356" s="220"/>
      <c r="H356" s="223">
        <v>117.00099999999999</v>
      </c>
      <c r="I356" s="224"/>
      <c r="J356" s="220"/>
      <c r="K356" s="220"/>
      <c r="L356" s="225"/>
      <c r="M356" s="226"/>
      <c r="N356" s="227"/>
      <c r="O356" s="227"/>
      <c r="P356" s="227"/>
      <c r="Q356" s="227"/>
      <c r="R356" s="227"/>
      <c r="S356" s="227"/>
      <c r="T356" s="228"/>
      <c r="AT356" s="229" t="s">
        <v>248</v>
      </c>
      <c r="AU356" s="229" t="s">
        <v>78</v>
      </c>
      <c r="AV356" s="15" t="s">
        <v>238</v>
      </c>
      <c r="AW356" s="15" t="s">
        <v>31</v>
      </c>
      <c r="AX356" s="15" t="s">
        <v>76</v>
      </c>
      <c r="AY356" s="229" t="s">
        <v>231</v>
      </c>
    </row>
    <row r="357" spans="1:65" s="2" customFormat="1" ht="16.5" customHeight="1">
      <c r="A357" s="36"/>
      <c r="B357" s="37"/>
      <c r="C357" s="247" t="s">
        <v>1645</v>
      </c>
      <c r="D357" s="247" t="s">
        <v>638</v>
      </c>
      <c r="E357" s="248" t="s">
        <v>1208</v>
      </c>
      <c r="F357" s="249" t="s">
        <v>1209</v>
      </c>
      <c r="G357" s="250" t="s">
        <v>404</v>
      </c>
      <c r="H357" s="251">
        <v>3.5000000000000003E-2</v>
      </c>
      <c r="I357" s="252"/>
      <c r="J357" s="253">
        <f>ROUND(I357*H357,2)</f>
        <v>0</v>
      </c>
      <c r="K357" s="249" t="s">
        <v>244</v>
      </c>
      <c r="L357" s="254"/>
      <c r="M357" s="255" t="s">
        <v>19</v>
      </c>
      <c r="N357" s="256" t="s">
        <v>40</v>
      </c>
      <c r="O357" s="66"/>
      <c r="P357" s="189">
        <f>O357*H357</f>
        <v>0</v>
      </c>
      <c r="Q357" s="189">
        <v>1</v>
      </c>
      <c r="R357" s="189">
        <f>Q357*H357</f>
        <v>3.5000000000000003E-2</v>
      </c>
      <c r="S357" s="189">
        <v>0</v>
      </c>
      <c r="T357" s="190">
        <f>S357*H357</f>
        <v>0</v>
      </c>
      <c r="U357" s="36"/>
      <c r="V357" s="36"/>
      <c r="W357" s="36"/>
      <c r="X357" s="36"/>
      <c r="Y357" s="36"/>
      <c r="Z357" s="36"/>
      <c r="AA357" s="36"/>
      <c r="AB357" s="36"/>
      <c r="AC357" s="36"/>
      <c r="AD357" s="36"/>
      <c r="AE357" s="36"/>
      <c r="AR357" s="191" t="s">
        <v>423</v>
      </c>
      <c r="AT357" s="191" t="s">
        <v>638</v>
      </c>
      <c r="AU357" s="191" t="s">
        <v>78</v>
      </c>
      <c r="AY357" s="19" t="s">
        <v>231</v>
      </c>
      <c r="BE357" s="192">
        <f>IF(N357="základní",J357,0)</f>
        <v>0</v>
      </c>
      <c r="BF357" s="192">
        <f>IF(N357="snížená",J357,0)</f>
        <v>0</v>
      </c>
      <c r="BG357" s="192">
        <f>IF(N357="zákl. přenesená",J357,0)</f>
        <v>0</v>
      </c>
      <c r="BH357" s="192">
        <f>IF(N357="sníž. přenesená",J357,0)</f>
        <v>0</v>
      </c>
      <c r="BI357" s="192">
        <f>IF(N357="nulová",J357,0)</f>
        <v>0</v>
      </c>
      <c r="BJ357" s="19" t="s">
        <v>76</v>
      </c>
      <c r="BK357" s="192">
        <f>ROUND(I357*H357,2)</f>
        <v>0</v>
      </c>
      <c r="BL357" s="19" t="s">
        <v>331</v>
      </c>
      <c r="BM357" s="191" t="s">
        <v>3706</v>
      </c>
    </row>
    <row r="358" spans="1:65" s="14" customFormat="1" ht="11.25">
      <c r="B358" s="208"/>
      <c r="C358" s="209"/>
      <c r="D358" s="193" t="s">
        <v>248</v>
      </c>
      <c r="E358" s="210" t="s">
        <v>19</v>
      </c>
      <c r="F358" s="211" t="s">
        <v>3707</v>
      </c>
      <c r="G358" s="209"/>
      <c r="H358" s="212">
        <v>3.5000000000000003E-2</v>
      </c>
      <c r="I358" s="213"/>
      <c r="J358" s="209"/>
      <c r="K358" s="209"/>
      <c r="L358" s="214"/>
      <c r="M358" s="215"/>
      <c r="N358" s="216"/>
      <c r="O358" s="216"/>
      <c r="P358" s="216"/>
      <c r="Q358" s="216"/>
      <c r="R358" s="216"/>
      <c r="S358" s="216"/>
      <c r="T358" s="217"/>
      <c r="AT358" s="218" t="s">
        <v>248</v>
      </c>
      <c r="AU358" s="218" t="s">
        <v>78</v>
      </c>
      <c r="AV358" s="14" t="s">
        <v>78</v>
      </c>
      <c r="AW358" s="14" t="s">
        <v>31</v>
      </c>
      <c r="AX358" s="14" t="s">
        <v>76</v>
      </c>
      <c r="AY358" s="218" t="s">
        <v>231</v>
      </c>
    </row>
    <row r="359" spans="1:65" s="2" customFormat="1" ht="33" customHeight="1">
      <c r="A359" s="36"/>
      <c r="B359" s="37"/>
      <c r="C359" s="180" t="s">
        <v>1647</v>
      </c>
      <c r="D359" s="180" t="s">
        <v>234</v>
      </c>
      <c r="E359" s="181" t="s">
        <v>1790</v>
      </c>
      <c r="F359" s="182" t="s">
        <v>1791</v>
      </c>
      <c r="G359" s="183" t="s">
        <v>243</v>
      </c>
      <c r="H359" s="184">
        <v>95.942999999999998</v>
      </c>
      <c r="I359" s="185"/>
      <c r="J359" s="186">
        <f>ROUND(I359*H359,2)</f>
        <v>0</v>
      </c>
      <c r="K359" s="182" t="s">
        <v>244</v>
      </c>
      <c r="L359" s="41"/>
      <c r="M359" s="187" t="s">
        <v>19</v>
      </c>
      <c r="N359" s="188" t="s">
        <v>40</v>
      </c>
      <c r="O359" s="66"/>
      <c r="P359" s="189">
        <f>O359*H359</f>
        <v>0</v>
      </c>
      <c r="Q359" s="189">
        <v>0</v>
      </c>
      <c r="R359" s="189">
        <f>Q359*H359</f>
        <v>0</v>
      </c>
      <c r="S359" s="189">
        <v>0</v>
      </c>
      <c r="T359" s="190">
        <f>S359*H359</f>
        <v>0</v>
      </c>
      <c r="U359" s="36"/>
      <c r="V359" s="36"/>
      <c r="W359" s="36"/>
      <c r="X359" s="36"/>
      <c r="Y359" s="36"/>
      <c r="Z359" s="36"/>
      <c r="AA359" s="36"/>
      <c r="AB359" s="36"/>
      <c r="AC359" s="36"/>
      <c r="AD359" s="36"/>
      <c r="AE359" s="36"/>
      <c r="AR359" s="191" t="s">
        <v>331</v>
      </c>
      <c r="AT359" s="191" t="s">
        <v>234</v>
      </c>
      <c r="AU359" s="191" t="s">
        <v>78</v>
      </c>
      <c r="AY359" s="19" t="s">
        <v>231</v>
      </c>
      <c r="BE359" s="192">
        <f>IF(N359="základní",J359,0)</f>
        <v>0</v>
      </c>
      <c r="BF359" s="192">
        <f>IF(N359="snížená",J359,0)</f>
        <v>0</v>
      </c>
      <c r="BG359" s="192">
        <f>IF(N359="zákl. přenesená",J359,0)</f>
        <v>0</v>
      </c>
      <c r="BH359" s="192">
        <f>IF(N359="sníž. přenesená",J359,0)</f>
        <v>0</v>
      </c>
      <c r="BI359" s="192">
        <f>IF(N359="nulová",J359,0)</f>
        <v>0</v>
      </c>
      <c r="BJ359" s="19" t="s">
        <v>76</v>
      </c>
      <c r="BK359" s="192">
        <f>ROUND(I359*H359,2)</f>
        <v>0</v>
      </c>
      <c r="BL359" s="19" t="s">
        <v>331</v>
      </c>
      <c r="BM359" s="191" t="s">
        <v>3708</v>
      </c>
    </row>
    <row r="360" spans="1:65" s="2" customFormat="1" ht="39">
      <c r="A360" s="36"/>
      <c r="B360" s="37"/>
      <c r="C360" s="38"/>
      <c r="D360" s="193" t="s">
        <v>246</v>
      </c>
      <c r="E360" s="38"/>
      <c r="F360" s="194" t="s">
        <v>1207</v>
      </c>
      <c r="G360" s="38"/>
      <c r="H360" s="38"/>
      <c r="I360" s="195"/>
      <c r="J360" s="38"/>
      <c r="K360" s="38"/>
      <c r="L360" s="41"/>
      <c r="M360" s="196"/>
      <c r="N360" s="197"/>
      <c r="O360" s="66"/>
      <c r="P360" s="66"/>
      <c r="Q360" s="66"/>
      <c r="R360" s="66"/>
      <c r="S360" s="66"/>
      <c r="T360" s="67"/>
      <c r="U360" s="36"/>
      <c r="V360" s="36"/>
      <c r="W360" s="36"/>
      <c r="X360" s="36"/>
      <c r="Y360" s="36"/>
      <c r="Z360" s="36"/>
      <c r="AA360" s="36"/>
      <c r="AB360" s="36"/>
      <c r="AC360" s="36"/>
      <c r="AD360" s="36"/>
      <c r="AE360" s="36"/>
      <c r="AT360" s="19" t="s">
        <v>246</v>
      </c>
      <c r="AU360" s="19" t="s">
        <v>78</v>
      </c>
    </row>
    <row r="361" spans="1:65" s="13" customFormat="1" ht="11.25">
      <c r="B361" s="198"/>
      <c r="C361" s="199"/>
      <c r="D361" s="193" t="s">
        <v>248</v>
      </c>
      <c r="E361" s="200" t="s">
        <v>19</v>
      </c>
      <c r="F361" s="201" t="s">
        <v>3504</v>
      </c>
      <c r="G361" s="199"/>
      <c r="H361" s="200" t="s">
        <v>19</v>
      </c>
      <c r="I361" s="202"/>
      <c r="J361" s="199"/>
      <c r="K361" s="199"/>
      <c r="L361" s="203"/>
      <c r="M361" s="204"/>
      <c r="N361" s="205"/>
      <c r="O361" s="205"/>
      <c r="P361" s="205"/>
      <c r="Q361" s="205"/>
      <c r="R361" s="205"/>
      <c r="S361" s="205"/>
      <c r="T361" s="206"/>
      <c r="AT361" s="207" t="s">
        <v>248</v>
      </c>
      <c r="AU361" s="207" t="s">
        <v>78</v>
      </c>
      <c r="AV361" s="13" t="s">
        <v>76</v>
      </c>
      <c r="AW361" s="13" t="s">
        <v>31</v>
      </c>
      <c r="AX361" s="13" t="s">
        <v>69</v>
      </c>
      <c r="AY361" s="207" t="s">
        <v>231</v>
      </c>
    </row>
    <row r="362" spans="1:65" s="14" customFormat="1" ht="11.25">
      <c r="B362" s="208"/>
      <c r="C362" s="209"/>
      <c r="D362" s="193" t="s">
        <v>248</v>
      </c>
      <c r="E362" s="210" t="s">
        <v>19</v>
      </c>
      <c r="F362" s="211" t="s">
        <v>3709</v>
      </c>
      <c r="G362" s="209"/>
      <c r="H362" s="212">
        <v>5.2359999999999998</v>
      </c>
      <c r="I362" s="213"/>
      <c r="J362" s="209"/>
      <c r="K362" s="209"/>
      <c r="L362" s="214"/>
      <c r="M362" s="215"/>
      <c r="N362" s="216"/>
      <c r="O362" s="216"/>
      <c r="P362" s="216"/>
      <c r="Q362" s="216"/>
      <c r="R362" s="216"/>
      <c r="S362" s="216"/>
      <c r="T362" s="217"/>
      <c r="AT362" s="218" t="s">
        <v>248</v>
      </c>
      <c r="AU362" s="218" t="s">
        <v>78</v>
      </c>
      <c r="AV362" s="14" t="s">
        <v>78</v>
      </c>
      <c r="AW362" s="14" t="s">
        <v>31</v>
      </c>
      <c r="AX362" s="14" t="s">
        <v>69</v>
      </c>
      <c r="AY362" s="218" t="s">
        <v>231</v>
      </c>
    </row>
    <row r="363" spans="1:65" s="13" customFormat="1" ht="11.25">
      <c r="B363" s="198"/>
      <c r="C363" s="199"/>
      <c r="D363" s="193" t="s">
        <v>248</v>
      </c>
      <c r="E363" s="200" t="s">
        <v>19</v>
      </c>
      <c r="F363" s="201" t="s">
        <v>3500</v>
      </c>
      <c r="G363" s="199"/>
      <c r="H363" s="200" t="s">
        <v>19</v>
      </c>
      <c r="I363" s="202"/>
      <c r="J363" s="199"/>
      <c r="K363" s="199"/>
      <c r="L363" s="203"/>
      <c r="M363" s="204"/>
      <c r="N363" s="205"/>
      <c r="O363" s="205"/>
      <c r="P363" s="205"/>
      <c r="Q363" s="205"/>
      <c r="R363" s="205"/>
      <c r="S363" s="205"/>
      <c r="T363" s="206"/>
      <c r="AT363" s="207" t="s">
        <v>248</v>
      </c>
      <c r="AU363" s="207" t="s">
        <v>78</v>
      </c>
      <c r="AV363" s="13" t="s">
        <v>76</v>
      </c>
      <c r="AW363" s="13" t="s">
        <v>31</v>
      </c>
      <c r="AX363" s="13" t="s">
        <v>69</v>
      </c>
      <c r="AY363" s="207" t="s">
        <v>231</v>
      </c>
    </row>
    <row r="364" spans="1:65" s="14" customFormat="1" ht="11.25">
      <c r="B364" s="208"/>
      <c r="C364" s="209"/>
      <c r="D364" s="193" t="s">
        <v>248</v>
      </c>
      <c r="E364" s="210" t="s">
        <v>19</v>
      </c>
      <c r="F364" s="211" t="s">
        <v>3710</v>
      </c>
      <c r="G364" s="209"/>
      <c r="H364" s="212">
        <v>89.683000000000007</v>
      </c>
      <c r="I364" s="213"/>
      <c r="J364" s="209"/>
      <c r="K364" s="209"/>
      <c r="L364" s="214"/>
      <c r="M364" s="215"/>
      <c r="N364" s="216"/>
      <c r="O364" s="216"/>
      <c r="P364" s="216"/>
      <c r="Q364" s="216"/>
      <c r="R364" s="216"/>
      <c r="S364" s="216"/>
      <c r="T364" s="217"/>
      <c r="AT364" s="218" t="s">
        <v>248</v>
      </c>
      <c r="AU364" s="218" t="s">
        <v>78</v>
      </c>
      <c r="AV364" s="14" t="s">
        <v>78</v>
      </c>
      <c r="AW364" s="14" t="s">
        <v>31</v>
      </c>
      <c r="AX364" s="14" t="s">
        <v>69</v>
      </c>
      <c r="AY364" s="218" t="s">
        <v>231</v>
      </c>
    </row>
    <row r="365" spans="1:65" s="13" customFormat="1" ht="11.25">
      <c r="B365" s="198"/>
      <c r="C365" s="199"/>
      <c r="D365" s="193" t="s">
        <v>248</v>
      </c>
      <c r="E365" s="200" t="s">
        <v>19</v>
      </c>
      <c r="F365" s="201" t="s">
        <v>3704</v>
      </c>
      <c r="G365" s="199"/>
      <c r="H365" s="200" t="s">
        <v>19</v>
      </c>
      <c r="I365" s="202"/>
      <c r="J365" s="199"/>
      <c r="K365" s="199"/>
      <c r="L365" s="203"/>
      <c r="M365" s="204"/>
      <c r="N365" s="205"/>
      <c r="O365" s="205"/>
      <c r="P365" s="205"/>
      <c r="Q365" s="205"/>
      <c r="R365" s="205"/>
      <c r="S365" s="205"/>
      <c r="T365" s="206"/>
      <c r="AT365" s="207" t="s">
        <v>248</v>
      </c>
      <c r="AU365" s="207" t="s">
        <v>78</v>
      </c>
      <c r="AV365" s="13" t="s">
        <v>76</v>
      </c>
      <c r="AW365" s="13" t="s">
        <v>31</v>
      </c>
      <c r="AX365" s="13" t="s">
        <v>69</v>
      </c>
      <c r="AY365" s="207" t="s">
        <v>231</v>
      </c>
    </row>
    <row r="366" spans="1:65" s="14" customFormat="1" ht="11.25">
      <c r="B366" s="208"/>
      <c r="C366" s="209"/>
      <c r="D366" s="193" t="s">
        <v>248</v>
      </c>
      <c r="E366" s="210" t="s">
        <v>19</v>
      </c>
      <c r="F366" s="211" t="s">
        <v>3711</v>
      </c>
      <c r="G366" s="209"/>
      <c r="H366" s="212">
        <v>1.024</v>
      </c>
      <c r="I366" s="213"/>
      <c r="J366" s="209"/>
      <c r="K366" s="209"/>
      <c r="L366" s="214"/>
      <c r="M366" s="215"/>
      <c r="N366" s="216"/>
      <c r="O366" s="216"/>
      <c r="P366" s="216"/>
      <c r="Q366" s="216"/>
      <c r="R366" s="216"/>
      <c r="S366" s="216"/>
      <c r="T366" s="217"/>
      <c r="AT366" s="218" t="s">
        <v>248</v>
      </c>
      <c r="AU366" s="218" t="s">
        <v>78</v>
      </c>
      <c r="AV366" s="14" t="s">
        <v>78</v>
      </c>
      <c r="AW366" s="14" t="s">
        <v>31</v>
      </c>
      <c r="AX366" s="14" t="s">
        <v>69</v>
      </c>
      <c r="AY366" s="218" t="s">
        <v>231</v>
      </c>
    </row>
    <row r="367" spans="1:65" s="15" customFormat="1" ht="11.25">
      <c r="B367" s="219"/>
      <c r="C367" s="220"/>
      <c r="D367" s="193" t="s">
        <v>248</v>
      </c>
      <c r="E367" s="221" t="s">
        <v>19</v>
      </c>
      <c r="F367" s="222" t="s">
        <v>260</v>
      </c>
      <c r="G367" s="220"/>
      <c r="H367" s="223">
        <v>95.943000000000012</v>
      </c>
      <c r="I367" s="224"/>
      <c r="J367" s="220"/>
      <c r="K367" s="220"/>
      <c r="L367" s="225"/>
      <c r="M367" s="226"/>
      <c r="N367" s="227"/>
      <c r="O367" s="227"/>
      <c r="P367" s="227"/>
      <c r="Q367" s="227"/>
      <c r="R367" s="227"/>
      <c r="S367" s="227"/>
      <c r="T367" s="228"/>
      <c r="AT367" s="229" t="s">
        <v>248</v>
      </c>
      <c r="AU367" s="229" t="s">
        <v>78</v>
      </c>
      <c r="AV367" s="15" t="s">
        <v>238</v>
      </c>
      <c r="AW367" s="15" t="s">
        <v>31</v>
      </c>
      <c r="AX367" s="15" t="s">
        <v>76</v>
      </c>
      <c r="AY367" s="229" t="s">
        <v>231</v>
      </c>
    </row>
    <row r="368" spans="1:65" s="2" customFormat="1" ht="16.5" customHeight="1">
      <c r="A368" s="36"/>
      <c r="B368" s="37"/>
      <c r="C368" s="247" t="s">
        <v>1657</v>
      </c>
      <c r="D368" s="247" t="s">
        <v>638</v>
      </c>
      <c r="E368" s="248" t="s">
        <v>1208</v>
      </c>
      <c r="F368" s="249" t="s">
        <v>1209</v>
      </c>
      <c r="G368" s="250" t="s">
        <v>404</v>
      </c>
      <c r="H368" s="251">
        <v>3.4000000000000002E-2</v>
      </c>
      <c r="I368" s="252"/>
      <c r="J368" s="253">
        <f>ROUND(I368*H368,2)</f>
        <v>0</v>
      </c>
      <c r="K368" s="249" t="s">
        <v>244</v>
      </c>
      <c r="L368" s="254"/>
      <c r="M368" s="255" t="s">
        <v>19</v>
      </c>
      <c r="N368" s="256" t="s">
        <v>40</v>
      </c>
      <c r="O368" s="66"/>
      <c r="P368" s="189">
        <f>O368*H368</f>
        <v>0</v>
      </c>
      <c r="Q368" s="189">
        <v>1</v>
      </c>
      <c r="R368" s="189">
        <f>Q368*H368</f>
        <v>3.4000000000000002E-2</v>
      </c>
      <c r="S368" s="189">
        <v>0</v>
      </c>
      <c r="T368" s="190">
        <f>S368*H368</f>
        <v>0</v>
      </c>
      <c r="U368" s="36"/>
      <c r="V368" s="36"/>
      <c r="W368" s="36"/>
      <c r="X368" s="36"/>
      <c r="Y368" s="36"/>
      <c r="Z368" s="36"/>
      <c r="AA368" s="36"/>
      <c r="AB368" s="36"/>
      <c r="AC368" s="36"/>
      <c r="AD368" s="36"/>
      <c r="AE368" s="36"/>
      <c r="AR368" s="191" t="s">
        <v>423</v>
      </c>
      <c r="AT368" s="191" t="s">
        <v>638</v>
      </c>
      <c r="AU368" s="191" t="s">
        <v>78</v>
      </c>
      <c r="AY368" s="19" t="s">
        <v>231</v>
      </c>
      <c r="BE368" s="192">
        <f>IF(N368="základní",J368,0)</f>
        <v>0</v>
      </c>
      <c r="BF368" s="192">
        <f>IF(N368="snížená",J368,0)</f>
        <v>0</v>
      </c>
      <c r="BG368" s="192">
        <f>IF(N368="zákl. přenesená",J368,0)</f>
        <v>0</v>
      </c>
      <c r="BH368" s="192">
        <f>IF(N368="sníž. přenesená",J368,0)</f>
        <v>0</v>
      </c>
      <c r="BI368" s="192">
        <f>IF(N368="nulová",J368,0)</f>
        <v>0</v>
      </c>
      <c r="BJ368" s="19" t="s">
        <v>76</v>
      </c>
      <c r="BK368" s="192">
        <f>ROUND(I368*H368,2)</f>
        <v>0</v>
      </c>
      <c r="BL368" s="19" t="s">
        <v>331</v>
      </c>
      <c r="BM368" s="191" t="s">
        <v>3712</v>
      </c>
    </row>
    <row r="369" spans="1:65" s="14" customFormat="1" ht="11.25">
      <c r="B369" s="208"/>
      <c r="C369" s="209"/>
      <c r="D369" s="193" t="s">
        <v>248</v>
      </c>
      <c r="E369" s="210" t="s">
        <v>19</v>
      </c>
      <c r="F369" s="211" t="s">
        <v>3713</v>
      </c>
      <c r="G369" s="209"/>
      <c r="H369" s="212">
        <v>3.4000000000000002E-2</v>
      </c>
      <c r="I369" s="213"/>
      <c r="J369" s="209"/>
      <c r="K369" s="209"/>
      <c r="L369" s="214"/>
      <c r="M369" s="215"/>
      <c r="N369" s="216"/>
      <c r="O369" s="216"/>
      <c r="P369" s="216"/>
      <c r="Q369" s="216"/>
      <c r="R369" s="216"/>
      <c r="S369" s="216"/>
      <c r="T369" s="217"/>
      <c r="AT369" s="218" t="s">
        <v>248</v>
      </c>
      <c r="AU369" s="218" t="s">
        <v>78</v>
      </c>
      <c r="AV369" s="14" t="s">
        <v>78</v>
      </c>
      <c r="AW369" s="14" t="s">
        <v>31</v>
      </c>
      <c r="AX369" s="14" t="s">
        <v>76</v>
      </c>
      <c r="AY369" s="218" t="s">
        <v>231</v>
      </c>
    </row>
    <row r="370" spans="1:65" s="2" customFormat="1" ht="37.9" customHeight="1">
      <c r="A370" s="36"/>
      <c r="B370" s="37"/>
      <c r="C370" s="180" t="s">
        <v>1664</v>
      </c>
      <c r="D370" s="180" t="s">
        <v>234</v>
      </c>
      <c r="E370" s="181" t="s">
        <v>3714</v>
      </c>
      <c r="F370" s="182" t="s">
        <v>3715</v>
      </c>
      <c r="G370" s="183" t="s">
        <v>243</v>
      </c>
      <c r="H370" s="184">
        <v>0.315</v>
      </c>
      <c r="I370" s="185"/>
      <c r="J370" s="186">
        <f>ROUND(I370*H370,2)</f>
        <v>0</v>
      </c>
      <c r="K370" s="182" t="s">
        <v>244</v>
      </c>
      <c r="L370" s="41"/>
      <c r="M370" s="187" t="s">
        <v>19</v>
      </c>
      <c r="N370" s="188" t="s">
        <v>40</v>
      </c>
      <c r="O370" s="66"/>
      <c r="P370" s="189">
        <f>O370*H370</f>
        <v>0</v>
      </c>
      <c r="Q370" s="189">
        <v>3.5000000000000001E-3</v>
      </c>
      <c r="R370" s="189">
        <f>Q370*H370</f>
        <v>1.1025E-3</v>
      </c>
      <c r="S370" s="189">
        <v>0</v>
      </c>
      <c r="T370" s="190">
        <f>S370*H370</f>
        <v>0</v>
      </c>
      <c r="U370" s="36"/>
      <c r="V370" s="36"/>
      <c r="W370" s="36"/>
      <c r="X370" s="36"/>
      <c r="Y370" s="36"/>
      <c r="Z370" s="36"/>
      <c r="AA370" s="36"/>
      <c r="AB370" s="36"/>
      <c r="AC370" s="36"/>
      <c r="AD370" s="36"/>
      <c r="AE370" s="36"/>
      <c r="AR370" s="191" t="s">
        <v>331</v>
      </c>
      <c r="AT370" s="191" t="s">
        <v>234</v>
      </c>
      <c r="AU370" s="191" t="s">
        <v>78</v>
      </c>
      <c r="AY370" s="19" t="s">
        <v>231</v>
      </c>
      <c r="BE370" s="192">
        <f>IF(N370="základní",J370,0)</f>
        <v>0</v>
      </c>
      <c r="BF370" s="192">
        <f>IF(N370="snížená",J370,0)</f>
        <v>0</v>
      </c>
      <c r="BG370" s="192">
        <f>IF(N370="zákl. přenesená",J370,0)</f>
        <v>0</v>
      </c>
      <c r="BH370" s="192">
        <f>IF(N370="sníž. přenesená",J370,0)</f>
        <v>0</v>
      </c>
      <c r="BI370" s="192">
        <f>IF(N370="nulová",J370,0)</f>
        <v>0</v>
      </c>
      <c r="BJ370" s="19" t="s">
        <v>76</v>
      </c>
      <c r="BK370" s="192">
        <f>ROUND(I370*H370,2)</f>
        <v>0</v>
      </c>
      <c r="BL370" s="19" t="s">
        <v>331</v>
      </c>
      <c r="BM370" s="191" t="s">
        <v>3716</v>
      </c>
    </row>
    <row r="371" spans="1:65" s="13" customFormat="1" ht="11.25">
      <c r="B371" s="198"/>
      <c r="C371" s="199"/>
      <c r="D371" s="193" t="s">
        <v>248</v>
      </c>
      <c r="E371" s="200" t="s">
        <v>19</v>
      </c>
      <c r="F371" s="201" t="s">
        <v>3717</v>
      </c>
      <c r="G371" s="199"/>
      <c r="H371" s="200" t="s">
        <v>19</v>
      </c>
      <c r="I371" s="202"/>
      <c r="J371" s="199"/>
      <c r="K371" s="199"/>
      <c r="L371" s="203"/>
      <c r="M371" s="204"/>
      <c r="N371" s="205"/>
      <c r="O371" s="205"/>
      <c r="P371" s="205"/>
      <c r="Q371" s="205"/>
      <c r="R371" s="205"/>
      <c r="S371" s="205"/>
      <c r="T371" s="206"/>
      <c r="AT371" s="207" t="s">
        <v>248</v>
      </c>
      <c r="AU371" s="207" t="s">
        <v>78</v>
      </c>
      <c r="AV371" s="13" t="s">
        <v>76</v>
      </c>
      <c r="AW371" s="13" t="s">
        <v>31</v>
      </c>
      <c r="AX371" s="13" t="s">
        <v>69</v>
      </c>
      <c r="AY371" s="207" t="s">
        <v>231</v>
      </c>
    </row>
    <row r="372" spans="1:65" s="13" customFormat="1" ht="11.25">
      <c r="B372" s="198"/>
      <c r="C372" s="199"/>
      <c r="D372" s="193" t="s">
        <v>248</v>
      </c>
      <c r="E372" s="200" t="s">
        <v>19</v>
      </c>
      <c r="F372" s="201" t="s">
        <v>3718</v>
      </c>
      <c r="G372" s="199"/>
      <c r="H372" s="200" t="s">
        <v>19</v>
      </c>
      <c r="I372" s="202"/>
      <c r="J372" s="199"/>
      <c r="K372" s="199"/>
      <c r="L372" s="203"/>
      <c r="M372" s="204"/>
      <c r="N372" s="205"/>
      <c r="O372" s="205"/>
      <c r="P372" s="205"/>
      <c r="Q372" s="205"/>
      <c r="R372" s="205"/>
      <c r="S372" s="205"/>
      <c r="T372" s="206"/>
      <c r="AT372" s="207" t="s">
        <v>248</v>
      </c>
      <c r="AU372" s="207" t="s">
        <v>78</v>
      </c>
      <c r="AV372" s="13" t="s">
        <v>76</v>
      </c>
      <c r="AW372" s="13" t="s">
        <v>31</v>
      </c>
      <c r="AX372" s="13" t="s">
        <v>69</v>
      </c>
      <c r="AY372" s="207" t="s">
        <v>231</v>
      </c>
    </row>
    <row r="373" spans="1:65" s="14" customFormat="1" ht="11.25">
      <c r="B373" s="208"/>
      <c r="C373" s="209"/>
      <c r="D373" s="193" t="s">
        <v>248</v>
      </c>
      <c r="E373" s="210" t="s">
        <v>19</v>
      </c>
      <c r="F373" s="211" t="s">
        <v>3705</v>
      </c>
      <c r="G373" s="209"/>
      <c r="H373" s="212">
        <v>0.315</v>
      </c>
      <c r="I373" s="213"/>
      <c r="J373" s="209"/>
      <c r="K373" s="209"/>
      <c r="L373" s="214"/>
      <c r="M373" s="215"/>
      <c r="N373" s="216"/>
      <c r="O373" s="216"/>
      <c r="P373" s="216"/>
      <c r="Q373" s="216"/>
      <c r="R373" s="216"/>
      <c r="S373" s="216"/>
      <c r="T373" s="217"/>
      <c r="AT373" s="218" t="s">
        <v>248</v>
      </c>
      <c r="AU373" s="218" t="s">
        <v>78</v>
      </c>
      <c r="AV373" s="14" t="s">
        <v>78</v>
      </c>
      <c r="AW373" s="14" t="s">
        <v>31</v>
      </c>
      <c r="AX373" s="14" t="s">
        <v>76</v>
      </c>
      <c r="AY373" s="218" t="s">
        <v>231</v>
      </c>
    </row>
    <row r="374" spans="1:65" s="2" customFormat="1" ht="37.9" customHeight="1">
      <c r="A374" s="36"/>
      <c r="B374" s="37"/>
      <c r="C374" s="180" t="s">
        <v>1669</v>
      </c>
      <c r="D374" s="180" t="s">
        <v>234</v>
      </c>
      <c r="E374" s="181" t="s">
        <v>3719</v>
      </c>
      <c r="F374" s="182" t="s">
        <v>3720</v>
      </c>
      <c r="G374" s="183" t="s">
        <v>243</v>
      </c>
      <c r="H374" s="184">
        <v>1.4950000000000001</v>
      </c>
      <c r="I374" s="185"/>
      <c r="J374" s="186">
        <f>ROUND(I374*H374,2)</f>
        <v>0</v>
      </c>
      <c r="K374" s="182" t="s">
        <v>244</v>
      </c>
      <c r="L374" s="41"/>
      <c r="M374" s="187" t="s">
        <v>19</v>
      </c>
      <c r="N374" s="188" t="s">
        <v>40</v>
      </c>
      <c r="O374" s="66"/>
      <c r="P374" s="189">
        <f>O374*H374</f>
        <v>0</v>
      </c>
      <c r="Q374" s="189">
        <v>3.5000000000000001E-3</v>
      </c>
      <c r="R374" s="189">
        <f>Q374*H374</f>
        <v>5.2325000000000002E-3</v>
      </c>
      <c r="S374" s="189">
        <v>0</v>
      </c>
      <c r="T374" s="190">
        <f>S374*H374</f>
        <v>0</v>
      </c>
      <c r="U374" s="36"/>
      <c r="V374" s="36"/>
      <c r="W374" s="36"/>
      <c r="X374" s="36"/>
      <c r="Y374" s="36"/>
      <c r="Z374" s="36"/>
      <c r="AA374" s="36"/>
      <c r="AB374" s="36"/>
      <c r="AC374" s="36"/>
      <c r="AD374" s="36"/>
      <c r="AE374" s="36"/>
      <c r="AR374" s="191" t="s">
        <v>331</v>
      </c>
      <c r="AT374" s="191" t="s">
        <v>234</v>
      </c>
      <c r="AU374" s="191" t="s">
        <v>78</v>
      </c>
      <c r="AY374" s="19" t="s">
        <v>231</v>
      </c>
      <c r="BE374" s="192">
        <f>IF(N374="základní",J374,0)</f>
        <v>0</v>
      </c>
      <c r="BF374" s="192">
        <f>IF(N374="snížená",J374,0)</f>
        <v>0</v>
      </c>
      <c r="BG374" s="192">
        <f>IF(N374="zákl. přenesená",J374,0)</f>
        <v>0</v>
      </c>
      <c r="BH374" s="192">
        <f>IF(N374="sníž. přenesená",J374,0)</f>
        <v>0</v>
      </c>
      <c r="BI374" s="192">
        <f>IF(N374="nulová",J374,0)</f>
        <v>0</v>
      </c>
      <c r="BJ374" s="19" t="s">
        <v>76</v>
      </c>
      <c r="BK374" s="192">
        <f>ROUND(I374*H374,2)</f>
        <v>0</v>
      </c>
      <c r="BL374" s="19" t="s">
        <v>331</v>
      </c>
      <c r="BM374" s="191" t="s">
        <v>3721</v>
      </c>
    </row>
    <row r="375" spans="1:65" s="13" customFormat="1" ht="11.25">
      <c r="B375" s="198"/>
      <c r="C375" s="199"/>
      <c r="D375" s="193" t="s">
        <v>248</v>
      </c>
      <c r="E375" s="200" t="s">
        <v>19</v>
      </c>
      <c r="F375" s="201" t="s">
        <v>3717</v>
      </c>
      <c r="G375" s="199"/>
      <c r="H375" s="200" t="s">
        <v>19</v>
      </c>
      <c r="I375" s="202"/>
      <c r="J375" s="199"/>
      <c r="K375" s="199"/>
      <c r="L375" s="203"/>
      <c r="M375" s="204"/>
      <c r="N375" s="205"/>
      <c r="O375" s="205"/>
      <c r="P375" s="205"/>
      <c r="Q375" s="205"/>
      <c r="R375" s="205"/>
      <c r="S375" s="205"/>
      <c r="T375" s="206"/>
      <c r="AT375" s="207" t="s">
        <v>248</v>
      </c>
      <c r="AU375" s="207" t="s">
        <v>78</v>
      </c>
      <c r="AV375" s="13" t="s">
        <v>76</v>
      </c>
      <c r="AW375" s="13" t="s">
        <v>31</v>
      </c>
      <c r="AX375" s="13" t="s">
        <v>69</v>
      </c>
      <c r="AY375" s="207" t="s">
        <v>231</v>
      </c>
    </row>
    <row r="376" spans="1:65" s="13" customFormat="1" ht="11.25">
      <c r="B376" s="198"/>
      <c r="C376" s="199"/>
      <c r="D376" s="193" t="s">
        <v>248</v>
      </c>
      <c r="E376" s="200" t="s">
        <v>19</v>
      </c>
      <c r="F376" s="201" t="s">
        <v>3722</v>
      </c>
      <c r="G376" s="199"/>
      <c r="H376" s="200" t="s">
        <v>19</v>
      </c>
      <c r="I376" s="202"/>
      <c r="J376" s="199"/>
      <c r="K376" s="199"/>
      <c r="L376" s="203"/>
      <c r="M376" s="204"/>
      <c r="N376" s="205"/>
      <c r="O376" s="205"/>
      <c r="P376" s="205"/>
      <c r="Q376" s="205"/>
      <c r="R376" s="205"/>
      <c r="S376" s="205"/>
      <c r="T376" s="206"/>
      <c r="AT376" s="207" t="s">
        <v>248</v>
      </c>
      <c r="AU376" s="207" t="s">
        <v>78</v>
      </c>
      <c r="AV376" s="13" t="s">
        <v>76</v>
      </c>
      <c r="AW376" s="13" t="s">
        <v>31</v>
      </c>
      <c r="AX376" s="13" t="s">
        <v>69</v>
      </c>
      <c r="AY376" s="207" t="s">
        <v>231</v>
      </c>
    </row>
    <row r="377" spans="1:65" s="14" customFormat="1" ht="11.25">
      <c r="B377" s="208"/>
      <c r="C377" s="209"/>
      <c r="D377" s="193" t="s">
        <v>248</v>
      </c>
      <c r="E377" s="210" t="s">
        <v>19</v>
      </c>
      <c r="F377" s="211" t="s">
        <v>3723</v>
      </c>
      <c r="G377" s="209"/>
      <c r="H377" s="212">
        <v>1.4950000000000001</v>
      </c>
      <c r="I377" s="213"/>
      <c r="J377" s="209"/>
      <c r="K377" s="209"/>
      <c r="L377" s="214"/>
      <c r="M377" s="215"/>
      <c r="N377" s="216"/>
      <c r="O377" s="216"/>
      <c r="P377" s="216"/>
      <c r="Q377" s="216"/>
      <c r="R377" s="216"/>
      <c r="S377" s="216"/>
      <c r="T377" s="217"/>
      <c r="AT377" s="218" t="s">
        <v>248</v>
      </c>
      <c r="AU377" s="218" t="s">
        <v>78</v>
      </c>
      <c r="AV377" s="14" t="s">
        <v>78</v>
      </c>
      <c r="AW377" s="14" t="s">
        <v>31</v>
      </c>
      <c r="AX377" s="14" t="s">
        <v>76</v>
      </c>
      <c r="AY377" s="218" t="s">
        <v>231</v>
      </c>
    </row>
    <row r="378" spans="1:65" s="2" customFormat="1" ht="24.2" customHeight="1">
      <c r="A378" s="36"/>
      <c r="B378" s="37"/>
      <c r="C378" s="180" t="s">
        <v>1677</v>
      </c>
      <c r="D378" s="180" t="s">
        <v>234</v>
      </c>
      <c r="E378" s="181" t="s">
        <v>1212</v>
      </c>
      <c r="F378" s="182" t="s">
        <v>1213</v>
      </c>
      <c r="G378" s="183" t="s">
        <v>243</v>
      </c>
      <c r="H378" s="184">
        <v>117.001</v>
      </c>
      <c r="I378" s="185"/>
      <c r="J378" s="186">
        <f>ROUND(I378*H378,2)</f>
        <v>0</v>
      </c>
      <c r="K378" s="182" t="s">
        <v>244</v>
      </c>
      <c r="L378" s="41"/>
      <c r="M378" s="187" t="s">
        <v>19</v>
      </c>
      <c r="N378" s="188" t="s">
        <v>40</v>
      </c>
      <c r="O378" s="66"/>
      <c r="P378" s="189">
        <f>O378*H378</f>
        <v>0</v>
      </c>
      <c r="Q378" s="189">
        <v>4.0000000000000002E-4</v>
      </c>
      <c r="R378" s="189">
        <f>Q378*H378</f>
        <v>4.6800400000000006E-2</v>
      </c>
      <c r="S378" s="189">
        <v>0</v>
      </c>
      <c r="T378" s="190">
        <f>S378*H378</f>
        <v>0</v>
      </c>
      <c r="U378" s="36"/>
      <c r="V378" s="36"/>
      <c r="W378" s="36"/>
      <c r="X378" s="36"/>
      <c r="Y378" s="36"/>
      <c r="Z378" s="36"/>
      <c r="AA378" s="36"/>
      <c r="AB378" s="36"/>
      <c r="AC378" s="36"/>
      <c r="AD378" s="36"/>
      <c r="AE378" s="36"/>
      <c r="AR378" s="191" t="s">
        <v>331</v>
      </c>
      <c r="AT378" s="191" t="s">
        <v>234</v>
      </c>
      <c r="AU378" s="191" t="s">
        <v>78</v>
      </c>
      <c r="AY378" s="19" t="s">
        <v>231</v>
      </c>
      <c r="BE378" s="192">
        <f>IF(N378="základní",J378,0)</f>
        <v>0</v>
      </c>
      <c r="BF378" s="192">
        <f>IF(N378="snížená",J378,0)</f>
        <v>0</v>
      </c>
      <c r="BG378" s="192">
        <f>IF(N378="zákl. přenesená",J378,0)</f>
        <v>0</v>
      </c>
      <c r="BH378" s="192">
        <f>IF(N378="sníž. přenesená",J378,0)</f>
        <v>0</v>
      </c>
      <c r="BI378" s="192">
        <f>IF(N378="nulová",J378,0)</f>
        <v>0</v>
      </c>
      <c r="BJ378" s="19" t="s">
        <v>76</v>
      </c>
      <c r="BK378" s="192">
        <f>ROUND(I378*H378,2)</f>
        <v>0</v>
      </c>
      <c r="BL378" s="19" t="s">
        <v>331</v>
      </c>
      <c r="BM378" s="191" t="s">
        <v>3724</v>
      </c>
    </row>
    <row r="379" spans="1:65" s="2" customFormat="1" ht="39">
      <c r="A379" s="36"/>
      <c r="B379" s="37"/>
      <c r="C379" s="38"/>
      <c r="D379" s="193" t="s">
        <v>246</v>
      </c>
      <c r="E379" s="38"/>
      <c r="F379" s="194" t="s">
        <v>1215</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246</v>
      </c>
      <c r="AU379" s="19" t="s">
        <v>78</v>
      </c>
    </row>
    <row r="380" spans="1:65" s="13" customFormat="1" ht="11.25">
      <c r="B380" s="198"/>
      <c r="C380" s="199"/>
      <c r="D380" s="193" t="s">
        <v>248</v>
      </c>
      <c r="E380" s="200" t="s">
        <v>19</v>
      </c>
      <c r="F380" s="201" t="s">
        <v>3725</v>
      </c>
      <c r="G380" s="199"/>
      <c r="H380" s="200" t="s">
        <v>19</v>
      </c>
      <c r="I380" s="202"/>
      <c r="J380" s="199"/>
      <c r="K380" s="199"/>
      <c r="L380" s="203"/>
      <c r="M380" s="204"/>
      <c r="N380" s="205"/>
      <c r="O380" s="205"/>
      <c r="P380" s="205"/>
      <c r="Q380" s="205"/>
      <c r="R380" s="205"/>
      <c r="S380" s="205"/>
      <c r="T380" s="206"/>
      <c r="AT380" s="207" t="s">
        <v>248</v>
      </c>
      <c r="AU380" s="207" t="s">
        <v>78</v>
      </c>
      <c r="AV380" s="13" t="s">
        <v>76</v>
      </c>
      <c r="AW380" s="13" t="s">
        <v>31</v>
      </c>
      <c r="AX380" s="13" t="s">
        <v>69</v>
      </c>
      <c r="AY380" s="207" t="s">
        <v>231</v>
      </c>
    </row>
    <row r="381" spans="1:65" s="13" customFormat="1" ht="11.25">
      <c r="B381" s="198"/>
      <c r="C381" s="199"/>
      <c r="D381" s="193" t="s">
        <v>248</v>
      </c>
      <c r="E381" s="200" t="s">
        <v>19</v>
      </c>
      <c r="F381" s="201" t="s">
        <v>3577</v>
      </c>
      <c r="G381" s="199"/>
      <c r="H381" s="200" t="s">
        <v>19</v>
      </c>
      <c r="I381" s="202"/>
      <c r="J381" s="199"/>
      <c r="K381" s="199"/>
      <c r="L381" s="203"/>
      <c r="M381" s="204"/>
      <c r="N381" s="205"/>
      <c r="O381" s="205"/>
      <c r="P381" s="205"/>
      <c r="Q381" s="205"/>
      <c r="R381" s="205"/>
      <c r="S381" s="205"/>
      <c r="T381" s="206"/>
      <c r="AT381" s="207" t="s">
        <v>248</v>
      </c>
      <c r="AU381" s="207" t="s">
        <v>78</v>
      </c>
      <c r="AV381" s="13" t="s">
        <v>76</v>
      </c>
      <c r="AW381" s="13" t="s">
        <v>31</v>
      </c>
      <c r="AX381" s="13" t="s">
        <v>69</v>
      </c>
      <c r="AY381" s="207" t="s">
        <v>231</v>
      </c>
    </row>
    <row r="382" spans="1:65" s="14" customFormat="1" ht="11.25">
      <c r="B382" s="208"/>
      <c r="C382" s="209"/>
      <c r="D382" s="193" t="s">
        <v>248</v>
      </c>
      <c r="E382" s="210" t="s">
        <v>19</v>
      </c>
      <c r="F382" s="211" t="s">
        <v>3702</v>
      </c>
      <c r="G382" s="209"/>
      <c r="H382" s="212">
        <v>41.034999999999997</v>
      </c>
      <c r="I382" s="213"/>
      <c r="J382" s="209"/>
      <c r="K382" s="209"/>
      <c r="L382" s="214"/>
      <c r="M382" s="215"/>
      <c r="N382" s="216"/>
      <c r="O382" s="216"/>
      <c r="P382" s="216"/>
      <c r="Q382" s="216"/>
      <c r="R382" s="216"/>
      <c r="S382" s="216"/>
      <c r="T382" s="217"/>
      <c r="AT382" s="218" t="s">
        <v>248</v>
      </c>
      <c r="AU382" s="218" t="s">
        <v>78</v>
      </c>
      <c r="AV382" s="14" t="s">
        <v>78</v>
      </c>
      <c r="AW382" s="14" t="s">
        <v>31</v>
      </c>
      <c r="AX382" s="14" t="s">
        <v>69</v>
      </c>
      <c r="AY382" s="218" t="s">
        <v>231</v>
      </c>
    </row>
    <row r="383" spans="1:65" s="13" customFormat="1" ht="11.25">
      <c r="B383" s="198"/>
      <c r="C383" s="199"/>
      <c r="D383" s="193" t="s">
        <v>248</v>
      </c>
      <c r="E383" s="200" t="s">
        <v>19</v>
      </c>
      <c r="F383" s="201" t="s">
        <v>3704</v>
      </c>
      <c r="G383" s="199"/>
      <c r="H383" s="200" t="s">
        <v>19</v>
      </c>
      <c r="I383" s="202"/>
      <c r="J383" s="199"/>
      <c r="K383" s="199"/>
      <c r="L383" s="203"/>
      <c r="M383" s="204"/>
      <c r="N383" s="205"/>
      <c r="O383" s="205"/>
      <c r="P383" s="205"/>
      <c r="Q383" s="205"/>
      <c r="R383" s="205"/>
      <c r="S383" s="205"/>
      <c r="T383" s="206"/>
      <c r="AT383" s="207" t="s">
        <v>248</v>
      </c>
      <c r="AU383" s="207" t="s">
        <v>78</v>
      </c>
      <c r="AV383" s="13" t="s">
        <v>76</v>
      </c>
      <c r="AW383" s="13" t="s">
        <v>31</v>
      </c>
      <c r="AX383" s="13" t="s">
        <v>69</v>
      </c>
      <c r="AY383" s="207" t="s">
        <v>231</v>
      </c>
    </row>
    <row r="384" spans="1:65" s="14" customFormat="1" ht="11.25">
      <c r="B384" s="208"/>
      <c r="C384" s="209"/>
      <c r="D384" s="193" t="s">
        <v>248</v>
      </c>
      <c r="E384" s="210" t="s">
        <v>19</v>
      </c>
      <c r="F384" s="211" t="s">
        <v>3705</v>
      </c>
      <c r="G384" s="209"/>
      <c r="H384" s="212">
        <v>0.315</v>
      </c>
      <c r="I384" s="213"/>
      <c r="J384" s="209"/>
      <c r="K384" s="209"/>
      <c r="L384" s="214"/>
      <c r="M384" s="215"/>
      <c r="N384" s="216"/>
      <c r="O384" s="216"/>
      <c r="P384" s="216"/>
      <c r="Q384" s="216"/>
      <c r="R384" s="216"/>
      <c r="S384" s="216"/>
      <c r="T384" s="217"/>
      <c r="AT384" s="218" t="s">
        <v>248</v>
      </c>
      <c r="AU384" s="218" t="s">
        <v>78</v>
      </c>
      <c r="AV384" s="14" t="s">
        <v>78</v>
      </c>
      <c r="AW384" s="14" t="s">
        <v>31</v>
      </c>
      <c r="AX384" s="14" t="s">
        <v>69</v>
      </c>
      <c r="AY384" s="218" t="s">
        <v>231</v>
      </c>
    </row>
    <row r="385" spans="1:65" s="16" customFormat="1" ht="11.25">
      <c r="B385" s="233"/>
      <c r="C385" s="234"/>
      <c r="D385" s="193" t="s">
        <v>248</v>
      </c>
      <c r="E385" s="235" t="s">
        <v>19</v>
      </c>
      <c r="F385" s="236" t="s">
        <v>546</v>
      </c>
      <c r="G385" s="234"/>
      <c r="H385" s="237">
        <v>41.349999999999994</v>
      </c>
      <c r="I385" s="238"/>
      <c r="J385" s="234"/>
      <c r="K385" s="234"/>
      <c r="L385" s="239"/>
      <c r="M385" s="240"/>
      <c r="N385" s="241"/>
      <c r="O385" s="241"/>
      <c r="P385" s="241"/>
      <c r="Q385" s="241"/>
      <c r="R385" s="241"/>
      <c r="S385" s="241"/>
      <c r="T385" s="242"/>
      <c r="AT385" s="243" t="s">
        <v>248</v>
      </c>
      <c r="AU385" s="243" t="s">
        <v>78</v>
      </c>
      <c r="AV385" s="16" t="s">
        <v>119</v>
      </c>
      <c r="AW385" s="16" t="s">
        <v>31</v>
      </c>
      <c r="AX385" s="16" t="s">
        <v>69</v>
      </c>
      <c r="AY385" s="243" t="s">
        <v>231</v>
      </c>
    </row>
    <row r="386" spans="1:65" s="13" customFormat="1" ht="11.25">
      <c r="B386" s="198"/>
      <c r="C386" s="199"/>
      <c r="D386" s="193" t="s">
        <v>248</v>
      </c>
      <c r="E386" s="200" t="s">
        <v>19</v>
      </c>
      <c r="F386" s="201" t="s">
        <v>3726</v>
      </c>
      <c r="G386" s="199"/>
      <c r="H386" s="200" t="s">
        <v>19</v>
      </c>
      <c r="I386" s="202"/>
      <c r="J386" s="199"/>
      <c r="K386" s="199"/>
      <c r="L386" s="203"/>
      <c r="M386" s="204"/>
      <c r="N386" s="205"/>
      <c r="O386" s="205"/>
      <c r="P386" s="205"/>
      <c r="Q386" s="205"/>
      <c r="R386" s="205"/>
      <c r="S386" s="205"/>
      <c r="T386" s="206"/>
      <c r="AT386" s="207" t="s">
        <v>248</v>
      </c>
      <c r="AU386" s="207" t="s">
        <v>78</v>
      </c>
      <c r="AV386" s="13" t="s">
        <v>76</v>
      </c>
      <c r="AW386" s="13" t="s">
        <v>31</v>
      </c>
      <c r="AX386" s="13" t="s">
        <v>69</v>
      </c>
      <c r="AY386" s="207" t="s">
        <v>231</v>
      </c>
    </row>
    <row r="387" spans="1:65" s="13" customFormat="1" ht="11.25">
      <c r="B387" s="198"/>
      <c r="C387" s="199"/>
      <c r="D387" s="193" t="s">
        <v>248</v>
      </c>
      <c r="E387" s="200" t="s">
        <v>19</v>
      </c>
      <c r="F387" s="201" t="s">
        <v>3586</v>
      </c>
      <c r="G387" s="199"/>
      <c r="H387" s="200" t="s">
        <v>19</v>
      </c>
      <c r="I387" s="202"/>
      <c r="J387" s="199"/>
      <c r="K387" s="199"/>
      <c r="L387" s="203"/>
      <c r="M387" s="204"/>
      <c r="N387" s="205"/>
      <c r="O387" s="205"/>
      <c r="P387" s="205"/>
      <c r="Q387" s="205"/>
      <c r="R387" s="205"/>
      <c r="S387" s="205"/>
      <c r="T387" s="206"/>
      <c r="AT387" s="207" t="s">
        <v>248</v>
      </c>
      <c r="AU387" s="207" t="s">
        <v>78</v>
      </c>
      <c r="AV387" s="13" t="s">
        <v>76</v>
      </c>
      <c r="AW387" s="13" t="s">
        <v>31</v>
      </c>
      <c r="AX387" s="13" t="s">
        <v>69</v>
      </c>
      <c r="AY387" s="207" t="s">
        <v>231</v>
      </c>
    </row>
    <row r="388" spans="1:65" s="14" customFormat="1" ht="11.25">
      <c r="B388" s="208"/>
      <c r="C388" s="209"/>
      <c r="D388" s="193" t="s">
        <v>248</v>
      </c>
      <c r="E388" s="210" t="s">
        <v>19</v>
      </c>
      <c r="F388" s="211" t="s">
        <v>3703</v>
      </c>
      <c r="G388" s="209"/>
      <c r="H388" s="212">
        <v>75.650999999999996</v>
      </c>
      <c r="I388" s="213"/>
      <c r="J388" s="209"/>
      <c r="K388" s="209"/>
      <c r="L388" s="214"/>
      <c r="M388" s="215"/>
      <c r="N388" s="216"/>
      <c r="O388" s="216"/>
      <c r="P388" s="216"/>
      <c r="Q388" s="216"/>
      <c r="R388" s="216"/>
      <c r="S388" s="216"/>
      <c r="T388" s="217"/>
      <c r="AT388" s="218" t="s">
        <v>248</v>
      </c>
      <c r="AU388" s="218" t="s">
        <v>78</v>
      </c>
      <c r="AV388" s="14" t="s">
        <v>78</v>
      </c>
      <c r="AW388" s="14" t="s">
        <v>31</v>
      </c>
      <c r="AX388" s="14" t="s">
        <v>69</v>
      </c>
      <c r="AY388" s="218" t="s">
        <v>231</v>
      </c>
    </row>
    <row r="389" spans="1:65" s="16" customFormat="1" ht="11.25">
      <c r="B389" s="233"/>
      <c r="C389" s="234"/>
      <c r="D389" s="193" t="s">
        <v>248</v>
      </c>
      <c r="E389" s="235" t="s">
        <v>19</v>
      </c>
      <c r="F389" s="236" t="s">
        <v>546</v>
      </c>
      <c r="G389" s="234"/>
      <c r="H389" s="237">
        <v>75.650999999999996</v>
      </c>
      <c r="I389" s="238"/>
      <c r="J389" s="234"/>
      <c r="K389" s="234"/>
      <c r="L389" s="239"/>
      <c r="M389" s="240"/>
      <c r="N389" s="241"/>
      <c r="O389" s="241"/>
      <c r="P389" s="241"/>
      <c r="Q389" s="241"/>
      <c r="R389" s="241"/>
      <c r="S389" s="241"/>
      <c r="T389" s="242"/>
      <c r="AT389" s="243" t="s">
        <v>248</v>
      </c>
      <c r="AU389" s="243" t="s">
        <v>78</v>
      </c>
      <c r="AV389" s="16" t="s">
        <v>119</v>
      </c>
      <c r="AW389" s="16" t="s">
        <v>31</v>
      </c>
      <c r="AX389" s="16" t="s">
        <v>69</v>
      </c>
      <c r="AY389" s="243" t="s">
        <v>231</v>
      </c>
    </row>
    <row r="390" spans="1:65" s="15" customFormat="1" ht="11.25">
      <c r="B390" s="219"/>
      <c r="C390" s="220"/>
      <c r="D390" s="193" t="s">
        <v>248</v>
      </c>
      <c r="E390" s="221" t="s">
        <v>19</v>
      </c>
      <c r="F390" s="222" t="s">
        <v>260</v>
      </c>
      <c r="G390" s="220"/>
      <c r="H390" s="223">
        <v>117.00099999999999</v>
      </c>
      <c r="I390" s="224"/>
      <c r="J390" s="220"/>
      <c r="K390" s="220"/>
      <c r="L390" s="225"/>
      <c r="M390" s="226"/>
      <c r="N390" s="227"/>
      <c r="O390" s="227"/>
      <c r="P390" s="227"/>
      <c r="Q390" s="227"/>
      <c r="R390" s="227"/>
      <c r="S390" s="227"/>
      <c r="T390" s="228"/>
      <c r="AT390" s="229" t="s">
        <v>248</v>
      </c>
      <c r="AU390" s="229" t="s">
        <v>78</v>
      </c>
      <c r="AV390" s="15" t="s">
        <v>238</v>
      </c>
      <c r="AW390" s="15" t="s">
        <v>31</v>
      </c>
      <c r="AX390" s="15" t="s">
        <v>76</v>
      </c>
      <c r="AY390" s="229" t="s">
        <v>231</v>
      </c>
    </row>
    <row r="391" spans="1:65" s="2" customFormat="1" ht="55.5" customHeight="1">
      <c r="A391" s="36"/>
      <c r="B391" s="37"/>
      <c r="C391" s="247" t="s">
        <v>1683</v>
      </c>
      <c r="D391" s="247" t="s">
        <v>638</v>
      </c>
      <c r="E391" s="248" t="s">
        <v>1801</v>
      </c>
      <c r="F391" s="249" t="s">
        <v>1802</v>
      </c>
      <c r="G391" s="250" t="s">
        <v>243</v>
      </c>
      <c r="H391" s="251">
        <v>0.36199999999999999</v>
      </c>
      <c r="I391" s="252"/>
      <c r="J391" s="253">
        <f>ROUND(I391*H391,2)</f>
        <v>0</v>
      </c>
      <c r="K391" s="249" t="s">
        <v>244</v>
      </c>
      <c r="L391" s="254"/>
      <c r="M391" s="255" t="s">
        <v>19</v>
      </c>
      <c r="N391" s="256" t="s">
        <v>40</v>
      </c>
      <c r="O391" s="66"/>
      <c r="P391" s="189">
        <f>O391*H391</f>
        <v>0</v>
      </c>
      <c r="Q391" s="189">
        <v>4.7000000000000002E-3</v>
      </c>
      <c r="R391" s="189">
        <f>Q391*H391</f>
        <v>1.7014E-3</v>
      </c>
      <c r="S391" s="189">
        <v>0</v>
      </c>
      <c r="T391" s="190">
        <f>S391*H391</f>
        <v>0</v>
      </c>
      <c r="U391" s="36"/>
      <c r="V391" s="36"/>
      <c r="W391" s="36"/>
      <c r="X391" s="36"/>
      <c r="Y391" s="36"/>
      <c r="Z391" s="36"/>
      <c r="AA391" s="36"/>
      <c r="AB391" s="36"/>
      <c r="AC391" s="36"/>
      <c r="AD391" s="36"/>
      <c r="AE391" s="36"/>
      <c r="AR391" s="191" t="s">
        <v>423</v>
      </c>
      <c r="AT391" s="191" t="s">
        <v>638</v>
      </c>
      <c r="AU391" s="191" t="s">
        <v>78</v>
      </c>
      <c r="AY391" s="19" t="s">
        <v>231</v>
      </c>
      <c r="BE391" s="192">
        <f>IF(N391="základní",J391,0)</f>
        <v>0</v>
      </c>
      <c r="BF391" s="192">
        <f>IF(N391="snížená",J391,0)</f>
        <v>0</v>
      </c>
      <c r="BG391" s="192">
        <f>IF(N391="zákl. přenesená",J391,0)</f>
        <v>0</v>
      </c>
      <c r="BH391" s="192">
        <f>IF(N391="sníž. přenesená",J391,0)</f>
        <v>0</v>
      </c>
      <c r="BI391" s="192">
        <f>IF(N391="nulová",J391,0)</f>
        <v>0</v>
      </c>
      <c r="BJ391" s="19" t="s">
        <v>76</v>
      </c>
      <c r="BK391" s="192">
        <f>ROUND(I391*H391,2)</f>
        <v>0</v>
      </c>
      <c r="BL391" s="19" t="s">
        <v>331</v>
      </c>
      <c r="BM391" s="191" t="s">
        <v>3727</v>
      </c>
    </row>
    <row r="392" spans="1:65" s="13" customFormat="1" ht="11.25">
      <c r="B392" s="198"/>
      <c r="C392" s="199"/>
      <c r="D392" s="193" t="s">
        <v>248</v>
      </c>
      <c r="E392" s="200" t="s">
        <v>19</v>
      </c>
      <c r="F392" s="201" t="s">
        <v>3577</v>
      </c>
      <c r="G392" s="199"/>
      <c r="H392" s="200" t="s">
        <v>19</v>
      </c>
      <c r="I392" s="202"/>
      <c r="J392" s="199"/>
      <c r="K392" s="199"/>
      <c r="L392" s="203"/>
      <c r="M392" s="204"/>
      <c r="N392" s="205"/>
      <c r="O392" s="205"/>
      <c r="P392" s="205"/>
      <c r="Q392" s="205"/>
      <c r="R392" s="205"/>
      <c r="S392" s="205"/>
      <c r="T392" s="206"/>
      <c r="AT392" s="207" t="s">
        <v>248</v>
      </c>
      <c r="AU392" s="207" t="s">
        <v>78</v>
      </c>
      <c r="AV392" s="13" t="s">
        <v>76</v>
      </c>
      <c r="AW392" s="13" t="s">
        <v>31</v>
      </c>
      <c r="AX392" s="13" t="s">
        <v>69</v>
      </c>
      <c r="AY392" s="207" t="s">
        <v>231</v>
      </c>
    </row>
    <row r="393" spans="1:65" s="14" customFormat="1" ht="11.25">
      <c r="B393" s="208"/>
      <c r="C393" s="209"/>
      <c r="D393" s="193" t="s">
        <v>248</v>
      </c>
      <c r="E393" s="210" t="s">
        <v>19</v>
      </c>
      <c r="F393" s="211" t="s">
        <v>3728</v>
      </c>
      <c r="G393" s="209"/>
      <c r="H393" s="212">
        <v>47.191000000000003</v>
      </c>
      <c r="I393" s="213"/>
      <c r="J393" s="209"/>
      <c r="K393" s="209"/>
      <c r="L393" s="214"/>
      <c r="M393" s="215"/>
      <c r="N393" s="216"/>
      <c r="O393" s="216"/>
      <c r="P393" s="216"/>
      <c r="Q393" s="216"/>
      <c r="R393" s="216"/>
      <c r="S393" s="216"/>
      <c r="T393" s="217"/>
      <c r="AT393" s="218" t="s">
        <v>248</v>
      </c>
      <c r="AU393" s="218" t="s">
        <v>78</v>
      </c>
      <c r="AV393" s="14" t="s">
        <v>78</v>
      </c>
      <c r="AW393" s="14" t="s">
        <v>31</v>
      </c>
      <c r="AX393" s="14" t="s">
        <v>69</v>
      </c>
      <c r="AY393" s="218" t="s">
        <v>231</v>
      </c>
    </row>
    <row r="394" spans="1:65" s="13" customFormat="1" ht="11.25">
      <c r="B394" s="198"/>
      <c r="C394" s="199"/>
      <c r="D394" s="193" t="s">
        <v>248</v>
      </c>
      <c r="E394" s="200" t="s">
        <v>19</v>
      </c>
      <c r="F394" s="201" t="s">
        <v>3704</v>
      </c>
      <c r="G394" s="199"/>
      <c r="H394" s="200" t="s">
        <v>19</v>
      </c>
      <c r="I394" s="202"/>
      <c r="J394" s="199"/>
      <c r="K394" s="199"/>
      <c r="L394" s="203"/>
      <c r="M394" s="204"/>
      <c r="N394" s="205"/>
      <c r="O394" s="205"/>
      <c r="P394" s="205"/>
      <c r="Q394" s="205"/>
      <c r="R394" s="205"/>
      <c r="S394" s="205"/>
      <c r="T394" s="206"/>
      <c r="AT394" s="207" t="s">
        <v>248</v>
      </c>
      <c r="AU394" s="207" t="s">
        <v>78</v>
      </c>
      <c r="AV394" s="13" t="s">
        <v>76</v>
      </c>
      <c r="AW394" s="13" t="s">
        <v>31</v>
      </c>
      <c r="AX394" s="13" t="s">
        <v>69</v>
      </c>
      <c r="AY394" s="207" t="s">
        <v>231</v>
      </c>
    </row>
    <row r="395" spans="1:65" s="14" customFormat="1" ht="11.25">
      <c r="B395" s="208"/>
      <c r="C395" s="209"/>
      <c r="D395" s="193" t="s">
        <v>248</v>
      </c>
      <c r="E395" s="210" t="s">
        <v>19</v>
      </c>
      <c r="F395" s="211" t="s">
        <v>3729</v>
      </c>
      <c r="G395" s="209"/>
      <c r="H395" s="212">
        <v>0.36199999999999999</v>
      </c>
      <c r="I395" s="213"/>
      <c r="J395" s="209"/>
      <c r="K395" s="209"/>
      <c r="L395" s="214"/>
      <c r="M395" s="215"/>
      <c r="N395" s="216"/>
      <c r="O395" s="216"/>
      <c r="P395" s="216"/>
      <c r="Q395" s="216"/>
      <c r="R395" s="216"/>
      <c r="S395" s="216"/>
      <c r="T395" s="217"/>
      <c r="AT395" s="218" t="s">
        <v>248</v>
      </c>
      <c r="AU395" s="218" t="s">
        <v>78</v>
      </c>
      <c r="AV395" s="14" t="s">
        <v>78</v>
      </c>
      <c r="AW395" s="14" t="s">
        <v>31</v>
      </c>
      <c r="AX395" s="14" t="s">
        <v>76</v>
      </c>
      <c r="AY395" s="218" t="s">
        <v>231</v>
      </c>
    </row>
    <row r="396" spans="1:65" s="2" customFormat="1" ht="49.15" customHeight="1">
      <c r="A396" s="36"/>
      <c r="B396" s="37"/>
      <c r="C396" s="247" t="s">
        <v>1689</v>
      </c>
      <c r="D396" s="247" t="s">
        <v>638</v>
      </c>
      <c r="E396" s="248" t="s">
        <v>3730</v>
      </c>
      <c r="F396" s="249" t="s">
        <v>3731</v>
      </c>
      <c r="G396" s="250" t="s">
        <v>243</v>
      </c>
      <c r="H396" s="251">
        <v>86.998000000000005</v>
      </c>
      <c r="I396" s="252"/>
      <c r="J396" s="253">
        <f>ROUND(I396*H396,2)</f>
        <v>0</v>
      </c>
      <c r="K396" s="249" t="s">
        <v>244</v>
      </c>
      <c r="L396" s="254"/>
      <c r="M396" s="255" t="s">
        <v>19</v>
      </c>
      <c r="N396" s="256" t="s">
        <v>40</v>
      </c>
      <c r="O396" s="66"/>
      <c r="P396" s="189">
        <f>O396*H396</f>
        <v>0</v>
      </c>
      <c r="Q396" s="189">
        <v>5.11E-3</v>
      </c>
      <c r="R396" s="189">
        <f>Q396*H396</f>
        <v>0.44455978000000002</v>
      </c>
      <c r="S396" s="189">
        <v>0</v>
      </c>
      <c r="T396" s="190">
        <f>S396*H396</f>
        <v>0</v>
      </c>
      <c r="U396" s="36"/>
      <c r="V396" s="36"/>
      <c r="W396" s="36"/>
      <c r="X396" s="36"/>
      <c r="Y396" s="36"/>
      <c r="Z396" s="36"/>
      <c r="AA396" s="36"/>
      <c r="AB396" s="36"/>
      <c r="AC396" s="36"/>
      <c r="AD396" s="36"/>
      <c r="AE396" s="36"/>
      <c r="AR396" s="191" t="s">
        <v>423</v>
      </c>
      <c r="AT396" s="191" t="s">
        <v>638</v>
      </c>
      <c r="AU396" s="191" t="s">
        <v>78</v>
      </c>
      <c r="AY396" s="19" t="s">
        <v>231</v>
      </c>
      <c r="BE396" s="192">
        <f>IF(N396="základní",J396,0)</f>
        <v>0</v>
      </c>
      <c r="BF396" s="192">
        <f>IF(N396="snížená",J396,0)</f>
        <v>0</v>
      </c>
      <c r="BG396" s="192">
        <f>IF(N396="zákl. přenesená",J396,0)</f>
        <v>0</v>
      </c>
      <c r="BH396" s="192">
        <f>IF(N396="sníž. přenesená",J396,0)</f>
        <v>0</v>
      </c>
      <c r="BI396" s="192">
        <f>IF(N396="nulová",J396,0)</f>
        <v>0</v>
      </c>
      <c r="BJ396" s="19" t="s">
        <v>76</v>
      </c>
      <c r="BK396" s="192">
        <f>ROUND(I396*H396,2)</f>
        <v>0</v>
      </c>
      <c r="BL396" s="19" t="s">
        <v>331</v>
      </c>
      <c r="BM396" s="191" t="s">
        <v>3732</v>
      </c>
    </row>
    <row r="397" spans="1:65" s="13" customFormat="1" ht="11.25">
      <c r="B397" s="198"/>
      <c r="C397" s="199"/>
      <c r="D397" s="193" t="s">
        <v>248</v>
      </c>
      <c r="E397" s="200" t="s">
        <v>19</v>
      </c>
      <c r="F397" s="201" t="s">
        <v>3586</v>
      </c>
      <c r="G397" s="199"/>
      <c r="H397" s="200" t="s">
        <v>19</v>
      </c>
      <c r="I397" s="202"/>
      <c r="J397" s="199"/>
      <c r="K397" s="199"/>
      <c r="L397" s="203"/>
      <c r="M397" s="204"/>
      <c r="N397" s="205"/>
      <c r="O397" s="205"/>
      <c r="P397" s="205"/>
      <c r="Q397" s="205"/>
      <c r="R397" s="205"/>
      <c r="S397" s="205"/>
      <c r="T397" s="206"/>
      <c r="AT397" s="207" t="s">
        <v>248</v>
      </c>
      <c r="AU397" s="207" t="s">
        <v>78</v>
      </c>
      <c r="AV397" s="13" t="s">
        <v>76</v>
      </c>
      <c r="AW397" s="13" t="s">
        <v>31</v>
      </c>
      <c r="AX397" s="13" t="s">
        <v>69</v>
      </c>
      <c r="AY397" s="207" t="s">
        <v>231</v>
      </c>
    </row>
    <row r="398" spans="1:65" s="14" customFormat="1" ht="11.25">
      <c r="B398" s="208"/>
      <c r="C398" s="209"/>
      <c r="D398" s="193" t="s">
        <v>248</v>
      </c>
      <c r="E398" s="210" t="s">
        <v>19</v>
      </c>
      <c r="F398" s="211" t="s">
        <v>3733</v>
      </c>
      <c r="G398" s="209"/>
      <c r="H398" s="212">
        <v>86.998000000000005</v>
      </c>
      <c r="I398" s="213"/>
      <c r="J398" s="209"/>
      <c r="K398" s="209"/>
      <c r="L398" s="214"/>
      <c r="M398" s="215"/>
      <c r="N398" s="216"/>
      <c r="O398" s="216"/>
      <c r="P398" s="216"/>
      <c r="Q398" s="216"/>
      <c r="R398" s="216"/>
      <c r="S398" s="216"/>
      <c r="T398" s="217"/>
      <c r="AT398" s="218" t="s">
        <v>248</v>
      </c>
      <c r="AU398" s="218" t="s">
        <v>78</v>
      </c>
      <c r="AV398" s="14" t="s">
        <v>78</v>
      </c>
      <c r="AW398" s="14" t="s">
        <v>31</v>
      </c>
      <c r="AX398" s="14" t="s">
        <v>76</v>
      </c>
      <c r="AY398" s="218" t="s">
        <v>231</v>
      </c>
    </row>
    <row r="399" spans="1:65" s="2" customFormat="1" ht="24.2" customHeight="1">
      <c r="A399" s="36"/>
      <c r="B399" s="37"/>
      <c r="C399" s="180" t="s">
        <v>1691</v>
      </c>
      <c r="D399" s="180" t="s">
        <v>234</v>
      </c>
      <c r="E399" s="181" t="s">
        <v>1806</v>
      </c>
      <c r="F399" s="182" t="s">
        <v>1807</v>
      </c>
      <c r="G399" s="183" t="s">
        <v>243</v>
      </c>
      <c r="H399" s="184">
        <v>95.942999999999998</v>
      </c>
      <c r="I399" s="185"/>
      <c r="J399" s="186">
        <f>ROUND(I399*H399,2)</f>
        <v>0</v>
      </c>
      <c r="K399" s="182" t="s">
        <v>244</v>
      </c>
      <c r="L399" s="41"/>
      <c r="M399" s="187" t="s">
        <v>19</v>
      </c>
      <c r="N399" s="188" t="s">
        <v>40</v>
      </c>
      <c r="O399" s="66"/>
      <c r="P399" s="189">
        <f>O399*H399</f>
        <v>0</v>
      </c>
      <c r="Q399" s="189">
        <v>4.0000000000000002E-4</v>
      </c>
      <c r="R399" s="189">
        <f>Q399*H399</f>
        <v>3.83772E-2</v>
      </c>
      <c r="S399" s="189">
        <v>0</v>
      </c>
      <c r="T399" s="190">
        <f>S399*H399</f>
        <v>0</v>
      </c>
      <c r="U399" s="36"/>
      <c r="V399" s="36"/>
      <c r="W399" s="36"/>
      <c r="X399" s="36"/>
      <c r="Y399" s="36"/>
      <c r="Z399" s="36"/>
      <c r="AA399" s="36"/>
      <c r="AB399" s="36"/>
      <c r="AC399" s="36"/>
      <c r="AD399" s="36"/>
      <c r="AE399" s="36"/>
      <c r="AR399" s="191" t="s">
        <v>331</v>
      </c>
      <c r="AT399" s="191" t="s">
        <v>234</v>
      </c>
      <c r="AU399" s="191" t="s">
        <v>78</v>
      </c>
      <c r="AY399" s="19" t="s">
        <v>231</v>
      </c>
      <c r="BE399" s="192">
        <f>IF(N399="základní",J399,0)</f>
        <v>0</v>
      </c>
      <c r="BF399" s="192">
        <f>IF(N399="snížená",J399,0)</f>
        <v>0</v>
      </c>
      <c r="BG399" s="192">
        <f>IF(N399="zákl. přenesená",J399,0)</f>
        <v>0</v>
      </c>
      <c r="BH399" s="192">
        <f>IF(N399="sníž. přenesená",J399,0)</f>
        <v>0</v>
      </c>
      <c r="BI399" s="192">
        <f>IF(N399="nulová",J399,0)</f>
        <v>0</v>
      </c>
      <c r="BJ399" s="19" t="s">
        <v>76</v>
      </c>
      <c r="BK399" s="192">
        <f>ROUND(I399*H399,2)</f>
        <v>0</v>
      </c>
      <c r="BL399" s="19" t="s">
        <v>331</v>
      </c>
      <c r="BM399" s="191" t="s">
        <v>3734</v>
      </c>
    </row>
    <row r="400" spans="1:65" s="2" customFormat="1" ht="39">
      <c r="A400" s="36"/>
      <c r="B400" s="37"/>
      <c r="C400" s="38"/>
      <c r="D400" s="193" t="s">
        <v>246</v>
      </c>
      <c r="E400" s="38"/>
      <c r="F400" s="194" t="s">
        <v>1215</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246</v>
      </c>
      <c r="AU400" s="19" t="s">
        <v>78</v>
      </c>
    </row>
    <row r="401" spans="1:65" s="13" customFormat="1" ht="11.25">
      <c r="B401" s="198"/>
      <c r="C401" s="199"/>
      <c r="D401" s="193" t="s">
        <v>248</v>
      </c>
      <c r="E401" s="200" t="s">
        <v>19</v>
      </c>
      <c r="F401" s="201" t="s">
        <v>3504</v>
      </c>
      <c r="G401" s="199"/>
      <c r="H401" s="200" t="s">
        <v>19</v>
      </c>
      <c r="I401" s="202"/>
      <c r="J401" s="199"/>
      <c r="K401" s="199"/>
      <c r="L401" s="203"/>
      <c r="M401" s="204"/>
      <c r="N401" s="205"/>
      <c r="O401" s="205"/>
      <c r="P401" s="205"/>
      <c r="Q401" s="205"/>
      <c r="R401" s="205"/>
      <c r="S401" s="205"/>
      <c r="T401" s="206"/>
      <c r="AT401" s="207" t="s">
        <v>248</v>
      </c>
      <c r="AU401" s="207" t="s">
        <v>78</v>
      </c>
      <c r="AV401" s="13" t="s">
        <v>76</v>
      </c>
      <c r="AW401" s="13" t="s">
        <v>31</v>
      </c>
      <c r="AX401" s="13" t="s">
        <v>69</v>
      </c>
      <c r="AY401" s="207" t="s">
        <v>231</v>
      </c>
    </row>
    <row r="402" spans="1:65" s="14" customFormat="1" ht="11.25">
      <c r="B402" s="208"/>
      <c r="C402" s="209"/>
      <c r="D402" s="193" t="s">
        <v>248</v>
      </c>
      <c r="E402" s="210" t="s">
        <v>19</v>
      </c>
      <c r="F402" s="211" t="s">
        <v>3709</v>
      </c>
      <c r="G402" s="209"/>
      <c r="H402" s="212">
        <v>5.2359999999999998</v>
      </c>
      <c r="I402" s="213"/>
      <c r="J402" s="209"/>
      <c r="K402" s="209"/>
      <c r="L402" s="214"/>
      <c r="M402" s="215"/>
      <c r="N402" s="216"/>
      <c r="O402" s="216"/>
      <c r="P402" s="216"/>
      <c r="Q402" s="216"/>
      <c r="R402" s="216"/>
      <c r="S402" s="216"/>
      <c r="T402" s="217"/>
      <c r="AT402" s="218" t="s">
        <v>248</v>
      </c>
      <c r="AU402" s="218" t="s">
        <v>78</v>
      </c>
      <c r="AV402" s="14" t="s">
        <v>78</v>
      </c>
      <c r="AW402" s="14" t="s">
        <v>31</v>
      </c>
      <c r="AX402" s="14" t="s">
        <v>69</v>
      </c>
      <c r="AY402" s="218" t="s">
        <v>231</v>
      </c>
    </row>
    <row r="403" spans="1:65" s="13" customFormat="1" ht="11.25">
      <c r="B403" s="198"/>
      <c r="C403" s="199"/>
      <c r="D403" s="193" t="s">
        <v>248</v>
      </c>
      <c r="E403" s="200" t="s">
        <v>19</v>
      </c>
      <c r="F403" s="201" t="s">
        <v>3500</v>
      </c>
      <c r="G403" s="199"/>
      <c r="H403" s="200" t="s">
        <v>19</v>
      </c>
      <c r="I403" s="202"/>
      <c r="J403" s="199"/>
      <c r="K403" s="199"/>
      <c r="L403" s="203"/>
      <c r="M403" s="204"/>
      <c r="N403" s="205"/>
      <c r="O403" s="205"/>
      <c r="P403" s="205"/>
      <c r="Q403" s="205"/>
      <c r="R403" s="205"/>
      <c r="S403" s="205"/>
      <c r="T403" s="206"/>
      <c r="AT403" s="207" t="s">
        <v>248</v>
      </c>
      <c r="AU403" s="207" t="s">
        <v>78</v>
      </c>
      <c r="AV403" s="13" t="s">
        <v>76</v>
      </c>
      <c r="AW403" s="13" t="s">
        <v>31</v>
      </c>
      <c r="AX403" s="13" t="s">
        <v>69</v>
      </c>
      <c r="AY403" s="207" t="s">
        <v>231</v>
      </c>
    </row>
    <row r="404" spans="1:65" s="14" customFormat="1" ht="11.25">
      <c r="B404" s="208"/>
      <c r="C404" s="209"/>
      <c r="D404" s="193" t="s">
        <v>248</v>
      </c>
      <c r="E404" s="210" t="s">
        <v>19</v>
      </c>
      <c r="F404" s="211" t="s">
        <v>3710</v>
      </c>
      <c r="G404" s="209"/>
      <c r="H404" s="212">
        <v>89.683000000000007</v>
      </c>
      <c r="I404" s="213"/>
      <c r="J404" s="209"/>
      <c r="K404" s="209"/>
      <c r="L404" s="214"/>
      <c r="M404" s="215"/>
      <c r="N404" s="216"/>
      <c r="O404" s="216"/>
      <c r="P404" s="216"/>
      <c r="Q404" s="216"/>
      <c r="R404" s="216"/>
      <c r="S404" s="216"/>
      <c r="T404" s="217"/>
      <c r="AT404" s="218" t="s">
        <v>248</v>
      </c>
      <c r="AU404" s="218" t="s">
        <v>78</v>
      </c>
      <c r="AV404" s="14" t="s">
        <v>78</v>
      </c>
      <c r="AW404" s="14" t="s">
        <v>31</v>
      </c>
      <c r="AX404" s="14" t="s">
        <v>69</v>
      </c>
      <c r="AY404" s="218" t="s">
        <v>231</v>
      </c>
    </row>
    <row r="405" spans="1:65" s="13" customFormat="1" ht="11.25">
      <c r="B405" s="198"/>
      <c r="C405" s="199"/>
      <c r="D405" s="193" t="s">
        <v>248</v>
      </c>
      <c r="E405" s="200" t="s">
        <v>19</v>
      </c>
      <c r="F405" s="201" t="s">
        <v>3704</v>
      </c>
      <c r="G405" s="199"/>
      <c r="H405" s="200" t="s">
        <v>19</v>
      </c>
      <c r="I405" s="202"/>
      <c r="J405" s="199"/>
      <c r="K405" s="199"/>
      <c r="L405" s="203"/>
      <c r="M405" s="204"/>
      <c r="N405" s="205"/>
      <c r="O405" s="205"/>
      <c r="P405" s="205"/>
      <c r="Q405" s="205"/>
      <c r="R405" s="205"/>
      <c r="S405" s="205"/>
      <c r="T405" s="206"/>
      <c r="AT405" s="207" t="s">
        <v>248</v>
      </c>
      <c r="AU405" s="207" t="s">
        <v>78</v>
      </c>
      <c r="AV405" s="13" t="s">
        <v>76</v>
      </c>
      <c r="AW405" s="13" t="s">
        <v>31</v>
      </c>
      <c r="AX405" s="13" t="s">
        <v>69</v>
      </c>
      <c r="AY405" s="207" t="s">
        <v>231</v>
      </c>
    </row>
    <row r="406" spans="1:65" s="14" customFormat="1" ht="11.25">
      <c r="B406" s="208"/>
      <c r="C406" s="209"/>
      <c r="D406" s="193" t="s">
        <v>248</v>
      </c>
      <c r="E406" s="210" t="s">
        <v>19</v>
      </c>
      <c r="F406" s="211" t="s">
        <v>3711</v>
      </c>
      <c r="G406" s="209"/>
      <c r="H406" s="212">
        <v>1.024</v>
      </c>
      <c r="I406" s="213"/>
      <c r="J406" s="209"/>
      <c r="K406" s="209"/>
      <c r="L406" s="214"/>
      <c r="M406" s="215"/>
      <c r="N406" s="216"/>
      <c r="O406" s="216"/>
      <c r="P406" s="216"/>
      <c r="Q406" s="216"/>
      <c r="R406" s="216"/>
      <c r="S406" s="216"/>
      <c r="T406" s="217"/>
      <c r="AT406" s="218" t="s">
        <v>248</v>
      </c>
      <c r="AU406" s="218" t="s">
        <v>78</v>
      </c>
      <c r="AV406" s="14" t="s">
        <v>78</v>
      </c>
      <c r="AW406" s="14" t="s">
        <v>31</v>
      </c>
      <c r="AX406" s="14" t="s">
        <v>69</v>
      </c>
      <c r="AY406" s="218" t="s">
        <v>231</v>
      </c>
    </row>
    <row r="407" spans="1:65" s="15" customFormat="1" ht="11.25">
      <c r="B407" s="219"/>
      <c r="C407" s="220"/>
      <c r="D407" s="193" t="s">
        <v>248</v>
      </c>
      <c r="E407" s="221" t="s">
        <v>19</v>
      </c>
      <c r="F407" s="222" t="s">
        <v>260</v>
      </c>
      <c r="G407" s="220"/>
      <c r="H407" s="223">
        <v>95.943000000000012</v>
      </c>
      <c r="I407" s="224"/>
      <c r="J407" s="220"/>
      <c r="K407" s="220"/>
      <c r="L407" s="225"/>
      <c r="M407" s="226"/>
      <c r="N407" s="227"/>
      <c r="O407" s="227"/>
      <c r="P407" s="227"/>
      <c r="Q407" s="227"/>
      <c r="R407" s="227"/>
      <c r="S407" s="227"/>
      <c r="T407" s="228"/>
      <c r="AT407" s="229" t="s">
        <v>248</v>
      </c>
      <c r="AU407" s="229" t="s">
        <v>78</v>
      </c>
      <c r="AV407" s="15" t="s">
        <v>238</v>
      </c>
      <c r="AW407" s="15" t="s">
        <v>31</v>
      </c>
      <c r="AX407" s="15" t="s">
        <v>76</v>
      </c>
      <c r="AY407" s="229" t="s">
        <v>231</v>
      </c>
    </row>
    <row r="408" spans="1:65" s="2" customFormat="1" ht="55.5" customHeight="1">
      <c r="A408" s="36"/>
      <c r="B408" s="37"/>
      <c r="C408" s="247" t="s">
        <v>1696</v>
      </c>
      <c r="D408" s="247" t="s">
        <v>638</v>
      </c>
      <c r="E408" s="248" t="s">
        <v>1801</v>
      </c>
      <c r="F408" s="249" t="s">
        <v>1802</v>
      </c>
      <c r="G408" s="250" t="s">
        <v>243</v>
      </c>
      <c r="H408" s="251">
        <v>104.313</v>
      </c>
      <c r="I408" s="252"/>
      <c r="J408" s="253">
        <f>ROUND(I408*H408,2)</f>
        <v>0</v>
      </c>
      <c r="K408" s="249" t="s">
        <v>244</v>
      </c>
      <c r="L408" s="254"/>
      <c r="M408" s="255" t="s">
        <v>19</v>
      </c>
      <c r="N408" s="256" t="s">
        <v>40</v>
      </c>
      <c r="O408" s="66"/>
      <c r="P408" s="189">
        <f>O408*H408</f>
        <v>0</v>
      </c>
      <c r="Q408" s="189">
        <v>4.7000000000000002E-3</v>
      </c>
      <c r="R408" s="189">
        <f>Q408*H408</f>
        <v>0.49027110000000002</v>
      </c>
      <c r="S408" s="189">
        <v>0</v>
      </c>
      <c r="T408" s="190">
        <f>S408*H408</f>
        <v>0</v>
      </c>
      <c r="U408" s="36"/>
      <c r="V408" s="36"/>
      <c r="W408" s="36"/>
      <c r="X408" s="36"/>
      <c r="Y408" s="36"/>
      <c r="Z408" s="36"/>
      <c r="AA408" s="36"/>
      <c r="AB408" s="36"/>
      <c r="AC408" s="36"/>
      <c r="AD408" s="36"/>
      <c r="AE408" s="36"/>
      <c r="AR408" s="191" t="s">
        <v>423</v>
      </c>
      <c r="AT408" s="191" t="s">
        <v>638</v>
      </c>
      <c r="AU408" s="191" t="s">
        <v>78</v>
      </c>
      <c r="AY408" s="19" t="s">
        <v>231</v>
      </c>
      <c r="BE408" s="192">
        <f>IF(N408="základní",J408,0)</f>
        <v>0</v>
      </c>
      <c r="BF408" s="192">
        <f>IF(N408="snížená",J408,0)</f>
        <v>0</v>
      </c>
      <c r="BG408" s="192">
        <f>IF(N408="zákl. přenesená",J408,0)</f>
        <v>0</v>
      </c>
      <c r="BH408" s="192">
        <f>IF(N408="sníž. přenesená",J408,0)</f>
        <v>0</v>
      </c>
      <c r="BI408" s="192">
        <f>IF(N408="nulová",J408,0)</f>
        <v>0</v>
      </c>
      <c r="BJ408" s="19" t="s">
        <v>76</v>
      </c>
      <c r="BK408" s="192">
        <f>ROUND(I408*H408,2)</f>
        <v>0</v>
      </c>
      <c r="BL408" s="19" t="s">
        <v>331</v>
      </c>
      <c r="BM408" s="191" t="s">
        <v>2092</v>
      </c>
    </row>
    <row r="409" spans="1:65" s="13" customFormat="1" ht="11.25">
      <c r="B409" s="198"/>
      <c r="C409" s="199"/>
      <c r="D409" s="193" t="s">
        <v>248</v>
      </c>
      <c r="E409" s="200" t="s">
        <v>19</v>
      </c>
      <c r="F409" s="201" t="s">
        <v>3500</v>
      </c>
      <c r="G409" s="199"/>
      <c r="H409" s="200" t="s">
        <v>19</v>
      </c>
      <c r="I409" s="202"/>
      <c r="J409" s="199"/>
      <c r="K409" s="199"/>
      <c r="L409" s="203"/>
      <c r="M409" s="204"/>
      <c r="N409" s="205"/>
      <c r="O409" s="205"/>
      <c r="P409" s="205"/>
      <c r="Q409" s="205"/>
      <c r="R409" s="205"/>
      <c r="S409" s="205"/>
      <c r="T409" s="206"/>
      <c r="AT409" s="207" t="s">
        <v>248</v>
      </c>
      <c r="AU409" s="207" t="s">
        <v>78</v>
      </c>
      <c r="AV409" s="13" t="s">
        <v>76</v>
      </c>
      <c r="AW409" s="13" t="s">
        <v>31</v>
      </c>
      <c r="AX409" s="13" t="s">
        <v>69</v>
      </c>
      <c r="AY409" s="207" t="s">
        <v>231</v>
      </c>
    </row>
    <row r="410" spans="1:65" s="14" customFormat="1" ht="11.25">
      <c r="B410" s="208"/>
      <c r="C410" s="209"/>
      <c r="D410" s="193" t="s">
        <v>248</v>
      </c>
      <c r="E410" s="210" t="s">
        <v>19</v>
      </c>
      <c r="F410" s="211" t="s">
        <v>3735</v>
      </c>
      <c r="G410" s="209"/>
      <c r="H410" s="212">
        <v>103.136</v>
      </c>
      <c r="I410" s="213"/>
      <c r="J410" s="209"/>
      <c r="K410" s="209"/>
      <c r="L410" s="214"/>
      <c r="M410" s="215"/>
      <c r="N410" s="216"/>
      <c r="O410" s="216"/>
      <c r="P410" s="216"/>
      <c r="Q410" s="216"/>
      <c r="R410" s="216"/>
      <c r="S410" s="216"/>
      <c r="T410" s="217"/>
      <c r="AT410" s="218" t="s">
        <v>248</v>
      </c>
      <c r="AU410" s="218" t="s">
        <v>78</v>
      </c>
      <c r="AV410" s="14" t="s">
        <v>78</v>
      </c>
      <c r="AW410" s="14" t="s">
        <v>31</v>
      </c>
      <c r="AX410" s="14" t="s">
        <v>69</v>
      </c>
      <c r="AY410" s="218" t="s">
        <v>231</v>
      </c>
    </row>
    <row r="411" spans="1:65" s="13" customFormat="1" ht="11.25">
      <c r="B411" s="198"/>
      <c r="C411" s="199"/>
      <c r="D411" s="193" t="s">
        <v>248</v>
      </c>
      <c r="E411" s="200" t="s">
        <v>19</v>
      </c>
      <c r="F411" s="201" t="s">
        <v>3704</v>
      </c>
      <c r="G411" s="199"/>
      <c r="H411" s="200" t="s">
        <v>19</v>
      </c>
      <c r="I411" s="202"/>
      <c r="J411" s="199"/>
      <c r="K411" s="199"/>
      <c r="L411" s="203"/>
      <c r="M411" s="204"/>
      <c r="N411" s="205"/>
      <c r="O411" s="205"/>
      <c r="P411" s="205"/>
      <c r="Q411" s="205"/>
      <c r="R411" s="205"/>
      <c r="S411" s="205"/>
      <c r="T411" s="206"/>
      <c r="AT411" s="207" t="s">
        <v>248</v>
      </c>
      <c r="AU411" s="207" t="s">
        <v>78</v>
      </c>
      <c r="AV411" s="13" t="s">
        <v>76</v>
      </c>
      <c r="AW411" s="13" t="s">
        <v>31</v>
      </c>
      <c r="AX411" s="13" t="s">
        <v>69</v>
      </c>
      <c r="AY411" s="207" t="s">
        <v>231</v>
      </c>
    </row>
    <row r="412" spans="1:65" s="14" customFormat="1" ht="11.25">
      <c r="B412" s="208"/>
      <c r="C412" s="209"/>
      <c r="D412" s="193" t="s">
        <v>248</v>
      </c>
      <c r="E412" s="210" t="s">
        <v>19</v>
      </c>
      <c r="F412" s="211" t="s">
        <v>3736</v>
      </c>
      <c r="G412" s="209"/>
      <c r="H412" s="212">
        <v>1.177</v>
      </c>
      <c r="I412" s="213"/>
      <c r="J412" s="209"/>
      <c r="K412" s="209"/>
      <c r="L412" s="214"/>
      <c r="M412" s="215"/>
      <c r="N412" s="216"/>
      <c r="O412" s="216"/>
      <c r="P412" s="216"/>
      <c r="Q412" s="216"/>
      <c r="R412" s="216"/>
      <c r="S412" s="216"/>
      <c r="T412" s="217"/>
      <c r="AT412" s="218" t="s">
        <v>248</v>
      </c>
      <c r="AU412" s="218" t="s">
        <v>78</v>
      </c>
      <c r="AV412" s="14" t="s">
        <v>78</v>
      </c>
      <c r="AW412" s="14" t="s">
        <v>31</v>
      </c>
      <c r="AX412" s="14" t="s">
        <v>69</v>
      </c>
      <c r="AY412" s="218" t="s">
        <v>231</v>
      </c>
    </row>
    <row r="413" spans="1:65" s="15" customFormat="1" ht="11.25">
      <c r="B413" s="219"/>
      <c r="C413" s="220"/>
      <c r="D413" s="193" t="s">
        <v>248</v>
      </c>
      <c r="E413" s="221" t="s">
        <v>19</v>
      </c>
      <c r="F413" s="222" t="s">
        <v>260</v>
      </c>
      <c r="G413" s="220"/>
      <c r="H413" s="223">
        <v>104.313</v>
      </c>
      <c r="I413" s="224"/>
      <c r="J413" s="220"/>
      <c r="K413" s="220"/>
      <c r="L413" s="225"/>
      <c r="M413" s="226"/>
      <c r="N413" s="227"/>
      <c r="O413" s="227"/>
      <c r="P413" s="227"/>
      <c r="Q413" s="227"/>
      <c r="R413" s="227"/>
      <c r="S413" s="227"/>
      <c r="T413" s="228"/>
      <c r="AT413" s="229" t="s">
        <v>248</v>
      </c>
      <c r="AU413" s="229" t="s">
        <v>78</v>
      </c>
      <c r="AV413" s="15" t="s">
        <v>238</v>
      </c>
      <c r="AW413" s="15" t="s">
        <v>31</v>
      </c>
      <c r="AX413" s="15" t="s">
        <v>76</v>
      </c>
      <c r="AY413" s="229" t="s">
        <v>231</v>
      </c>
    </row>
    <row r="414" spans="1:65" s="2" customFormat="1" ht="49.15" customHeight="1">
      <c r="A414" s="36"/>
      <c r="B414" s="37"/>
      <c r="C414" s="247" t="s">
        <v>1700</v>
      </c>
      <c r="D414" s="247" t="s">
        <v>638</v>
      </c>
      <c r="E414" s="248" t="s">
        <v>3730</v>
      </c>
      <c r="F414" s="249" t="s">
        <v>3731</v>
      </c>
      <c r="G414" s="250" t="s">
        <v>243</v>
      </c>
      <c r="H414" s="251">
        <v>6.0209999999999999</v>
      </c>
      <c r="I414" s="252"/>
      <c r="J414" s="253">
        <f>ROUND(I414*H414,2)</f>
        <v>0</v>
      </c>
      <c r="K414" s="249" t="s">
        <v>244</v>
      </c>
      <c r="L414" s="254"/>
      <c r="M414" s="255" t="s">
        <v>19</v>
      </c>
      <c r="N414" s="256" t="s">
        <v>40</v>
      </c>
      <c r="O414" s="66"/>
      <c r="P414" s="189">
        <f>O414*H414</f>
        <v>0</v>
      </c>
      <c r="Q414" s="189">
        <v>5.11E-3</v>
      </c>
      <c r="R414" s="189">
        <f>Q414*H414</f>
        <v>3.0767309999999999E-2</v>
      </c>
      <c r="S414" s="189">
        <v>0</v>
      </c>
      <c r="T414" s="190">
        <f>S414*H414</f>
        <v>0</v>
      </c>
      <c r="U414" s="36"/>
      <c r="V414" s="36"/>
      <c r="W414" s="36"/>
      <c r="X414" s="36"/>
      <c r="Y414" s="36"/>
      <c r="Z414" s="36"/>
      <c r="AA414" s="36"/>
      <c r="AB414" s="36"/>
      <c r="AC414" s="36"/>
      <c r="AD414" s="36"/>
      <c r="AE414" s="36"/>
      <c r="AR414" s="191" t="s">
        <v>423</v>
      </c>
      <c r="AT414" s="191" t="s">
        <v>638</v>
      </c>
      <c r="AU414" s="191" t="s">
        <v>78</v>
      </c>
      <c r="AY414" s="19" t="s">
        <v>231</v>
      </c>
      <c r="BE414" s="192">
        <f>IF(N414="základní",J414,0)</f>
        <v>0</v>
      </c>
      <c r="BF414" s="192">
        <f>IF(N414="snížená",J414,0)</f>
        <v>0</v>
      </c>
      <c r="BG414" s="192">
        <f>IF(N414="zákl. přenesená",J414,0)</f>
        <v>0</v>
      </c>
      <c r="BH414" s="192">
        <f>IF(N414="sníž. přenesená",J414,0)</f>
        <v>0</v>
      </c>
      <c r="BI414" s="192">
        <f>IF(N414="nulová",J414,0)</f>
        <v>0</v>
      </c>
      <c r="BJ414" s="19" t="s">
        <v>76</v>
      </c>
      <c r="BK414" s="192">
        <f>ROUND(I414*H414,2)</f>
        <v>0</v>
      </c>
      <c r="BL414" s="19" t="s">
        <v>331</v>
      </c>
      <c r="BM414" s="191" t="s">
        <v>3737</v>
      </c>
    </row>
    <row r="415" spans="1:65" s="13" customFormat="1" ht="11.25">
      <c r="B415" s="198"/>
      <c r="C415" s="199"/>
      <c r="D415" s="193" t="s">
        <v>248</v>
      </c>
      <c r="E415" s="200" t="s">
        <v>19</v>
      </c>
      <c r="F415" s="201" t="s">
        <v>3504</v>
      </c>
      <c r="G415" s="199"/>
      <c r="H415" s="200" t="s">
        <v>19</v>
      </c>
      <c r="I415" s="202"/>
      <c r="J415" s="199"/>
      <c r="K415" s="199"/>
      <c r="L415" s="203"/>
      <c r="M415" s="204"/>
      <c r="N415" s="205"/>
      <c r="O415" s="205"/>
      <c r="P415" s="205"/>
      <c r="Q415" s="205"/>
      <c r="R415" s="205"/>
      <c r="S415" s="205"/>
      <c r="T415" s="206"/>
      <c r="AT415" s="207" t="s">
        <v>248</v>
      </c>
      <c r="AU415" s="207" t="s">
        <v>78</v>
      </c>
      <c r="AV415" s="13" t="s">
        <v>76</v>
      </c>
      <c r="AW415" s="13" t="s">
        <v>31</v>
      </c>
      <c r="AX415" s="13" t="s">
        <v>69</v>
      </c>
      <c r="AY415" s="207" t="s">
        <v>231</v>
      </c>
    </row>
    <row r="416" spans="1:65" s="14" customFormat="1" ht="11.25">
      <c r="B416" s="208"/>
      <c r="C416" s="209"/>
      <c r="D416" s="193" t="s">
        <v>248</v>
      </c>
      <c r="E416" s="210" t="s">
        <v>19</v>
      </c>
      <c r="F416" s="211" t="s">
        <v>3738</v>
      </c>
      <c r="G416" s="209"/>
      <c r="H416" s="212">
        <v>6.0209999999999999</v>
      </c>
      <c r="I416" s="213"/>
      <c r="J416" s="209"/>
      <c r="K416" s="209"/>
      <c r="L416" s="214"/>
      <c r="M416" s="215"/>
      <c r="N416" s="216"/>
      <c r="O416" s="216"/>
      <c r="P416" s="216"/>
      <c r="Q416" s="216"/>
      <c r="R416" s="216"/>
      <c r="S416" s="216"/>
      <c r="T416" s="217"/>
      <c r="AT416" s="218" t="s">
        <v>248</v>
      </c>
      <c r="AU416" s="218" t="s">
        <v>78</v>
      </c>
      <c r="AV416" s="14" t="s">
        <v>78</v>
      </c>
      <c r="AW416" s="14" t="s">
        <v>31</v>
      </c>
      <c r="AX416" s="14" t="s">
        <v>76</v>
      </c>
      <c r="AY416" s="218" t="s">
        <v>231</v>
      </c>
    </row>
    <row r="417" spans="1:65" s="2" customFormat="1" ht="49.15" customHeight="1">
      <c r="A417" s="36"/>
      <c r="B417" s="37"/>
      <c r="C417" s="180" t="s">
        <v>1705</v>
      </c>
      <c r="D417" s="180" t="s">
        <v>234</v>
      </c>
      <c r="E417" s="181" t="s">
        <v>3739</v>
      </c>
      <c r="F417" s="182" t="s">
        <v>3740</v>
      </c>
      <c r="G417" s="183" t="s">
        <v>243</v>
      </c>
      <c r="H417" s="184">
        <v>37.825000000000003</v>
      </c>
      <c r="I417" s="185"/>
      <c r="J417" s="186">
        <f>ROUND(I417*H417,2)</f>
        <v>0</v>
      </c>
      <c r="K417" s="182" t="s">
        <v>244</v>
      </c>
      <c r="L417" s="41"/>
      <c r="M417" s="187" t="s">
        <v>19</v>
      </c>
      <c r="N417" s="188" t="s">
        <v>40</v>
      </c>
      <c r="O417" s="66"/>
      <c r="P417" s="189">
        <f>O417*H417</f>
        <v>0</v>
      </c>
      <c r="Q417" s="189">
        <v>7.5000000000000002E-4</v>
      </c>
      <c r="R417" s="189">
        <f>Q417*H417</f>
        <v>2.8368750000000002E-2</v>
      </c>
      <c r="S417" s="189">
        <v>0</v>
      </c>
      <c r="T417" s="190">
        <f>S417*H417</f>
        <v>0</v>
      </c>
      <c r="U417" s="36"/>
      <c r="V417" s="36"/>
      <c r="W417" s="36"/>
      <c r="X417" s="36"/>
      <c r="Y417" s="36"/>
      <c r="Z417" s="36"/>
      <c r="AA417" s="36"/>
      <c r="AB417" s="36"/>
      <c r="AC417" s="36"/>
      <c r="AD417" s="36"/>
      <c r="AE417" s="36"/>
      <c r="AR417" s="191" t="s">
        <v>331</v>
      </c>
      <c r="AT417" s="191" t="s">
        <v>234</v>
      </c>
      <c r="AU417" s="191" t="s">
        <v>78</v>
      </c>
      <c r="AY417" s="19" t="s">
        <v>231</v>
      </c>
      <c r="BE417" s="192">
        <f>IF(N417="základní",J417,0)</f>
        <v>0</v>
      </c>
      <c r="BF417" s="192">
        <f>IF(N417="snížená",J417,0)</f>
        <v>0</v>
      </c>
      <c r="BG417" s="192">
        <f>IF(N417="zákl. přenesená",J417,0)</f>
        <v>0</v>
      </c>
      <c r="BH417" s="192">
        <f>IF(N417="sníž. přenesená",J417,0)</f>
        <v>0</v>
      </c>
      <c r="BI417" s="192">
        <f>IF(N417="nulová",J417,0)</f>
        <v>0</v>
      </c>
      <c r="BJ417" s="19" t="s">
        <v>76</v>
      </c>
      <c r="BK417" s="192">
        <f>ROUND(I417*H417,2)</f>
        <v>0</v>
      </c>
      <c r="BL417" s="19" t="s">
        <v>331</v>
      </c>
      <c r="BM417" s="191" t="s">
        <v>3741</v>
      </c>
    </row>
    <row r="418" spans="1:65" s="13" customFormat="1" ht="11.25">
      <c r="B418" s="198"/>
      <c r="C418" s="199"/>
      <c r="D418" s="193" t="s">
        <v>248</v>
      </c>
      <c r="E418" s="200" t="s">
        <v>19</v>
      </c>
      <c r="F418" s="201" t="s">
        <v>3586</v>
      </c>
      <c r="G418" s="199"/>
      <c r="H418" s="200" t="s">
        <v>19</v>
      </c>
      <c r="I418" s="202"/>
      <c r="J418" s="199"/>
      <c r="K418" s="199"/>
      <c r="L418" s="203"/>
      <c r="M418" s="204"/>
      <c r="N418" s="205"/>
      <c r="O418" s="205"/>
      <c r="P418" s="205"/>
      <c r="Q418" s="205"/>
      <c r="R418" s="205"/>
      <c r="S418" s="205"/>
      <c r="T418" s="206"/>
      <c r="AT418" s="207" t="s">
        <v>248</v>
      </c>
      <c r="AU418" s="207" t="s">
        <v>78</v>
      </c>
      <c r="AV418" s="13" t="s">
        <v>76</v>
      </c>
      <c r="AW418" s="13" t="s">
        <v>31</v>
      </c>
      <c r="AX418" s="13" t="s">
        <v>69</v>
      </c>
      <c r="AY418" s="207" t="s">
        <v>231</v>
      </c>
    </row>
    <row r="419" spans="1:65" s="14" customFormat="1" ht="11.25">
      <c r="B419" s="208"/>
      <c r="C419" s="209"/>
      <c r="D419" s="193" t="s">
        <v>248</v>
      </c>
      <c r="E419" s="210" t="s">
        <v>19</v>
      </c>
      <c r="F419" s="211" t="s">
        <v>3742</v>
      </c>
      <c r="G419" s="209"/>
      <c r="H419" s="212">
        <v>37.825000000000003</v>
      </c>
      <c r="I419" s="213"/>
      <c r="J419" s="209"/>
      <c r="K419" s="209"/>
      <c r="L419" s="214"/>
      <c r="M419" s="215"/>
      <c r="N419" s="216"/>
      <c r="O419" s="216"/>
      <c r="P419" s="216"/>
      <c r="Q419" s="216"/>
      <c r="R419" s="216"/>
      <c r="S419" s="216"/>
      <c r="T419" s="217"/>
      <c r="AT419" s="218" t="s">
        <v>248</v>
      </c>
      <c r="AU419" s="218" t="s">
        <v>78</v>
      </c>
      <c r="AV419" s="14" t="s">
        <v>78</v>
      </c>
      <c r="AW419" s="14" t="s">
        <v>31</v>
      </c>
      <c r="AX419" s="14" t="s">
        <v>76</v>
      </c>
      <c r="AY419" s="218" t="s">
        <v>231</v>
      </c>
    </row>
    <row r="420" spans="1:65" s="2" customFormat="1" ht="44.25" customHeight="1">
      <c r="A420" s="36"/>
      <c r="B420" s="37"/>
      <c r="C420" s="180" t="s">
        <v>1712</v>
      </c>
      <c r="D420" s="180" t="s">
        <v>234</v>
      </c>
      <c r="E420" s="181" t="s">
        <v>3743</v>
      </c>
      <c r="F420" s="182" t="s">
        <v>3744</v>
      </c>
      <c r="G420" s="183" t="s">
        <v>243</v>
      </c>
      <c r="H420" s="184">
        <v>95.795000000000002</v>
      </c>
      <c r="I420" s="185"/>
      <c r="J420" s="186">
        <f>ROUND(I420*H420,2)</f>
        <v>0</v>
      </c>
      <c r="K420" s="182" t="s">
        <v>244</v>
      </c>
      <c r="L420" s="41"/>
      <c r="M420" s="187" t="s">
        <v>19</v>
      </c>
      <c r="N420" s="188" t="s">
        <v>40</v>
      </c>
      <c r="O420" s="66"/>
      <c r="P420" s="189">
        <f>O420*H420</f>
        <v>0</v>
      </c>
      <c r="Q420" s="189">
        <v>8.0000000000000004E-4</v>
      </c>
      <c r="R420" s="189">
        <f>Q420*H420</f>
        <v>7.663600000000001E-2</v>
      </c>
      <c r="S420" s="189">
        <v>0</v>
      </c>
      <c r="T420" s="190">
        <f>S420*H420</f>
        <v>0</v>
      </c>
      <c r="U420" s="36"/>
      <c r="V420" s="36"/>
      <c r="W420" s="36"/>
      <c r="X420" s="36"/>
      <c r="Y420" s="36"/>
      <c r="Z420" s="36"/>
      <c r="AA420" s="36"/>
      <c r="AB420" s="36"/>
      <c r="AC420" s="36"/>
      <c r="AD420" s="36"/>
      <c r="AE420" s="36"/>
      <c r="AR420" s="191" t="s">
        <v>331</v>
      </c>
      <c r="AT420" s="191" t="s">
        <v>234</v>
      </c>
      <c r="AU420" s="191" t="s">
        <v>78</v>
      </c>
      <c r="AY420" s="19" t="s">
        <v>231</v>
      </c>
      <c r="BE420" s="192">
        <f>IF(N420="základní",J420,0)</f>
        <v>0</v>
      </c>
      <c r="BF420" s="192">
        <f>IF(N420="snížená",J420,0)</f>
        <v>0</v>
      </c>
      <c r="BG420" s="192">
        <f>IF(N420="zákl. přenesená",J420,0)</f>
        <v>0</v>
      </c>
      <c r="BH420" s="192">
        <f>IF(N420="sníž. přenesená",J420,0)</f>
        <v>0</v>
      </c>
      <c r="BI420" s="192">
        <f>IF(N420="nulová",J420,0)</f>
        <v>0</v>
      </c>
      <c r="BJ420" s="19" t="s">
        <v>76</v>
      </c>
      <c r="BK420" s="192">
        <f>ROUND(I420*H420,2)</f>
        <v>0</v>
      </c>
      <c r="BL420" s="19" t="s">
        <v>331</v>
      </c>
      <c r="BM420" s="191" t="s">
        <v>3745</v>
      </c>
    </row>
    <row r="421" spans="1:65" s="13" customFormat="1" ht="11.25">
      <c r="B421" s="198"/>
      <c r="C421" s="199"/>
      <c r="D421" s="193" t="s">
        <v>248</v>
      </c>
      <c r="E421" s="200" t="s">
        <v>19</v>
      </c>
      <c r="F421" s="201" t="s">
        <v>3500</v>
      </c>
      <c r="G421" s="199"/>
      <c r="H421" s="200" t="s">
        <v>19</v>
      </c>
      <c r="I421" s="202"/>
      <c r="J421" s="199"/>
      <c r="K421" s="199"/>
      <c r="L421" s="203"/>
      <c r="M421" s="204"/>
      <c r="N421" s="205"/>
      <c r="O421" s="205"/>
      <c r="P421" s="205"/>
      <c r="Q421" s="205"/>
      <c r="R421" s="205"/>
      <c r="S421" s="205"/>
      <c r="T421" s="206"/>
      <c r="AT421" s="207" t="s">
        <v>248</v>
      </c>
      <c r="AU421" s="207" t="s">
        <v>78</v>
      </c>
      <c r="AV421" s="13" t="s">
        <v>76</v>
      </c>
      <c r="AW421" s="13" t="s">
        <v>31</v>
      </c>
      <c r="AX421" s="13" t="s">
        <v>69</v>
      </c>
      <c r="AY421" s="207" t="s">
        <v>231</v>
      </c>
    </row>
    <row r="422" spans="1:65" s="14" customFormat="1" ht="11.25">
      <c r="B422" s="208"/>
      <c r="C422" s="209"/>
      <c r="D422" s="193" t="s">
        <v>248</v>
      </c>
      <c r="E422" s="210" t="s">
        <v>19</v>
      </c>
      <c r="F422" s="211" t="s">
        <v>3710</v>
      </c>
      <c r="G422" s="209"/>
      <c r="H422" s="212">
        <v>89.683000000000007</v>
      </c>
      <c r="I422" s="213"/>
      <c r="J422" s="209"/>
      <c r="K422" s="209"/>
      <c r="L422" s="214"/>
      <c r="M422" s="215"/>
      <c r="N422" s="216"/>
      <c r="O422" s="216"/>
      <c r="P422" s="216"/>
      <c r="Q422" s="216"/>
      <c r="R422" s="216"/>
      <c r="S422" s="216"/>
      <c r="T422" s="217"/>
      <c r="AT422" s="218" t="s">
        <v>248</v>
      </c>
      <c r="AU422" s="218" t="s">
        <v>78</v>
      </c>
      <c r="AV422" s="14" t="s">
        <v>78</v>
      </c>
      <c r="AW422" s="14" t="s">
        <v>31</v>
      </c>
      <c r="AX422" s="14" t="s">
        <v>69</v>
      </c>
      <c r="AY422" s="218" t="s">
        <v>231</v>
      </c>
    </row>
    <row r="423" spans="1:65" s="13" customFormat="1" ht="11.25">
      <c r="B423" s="198"/>
      <c r="C423" s="199"/>
      <c r="D423" s="193" t="s">
        <v>248</v>
      </c>
      <c r="E423" s="200" t="s">
        <v>19</v>
      </c>
      <c r="F423" s="201" t="s">
        <v>3504</v>
      </c>
      <c r="G423" s="199"/>
      <c r="H423" s="200" t="s">
        <v>19</v>
      </c>
      <c r="I423" s="202"/>
      <c r="J423" s="199"/>
      <c r="K423" s="199"/>
      <c r="L423" s="203"/>
      <c r="M423" s="204"/>
      <c r="N423" s="205"/>
      <c r="O423" s="205"/>
      <c r="P423" s="205"/>
      <c r="Q423" s="205"/>
      <c r="R423" s="205"/>
      <c r="S423" s="205"/>
      <c r="T423" s="206"/>
      <c r="AT423" s="207" t="s">
        <v>248</v>
      </c>
      <c r="AU423" s="207" t="s">
        <v>78</v>
      </c>
      <c r="AV423" s="13" t="s">
        <v>76</v>
      </c>
      <c r="AW423" s="13" t="s">
        <v>31</v>
      </c>
      <c r="AX423" s="13" t="s">
        <v>69</v>
      </c>
      <c r="AY423" s="207" t="s">
        <v>231</v>
      </c>
    </row>
    <row r="424" spans="1:65" s="14" customFormat="1" ht="11.25">
      <c r="B424" s="208"/>
      <c r="C424" s="209"/>
      <c r="D424" s="193" t="s">
        <v>248</v>
      </c>
      <c r="E424" s="210" t="s">
        <v>19</v>
      </c>
      <c r="F424" s="211" t="s">
        <v>3746</v>
      </c>
      <c r="G424" s="209"/>
      <c r="H424" s="212">
        <v>6.1120000000000001</v>
      </c>
      <c r="I424" s="213"/>
      <c r="J424" s="209"/>
      <c r="K424" s="209"/>
      <c r="L424" s="214"/>
      <c r="M424" s="215"/>
      <c r="N424" s="216"/>
      <c r="O424" s="216"/>
      <c r="P424" s="216"/>
      <c r="Q424" s="216"/>
      <c r="R424" s="216"/>
      <c r="S424" s="216"/>
      <c r="T424" s="217"/>
      <c r="AT424" s="218" t="s">
        <v>248</v>
      </c>
      <c r="AU424" s="218" t="s">
        <v>78</v>
      </c>
      <c r="AV424" s="14" t="s">
        <v>78</v>
      </c>
      <c r="AW424" s="14" t="s">
        <v>31</v>
      </c>
      <c r="AX424" s="14" t="s">
        <v>69</v>
      </c>
      <c r="AY424" s="218" t="s">
        <v>231</v>
      </c>
    </row>
    <row r="425" spans="1:65" s="15" customFormat="1" ht="11.25">
      <c r="B425" s="219"/>
      <c r="C425" s="220"/>
      <c r="D425" s="193" t="s">
        <v>248</v>
      </c>
      <c r="E425" s="221" t="s">
        <v>19</v>
      </c>
      <c r="F425" s="222" t="s">
        <v>260</v>
      </c>
      <c r="G425" s="220"/>
      <c r="H425" s="223">
        <v>95.795000000000002</v>
      </c>
      <c r="I425" s="224"/>
      <c r="J425" s="220"/>
      <c r="K425" s="220"/>
      <c r="L425" s="225"/>
      <c r="M425" s="226"/>
      <c r="N425" s="227"/>
      <c r="O425" s="227"/>
      <c r="P425" s="227"/>
      <c r="Q425" s="227"/>
      <c r="R425" s="227"/>
      <c r="S425" s="227"/>
      <c r="T425" s="228"/>
      <c r="AT425" s="229" t="s">
        <v>248</v>
      </c>
      <c r="AU425" s="229" t="s">
        <v>78</v>
      </c>
      <c r="AV425" s="15" t="s">
        <v>238</v>
      </c>
      <c r="AW425" s="15" t="s">
        <v>31</v>
      </c>
      <c r="AX425" s="15" t="s">
        <v>76</v>
      </c>
      <c r="AY425" s="229" t="s">
        <v>231</v>
      </c>
    </row>
    <row r="426" spans="1:65" s="2" customFormat="1" ht="33" customHeight="1">
      <c r="A426" s="36"/>
      <c r="B426" s="37"/>
      <c r="C426" s="180" t="s">
        <v>1717</v>
      </c>
      <c r="D426" s="180" t="s">
        <v>234</v>
      </c>
      <c r="E426" s="181" t="s">
        <v>1815</v>
      </c>
      <c r="F426" s="182" t="s">
        <v>1816</v>
      </c>
      <c r="G426" s="183" t="s">
        <v>342</v>
      </c>
      <c r="H426" s="184">
        <v>7.7</v>
      </c>
      <c r="I426" s="185"/>
      <c r="J426" s="186">
        <f>ROUND(I426*H426,2)</f>
        <v>0</v>
      </c>
      <c r="K426" s="182" t="s">
        <v>244</v>
      </c>
      <c r="L426" s="41"/>
      <c r="M426" s="187" t="s">
        <v>19</v>
      </c>
      <c r="N426" s="188" t="s">
        <v>40</v>
      </c>
      <c r="O426" s="66"/>
      <c r="P426" s="189">
        <f>O426*H426</f>
        <v>0</v>
      </c>
      <c r="Q426" s="189">
        <v>1.6000000000000001E-4</v>
      </c>
      <c r="R426" s="189">
        <f>Q426*H426</f>
        <v>1.232E-3</v>
      </c>
      <c r="S426" s="189">
        <v>0</v>
      </c>
      <c r="T426" s="190">
        <f>S426*H426</f>
        <v>0</v>
      </c>
      <c r="U426" s="36"/>
      <c r="V426" s="36"/>
      <c r="W426" s="36"/>
      <c r="X426" s="36"/>
      <c r="Y426" s="36"/>
      <c r="Z426" s="36"/>
      <c r="AA426" s="36"/>
      <c r="AB426" s="36"/>
      <c r="AC426" s="36"/>
      <c r="AD426" s="36"/>
      <c r="AE426" s="36"/>
      <c r="AR426" s="191" t="s">
        <v>331</v>
      </c>
      <c r="AT426" s="191" t="s">
        <v>234</v>
      </c>
      <c r="AU426" s="191" t="s">
        <v>78</v>
      </c>
      <c r="AY426" s="19" t="s">
        <v>231</v>
      </c>
      <c r="BE426" s="192">
        <f>IF(N426="základní",J426,0)</f>
        <v>0</v>
      </c>
      <c r="BF426" s="192">
        <f>IF(N426="snížená",J426,0)</f>
        <v>0</v>
      </c>
      <c r="BG426" s="192">
        <f>IF(N426="zákl. přenesená",J426,0)</f>
        <v>0</v>
      </c>
      <c r="BH426" s="192">
        <f>IF(N426="sníž. přenesená",J426,0)</f>
        <v>0</v>
      </c>
      <c r="BI426" s="192">
        <f>IF(N426="nulová",J426,0)</f>
        <v>0</v>
      </c>
      <c r="BJ426" s="19" t="s">
        <v>76</v>
      </c>
      <c r="BK426" s="192">
        <f>ROUND(I426*H426,2)</f>
        <v>0</v>
      </c>
      <c r="BL426" s="19" t="s">
        <v>331</v>
      </c>
      <c r="BM426" s="191" t="s">
        <v>3747</v>
      </c>
    </row>
    <row r="427" spans="1:65" s="14" customFormat="1" ht="11.25">
      <c r="B427" s="208"/>
      <c r="C427" s="209"/>
      <c r="D427" s="193" t="s">
        <v>248</v>
      </c>
      <c r="E427" s="210" t="s">
        <v>19</v>
      </c>
      <c r="F427" s="211" t="s">
        <v>3748</v>
      </c>
      <c r="G427" s="209"/>
      <c r="H427" s="212">
        <v>7.7</v>
      </c>
      <c r="I427" s="213"/>
      <c r="J427" s="209"/>
      <c r="K427" s="209"/>
      <c r="L427" s="214"/>
      <c r="M427" s="215"/>
      <c r="N427" s="216"/>
      <c r="O427" s="216"/>
      <c r="P427" s="216"/>
      <c r="Q427" s="216"/>
      <c r="R427" s="216"/>
      <c r="S427" s="216"/>
      <c r="T427" s="217"/>
      <c r="AT427" s="218" t="s">
        <v>248</v>
      </c>
      <c r="AU427" s="218" t="s">
        <v>78</v>
      </c>
      <c r="AV427" s="14" t="s">
        <v>78</v>
      </c>
      <c r="AW427" s="14" t="s">
        <v>31</v>
      </c>
      <c r="AX427" s="14" t="s">
        <v>76</v>
      </c>
      <c r="AY427" s="218" t="s">
        <v>231</v>
      </c>
    </row>
    <row r="428" spans="1:65" s="2" customFormat="1" ht="24.2" customHeight="1">
      <c r="A428" s="36"/>
      <c r="B428" s="37"/>
      <c r="C428" s="180" t="s">
        <v>1721</v>
      </c>
      <c r="D428" s="180" t="s">
        <v>234</v>
      </c>
      <c r="E428" s="181" t="s">
        <v>3749</v>
      </c>
      <c r="F428" s="182" t="s">
        <v>3750</v>
      </c>
      <c r="G428" s="183" t="s">
        <v>243</v>
      </c>
      <c r="H428" s="184">
        <v>37.825000000000003</v>
      </c>
      <c r="I428" s="185"/>
      <c r="J428" s="186">
        <f>ROUND(I428*H428,2)</f>
        <v>0</v>
      </c>
      <c r="K428" s="182" t="s">
        <v>244</v>
      </c>
      <c r="L428" s="41"/>
      <c r="M428" s="187" t="s">
        <v>19</v>
      </c>
      <c r="N428" s="188" t="s">
        <v>40</v>
      </c>
      <c r="O428" s="66"/>
      <c r="P428" s="189">
        <f>O428*H428</f>
        <v>0</v>
      </c>
      <c r="Q428" s="189">
        <v>0</v>
      </c>
      <c r="R428" s="189">
        <f>Q428*H428</f>
        <v>0</v>
      </c>
      <c r="S428" s="189">
        <v>0</v>
      </c>
      <c r="T428" s="190">
        <f>S428*H428</f>
        <v>0</v>
      </c>
      <c r="U428" s="36"/>
      <c r="V428" s="36"/>
      <c r="W428" s="36"/>
      <c r="X428" s="36"/>
      <c r="Y428" s="36"/>
      <c r="Z428" s="36"/>
      <c r="AA428" s="36"/>
      <c r="AB428" s="36"/>
      <c r="AC428" s="36"/>
      <c r="AD428" s="36"/>
      <c r="AE428" s="36"/>
      <c r="AR428" s="191" t="s">
        <v>331</v>
      </c>
      <c r="AT428" s="191" t="s">
        <v>234</v>
      </c>
      <c r="AU428" s="191" t="s">
        <v>78</v>
      </c>
      <c r="AY428" s="19" t="s">
        <v>231</v>
      </c>
      <c r="BE428" s="192">
        <f>IF(N428="základní",J428,0)</f>
        <v>0</v>
      </c>
      <c r="BF428" s="192">
        <f>IF(N428="snížená",J428,0)</f>
        <v>0</v>
      </c>
      <c r="BG428" s="192">
        <f>IF(N428="zákl. přenesená",J428,0)</f>
        <v>0</v>
      </c>
      <c r="BH428" s="192">
        <f>IF(N428="sníž. přenesená",J428,0)</f>
        <v>0</v>
      </c>
      <c r="BI428" s="192">
        <f>IF(N428="nulová",J428,0)</f>
        <v>0</v>
      </c>
      <c r="BJ428" s="19" t="s">
        <v>76</v>
      </c>
      <c r="BK428" s="192">
        <f>ROUND(I428*H428,2)</f>
        <v>0</v>
      </c>
      <c r="BL428" s="19" t="s">
        <v>331</v>
      </c>
      <c r="BM428" s="191" t="s">
        <v>3751</v>
      </c>
    </row>
    <row r="429" spans="1:65" s="2" customFormat="1" ht="39">
      <c r="A429" s="36"/>
      <c r="B429" s="37"/>
      <c r="C429" s="38"/>
      <c r="D429" s="193" t="s">
        <v>246</v>
      </c>
      <c r="E429" s="38"/>
      <c r="F429" s="194" t="s">
        <v>1822</v>
      </c>
      <c r="G429" s="38"/>
      <c r="H429" s="38"/>
      <c r="I429" s="195"/>
      <c r="J429" s="38"/>
      <c r="K429" s="38"/>
      <c r="L429" s="41"/>
      <c r="M429" s="196"/>
      <c r="N429" s="197"/>
      <c r="O429" s="66"/>
      <c r="P429" s="66"/>
      <c r="Q429" s="66"/>
      <c r="R429" s="66"/>
      <c r="S429" s="66"/>
      <c r="T429" s="67"/>
      <c r="U429" s="36"/>
      <c r="V429" s="36"/>
      <c r="W429" s="36"/>
      <c r="X429" s="36"/>
      <c r="Y429" s="36"/>
      <c r="Z429" s="36"/>
      <c r="AA429" s="36"/>
      <c r="AB429" s="36"/>
      <c r="AC429" s="36"/>
      <c r="AD429" s="36"/>
      <c r="AE429" s="36"/>
      <c r="AT429" s="19" t="s">
        <v>246</v>
      </c>
      <c r="AU429" s="19" t="s">
        <v>78</v>
      </c>
    </row>
    <row r="430" spans="1:65" s="13" customFormat="1" ht="11.25">
      <c r="B430" s="198"/>
      <c r="C430" s="199"/>
      <c r="D430" s="193" t="s">
        <v>248</v>
      </c>
      <c r="E430" s="200" t="s">
        <v>19</v>
      </c>
      <c r="F430" s="201" t="s">
        <v>3586</v>
      </c>
      <c r="G430" s="199"/>
      <c r="H430" s="200" t="s">
        <v>19</v>
      </c>
      <c r="I430" s="202"/>
      <c r="J430" s="199"/>
      <c r="K430" s="199"/>
      <c r="L430" s="203"/>
      <c r="M430" s="204"/>
      <c r="N430" s="205"/>
      <c r="O430" s="205"/>
      <c r="P430" s="205"/>
      <c r="Q430" s="205"/>
      <c r="R430" s="205"/>
      <c r="S430" s="205"/>
      <c r="T430" s="206"/>
      <c r="AT430" s="207" t="s">
        <v>248</v>
      </c>
      <c r="AU430" s="207" t="s">
        <v>78</v>
      </c>
      <c r="AV430" s="13" t="s">
        <v>76</v>
      </c>
      <c r="AW430" s="13" t="s">
        <v>31</v>
      </c>
      <c r="AX430" s="13" t="s">
        <v>69</v>
      </c>
      <c r="AY430" s="207" t="s">
        <v>231</v>
      </c>
    </row>
    <row r="431" spans="1:65" s="14" customFormat="1" ht="11.25">
      <c r="B431" s="208"/>
      <c r="C431" s="209"/>
      <c r="D431" s="193" t="s">
        <v>248</v>
      </c>
      <c r="E431" s="210" t="s">
        <v>19</v>
      </c>
      <c r="F431" s="211" t="s">
        <v>3742</v>
      </c>
      <c r="G431" s="209"/>
      <c r="H431" s="212">
        <v>37.825000000000003</v>
      </c>
      <c r="I431" s="213"/>
      <c r="J431" s="209"/>
      <c r="K431" s="209"/>
      <c r="L431" s="214"/>
      <c r="M431" s="215"/>
      <c r="N431" s="216"/>
      <c r="O431" s="216"/>
      <c r="P431" s="216"/>
      <c r="Q431" s="216"/>
      <c r="R431" s="216"/>
      <c r="S431" s="216"/>
      <c r="T431" s="217"/>
      <c r="AT431" s="218" t="s">
        <v>248</v>
      </c>
      <c r="AU431" s="218" t="s">
        <v>78</v>
      </c>
      <c r="AV431" s="14" t="s">
        <v>78</v>
      </c>
      <c r="AW431" s="14" t="s">
        <v>31</v>
      </c>
      <c r="AX431" s="14" t="s">
        <v>76</v>
      </c>
      <c r="AY431" s="218" t="s">
        <v>231</v>
      </c>
    </row>
    <row r="432" spans="1:65" s="2" customFormat="1" ht="16.5" customHeight="1">
      <c r="A432" s="36"/>
      <c r="B432" s="37"/>
      <c r="C432" s="247" t="s">
        <v>1725</v>
      </c>
      <c r="D432" s="247" t="s">
        <v>638</v>
      </c>
      <c r="E432" s="248" t="s">
        <v>721</v>
      </c>
      <c r="F432" s="249" t="s">
        <v>722</v>
      </c>
      <c r="G432" s="250" t="s">
        <v>243</v>
      </c>
      <c r="H432" s="251">
        <v>43.499000000000002</v>
      </c>
      <c r="I432" s="252"/>
      <c r="J432" s="253">
        <f>ROUND(I432*H432,2)</f>
        <v>0</v>
      </c>
      <c r="K432" s="249" t="s">
        <v>244</v>
      </c>
      <c r="L432" s="254"/>
      <c r="M432" s="255" t="s">
        <v>19</v>
      </c>
      <c r="N432" s="256" t="s">
        <v>40</v>
      </c>
      <c r="O432" s="66"/>
      <c r="P432" s="189">
        <f>O432*H432</f>
        <v>0</v>
      </c>
      <c r="Q432" s="189">
        <v>2.9999999999999997E-4</v>
      </c>
      <c r="R432" s="189">
        <f>Q432*H432</f>
        <v>1.3049699999999999E-2</v>
      </c>
      <c r="S432" s="189">
        <v>0</v>
      </c>
      <c r="T432" s="190">
        <f>S432*H432</f>
        <v>0</v>
      </c>
      <c r="U432" s="36"/>
      <c r="V432" s="36"/>
      <c r="W432" s="36"/>
      <c r="X432" s="36"/>
      <c r="Y432" s="36"/>
      <c r="Z432" s="36"/>
      <c r="AA432" s="36"/>
      <c r="AB432" s="36"/>
      <c r="AC432" s="36"/>
      <c r="AD432" s="36"/>
      <c r="AE432" s="36"/>
      <c r="AR432" s="191" t="s">
        <v>423</v>
      </c>
      <c r="AT432" s="191" t="s">
        <v>638</v>
      </c>
      <c r="AU432" s="191" t="s">
        <v>78</v>
      </c>
      <c r="AY432" s="19" t="s">
        <v>231</v>
      </c>
      <c r="BE432" s="192">
        <f>IF(N432="základní",J432,0)</f>
        <v>0</v>
      </c>
      <c r="BF432" s="192">
        <f>IF(N432="snížená",J432,0)</f>
        <v>0</v>
      </c>
      <c r="BG432" s="192">
        <f>IF(N432="zákl. přenesená",J432,0)</f>
        <v>0</v>
      </c>
      <c r="BH432" s="192">
        <f>IF(N432="sníž. přenesená",J432,0)</f>
        <v>0</v>
      </c>
      <c r="BI432" s="192">
        <f>IF(N432="nulová",J432,0)</f>
        <v>0</v>
      </c>
      <c r="BJ432" s="19" t="s">
        <v>76</v>
      </c>
      <c r="BK432" s="192">
        <f>ROUND(I432*H432,2)</f>
        <v>0</v>
      </c>
      <c r="BL432" s="19" t="s">
        <v>331</v>
      </c>
      <c r="BM432" s="191" t="s">
        <v>3752</v>
      </c>
    </row>
    <row r="433" spans="1:65" s="14" customFormat="1" ht="11.25">
      <c r="B433" s="208"/>
      <c r="C433" s="209"/>
      <c r="D433" s="193" t="s">
        <v>248</v>
      </c>
      <c r="E433" s="210" t="s">
        <v>19</v>
      </c>
      <c r="F433" s="211" t="s">
        <v>3753</v>
      </c>
      <c r="G433" s="209"/>
      <c r="H433" s="212">
        <v>43.499000000000002</v>
      </c>
      <c r="I433" s="213"/>
      <c r="J433" s="209"/>
      <c r="K433" s="209"/>
      <c r="L433" s="214"/>
      <c r="M433" s="215"/>
      <c r="N433" s="216"/>
      <c r="O433" s="216"/>
      <c r="P433" s="216"/>
      <c r="Q433" s="216"/>
      <c r="R433" s="216"/>
      <c r="S433" s="216"/>
      <c r="T433" s="217"/>
      <c r="AT433" s="218" t="s">
        <v>248</v>
      </c>
      <c r="AU433" s="218" t="s">
        <v>78</v>
      </c>
      <c r="AV433" s="14" t="s">
        <v>78</v>
      </c>
      <c r="AW433" s="14" t="s">
        <v>31</v>
      </c>
      <c r="AX433" s="14" t="s">
        <v>76</v>
      </c>
      <c r="AY433" s="218" t="s">
        <v>231</v>
      </c>
    </row>
    <row r="434" spans="1:65" s="2" customFormat="1" ht="24.2" customHeight="1">
      <c r="A434" s="36"/>
      <c r="B434" s="37"/>
      <c r="C434" s="180" t="s">
        <v>1730</v>
      </c>
      <c r="D434" s="180" t="s">
        <v>234</v>
      </c>
      <c r="E434" s="181" t="s">
        <v>3754</v>
      </c>
      <c r="F434" s="182" t="s">
        <v>3755</v>
      </c>
      <c r="G434" s="183" t="s">
        <v>243</v>
      </c>
      <c r="H434" s="184">
        <v>95.795000000000002</v>
      </c>
      <c r="I434" s="185"/>
      <c r="J434" s="186">
        <f>ROUND(I434*H434,2)</f>
        <v>0</v>
      </c>
      <c r="K434" s="182" t="s">
        <v>244</v>
      </c>
      <c r="L434" s="41"/>
      <c r="M434" s="187" t="s">
        <v>19</v>
      </c>
      <c r="N434" s="188" t="s">
        <v>40</v>
      </c>
      <c r="O434" s="66"/>
      <c r="P434" s="189">
        <f>O434*H434</f>
        <v>0</v>
      </c>
      <c r="Q434" s="189">
        <v>0</v>
      </c>
      <c r="R434" s="189">
        <f>Q434*H434</f>
        <v>0</v>
      </c>
      <c r="S434" s="189">
        <v>0</v>
      </c>
      <c r="T434" s="190">
        <f>S434*H434</f>
        <v>0</v>
      </c>
      <c r="U434" s="36"/>
      <c r="V434" s="36"/>
      <c r="W434" s="36"/>
      <c r="X434" s="36"/>
      <c r="Y434" s="36"/>
      <c r="Z434" s="36"/>
      <c r="AA434" s="36"/>
      <c r="AB434" s="36"/>
      <c r="AC434" s="36"/>
      <c r="AD434" s="36"/>
      <c r="AE434" s="36"/>
      <c r="AR434" s="191" t="s">
        <v>331</v>
      </c>
      <c r="AT434" s="191" t="s">
        <v>234</v>
      </c>
      <c r="AU434" s="191" t="s">
        <v>78</v>
      </c>
      <c r="AY434" s="19" t="s">
        <v>231</v>
      </c>
      <c r="BE434" s="192">
        <f>IF(N434="základní",J434,0)</f>
        <v>0</v>
      </c>
      <c r="BF434" s="192">
        <f>IF(N434="snížená",J434,0)</f>
        <v>0</v>
      </c>
      <c r="BG434" s="192">
        <f>IF(N434="zákl. přenesená",J434,0)</f>
        <v>0</v>
      </c>
      <c r="BH434" s="192">
        <f>IF(N434="sníž. přenesená",J434,0)</f>
        <v>0</v>
      </c>
      <c r="BI434" s="192">
        <f>IF(N434="nulová",J434,0)</f>
        <v>0</v>
      </c>
      <c r="BJ434" s="19" t="s">
        <v>76</v>
      </c>
      <c r="BK434" s="192">
        <f>ROUND(I434*H434,2)</f>
        <v>0</v>
      </c>
      <c r="BL434" s="19" t="s">
        <v>331</v>
      </c>
      <c r="BM434" s="191" t="s">
        <v>3756</v>
      </c>
    </row>
    <row r="435" spans="1:65" s="2" customFormat="1" ht="39">
      <c r="A435" s="36"/>
      <c r="B435" s="37"/>
      <c r="C435" s="38"/>
      <c r="D435" s="193" t="s">
        <v>246</v>
      </c>
      <c r="E435" s="38"/>
      <c r="F435" s="194" t="s">
        <v>1822</v>
      </c>
      <c r="G435" s="38"/>
      <c r="H435" s="38"/>
      <c r="I435" s="195"/>
      <c r="J435" s="38"/>
      <c r="K435" s="38"/>
      <c r="L435" s="41"/>
      <c r="M435" s="196"/>
      <c r="N435" s="197"/>
      <c r="O435" s="66"/>
      <c r="P435" s="66"/>
      <c r="Q435" s="66"/>
      <c r="R435" s="66"/>
      <c r="S435" s="66"/>
      <c r="T435" s="67"/>
      <c r="U435" s="36"/>
      <c r="V435" s="36"/>
      <c r="W435" s="36"/>
      <c r="X435" s="36"/>
      <c r="Y435" s="36"/>
      <c r="Z435" s="36"/>
      <c r="AA435" s="36"/>
      <c r="AB435" s="36"/>
      <c r="AC435" s="36"/>
      <c r="AD435" s="36"/>
      <c r="AE435" s="36"/>
      <c r="AT435" s="19" t="s">
        <v>246</v>
      </c>
      <c r="AU435" s="19" t="s">
        <v>78</v>
      </c>
    </row>
    <row r="436" spans="1:65" s="13" customFormat="1" ht="11.25">
      <c r="B436" s="198"/>
      <c r="C436" s="199"/>
      <c r="D436" s="193" t="s">
        <v>248</v>
      </c>
      <c r="E436" s="200" t="s">
        <v>19</v>
      </c>
      <c r="F436" s="201" t="s">
        <v>3500</v>
      </c>
      <c r="G436" s="199"/>
      <c r="H436" s="200" t="s">
        <v>19</v>
      </c>
      <c r="I436" s="202"/>
      <c r="J436" s="199"/>
      <c r="K436" s="199"/>
      <c r="L436" s="203"/>
      <c r="M436" s="204"/>
      <c r="N436" s="205"/>
      <c r="O436" s="205"/>
      <c r="P436" s="205"/>
      <c r="Q436" s="205"/>
      <c r="R436" s="205"/>
      <c r="S436" s="205"/>
      <c r="T436" s="206"/>
      <c r="AT436" s="207" t="s">
        <v>248</v>
      </c>
      <c r="AU436" s="207" t="s">
        <v>78</v>
      </c>
      <c r="AV436" s="13" t="s">
        <v>76</v>
      </c>
      <c r="AW436" s="13" t="s">
        <v>31</v>
      </c>
      <c r="AX436" s="13" t="s">
        <v>69</v>
      </c>
      <c r="AY436" s="207" t="s">
        <v>231</v>
      </c>
    </row>
    <row r="437" spans="1:65" s="14" customFormat="1" ht="11.25">
      <c r="B437" s="208"/>
      <c r="C437" s="209"/>
      <c r="D437" s="193" t="s">
        <v>248</v>
      </c>
      <c r="E437" s="210" t="s">
        <v>19</v>
      </c>
      <c r="F437" s="211" t="s">
        <v>3710</v>
      </c>
      <c r="G437" s="209"/>
      <c r="H437" s="212">
        <v>89.683000000000007</v>
      </c>
      <c r="I437" s="213"/>
      <c r="J437" s="209"/>
      <c r="K437" s="209"/>
      <c r="L437" s="214"/>
      <c r="M437" s="215"/>
      <c r="N437" s="216"/>
      <c r="O437" s="216"/>
      <c r="P437" s="216"/>
      <c r="Q437" s="216"/>
      <c r="R437" s="216"/>
      <c r="S437" s="216"/>
      <c r="T437" s="217"/>
      <c r="AT437" s="218" t="s">
        <v>248</v>
      </c>
      <c r="AU437" s="218" t="s">
        <v>78</v>
      </c>
      <c r="AV437" s="14" t="s">
        <v>78</v>
      </c>
      <c r="AW437" s="14" t="s">
        <v>31</v>
      </c>
      <c r="AX437" s="14" t="s">
        <v>69</v>
      </c>
      <c r="AY437" s="218" t="s">
        <v>231</v>
      </c>
    </row>
    <row r="438" spans="1:65" s="13" customFormat="1" ht="11.25">
      <c r="B438" s="198"/>
      <c r="C438" s="199"/>
      <c r="D438" s="193" t="s">
        <v>248</v>
      </c>
      <c r="E438" s="200" t="s">
        <v>19</v>
      </c>
      <c r="F438" s="201" t="s">
        <v>3504</v>
      </c>
      <c r="G438" s="199"/>
      <c r="H438" s="200" t="s">
        <v>19</v>
      </c>
      <c r="I438" s="202"/>
      <c r="J438" s="199"/>
      <c r="K438" s="199"/>
      <c r="L438" s="203"/>
      <c r="M438" s="204"/>
      <c r="N438" s="205"/>
      <c r="O438" s="205"/>
      <c r="P438" s="205"/>
      <c r="Q438" s="205"/>
      <c r="R438" s="205"/>
      <c r="S438" s="205"/>
      <c r="T438" s="206"/>
      <c r="AT438" s="207" t="s">
        <v>248</v>
      </c>
      <c r="AU438" s="207" t="s">
        <v>78</v>
      </c>
      <c r="AV438" s="13" t="s">
        <v>76</v>
      </c>
      <c r="AW438" s="13" t="s">
        <v>31</v>
      </c>
      <c r="AX438" s="13" t="s">
        <v>69</v>
      </c>
      <c r="AY438" s="207" t="s">
        <v>231</v>
      </c>
    </row>
    <row r="439" spans="1:65" s="14" customFormat="1" ht="11.25">
      <c r="B439" s="208"/>
      <c r="C439" s="209"/>
      <c r="D439" s="193" t="s">
        <v>248</v>
      </c>
      <c r="E439" s="210" t="s">
        <v>19</v>
      </c>
      <c r="F439" s="211" t="s">
        <v>3746</v>
      </c>
      <c r="G439" s="209"/>
      <c r="H439" s="212">
        <v>6.1120000000000001</v>
      </c>
      <c r="I439" s="213"/>
      <c r="J439" s="209"/>
      <c r="K439" s="209"/>
      <c r="L439" s="214"/>
      <c r="M439" s="215"/>
      <c r="N439" s="216"/>
      <c r="O439" s="216"/>
      <c r="P439" s="216"/>
      <c r="Q439" s="216"/>
      <c r="R439" s="216"/>
      <c r="S439" s="216"/>
      <c r="T439" s="217"/>
      <c r="AT439" s="218" t="s">
        <v>248</v>
      </c>
      <c r="AU439" s="218" t="s">
        <v>78</v>
      </c>
      <c r="AV439" s="14" t="s">
        <v>78</v>
      </c>
      <c r="AW439" s="14" t="s">
        <v>31</v>
      </c>
      <c r="AX439" s="14" t="s">
        <v>69</v>
      </c>
      <c r="AY439" s="218" t="s">
        <v>231</v>
      </c>
    </row>
    <row r="440" spans="1:65" s="15" customFormat="1" ht="11.25">
      <c r="B440" s="219"/>
      <c r="C440" s="220"/>
      <c r="D440" s="193" t="s">
        <v>248</v>
      </c>
      <c r="E440" s="221" t="s">
        <v>19</v>
      </c>
      <c r="F440" s="222" t="s">
        <v>260</v>
      </c>
      <c r="G440" s="220"/>
      <c r="H440" s="223">
        <v>95.795000000000002</v>
      </c>
      <c r="I440" s="224"/>
      <c r="J440" s="220"/>
      <c r="K440" s="220"/>
      <c r="L440" s="225"/>
      <c r="M440" s="226"/>
      <c r="N440" s="227"/>
      <c r="O440" s="227"/>
      <c r="P440" s="227"/>
      <c r="Q440" s="227"/>
      <c r="R440" s="227"/>
      <c r="S440" s="227"/>
      <c r="T440" s="228"/>
      <c r="AT440" s="229" t="s">
        <v>248</v>
      </c>
      <c r="AU440" s="229" t="s">
        <v>78</v>
      </c>
      <c r="AV440" s="15" t="s">
        <v>238</v>
      </c>
      <c r="AW440" s="15" t="s">
        <v>31</v>
      </c>
      <c r="AX440" s="15" t="s">
        <v>76</v>
      </c>
      <c r="AY440" s="229" t="s">
        <v>231</v>
      </c>
    </row>
    <row r="441" spans="1:65" s="2" customFormat="1" ht="16.5" customHeight="1">
      <c r="A441" s="36"/>
      <c r="B441" s="37"/>
      <c r="C441" s="247" t="s">
        <v>1733</v>
      </c>
      <c r="D441" s="247" t="s">
        <v>638</v>
      </c>
      <c r="E441" s="248" t="s">
        <v>721</v>
      </c>
      <c r="F441" s="249" t="s">
        <v>722</v>
      </c>
      <c r="G441" s="250" t="s">
        <v>243</v>
      </c>
      <c r="H441" s="251">
        <v>110.164</v>
      </c>
      <c r="I441" s="252"/>
      <c r="J441" s="253">
        <f>ROUND(I441*H441,2)</f>
        <v>0</v>
      </c>
      <c r="K441" s="249" t="s">
        <v>244</v>
      </c>
      <c r="L441" s="254"/>
      <c r="M441" s="255" t="s">
        <v>19</v>
      </c>
      <c r="N441" s="256" t="s">
        <v>40</v>
      </c>
      <c r="O441" s="66"/>
      <c r="P441" s="189">
        <f>O441*H441</f>
        <v>0</v>
      </c>
      <c r="Q441" s="189">
        <v>2.9999999999999997E-4</v>
      </c>
      <c r="R441" s="189">
        <f>Q441*H441</f>
        <v>3.3049200000000001E-2</v>
      </c>
      <c r="S441" s="189">
        <v>0</v>
      </c>
      <c r="T441" s="190">
        <f>S441*H441</f>
        <v>0</v>
      </c>
      <c r="U441" s="36"/>
      <c r="V441" s="36"/>
      <c r="W441" s="36"/>
      <c r="X441" s="36"/>
      <c r="Y441" s="36"/>
      <c r="Z441" s="36"/>
      <c r="AA441" s="36"/>
      <c r="AB441" s="36"/>
      <c r="AC441" s="36"/>
      <c r="AD441" s="36"/>
      <c r="AE441" s="36"/>
      <c r="AR441" s="191" t="s">
        <v>423</v>
      </c>
      <c r="AT441" s="191" t="s">
        <v>638</v>
      </c>
      <c r="AU441" s="191" t="s">
        <v>78</v>
      </c>
      <c r="AY441" s="19" t="s">
        <v>231</v>
      </c>
      <c r="BE441" s="192">
        <f>IF(N441="základní",J441,0)</f>
        <v>0</v>
      </c>
      <c r="BF441" s="192">
        <f>IF(N441="snížená",J441,0)</f>
        <v>0</v>
      </c>
      <c r="BG441" s="192">
        <f>IF(N441="zákl. přenesená",J441,0)</f>
        <v>0</v>
      </c>
      <c r="BH441" s="192">
        <f>IF(N441="sníž. přenesená",J441,0)</f>
        <v>0</v>
      </c>
      <c r="BI441" s="192">
        <f>IF(N441="nulová",J441,0)</f>
        <v>0</v>
      </c>
      <c r="BJ441" s="19" t="s">
        <v>76</v>
      </c>
      <c r="BK441" s="192">
        <f>ROUND(I441*H441,2)</f>
        <v>0</v>
      </c>
      <c r="BL441" s="19" t="s">
        <v>331</v>
      </c>
      <c r="BM441" s="191" t="s">
        <v>3757</v>
      </c>
    </row>
    <row r="442" spans="1:65" s="14" customFormat="1" ht="11.25">
      <c r="B442" s="208"/>
      <c r="C442" s="209"/>
      <c r="D442" s="193" t="s">
        <v>248</v>
      </c>
      <c r="E442" s="210" t="s">
        <v>19</v>
      </c>
      <c r="F442" s="211" t="s">
        <v>3758</v>
      </c>
      <c r="G442" s="209"/>
      <c r="H442" s="212">
        <v>110.164</v>
      </c>
      <c r="I442" s="213"/>
      <c r="J442" s="209"/>
      <c r="K442" s="209"/>
      <c r="L442" s="214"/>
      <c r="M442" s="215"/>
      <c r="N442" s="216"/>
      <c r="O442" s="216"/>
      <c r="P442" s="216"/>
      <c r="Q442" s="216"/>
      <c r="R442" s="216"/>
      <c r="S442" s="216"/>
      <c r="T442" s="217"/>
      <c r="AT442" s="218" t="s">
        <v>248</v>
      </c>
      <c r="AU442" s="218" t="s">
        <v>78</v>
      </c>
      <c r="AV442" s="14" t="s">
        <v>78</v>
      </c>
      <c r="AW442" s="14" t="s">
        <v>31</v>
      </c>
      <c r="AX442" s="14" t="s">
        <v>76</v>
      </c>
      <c r="AY442" s="218" t="s">
        <v>231</v>
      </c>
    </row>
    <row r="443" spans="1:65" s="2" customFormat="1" ht="44.25" customHeight="1">
      <c r="A443" s="36"/>
      <c r="B443" s="37"/>
      <c r="C443" s="180" t="s">
        <v>1740</v>
      </c>
      <c r="D443" s="180" t="s">
        <v>234</v>
      </c>
      <c r="E443" s="181" t="s">
        <v>3759</v>
      </c>
      <c r="F443" s="182" t="s">
        <v>3760</v>
      </c>
      <c r="G443" s="183" t="s">
        <v>2544</v>
      </c>
      <c r="H443" s="266"/>
      <c r="I443" s="185"/>
      <c r="J443" s="186">
        <f>ROUND(I443*H443,2)</f>
        <v>0</v>
      </c>
      <c r="K443" s="182" t="s">
        <v>244</v>
      </c>
      <c r="L443" s="41"/>
      <c r="M443" s="187" t="s">
        <v>19</v>
      </c>
      <c r="N443" s="188" t="s">
        <v>40</v>
      </c>
      <c r="O443" s="66"/>
      <c r="P443" s="189">
        <f>O443*H443</f>
        <v>0</v>
      </c>
      <c r="Q443" s="189">
        <v>0</v>
      </c>
      <c r="R443" s="189">
        <f>Q443*H443</f>
        <v>0</v>
      </c>
      <c r="S443" s="189">
        <v>0</v>
      </c>
      <c r="T443" s="190">
        <f>S443*H443</f>
        <v>0</v>
      </c>
      <c r="U443" s="36"/>
      <c r="V443" s="36"/>
      <c r="W443" s="36"/>
      <c r="X443" s="36"/>
      <c r="Y443" s="36"/>
      <c r="Z443" s="36"/>
      <c r="AA443" s="36"/>
      <c r="AB443" s="36"/>
      <c r="AC443" s="36"/>
      <c r="AD443" s="36"/>
      <c r="AE443" s="36"/>
      <c r="AR443" s="191" t="s">
        <v>331</v>
      </c>
      <c r="AT443" s="191" t="s">
        <v>234</v>
      </c>
      <c r="AU443" s="191" t="s">
        <v>78</v>
      </c>
      <c r="AY443" s="19" t="s">
        <v>231</v>
      </c>
      <c r="BE443" s="192">
        <f>IF(N443="základní",J443,0)</f>
        <v>0</v>
      </c>
      <c r="BF443" s="192">
        <f>IF(N443="snížená",J443,0)</f>
        <v>0</v>
      </c>
      <c r="BG443" s="192">
        <f>IF(N443="zákl. přenesená",J443,0)</f>
        <v>0</v>
      </c>
      <c r="BH443" s="192">
        <f>IF(N443="sníž. přenesená",J443,0)</f>
        <v>0</v>
      </c>
      <c r="BI443" s="192">
        <f>IF(N443="nulová",J443,0)</f>
        <v>0</v>
      </c>
      <c r="BJ443" s="19" t="s">
        <v>76</v>
      </c>
      <c r="BK443" s="192">
        <f>ROUND(I443*H443,2)</f>
        <v>0</v>
      </c>
      <c r="BL443" s="19" t="s">
        <v>331</v>
      </c>
      <c r="BM443" s="191" t="s">
        <v>3761</v>
      </c>
    </row>
    <row r="444" spans="1:65" s="2" customFormat="1" ht="126.75">
      <c r="A444" s="36"/>
      <c r="B444" s="37"/>
      <c r="C444" s="38"/>
      <c r="D444" s="193" t="s">
        <v>246</v>
      </c>
      <c r="E444" s="38"/>
      <c r="F444" s="194" t="s">
        <v>1223</v>
      </c>
      <c r="G444" s="38"/>
      <c r="H444" s="38"/>
      <c r="I444" s="195"/>
      <c r="J444" s="38"/>
      <c r="K444" s="38"/>
      <c r="L444" s="41"/>
      <c r="M444" s="196"/>
      <c r="N444" s="197"/>
      <c r="O444" s="66"/>
      <c r="P444" s="66"/>
      <c r="Q444" s="66"/>
      <c r="R444" s="66"/>
      <c r="S444" s="66"/>
      <c r="T444" s="67"/>
      <c r="U444" s="36"/>
      <c r="V444" s="36"/>
      <c r="W444" s="36"/>
      <c r="X444" s="36"/>
      <c r="Y444" s="36"/>
      <c r="Z444" s="36"/>
      <c r="AA444" s="36"/>
      <c r="AB444" s="36"/>
      <c r="AC444" s="36"/>
      <c r="AD444" s="36"/>
      <c r="AE444" s="36"/>
      <c r="AT444" s="19" t="s">
        <v>246</v>
      </c>
      <c r="AU444" s="19" t="s">
        <v>78</v>
      </c>
    </row>
    <row r="445" spans="1:65" s="12" customFormat="1" ht="22.9" customHeight="1">
      <c r="B445" s="164"/>
      <c r="C445" s="165"/>
      <c r="D445" s="166" t="s">
        <v>68</v>
      </c>
      <c r="E445" s="178" t="s">
        <v>3762</v>
      </c>
      <c r="F445" s="178" t="s">
        <v>3763</v>
      </c>
      <c r="G445" s="165"/>
      <c r="H445" s="165"/>
      <c r="I445" s="168"/>
      <c r="J445" s="179">
        <f>BK445</f>
        <v>0</v>
      </c>
      <c r="K445" s="165"/>
      <c r="L445" s="170"/>
      <c r="M445" s="171"/>
      <c r="N445" s="172"/>
      <c r="O445" s="172"/>
      <c r="P445" s="173">
        <f>SUM(P446:P459)</f>
        <v>0</v>
      </c>
      <c r="Q445" s="172"/>
      <c r="R445" s="173">
        <f>SUM(R446:R459)</f>
        <v>10.705250000000001</v>
      </c>
      <c r="S445" s="172"/>
      <c r="T445" s="174">
        <f>SUM(T446:T459)</f>
        <v>0</v>
      </c>
      <c r="AR445" s="175" t="s">
        <v>78</v>
      </c>
      <c r="AT445" s="176" t="s">
        <v>68</v>
      </c>
      <c r="AU445" s="176" t="s">
        <v>76</v>
      </c>
      <c r="AY445" s="175" t="s">
        <v>231</v>
      </c>
      <c r="BK445" s="177">
        <f>SUM(BK446:BK459)</f>
        <v>0</v>
      </c>
    </row>
    <row r="446" spans="1:65" s="2" customFormat="1" ht="33" customHeight="1">
      <c r="A446" s="36"/>
      <c r="B446" s="37"/>
      <c r="C446" s="180" t="s">
        <v>1745</v>
      </c>
      <c r="D446" s="180" t="s">
        <v>234</v>
      </c>
      <c r="E446" s="181" t="s">
        <v>3764</v>
      </c>
      <c r="F446" s="182" t="s">
        <v>3765</v>
      </c>
      <c r="G446" s="183" t="s">
        <v>243</v>
      </c>
      <c r="H446" s="184">
        <v>37.825000000000003</v>
      </c>
      <c r="I446" s="185"/>
      <c r="J446" s="186">
        <f>ROUND(I446*H446,2)</f>
        <v>0</v>
      </c>
      <c r="K446" s="182" t="s">
        <v>244</v>
      </c>
      <c r="L446" s="41"/>
      <c r="M446" s="187" t="s">
        <v>19</v>
      </c>
      <c r="N446" s="188" t="s">
        <v>40</v>
      </c>
      <c r="O446" s="66"/>
      <c r="P446" s="189">
        <f>O446*H446</f>
        <v>0</v>
      </c>
      <c r="Q446" s="189">
        <v>0</v>
      </c>
      <c r="R446" s="189">
        <f>Q446*H446</f>
        <v>0</v>
      </c>
      <c r="S446" s="189">
        <v>0</v>
      </c>
      <c r="T446" s="190">
        <f>S446*H446</f>
        <v>0</v>
      </c>
      <c r="U446" s="36"/>
      <c r="V446" s="36"/>
      <c r="W446" s="36"/>
      <c r="X446" s="36"/>
      <c r="Y446" s="36"/>
      <c r="Z446" s="36"/>
      <c r="AA446" s="36"/>
      <c r="AB446" s="36"/>
      <c r="AC446" s="36"/>
      <c r="AD446" s="36"/>
      <c r="AE446" s="36"/>
      <c r="AR446" s="191" t="s">
        <v>331</v>
      </c>
      <c r="AT446" s="191" t="s">
        <v>234</v>
      </c>
      <c r="AU446" s="191" t="s">
        <v>78</v>
      </c>
      <c r="AY446" s="19" t="s">
        <v>231</v>
      </c>
      <c r="BE446" s="192">
        <f>IF(N446="základní",J446,0)</f>
        <v>0</v>
      </c>
      <c r="BF446" s="192">
        <f>IF(N446="snížená",J446,0)</f>
        <v>0</v>
      </c>
      <c r="BG446" s="192">
        <f>IF(N446="zákl. přenesená",J446,0)</f>
        <v>0</v>
      </c>
      <c r="BH446" s="192">
        <f>IF(N446="sníž. přenesená",J446,0)</f>
        <v>0</v>
      </c>
      <c r="BI446" s="192">
        <f>IF(N446="nulová",J446,0)</f>
        <v>0</v>
      </c>
      <c r="BJ446" s="19" t="s">
        <v>76</v>
      </c>
      <c r="BK446" s="192">
        <f>ROUND(I446*H446,2)</f>
        <v>0</v>
      </c>
      <c r="BL446" s="19" t="s">
        <v>331</v>
      </c>
      <c r="BM446" s="191" t="s">
        <v>3766</v>
      </c>
    </row>
    <row r="447" spans="1:65" s="13" customFormat="1" ht="11.25">
      <c r="B447" s="198"/>
      <c r="C447" s="199"/>
      <c r="D447" s="193" t="s">
        <v>248</v>
      </c>
      <c r="E447" s="200" t="s">
        <v>19</v>
      </c>
      <c r="F447" s="201" t="s">
        <v>3586</v>
      </c>
      <c r="G447" s="199"/>
      <c r="H447" s="200" t="s">
        <v>19</v>
      </c>
      <c r="I447" s="202"/>
      <c r="J447" s="199"/>
      <c r="K447" s="199"/>
      <c r="L447" s="203"/>
      <c r="M447" s="204"/>
      <c r="N447" s="205"/>
      <c r="O447" s="205"/>
      <c r="P447" s="205"/>
      <c r="Q447" s="205"/>
      <c r="R447" s="205"/>
      <c r="S447" s="205"/>
      <c r="T447" s="206"/>
      <c r="AT447" s="207" t="s">
        <v>248</v>
      </c>
      <c r="AU447" s="207" t="s">
        <v>78</v>
      </c>
      <c r="AV447" s="13" t="s">
        <v>76</v>
      </c>
      <c r="AW447" s="13" t="s">
        <v>31</v>
      </c>
      <c r="AX447" s="13" t="s">
        <v>69</v>
      </c>
      <c r="AY447" s="207" t="s">
        <v>231</v>
      </c>
    </row>
    <row r="448" spans="1:65" s="14" customFormat="1" ht="11.25">
      <c r="B448" s="208"/>
      <c r="C448" s="209"/>
      <c r="D448" s="193" t="s">
        <v>248</v>
      </c>
      <c r="E448" s="210" t="s">
        <v>19</v>
      </c>
      <c r="F448" s="211" t="s">
        <v>3742</v>
      </c>
      <c r="G448" s="209"/>
      <c r="H448" s="212">
        <v>37.825000000000003</v>
      </c>
      <c r="I448" s="213"/>
      <c r="J448" s="209"/>
      <c r="K448" s="209"/>
      <c r="L448" s="214"/>
      <c r="M448" s="215"/>
      <c r="N448" s="216"/>
      <c r="O448" s="216"/>
      <c r="P448" s="216"/>
      <c r="Q448" s="216"/>
      <c r="R448" s="216"/>
      <c r="S448" s="216"/>
      <c r="T448" s="217"/>
      <c r="AT448" s="218" t="s">
        <v>248</v>
      </c>
      <c r="AU448" s="218" t="s">
        <v>78</v>
      </c>
      <c r="AV448" s="14" t="s">
        <v>78</v>
      </c>
      <c r="AW448" s="14" t="s">
        <v>31</v>
      </c>
      <c r="AX448" s="14" t="s">
        <v>76</v>
      </c>
      <c r="AY448" s="218" t="s">
        <v>231</v>
      </c>
    </row>
    <row r="449" spans="1:65" s="2" customFormat="1" ht="16.5" customHeight="1">
      <c r="A449" s="36"/>
      <c r="B449" s="37"/>
      <c r="C449" s="247" t="s">
        <v>1750</v>
      </c>
      <c r="D449" s="247" t="s">
        <v>638</v>
      </c>
      <c r="E449" s="248" t="s">
        <v>1303</v>
      </c>
      <c r="F449" s="249" t="s">
        <v>1304</v>
      </c>
      <c r="G449" s="250" t="s">
        <v>404</v>
      </c>
      <c r="H449" s="251">
        <v>3.3290000000000002</v>
      </c>
      <c r="I449" s="252"/>
      <c r="J449" s="253">
        <f>ROUND(I449*H449,2)</f>
        <v>0</v>
      </c>
      <c r="K449" s="249" t="s">
        <v>244</v>
      </c>
      <c r="L449" s="254"/>
      <c r="M449" s="255" t="s">
        <v>19</v>
      </c>
      <c r="N449" s="256" t="s">
        <v>40</v>
      </c>
      <c r="O449" s="66"/>
      <c r="P449" s="189">
        <f>O449*H449</f>
        <v>0</v>
      </c>
      <c r="Q449" s="189">
        <v>1</v>
      </c>
      <c r="R449" s="189">
        <f>Q449*H449</f>
        <v>3.3290000000000002</v>
      </c>
      <c r="S449" s="189">
        <v>0</v>
      </c>
      <c r="T449" s="190">
        <f>S449*H449</f>
        <v>0</v>
      </c>
      <c r="U449" s="36"/>
      <c r="V449" s="36"/>
      <c r="W449" s="36"/>
      <c r="X449" s="36"/>
      <c r="Y449" s="36"/>
      <c r="Z449" s="36"/>
      <c r="AA449" s="36"/>
      <c r="AB449" s="36"/>
      <c r="AC449" s="36"/>
      <c r="AD449" s="36"/>
      <c r="AE449" s="36"/>
      <c r="AR449" s="191" t="s">
        <v>423</v>
      </c>
      <c r="AT449" s="191" t="s">
        <v>638</v>
      </c>
      <c r="AU449" s="191" t="s">
        <v>78</v>
      </c>
      <c r="AY449" s="19" t="s">
        <v>231</v>
      </c>
      <c r="BE449" s="192">
        <f>IF(N449="základní",J449,0)</f>
        <v>0</v>
      </c>
      <c r="BF449" s="192">
        <f>IF(N449="snížená",J449,0)</f>
        <v>0</v>
      </c>
      <c r="BG449" s="192">
        <f>IF(N449="zákl. přenesená",J449,0)</f>
        <v>0</v>
      </c>
      <c r="BH449" s="192">
        <f>IF(N449="sníž. přenesená",J449,0)</f>
        <v>0</v>
      </c>
      <c r="BI449" s="192">
        <f>IF(N449="nulová",J449,0)</f>
        <v>0</v>
      </c>
      <c r="BJ449" s="19" t="s">
        <v>76</v>
      </c>
      <c r="BK449" s="192">
        <f>ROUND(I449*H449,2)</f>
        <v>0</v>
      </c>
      <c r="BL449" s="19" t="s">
        <v>331</v>
      </c>
      <c r="BM449" s="191" t="s">
        <v>3767</v>
      </c>
    </row>
    <row r="450" spans="1:65" s="13" customFormat="1" ht="11.25">
      <c r="B450" s="198"/>
      <c r="C450" s="199"/>
      <c r="D450" s="193" t="s">
        <v>248</v>
      </c>
      <c r="E450" s="200" t="s">
        <v>19</v>
      </c>
      <c r="F450" s="201" t="s">
        <v>3586</v>
      </c>
      <c r="G450" s="199"/>
      <c r="H450" s="200" t="s">
        <v>19</v>
      </c>
      <c r="I450" s="202"/>
      <c r="J450" s="199"/>
      <c r="K450" s="199"/>
      <c r="L450" s="203"/>
      <c r="M450" s="204"/>
      <c r="N450" s="205"/>
      <c r="O450" s="205"/>
      <c r="P450" s="205"/>
      <c r="Q450" s="205"/>
      <c r="R450" s="205"/>
      <c r="S450" s="205"/>
      <c r="T450" s="206"/>
      <c r="AT450" s="207" t="s">
        <v>248</v>
      </c>
      <c r="AU450" s="207" t="s">
        <v>78</v>
      </c>
      <c r="AV450" s="13" t="s">
        <v>76</v>
      </c>
      <c r="AW450" s="13" t="s">
        <v>31</v>
      </c>
      <c r="AX450" s="13" t="s">
        <v>69</v>
      </c>
      <c r="AY450" s="207" t="s">
        <v>231</v>
      </c>
    </row>
    <row r="451" spans="1:65" s="14" customFormat="1" ht="11.25">
      <c r="B451" s="208"/>
      <c r="C451" s="209"/>
      <c r="D451" s="193" t="s">
        <v>248</v>
      </c>
      <c r="E451" s="210" t="s">
        <v>19</v>
      </c>
      <c r="F451" s="211" t="s">
        <v>3768</v>
      </c>
      <c r="G451" s="209"/>
      <c r="H451" s="212">
        <v>3.3290000000000002</v>
      </c>
      <c r="I451" s="213"/>
      <c r="J451" s="209"/>
      <c r="K451" s="209"/>
      <c r="L451" s="214"/>
      <c r="M451" s="215"/>
      <c r="N451" s="216"/>
      <c r="O451" s="216"/>
      <c r="P451" s="216"/>
      <c r="Q451" s="216"/>
      <c r="R451" s="216"/>
      <c r="S451" s="216"/>
      <c r="T451" s="217"/>
      <c r="AT451" s="218" t="s">
        <v>248</v>
      </c>
      <c r="AU451" s="218" t="s">
        <v>78</v>
      </c>
      <c r="AV451" s="14" t="s">
        <v>78</v>
      </c>
      <c r="AW451" s="14" t="s">
        <v>31</v>
      </c>
      <c r="AX451" s="14" t="s">
        <v>76</v>
      </c>
      <c r="AY451" s="218" t="s">
        <v>231</v>
      </c>
    </row>
    <row r="452" spans="1:65" s="2" customFormat="1" ht="37.9" customHeight="1">
      <c r="A452" s="36"/>
      <c r="B452" s="37"/>
      <c r="C452" s="180" t="s">
        <v>1755</v>
      </c>
      <c r="D452" s="180" t="s">
        <v>234</v>
      </c>
      <c r="E452" s="181" t="s">
        <v>3769</v>
      </c>
      <c r="F452" s="182" t="s">
        <v>3770</v>
      </c>
      <c r="G452" s="183" t="s">
        <v>243</v>
      </c>
      <c r="H452" s="184">
        <v>37.825000000000003</v>
      </c>
      <c r="I452" s="185"/>
      <c r="J452" s="186">
        <f>ROUND(I452*H452,2)</f>
        <v>0</v>
      </c>
      <c r="K452" s="182" t="s">
        <v>244</v>
      </c>
      <c r="L452" s="41"/>
      <c r="M452" s="187" t="s">
        <v>19</v>
      </c>
      <c r="N452" s="188" t="s">
        <v>40</v>
      </c>
      <c r="O452" s="66"/>
      <c r="P452" s="189">
        <f>O452*H452</f>
        <v>0</v>
      </c>
      <c r="Q452" s="189">
        <v>0</v>
      </c>
      <c r="R452" s="189">
        <f>Q452*H452</f>
        <v>0</v>
      </c>
      <c r="S452" s="189">
        <v>0</v>
      </c>
      <c r="T452" s="190">
        <f>S452*H452</f>
        <v>0</v>
      </c>
      <c r="U452" s="36"/>
      <c r="V452" s="36"/>
      <c r="W452" s="36"/>
      <c r="X452" s="36"/>
      <c r="Y452" s="36"/>
      <c r="Z452" s="36"/>
      <c r="AA452" s="36"/>
      <c r="AB452" s="36"/>
      <c r="AC452" s="36"/>
      <c r="AD452" s="36"/>
      <c r="AE452" s="36"/>
      <c r="AR452" s="191" t="s">
        <v>331</v>
      </c>
      <c r="AT452" s="191" t="s">
        <v>234</v>
      </c>
      <c r="AU452" s="191" t="s">
        <v>78</v>
      </c>
      <c r="AY452" s="19" t="s">
        <v>231</v>
      </c>
      <c r="BE452" s="192">
        <f>IF(N452="základní",J452,0)</f>
        <v>0</v>
      </c>
      <c r="BF452" s="192">
        <f>IF(N452="snížená",J452,0)</f>
        <v>0</v>
      </c>
      <c r="BG452" s="192">
        <f>IF(N452="zákl. přenesená",J452,0)</f>
        <v>0</v>
      </c>
      <c r="BH452" s="192">
        <f>IF(N452="sníž. přenesená",J452,0)</f>
        <v>0</v>
      </c>
      <c r="BI452" s="192">
        <f>IF(N452="nulová",J452,0)</f>
        <v>0</v>
      </c>
      <c r="BJ452" s="19" t="s">
        <v>76</v>
      </c>
      <c r="BK452" s="192">
        <f>ROUND(I452*H452,2)</f>
        <v>0</v>
      </c>
      <c r="BL452" s="19" t="s">
        <v>331</v>
      </c>
      <c r="BM452" s="191" t="s">
        <v>1418</v>
      </c>
    </row>
    <row r="453" spans="1:65" s="13" customFormat="1" ht="11.25">
      <c r="B453" s="198"/>
      <c r="C453" s="199"/>
      <c r="D453" s="193" t="s">
        <v>248</v>
      </c>
      <c r="E453" s="200" t="s">
        <v>19</v>
      </c>
      <c r="F453" s="201" t="s">
        <v>3586</v>
      </c>
      <c r="G453" s="199"/>
      <c r="H453" s="200" t="s">
        <v>19</v>
      </c>
      <c r="I453" s="202"/>
      <c r="J453" s="199"/>
      <c r="K453" s="199"/>
      <c r="L453" s="203"/>
      <c r="M453" s="204"/>
      <c r="N453" s="205"/>
      <c r="O453" s="205"/>
      <c r="P453" s="205"/>
      <c r="Q453" s="205"/>
      <c r="R453" s="205"/>
      <c r="S453" s="205"/>
      <c r="T453" s="206"/>
      <c r="AT453" s="207" t="s">
        <v>248</v>
      </c>
      <c r="AU453" s="207" t="s">
        <v>78</v>
      </c>
      <c r="AV453" s="13" t="s">
        <v>76</v>
      </c>
      <c r="AW453" s="13" t="s">
        <v>31</v>
      </c>
      <c r="AX453" s="13" t="s">
        <v>69</v>
      </c>
      <c r="AY453" s="207" t="s">
        <v>231</v>
      </c>
    </row>
    <row r="454" spans="1:65" s="14" customFormat="1" ht="11.25">
      <c r="B454" s="208"/>
      <c r="C454" s="209"/>
      <c r="D454" s="193" t="s">
        <v>248</v>
      </c>
      <c r="E454" s="210" t="s">
        <v>19</v>
      </c>
      <c r="F454" s="211" t="s">
        <v>3742</v>
      </c>
      <c r="G454" s="209"/>
      <c r="H454" s="212">
        <v>37.825000000000003</v>
      </c>
      <c r="I454" s="213"/>
      <c r="J454" s="209"/>
      <c r="K454" s="209"/>
      <c r="L454" s="214"/>
      <c r="M454" s="215"/>
      <c r="N454" s="216"/>
      <c r="O454" s="216"/>
      <c r="P454" s="216"/>
      <c r="Q454" s="216"/>
      <c r="R454" s="216"/>
      <c r="S454" s="216"/>
      <c r="T454" s="217"/>
      <c r="AT454" s="218" t="s">
        <v>248</v>
      </c>
      <c r="AU454" s="218" t="s">
        <v>78</v>
      </c>
      <c r="AV454" s="14" t="s">
        <v>78</v>
      </c>
      <c r="AW454" s="14" t="s">
        <v>31</v>
      </c>
      <c r="AX454" s="14" t="s">
        <v>76</v>
      </c>
      <c r="AY454" s="218" t="s">
        <v>231</v>
      </c>
    </row>
    <row r="455" spans="1:65" s="2" customFormat="1" ht="24.2" customHeight="1">
      <c r="A455" s="36"/>
      <c r="B455" s="37"/>
      <c r="C455" s="247" t="s">
        <v>1759</v>
      </c>
      <c r="D455" s="247" t="s">
        <v>638</v>
      </c>
      <c r="E455" s="248" t="s">
        <v>3771</v>
      </c>
      <c r="F455" s="249" t="s">
        <v>3772</v>
      </c>
      <c r="G455" s="250" t="s">
        <v>356</v>
      </c>
      <c r="H455" s="251">
        <v>9.8350000000000009</v>
      </c>
      <c r="I455" s="252"/>
      <c r="J455" s="253">
        <f>ROUND(I455*H455,2)</f>
        <v>0</v>
      </c>
      <c r="K455" s="249" t="s">
        <v>19</v>
      </c>
      <c r="L455" s="254"/>
      <c r="M455" s="255" t="s">
        <v>19</v>
      </c>
      <c r="N455" s="256" t="s">
        <v>40</v>
      </c>
      <c r="O455" s="66"/>
      <c r="P455" s="189">
        <f>O455*H455</f>
        <v>0</v>
      </c>
      <c r="Q455" s="189">
        <v>0.75</v>
      </c>
      <c r="R455" s="189">
        <f>Q455*H455</f>
        <v>7.3762500000000006</v>
      </c>
      <c r="S455" s="189">
        <v>0</v>
      </c>
      <c r="T455" s="190">
        <f>S455*H455</f>
        <v>0</v>
      </c>
      <c r="U455" s="36"/>
      <c r="V455" s="36"/>
      <c r="W455" s="36"/>
      <c r="X455" s="36"/>
      <c r="Y455" s="36"/>
      <c r="Z455" s="36"/>
      <c r="AA455" s="36"/>
      <c r="AB455" s="36"/>
      <c r="AC455" s="36"/>
      <c r="AD455" s="36"/>
      <c r="AE455" s="36"/>
      <c r="AR455" s="191" t="s">
        <v>423</v>
      </c>
      <c r="AT455" s="191" t="s">
        <v>638</v>
      </c>
      <c r="AU455" s="191" t="s">
        <v>78</v>
      </c>
      <c r="AY455" s="19" t="s">
        <v>231</v>
      </c>
      <c r="BE455" s="192">
        <f>IF(N455="základní",J455,0)</f>
        <v>0</v>
      </c>
      <c r="BF455" s="192">
        <f>IF(N455="snížená",J455,0)</f>
        <v>0</v>
      </c>
      <c r="BG455" s="192">
        <f>IF(N455="zákl. přenesená",J455,0)</f>
        <v>0</v>
      </c>
      <c r="BH455" s="192">
        <f>IF(N455="sníž. přenesená",J455,0)</f>
        <v>0</v>
      </c>
      <c r="BI455" s="192">
        <f>IF(N455="nulová",J455,0)</f>
        <v>0</v>
      </c>
      <c r="BJ455" s="19" t="s">
        <v>76</v>
      </c>
      <c r="BK455" s="192">
        <f>ROUND(I455*H455,2)</f>
        <v>0</v>
      </c>
      <c r="BL455" s="19" t="s">
        <v>331</v>
      </c>
      <c r="BM455" s="191" t="s">
        <v>3773</v>
      </c>
    </row>
    <row r="456" spans="1:65" s="13" customFormat="1" ht="11.25">
      <c r="B456" s="198"/>
      <c r="C456" s="199"/>
      <c r="D456" s="193" t="s">
        <v>248</v>
      </c>
      <c r="E456" s="200" t="s">
        <v>19</v>
      </c>
      <c r="F456" s="201" t="s">
        <v>3586</v>
      </c>
      <c r="G456" s="199"/>
      <c r="H456" s="200" t="s">
        <v>19</v>
      </c>
      <c r="I456" s="202"/>
      <c r="J456" s="199"/>
      <c r="K456" s="199"/>
      <c r="L456" s="203"/>
      <c r="M456" s="204"/>
      <c r="N456" s="205"/>
      <c r="O456" s="205"/>
      <c r="P456" s="205"/>
      <c r="Q456" s="205"/>
      <c r="R456" s="205"/>
      <c r="S456" s="205"/>
      <c r="T456" s="206"/>
      <c r="AT456" s="207" t="s">
        <v>248</v>
      </c>
      <c r="AU456" s="207" t="s">
        <v>78</v>
      </c>
      <c r="AV456" s="13" t="s">
        <v>76</v>
      </c>
      <c r="AW456" s="13" t="s">
        <v>31</v>
      </c>
      <c r="AX456" s="13" t="s">
        <v>69</v>
      </c>
      <c r="AY456" s="207" t="s">
        <v>231</v>
      </c>
    </row>
    <row r="457" spans="1:65" s="14" customFormat="1" ht="11.25">
      <c r="B457" s="208"/>
      <c r="C457" s="209"/>
      <c r="D457" s="193" t="s">
        <v>248</v>
      </c>
      <c r="E457" s="210" t="s">
        <v>19</v>
      </c>
      <c r="F457" s="211" t="s">
        <v>3774</v>
      </c>
      <c r="G457" s="209"/>
      <c r="H457" s="212">
        <v>9.8350000000000009</v>
      </c>
      <c r="I457" s="213"/>
      <c r="J457" s="209"/>
      <c r="K457" s="209"/>
      <c r="L457" s="214"/>
      <c r="M457" s="215"/>
      <c r="N457" s="216"/>
      <c r="O457" s="216"/>
      <c r="P457" s="216"/>
      <c r="Q457" s="216"/>
      <c r="R457" s="216"/>
      <c r="S457" s="216"/>
      <c r="T457" s="217"/>
      <c r="AT457" s="218" t="s">
        <v>248</v>
      </c>
      <c r="AU457" s="218" t="s">
        <v>78</v>
      </c>
      <c r="AV457" s="14" t="s">
        <v>78</v>
      </c>
      <c r="AW457" s="14" t="s">
        <v>31</v>
      </c>
      <c r="AX457" s="14" t="s">
        <v>76</v>
      </c>
      <c r="AY457" s="218" t="s">
        <v>231</v>
      </c>
    </row>
    <row r="458" spans="1:65" s="2" customFormat="1" ht="44.25" customHeight="1">
      <c r="A458" s="36"/>
      <c r="B458" s="37"/>
      <c r="C458" s="180" t="s">
        <v>1766</v>
      </c>
      <c r="D458" s="180" t="s">
        <v>234</v>
      </c>
      <c r="E458" s="181" t="s">
        <v>3775</v>
      </c>
      <c r="F458" s="182" t="s">
        <v>3776</v>
      </c>
      <c r="G458" s="183" t="s">
        <v>404</v>
      </c>
      <c r="H458" s="184">
        <v>10.705</v>
      </c>
      <c r="I458" s="185"/>
      <c r="J458" s="186">
        <f>ROUND(I458*H458,2)</f>
        <v>0</v>
      </c>
      <c r="K458" s="182" t="s">
        <v>244</v>
      </c>
      <c r="L458" s="41"/>
      <c r="M458" s="187" t="s">
        <v>19</v>
      </c>
      <c r="N458" s="188" t="s">
        <v>40</v>
      </c>
      <c r="O458" s="66"/>
      <c r="P458" s="189">
        <f>O458*H458</f>
        <v>0</v>
      </c>
      <c r="Q458" s="189">
        <v>0</v>
      </c>
      <c r="R458" s="189">
        <f>Q458*H458</f>
        <v>0</v>
      </c>
      <c r="S458" s="189">
        <v>0</v>
      </c>
      <c r="T458" s="190">
        <f>S458*H458</f>
        <v>0</v>
      </c>
      <c r="U458" s="36"/>
      <c r="V458" s="36"/>
      <c r="W458" s="36"/>
      <c r="X458" s="36"/>
      <c r="Y458" s="36"/>
      <c r="Z458" s="36"/>
      <c r="AA458" s="36"/>
      <c r="AB458" s="36"/>
      <c r="AC458" s="36"/>
      <c r="AD458" s="36"/>
      <c r="AE458" s="36"/>
      <c r="AR458" s="191" t="s">
        <v>331</v>
      </c>
      <c r="AT458" s="191" t="s">
        <v>234</v>
      </c>
      <c r="AU458" s="191" t="s">
        <v>78</v>
      </c>
      <c r="AY458" s="19" t="s">
        <v>231</v>
      </c>
      <c r="BE458" s="192">
        <f>IF(N458="základní",J458,0)</f>
        <v>0</v>
      </c>
      <c r="BF458" s="192">
        <f>IF(N458="snížená",J458,0)</f>
        <v>0</v>
      </c>
      <c r="BG458" s="192">
        <f>IF(N458="zákl. přenesená",J458,0)</f>
        <v>0</v>
      </c>
      <c r="BH458" s="192">
        <f>IF(N458="sníž. přenesená",J458,0)</f>
        <v>0</v>
      </c>
      <c r="BI458" s="192">
        <f>IF(N458="nulová",J458,0)</f>
        <v>0</v>
      </c>
      <c r="BJ458" s="19" t="s">
        <v>76</v>
      </c>
      <c r="BK458" s="192">
        <f>ROUND(I458*H458,2)</f>
        <v>0</v>
      </c>
      <c r="BL458" s="19" t="s">
        <v>331</v>
      </c>
      <c r="BM458" s="191" t="s">
        <v>3777</v>
      </c>
    </row>
    <row r="459" spans="1:65" s="2" customFormat="1" ht="126.75">
      <c r="A459" s="36"/>
      <c r="B459" s="37"/>
      <c r="C459" s="38"/>
      <c r="D459" s="193" t="s">
        <v>246</v>
      </c>
      <c r="E459" s="38"/>
      <c r="F459" s="194" t="s">
        <v>1983</v>
      </c>
      <c r="G459" s="38"/>
      <c r="H459" s="38"/>
      <c r="I459" s="195"/>
      <c r="J459" s="38"/>
      <c r="K459" s="38"/>
      <c r="L459" s="41"/>
      <c r="M459" s="196"/>
      <c r="N459" s="197"/>
      <c r="O459" s="66"/>
      <c r="P459" s="66"/>
      <c r="Q459" s="66"/>
      <c r="R459" s="66"/>
      <c r="S459" s="66"/>
      <c r="T459" s="67"/>
      <c r="U459" s="36"/>
      <c r="V459" s="36"/>
      <c r="W459" s="36"/>
      <c r="X459" s="36"/>
      <c r="Y459" s="36"/>
      <c r="Z459" s="36"/>
      <c r="AA459" s="36"/>
      <c r="AB459" s="36"/>
      <c r="AC459" s="36"/>
      <c r="AD459" s="36"/>
      <c r="AE459" s="36"/>
      <c r="AT459" s="19" t="s">
        <v>246</v>
      </c>
      <c r="AU459" s="19" t="s">
        <v>78</v>
      </c>
    </row>
    <row r="460" spans="1:65" s="12" customFormat="1" ht="22.9" customHeight="1">
      <c r="B460" s="164"/>
      <c r="C460" s="165"/>
      <c r="D460" s="166" t="s">
        <v>68</v>
      </c>
      <c r="E460" s="178" t="s">
        <v>1829</v>
      </c>
      <c r="F460" s="178" t="s">
        <v>1830</v>
      </c>
      <c r="G460" s="165"/>
      <c r="H460" s="165"/>
      <c r="I460" s="168"/>
      <c r="J460" s="179">
        <f>BK460</f>
        <v>0</v>
      </c>
      <c r="K460" s="165"/>
      <c r="L460" s="170"/>
      <c r="M460" s="171"/>
      <c r="N460" s="172"/>
      <c r="O460" s="172"/>
      <c r="P460" s="173">
        <f>SUM(P461:P474)</f>
        <v>0</v>
      </c>
      <c r="Q460" s="172"/>
      <c r="R460" s="173">
        <f>SUM(R461:R474)</f>
        <v>5.5594909999999997E-2</v>
      </c>
      <c r="S460" s="172"/>
      <c r="T460" s="174">
        <f>SUM(T461:T474)</f>
        <v>0</v>
      </c>
      <c r="AR460" s="175" t="s">
        <v>78</v>
      </c>
      <c r="AT460" s="176" t="s">
        <v>68</v>
      </c>
      <c r="AU460" s="176" t="s">
        <v>76</v>
      </c>
      <c r="AY460" s="175" t="s">
        <v>231</v>
      </c>
      <c r="BK460" s="177">
        <f>SUM(BK461:BK474)</f>
        <v>0</v>
      </c>
    </row>
    <row r="461" spans="1:65" s="2" customFormat="1" ht="37.9" customHeight="1">
      <c r="A461" s="36"/>
      <c r="B461" s="37"/>
      <c r="C461" s="180" t="s">
        <v>1771</v>
      </c>
      <c r="D461" s="180" t="s">
        <v>234</v>
      </c>
      <c r="E461" s="181" t="s">
        <v>3778</v>
      </c>
      <c r="F461" s="182" t="s">
        <v>3779</v>
      </c>
      <c r="G461" s="183" t="s">
        <v>243</v>
      </c>
      <c r="H461" s="184">
        <v>5.4539999999999997</v>
      </c>
      <c r="I461" s="185"/>
      <c r="J461" s="186">
        <f>ROUND(I461*H461,2)</f>
        <v>0</v>
      </c>
      <c r="K461" s="182" t="s">
        <v>244</v>
      </c>
      <c r="L461" s="41"/>
      <c r="M461" s="187" t="s">
        <v>19</v>
      </c>
      <c r="N461" s="188" t="s">
        <v>40</v>
      </c>
      <c r="O461" s="66"/>
      <c r="P461" s="189">
        <f>O461*H461</f>
        <v>0</v>
      </c>
      <c r="Q461" s="189">
        <v>6.0000000000000001E-3</v>
      </c>
      <c r="R461" s="189">
        <f>Q461*H461</f>
        <v>3.2723999999999996E-2</v>
      </c>
      <c r="S461" s="189">
        <v>0</v>
      </c>
      <c r="T461" s="190">
        <f>S461*H461</f>
        <v>0</v>
      </c>
      <c r="U461" s="36"/>
      <c r="V461" s="36"/>
      <c r="W461" s="36"/>
      <c r="X461" s="36"/>
      <c r="Y461" s="36"/>
      <c r="Z461" s="36"/>
      <c r="AA461" s="36"/>
      <c r="AB461" s="36"/>
      <c r="AC461" s="36"/>
      <c r="AD461" s="36"/>
      <c r="AE461" s="36"/>
      <c r="AR461" s="191" t="s">
        <v>331</v>
      </c>
      <c r="AT461" s="191" t="s">
        <v>234</v>
      </c>
      <c r="AU461" s="191" t="s">
        <v>78</v>
      </c>
      <c r="AY461" s="19" t="s">
        <v>231</v>
      </c>
      <c r="BE461" s="192">
        <f>IF(N461="základní",J461,0)</f>
        <v>0</v>
      </c>
      <c r="BF461" s="192">
        <f>IF(N461="snížená",J461,0)</f>
        <v>0</v>
      </c>
      <c r="BG461" s="192">
        <f>IF(N461="zákl. přenesená",J461,0)</f>
        <v>0</v>
      </c>
      <c r="BH461" s="192">
        <f>IF(N461="sníž. přenesená",J461,0)</f>
        <v>0</v>
      </c>
      <c r="BI461" s="192">
        <f>IF(N461="nulová",J461,0)</f>
        <v>0</v>
      </c>
      <c r="BJ461" s="19" t="s">
        <v>76</v>
      </c>
      <c r="BK461" s="192">
        <f>ROUND(I461*H461,2)</f>
        <v>0</v>
      </c>
      <c r="BL461" s="19" t="s">
        <v>331</v>
      </c>
      <c r="BM461" s="191" t="s">
        <v>3780</v>
      </c>
    </row>
    <row r="462" spans="1:65" s="2" customFormat="1" ht="97.5">
      <c r="A462" s="36"/>
      <c r="B462" s="37"/>
      <c r="C462" s="38"/>
      <c r="D462" s="193" t="s">
        <v>246</v>
      </c>
      <c r="E462" s="38"/>
      <c r="F462" s="194" t="s">
        <v>1857</v>
      </c>
      <c r="G462" s="38"/>
      <c r="H462" s="38"/>
      <c r="I462" s="195"/>
      <c r="J462" s="38"/>
      <c r="K462" s="38"/>
      <c r="L462" s="41"/>
      <c r="M462" s="196"/>
      <c r="N462" s="197"/>
      <c r="O462" s="66"/>
      <c r="P462" s="66"/>
      <c r="Q462" s="66"/>
      <c r="R462" s="66"/>
      <c r="S462" s="66"/>
      <c r="T462" s="67"/>
      <c r="U462" s="36"/>
      <c r="V462" s="36"/>
      <c r="W462" s="36"/>
      <c r="X462" s="36"/>
      <c r="Y462" s="36"/>
      <c r="Z462" s="36"/>
      <c r="AA462" s="36"/>
      <c r="AB462" s="36"/>
      <c r="AC462" s="36"/>
      <c r="AD462" s="36"/>
      <c r="AE462" s="36"/>
      <c r="AT462" s="19" t="s">
        <v>246</v>
      </c>
      <c r="AU462" s="19" t="s">
        <v>78</v>
      </c>
    </row>
    <row r="463" spans="1:65" s="13" customFormat="1" ht="11.25">
      <c r="B463" s="198"/>
      <c r="C463" s="199"/>
      <c r="D463" s="193" t="s">
        <v>248</v>
      </c>
      <c r="E463" s="200" t="s">
        <v>19</v>
      </c>
      <c r="F463" s="201" t="s">
        <v>3504</v>
      </c>
      <c r="G463" s="199"/>
      <c r="H463" s="200" t="s">
        <v>19</v>
      </c>
      <c r="I463" s="202"/>
      <c r="J463" s="199"/>
      <c r="K463" s="199"/>
      <c r="L463" s="203"/>
      <c r="M463" s="204"/>
      <c r="N463" s="205"/>
      <c r="O463" s="205"/>
      <c r="P463" s="205"/>
      <c r="Q463" s="205"/>
      <c r="R463" s="205"/>
      <c r="S463" s="205"/>
      <c r="T463" s="206"/>
      <c r="AT463" s="207" t="s">
        <v>248</v>
      </c>
      <c r="AU463" s="207" t="s">
        <v>78</v>
      </c>
      <c r="AV463" s="13" t="s">
        <v>76</v>
      </c>
      <c r="AW463" s="13" t="s">
        <v>31</v>
      </c>
      <c r="AX463" s="13" t="s">
        <v>69</v>
      </c>
      <c r="AY463" s="207" t="s">
        <v>231</v>
      </c>
    </row>
    <row r="464" spans="1:65" s="14" customFormat="1" ht="11.25">
      <c r="B464" s="208"/>
      <c r="C464" s="209"/>
      <c r="D464" s="193" t="s">
        <v>248</v>
      </c>
      <c r="E464" s="210" t="s">
        <v>19</v>
      </c>
      <c r="F464" s="211" t="s">
        <v>3781</v>
      </c>
      <c r="G464" s="209"/>
      <c r="H464" s="212">
        <v>5.4539999999999997</v>
      </c>
      <c r="I464" s="213"/>
      <c r="J464" s="209"/>
      <c r="K464" s="209"/>
      <c r="L464" s="214"/>
      <c r="M464" s="215"/>
      <c r="N464" s="216"/>
      <c r="O464" s="216"/>
      <c r="P464" s="216"/>
      <c r="Q464" s="216"/>
      <c r="R464" s="216"/>
      <c r="S464" s="216"/>
      <c r="T464" s="217"/>
      <c r="AT464" s="218" t="s">
        <v>248</v>
      </c>
      <c r="AU464" s="218" t="s">
        <v>78</v>
      </c>
      <c r="AV464" s="14" t="s">
        <v>78</v>
      </c>
      <c r="AW464" s="14" t="s">
        <v>31</v>
      </c>
      <c r="AX464" s="14" t="s">
        <v>76</v>
      </c>
      <c r="AY464" s="218" t="s">
        <v>231</v>
      </c>
    </row>
    <row r="465" spans="1:65" s="2" customFormat="1" ht="24.2" customHeight="1">
      <c r="A465" s="36"/>
      <c r="B465" s="37"/>
      <c r="C465" s="247" t="s">
        <v>1777</v>
      </c>
      <c r="D465" s="247" t="s">
        <v>638</v>
      </c>
      <c r="E465" s="248" t="s">
        <v>3782</v>
      </c>
      <c r="F465" s="249" t="s">
        <v>3783</v>
      </c>
      <c r="G465" s="250" t="s">
        <v>243</v>
      </c>
      <c r="H465" s="251">
        <v>5.7270000000000003</v>
      </c>
      <c r="I465" s="252"/>
      <c r="J465" s="253">
        <f>ROUND(I465*H465,2)</f>
        <v>0</v>
      </c>
      <c r="K465" s="249" t="s">
        <v>244</v>
      </c>
      <c r="L465" s="254"/>
      <c r="M465" s="255" t="s">
        <v>19</v>
      </c>
      <c r="N465" s="256" t="s">
        <v>40</v>
      </c>
      <c r="O465" s="66"/>
      <c r="P465" s="189">
        <f>O465*H465</f>
        <v>0</v>
      </c>
      <c r="Q465" s="189">
        <v>2.3999999999999998E-3</v>
      </c>
      <c r="R465" s="189">
        <f>Q465*H465</f>
        <v>1.37448E-2</v>
      </c>
      <c r="S465" s="189">
        <v>0</v>
      </c>
      <c r="T465" s="190">
        <f>S465*H465</f>
        <v>0</v>
      </c>
      <c r="U465" s="36"/>
      <c r="V465" s="36"/>
      <c r="W465" s="36"/>
      <c r="X465" s="36"/>
      <c r="Y465" s="36"/>
      <c r="Z465" s="36"/>
      <c r="AA465" s="36"/>
      <c r="AB465" s="36"/>
      <c r="AC465" s="36"/>
      <c r="AD465" s="36"/>
      <c r="AE465" s="36"/>
      <c r="AR465" s="191" t="s">
        <v>423</v>
      </c>
      <c r="AT465" s="191" t="s">
        <v>638</v>
      </c>
      <c r="AU465" s="191" t="s">
        <v>78</v>
      </c>
      <c r="AY465" s="19" t="s">
        <v>231</v>
      </c>
      <c r="BE465" s="192">
        <f>IF(N465="základní",J465,0)</f>
        <v>0</v>
      </c>
      <c r="BF465" s="192">
        <f>IF(N465="snížená",J465,0)</f>
        <v>0</v>
      </c>
      <c r="BG465" s="192">
        <f>IF(N465="zákl. přenesená",J465,0)</f>
        <v>0</v>
      </c>
      <c r="BH465" s="192">
        <f>IF(N465="sníž. přenesená",J465,0)</f>
        <v>0</v>
      </c>
      <c r="BI465" s="192">
        <f>IF(N465="nulová",J465,0)</f>
        <v>0</v>
      </c>
      <c r="BJ465" s="19" t="s">
        <v>76</v>
      </c>
      <c r="BK465" s="192">
        <f>ROUND(I465*H465,2)</f>
        <v>0</v>
      </c>
      <c r="BL465" s="19" t="s">
        <v>331</v>
      </c>
      <c r="BM465" s="191" t="s">
        <v>3784</v>
      </c>
    </row>
    <row r="466" spans="1:65" s="14" customFormat="1" ht="11.25">
      <c r="B466" s="208"/>
      <c r="C466" s="209"/>
      <c r="D466" s="193" t="s">
        <v>248</v>
      </c>
      <c r="E466" s="210" t="s">
        <v>19</v>
      </c>
      <c r="F466" s="211" t="s">
        <v>3785</v>
      </c>
      <c r="G466" s="209"/>
      <c r="H466" s="212">
        <v>5.7270000000000003</v>
      </c>
      <c r="I466" s="213"/>
      <c r="J466" s="209"/>
      <c r="K466" s="209"/>
      <c r="L466" s="214"/>
      <c r="M466" s="215"/>
      <c r="N466" s="216"/>
      <c r="O466" s="216"/>
      <c r="P466" s="216"/>
      <c r="Q466" s="216"/>
      <c r="R466" s="216"/>
      <c r="S466" s="216"/>
      <c r="T466" s="217"/>
      <c r="AT466" s="218" t="s">
        <v>248</v>
      </c>
      <c r="AU466" s="218" t="s">
        <v>78</v>
      </c>
      <c r="AV466" s="14" t="s">
        <v>78</v>
      </c>
      <c r="AW466" s="14" t="s">
        <v>31</v>
      </c>
      <c r="AX466" s="14" t="s">
        <v>76</v>
      </c>
      <c r="AY466" s="218" t="s">
        <v>231</v>
      </c>
    </row>
    <row r="467" spans="1:65" s="2" customFormat="1" ht="37.9" customHeight="1">
      <c r="A467" s="36"/>
      <c r="B467" s="37"/>
      <c r="C467" s="180" t="s">
        <v>1782</v>
      </c>
      <c r="D467" s="180" t="s">
        <v>234</v>
      </c>
      <c r="E467" s="181" t="s">
        <v>3786</v>
      </c>
      <c r="F467" s="182" t="s">
        <v>3787</v>
      </c>
      <c r="G467" s="183" t="s">
        <v>342</v>
      </c>
      <c r="H467" s="184">
        <v>6.2770000000000001</v>
      </c>
      <c r="I467" s="185"/>
      <c r="J467" s="186">
        <f>ROUND(I467*H467,2)</f>
        <v>0</v>
      </c>
      <c r="K467" s="182" t="s">
        <v>244</v>
      </c>
      <c r="L467" s="41"/>
      <c r="M467" s="187" t="s">
        <v>19</v>
      </c>
      <c r="N467" s="188" t="s">
        <v>40</v>
      </c>
      <c r="O467" s="66"/>
      <c r="P467" s="189">
        <f>O467*H467</f>
        <v>0</v>
      </c>
      <c r="Q467" s="189">
        <v>1.4300000000000001E-3</v>
      </c>
      <c r="R467" s="189">
        <f>Q467*H467</f>
        <v>8.9761100000000007E-3</v>
      </c>
      <c r="S467" s="189">
        <v>0</v>
      </c>
      <c r="T467" s="190">
        <f>S467*H467</f>
        <v>0</v>
      </c>
      <c r="U467" s="36"/>
      <c r="V467" s="36"/>
      <c r="W467" s="36"/>
      <c r="X467" s="36"/>
      <c r="Y467" s="36"/>
      <c r="Z467" s="36"/>
      <c r="AA467" s="36"/>
      <c r="AB467" s="36"/>
      <c r="AC467" s="36"/>
      <c r="AD467" s="36"/>
      <c r="AE467" s="36"/>
      <c r="AR467" s="191" t="s">
        <v>331</v>
      </c>
      <c r="AT467" s="191" t="s">
        <v>234</v>
      </c>
      <c r="AU467" s="191" t="s">
        <v>78</v>
      </c>
      <c r="AY467" s="19" t="s">
        <v>231</v>
      </c>
      <c r="BE467" s="192">
        <f>IF(N467="základní",J467,0)</f>
        <v>0</v>
      </c>
      <c r="BF467" s="192">
        <f>IF(N467="snížená",J467,0)</f>
        <v>0</v>
      </c>
      <c r="BG467" s="192">
        <f>IF(N467="zákl. přenesená",J467,0)</f>
        <v>0</v>
      </c>
      <c r="BH467" s="192">
        <f>IF(N467="sníž. přenesená",J467,0)</f>
        <v>0</v>
      </c>
      <c r="BI467" s="192">
        <f>IF(N467="nulová",J467,0)</f>
        <v>0</v>
      </c>
      <c r="BJ467" s="19" t="s">
        <v>76</v>
      </c>
      <c r="BK467" s="192">
        <f>ROUND(I467*H467,2)</f>
        <v>0</v>
      </c>
      <c r="BL467" s="19" t="s">
        <v>331</v>
      </c>
      <c r="BM467" s="191" t="s">
        <v>3788</v>
      </c>
    </row>
    <row r="468" spans="1:65" s="2" customFormat="1" ht="165.75">
      <c r="A468" s="36"/>
      <c r="B468" s="37"/>
      <c r="C468" s="38"/>
      <c r="D468" s="193" t="s">
        <v>246</v>
      </c>
      <c r="E468" s="38"/>
      <c r="F468" s="194" t="s">
        <v>1904</v>
      </c>
      <c r="G468" s="38"/>
      <c r="H468" s="38"/>
      <c r="I468" s="195"/>
      <c r="J468" s="38"/>
      <c r="K468" s="38"/>
      <c r="L468" s="41"/>
      <c r="M468" s="196"/>
      <c r="N468" s="197"/>
      <c r="O468" s="66"/>
      <c r="P468" s="66"/>
      <c r="Q468" s="66"/>
      <c r="R468" s="66"/>
      <c r="S468" s="66"/>
      <c r="T468" s="67"/>
      <c r="U468" s="36"/>
      <c r="V468" s="36"/>
      <c r="W468" s="36"/>
      <c r="X468" s="36"/>
      <c r="Y468" s="36"/>
      <c r="Z468" s="36"/>
      <c r="AA468" s="36"/>
      <c r="AB468" s="36"/>
      <c r="AC468" s="36"/>
      <c r="AD468" s="36"/>
      <c r="AE468" s="36"/>
      <c r="AT468" s="19" t="s">
        <v>246</v>
      </c>
      <c r="AU468" s="19" t="s">
        <v>78</v>
      </c>
    </row>
    <row r="469" spans="1:65" s="13" customFormat="1" ht="11.25">
      <c r="B469" s="198"/>
      <c r="C469" s="199"/>
      <c r="D469" s="193" t="s">
        <v>248</v>
      </c>
      <c r="E469" s="200" t="s">
        <v>19</v>
      </c>
      <c r="F469" s="201" t="s">
        <v>3789</v>
      </c>
      <c r="G469" s="199"/>
      <c r="H469" s="200" t="s">
        <v>19</v>
      </c>
      <c r="I469" s="202"/>
      <c r="J469" s="199"/>
      <c r="K469" s="199"/>
      <c r="L469" s="203"/>
      <c r="M469" s="204"/>
      <c r="N469" s="205"/>
      <c r="O469" s="205"/>
      <c r="P469" s="205"/>
      <c r="Q469" s="205"/>
      <c r="R469" s="205"/>
      <c r="S469" s="205"/>
      <c r="T469" s="206"/>
      <c r="AT469" s="207" t="s">
        <v>248</v>
      </c>
      <c r="AU469" s="207" t="s">
        <v>78</v>
      </c>
      <c r="AV469" s="13" t="s">
        <v>76</v>
      </c>
      <c r="AW469" s="13" t="s">
        <v>31</v>
      </c>
      <c r="AX469" s="13" t="s">
        <v>69</v>
      </c>
      <c r="AY469" s="207" t="s">
        <v>231</v>
      </c>
    </row>
    <row r="470" spans="1:65" s="14" customFormat="1" ht="11.25">
      <c r="B470" s="208"/>
      <c r="C470" s="209"/>
      <c r="D470" s="193" t="s">
        <v>248</v>
      </c>
      <c r="E470" s="210" t="s">
        <v>19</v>
      </c>
      <c r="F470" s="211" t="s">
        <v>3790</v>
      </c>
      <c r="G470" s="209"/>
      <c r="H470" s="212">
        <v>6.2770000000000001</v>
      </c>
      <c r="I470" s="213"/>
      <c r="J470" s="209"/>
      <c r="K470" s="209"/>
      <c r="L470" s="214"/>
      <c r="M470" s="215"/>
      <c r="N470" s="216"/>
      <c r="O470" s="216"/>
      <c r="P470" s="216"/>
      <c r="Q470" s="216"/>
      <c r="R470" s="216"/>
      <c r="S470" s="216"/>
      <c r="T470" s="217"/>
      <c r="AT470" s="218" t="s">
        <v>248</v>
      </c>
      <c r="AU470" s="218" t="s">
        <v>78</v>
      </c>
      <c r="AV470" s="14" t="s">
        <v>78</v>
      </c>
      <c r="AW470" s="14" t="s">
        <v>31</v>
      </c>
      <c r="AX470" s="14" t="s">
        <v>76</v>
      </c>
      <c r="AY470" s="218" t="s">
        <v>231</v>
      </c>
    </row>
    <row r="471" spans="1:65" s="2" customFormat="1" ht="16.5" customHeight="1">
      <c r="A471" s="36"/>
      <c r="B471" s="37"/>
      <c r="C471" s="247" t="s">
        <v>1786</v>
      </c>
      <c r="D471" s="247" t="s">
        <v>638</v>
      </c>
      <c r="E471" s="248" t="s">
        <v>3791</v>
      </c>
      <c r="F471" s="249" t="s">
        <v>3792</v>
      </c>
      <c r="G471" s="250" t="s">
        <v>356</v>
      </c>
      <c r="H471" s="251">
        <v>5.0000000000000001E-3</v>
      </c>
      <c r="I471" s="252"/>
      <c r="J471" s="253">
        <f>ROUND(I471*H471,2)</f>
        <v>0</v>
      </c>
      <c r="K471" s="249" t="s">
        <v>244</v>
      </c>
      <c r="L471" s="254"/>
      <c r="M471" s="255" t="s">
        <v>19</v>
      </c>
      <c r="N471" s="256" t="s">
        <v>40</v>
      </c>
      <c r="O471" s="66"/>
      <c r="P471" s="189">
        <f>O471*H471</f>
        <v>0</v>
      </c>
      <c r="Q471" s="189">
        <v>0.03</v>
      </c>
      <c r="R471" s="189">
        <f>Q471*H471</f>
        <v>1.4999999999999999E-4</v>
      </c>
      <c r="S471" s="189">
        <v>0</v>
      </c>
      <c r="T471" s="190">
        <f>S471*H471</f>
        <v>0</v>
      </c>
      <c r="U471" s="36"/>
      <c r="V471" s="36"/>
      <c r="W471" s="36"/>
      <c r="X471" s="36"/>
      <c r="Y471" s="36"/>
      <c r="Z471" s="36"/>
      <c r="AA471" s="36"/>
      <c r="AB471" s="36"/>
      <c r="AC471" s="36"/>
      <c r="AD471" s="36"/>
      <c r="AE471" s="36"/>
      <c r="AR471" s="191" t="s">
        <v>423</v>
      </c>
      <c r="AT471" s="191" t="s">
        <v>638</v>
      </c>
      <c r="AU471" s="191" t="s">
        <v>78</v>
      </c>
      <c r="AY471" s="19" t="s">
        <v>231</v>
      </c>
      <c r="BE471" s="192">
        <f>IF(N471="základní",J471,0)</f>
        <v>0</v>
      </c>
      <c r="BF471" s="192">
        <f>IF(N471="snížená",J471,0)</f>
        <v>0</v>
      </c>
      <c r="BG471" s="192">
        <f>IF(N471="zákl. přenesená",J471,0)</f>
        <v>0</v>
      </c>
      <c r="BH471" s="192">
        <f>IF(N471="sníž. přenesená",J471,0)</f>
        <v>0</v>
      </c>
      <c r="BI471" s="192">
        <f>IF(N471="nulová",J471,0)</f>
        <v>0</v>
      </c>
      <c r="BJ471" s="19" t="s">
        <v>76</v>
      </c>
      <c r="BK471" s="192">
        <f>ROUND(I471*H471,2)</f>
        <v>0</v>
      </c>
      <c r="BL471" s="19" t="s">
        <v>331</v>
      </c>
      <c r="BM471" s="191" t="s">
        <v>3793</v>
      </c>
    </row>
    <row r="472" spans="1:65" s="14" customFormat="1" ht="11.25">
      <c r="B472" s="208"/>
      <c r="C472" s="209"/>
      <c r="D472" s="193" t="s">
        <v>248</v>
      </c>
      <c r="E472" s="210" t="s">
        <v>19</v>
      </c>
      <c r="F472" s="211" t="s">
        <v>3794</v>
      </c>
      <c r="G472" s="209"/>
      <c r="H472" s="212">
        <v>5.0000000000000001E-3</v>
      </c>
      <c r="I472" s="213"/>
      <c r="J472" s="209"/>
      <c r="K472" s="209"/>
      <c r="L472" s="214"/>
      <c r="M472" s="215"/>
      <c r="N472" s="216"/>
      <c r="O472" s="216"/>
      <c r="P472" s="216"/>
      <c r="Q472" s="216"/>
      <c r="R472" s="216"/>
      <c r="S472" s="216"/>
      <c r="T472" s="217"/>
      <c r="AT472" s="218" t="s">
        <v>248</v>
      </c>
      <c r="AU472" s="218" t="s">
        <v>78</v>
      </c>
      <c r="AV472" s="14" t="s">
        <v>78</v>
      </c>
      <c r="AW472" s="14" t="s">
        <v>31</v>
      </c>
      <c r="AX472" s="14" t="s">
        <v>76</v>
      </c>
      <c r="AY472" s="218" t="s">
        <v>231</v>
      </c>
    </row>
    <row r="473" spans="1:65" s="2" customFormat="1" ht="44.25" customHeight="1">
      <c r="A473" s="36"/>
      <c r="B473" s="37"/>
      <c r="C473" s="180" t="s">
        <v>1789</v>
      </c>
      <c r="D473" s="180" t="s">
        <v>234</v>
      </c>
      <c r="E473" s="181" t="s">
        <v>1946</v>
      </c>
      <c r="F473" s="182" t="s">
        <v>1947</v>
      </c>
      <c r="G473" s="183" t="s">
        <v>404</v>
      </c>
      <c r="H473" s="184">
        <v>5.6000000000000001E-2</v>
      </c>
      <c r="I473" s="185"/>
      <c r="J473" s="186">
        <f>ROUND(I473*H473,2)</f>
        <v>0</v>
      </c>
      <c r="K473" s="182" t="s">
        <v>244</v>
      </c>
      <c r="L473" s="41"/>
      <c r="M473" s="187" t="s">
        <v>19</v>
      </c>
      <c r="N473" s="188" t="s">
        <v>40</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331</v>
      </c>
      <c r="AT473" s="191" t="s">
        <v>234</v>
      </c>
      <c r="AU473" s="191" t="s">
        <v>78</v>
      </c>
      <c r="AY473" s="19" t="s">
        <v>231</v>
      </c>
      <c r="BE473" s="192">
        <f>IF(N473="základní",J473,0)</f>
        <v>0</v>
      </c>
      <c r="BF473" s="192">
        <f>IF(N473="snížená",J473,0)</f>
        <v>0</v>
      </c>
      <c r="BG473" s="192">
        <f>IF(N473="zákl. přenesená",J473,0)</f>
        <v>0</v>
      </c>
      <c r="BH473" s="192">
        <f>IF(N473="sníž. přenesená",J473,0)</f>
        <v>0</v>
      </c>
      <c r="BI473" s="192">
        <f>IF(N473="nulová",J473,0)</f>
        <v>0</v>
      </c>
      <c r="BJ473" s="19" t="s">
        <v>76</v>
      </c>
      <c r="BK473" s="192">
        <f>ROUND(I473*H473,2)</f>
        <v>0</v>
      </c>
      <c r="BL473" s="19" t="s">
        <v>331</v>
      </c>
      <c r="BM473" s="191" t="s">
        <v>3795</v>
      </c>
    </row>
    <row r="474" spans="1:65" s="2" customFormat="1" ht="126.75">
      <c r="A474" s="36"/>
      <c r="B474" s="37"/>
      <c r="C474" s="38"/>
      <c r="D474" s="193" t="s">
        <v>246</v>
      </c>
      <c r="E474" s="38"/>
      <c r="F474" s="194" t="s">
        <v>1949</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246</v>
      </c>
      <c r="AU474" s="19" t="s">
        <v>78</v>
      </c>
    </row>
    <row r="475" spans="1:65" s="12" customFormat="1" ht="22.9" customHeight="1">
      <c r="B475" s="164"/>
      <c r="C475" s="165"/>
      <c r="D475" s="166" t="s">
        <v>68</v>
      </c>
      <c r="E475" s="178" t="s">
        <v>2094</v>
      </c>
      <c r="F475" s="178" t="s">
        <v>2095</v>
      </c>
      <c r="G475" s="165"/>
      <c r="H475" s="165"/>
      <c r="I475" s="168"/>
      <c r="J475" s="179">
        <f>BK475</f>
        <v>0</v>
      </c>
      <c r="K475" s="165"/>
      <c r="L475" s="170"/>
      <c r="M475" s="171"/>
      <c r="N475" s="172"/>
      <c r="O475" s="172"/>
      <c r="P475" s="173">
        <f>SUM(P476:P477)</f>
        <v>0</v>
      </c>
      <c r="Q475" s="172"/>
      <c r="R475" s="173">
        <f>SUM(R476:R477)</f>
        <v>0</v>
      </c>
      <c r="S475" s="172"/>
      <c r="T475" s="174">
        <f>SUM(T476:T477)</f>
        <v>0</v>
      </c>
      <c r="AR475" s="175" t="s">
        <v>78</v>
      </c>
      <c r="AT475" s="176" t="s">
        <v>68</v>
      </c>
      <c r="AU475" s="176" t="s">
        <v>76</v>
      </c>
      <c r="AY475" s="175" t="s">
        <v>231</v>
      </c>
      <c r="BK475" s="177">
        <f>SUM(BK476:BK477)</f>
        <v>0</v>
      </c>
    </row>
    <row r="476" spans="1:65" s="2" customFormat="1" ht="62.65" customHeight="1">
      <c r="A476" s="36"/>
      <c r="B476" s="37"/>
      <c r="C476" s="180" t="s">
        <v>1794</v>
      </c>
      <c r="D476" s="180" t="s">
        <v>234</v>
      </c>
      <c r="E476" s="181" t="s">
        <v>3796</v>
      </c>
      <c r="F476" s="182" t="s">
        <v>3797</v>
      </c>
      <c r="G476" s="183" t="s">
        <v>243</v>
      </c>
      <c r="H476" s="184">
        <v>4.5209999999999999</v>
      </c>
      <c r="I476" s="185"/>
      <c r="J476" s="186">
        <f>ROUND(I476*H476,2)</f>
        <v>0</v>
      </c>
      <c r="K476" s="182" t="s">
        <v>19</v>
      </c>
      <c r="L476" s="41"/>
      <c r="M476" s="187" t="s">
        <v>19</v>
      </c>
      <c r="N476" s="188" t="s">
        <v>40</v>
      </c>
      <c r="O476" s="66"/>
      <c r="P476" s="189">
        <f>O476*H476</f>
        <v>0</v>
      </c>
      <c r="Q476" s="189">
        <v>0</v>
      </c>
      <c r="R476" s="189">
        <f>Q476*H476</f>
        <v>0</v>
      </c>
      <c r="S476" s="189">
        <v>0</v>
      </c>
      <c r="T476" s="190">
        <f>S476*H476</f>
        <v>0</v>
      </c>
      <c r="U476" s="36"/>
      <c r="V476" s="36"/>
      <c r="W476" s="36"/>
      <c r="X476" s="36"/>
      <c r="Y476" s="36"/>
      <c r="Z476" s="36"/>
      <c r="AA476" s="36"/>
      <c r="AB476" s="36"/>
      <c r="AC476" s="36"/>
      <c r="AD476" s="36"/>
      <c r="AE476" s="36"/>
      <c r="AR476" s="191" t="s">
        <v>331</v>
      </c>
      <c r="AT476" s="191" t="s">
        <v>234</v>
      </c>
      <c r="AU476" s="191" t="s">
        <v>78</v>
      </c>
      <c r="AY476" s="19" t="s">
        <v>231</v>
      </c>
      <c r="BE476" s="192">
        <f>IF(N476="základní",J476,0)</f>
        <v>0</v>
      </c>
      <c r="BF476" s="192">
        <f>IF(N476="snížená",J476,0)</f>
        <v>0</v>
      </c>
      <c r="BG476" s="192">
        <f>IF(N476="zákl. přenesená",J476,0)</f>
        <v>0</v>
      </c>
      <c r="BH476" s="192">
        <f>IF(N476="sníž. přenesená",J476,0)</f>
        <v>0</v>
      </c>
      <c r="BI476" s="192">
        <f>IF(N476="nulová",J476,0)</f>
        <v>0</v>
      </c>
      <c r="BJ476" s="19" t="s">
        <v>76</v>
      </c>
      <c r="BK476" s="192">
        <f>ROUND(I476*H476,2)</f>
        <v>0</v>
      </c>
      <c r="BL476" s="19" t="s">
        <v>331</v>
      </c>
      <c r="BM476" s="191" t="s">
        <v>1559</v>
      </c>
    </row>
    <row r="477" spans="1:65" s="14" customFormat="1" ht="11.25">
      <c r="B477" s="208"/>
      <c r="C477" s="209"/>
      <c r="D477" s="193" t="s">
        <v>248</v>
      </c>
      <c r="E477" s="210" t="s">
        <v>19</v>
      </c>
      <c r="F477" s="211" t="s">
        <v>3798</v>
      </c>
      <c r="G477" s="209"/>
      <c r="H477" s="212">
        <v>4.5209999999999999</v>
      </c>
      <c r="I477" s="213"/>
      <c r="J477" s="209"/>
      <c r="K477" s="209"/>
      <c r="L477" s="214"/>
      <c r="M477" s="215"/>
      <c r="N477" s="216"/>
      <c r="O477" s="216"/>
      <c r="P477" s="216"/>
      <c r="Q477" s="216"/>
      <c r="R477" s="216"/>
      <c r="S477" s="216"/>
      <c r="T477" s="217"/>
      <c r="AT477" s="218" t="s">
        <v>248</v>
      </c>
      <c r="AU477" s="218" t="s">
        <v>78</v>
      </c>
      <c r="AV477" s="14" t="s">
        <v>78</v>
      </c>
      <c r="AW477" s="14" t="s">
        <v>31</v>
      </c>
      <c r="AX477" s="14" t="s">
        <v>76</v>
      </c>
      <c r="AY477" s="218" t="s">
        <v>231</v>
      </c>
    </row>
    <row r="478" spans="1:65" s="12" customFormat="1" ht="22.9" customHeight="1">
      <c r="B478" s="164"/>
      <c r="C478" s="165"/>
      <c r="D478" s="166" t="s">
        <v>68</v>
      </c>
      <c r="E478" s="178" t="s">
        <v>1224</v>
      </c>
      <c r="F478" s="178" t="s">
        <v>1225</v>
      </c>
      <c r="G478" s="165"/>
      <c r="H478" s="165"/>
      <c r="I478" s="168"/>
      <c r="J478" s="179">
        <f>BK478</f>
        <v>0</v>
      </c>
      <c r="K478" s="165"/>
      <c r="L478" s="170"/>
      <c r="M478" s="171"/>
      <c r="N478" s="172"/>
      <c r="O478" s="172"/>
      <c r="P478" s="173">
        <f>SUM(P479:P484)</f>
        <v>0</v>
      </c>
      <c r="Q478" s="172"/>
      <c r="R478" s="173">
        <f>SUM(R479:R484)</f>
        <v>0</v>
      </c>
      <c r="S478" s="172"/>
      <c r="T478" s="174">
        <f>SUM(T479:T484)</f>
        <v>0</v>
      </c>
      <c r="AR478" s="175" t="s">
        <v>78</v>
      </c>
      <c r="AT478" s="176" t="s">
        <v>68</v>
      </c>
      <c r="AU478" s="176" t="s">
        <v>76</v>
      </c>
      <c r="AY478" s="175" t="s">
        <v>231</v>
      </c>
      <c r="BK478" s="177">
        <f>SUM(BK479:BK484)</f>
        <v>0</v>
      </c>
    </row>
    <row r="479" spans="1:65" s="2" customFormat="1" ht="62.65" customHeight="1">
      <c r="A479" s="36"/>
      <c r="B479" s="37"/>
      <c r="C479" s="180" t="s">
        <v>1797</v>
      </c>
      <c r="D479" s="180" t="s">
        <v>234</v>
      </c>
      <c r="E479" s="181" t="s">
        <v>3799</v>
      </c>
      <c r="F479" s="182" t="s">
        <v>3800</v>
      </c>
      <c r="G479" s="183" t="s">
        <v>237</v>
      </c>
      <c r="H479" s="184">
        <v>1</v>
      </c>
      <c r="I479" s="185"/>
      <c r="J479" s="186">
        <f>ROUND(I479*H479,2)</f>
        <v>0</v>
      </c>
      <c r="K479" s="182" t="s">
        <v>19</v>
      </c>
      <c r="L479" s="41"/>
      <c r="M479" s="187" t="s">
        <v>19</v>
      </c>
      <c r="N479" s="188" t="s">
        <v>40</v>
      </c>
      <c r="O479" s="66"/>
      <c r="P479" s="189">
        <f>O479*H479</f>
        <v>0</v>
      </c>
      <c r="Q479" s="189">
        <v>0</v>
      </c>
      <c r="R479" s="189">
        <f>Q479*H479</f>
        <v>0</v>
      </c>
      <c r="S479" s="189">
        <v>0</v>
      </c>
      <c r="T479" s="190">
        <f>S479*H479</f>
        <v>0</v>
      </c>
      <c r="U479" s="36"/>
      <c r="V479" s="36"/>
      <c r="W479" s="36"/>
      <c r="X479" s="36"/>
      <c r="Y479" s="36"/>
      <c r="Z479" s="36"/>
      <c r="AA479" s="36"/>
      <c r="AB479" s="36"/>
      <c r="AC479" s="36"/>
      <c r="AD479" s="36"/>
      <c r="AE479" s="36"/>
      <c r="AR479" s="191" t="s">
        <v>331</v>
      </c>
      <c r="AT479" s="191" t="s">
        <v>234</v>
      </c>
      <c r="AU479" s="191" t="s">
        <v>78</v>
      </c>
      <c r="AY479" s="19" t="s">
        <v>231</v>
      </c>
      <c r="BE479" s="192">
        <f>IF(N479="základní",J479,0)</f>
        <v>0</v>
      </c>
      <c r="BF479" s="192">
        <f>IF(N479="snížená",J479,0)</f>
        <v>0</v>
      </c>
      <c r="BG479" s="192">
        <f>IF(N479="zákl. přenesená",J479,0)</f>
        <v>0</v>
      </c>
      <c r="BH479" s="192">
        <f>IF(N479="sníž. přenesená",J479,0)</f>
        <v>0</v>
      </c>
      <c r="BI479" s="192">
        <f>IF(N479="nulová",J479,0)</f>
        <v>0</v>
      </c>
      <c r="BJ479" s="19" t="s">
        <v>76</v>
      </c>
      <c r="BK479" s="192">
        <f>ROUND(I479*H479,2)</f>
        <v>0</v>
      </c>
      <c r="BL479" s="19" t="s">
        <v>331</v>
      </c>
      <c r="BM479" s="191" t="s">
        <v>3801</v>
      </c>
    </row>
    <row r="480" spans="1:65" s="2" customFormat="1" ht="44.25" customHeight="1">
      <c r="A480" s="36"/>
      <c r="B480" s="37"/>
      <c r="C480" s="180" t="s">
        <v>1800</v>
      </c>
      <c r="D480" s="180" t="s">
        <v>234</v>
      </c>
      <c r="E480" s="181" t="s">
        <v>3802</v>
      </c>
      <c r="F480" s="182" t="s">
        <v>3803</v>
      </c>
      <c r="G480" s="183" t="s">
        <v>237</v>
      </c>
      <c r="H480" s="184">
        <v>1</v>
      </c>
      <c r="I480" s="185"/>
      <c r="J480" s="186">
        <f>ROUND(I480*H480,2)</f>
        <v>0</v>
      </c>
      <c r="K480" s="182" t="s">
        <v>19</v>
      </c>
      <c r="L480" s="41"/>
      <c r="M480" s="187" t="s">
        <v>19</v>
      </c>
      <c r="N480" s="188" t="s">
        <v>40</v>
      </c>
      <c r="O480" s="66"/>
      <c r="P480" s="189">
        <f>O480*H480</f>
        <v>0</v>
      </c>
      <c r="Q480" s="189">
        <v>0</v>
      </c>
      <c r="R480" s="189">
        <f>Q480*H480</f>
        <v>0</v>
      </c>
      <c r="S480" s="189">
        <v>0</v>
      </c>
      <c r="T480" s="190">
        <f>S480*H480</f>
        <v>0</v>
      </c>
      <c r="U480" s="36"/>
      <c r="V480" s="36"/>
      <c r="W480" s="36"/>
      <c r="X480" s="36"/>
      <c r="Y480" s="36"/>
      <c r="Z480" s="36"/>
      <c r="AA480" s="36"/>
      <c r="AB480" s="36"/>
      <c r="AC480" s="36"/>
      <c r="AD480" s="36"/>
      <c r="AE480" s="36"/>
      <c r="AR480" s="191" t="s">
        <v>331</v>
      </c>
      <c r="AT480" s="191" t="s">
        <v>234</v>
      </c>
      <c r="AU480" s="191" t="s">
        <v>78</v>
      </c>
      <c r="AY480" s="19" t="s">
        <v>231</v>
      </c>
      <c r="BE480" s="192">
        <f>IF(N480="základní",J480,0)</f>
        <v>0</v>
      </c>
      <c r="BF480" s="192">
        <f>IF(N480="snížená",J480,0)</f>
        <v>0</v>
      </c>
      <c r="BG480" s="192">
        <f>IF(N480="zákl. přenesená",J480,0)</f>
        <v>0</v>
      </c>
      <c r="BH480" s="192">
        <f>IF(N480="sníž. přenesená",J480,0)</f>
        <v>0</v>
      </c>
      <c r="BI480" s="192">
        <f>IF(N480="nulová",J480,0)</f>
        <v>0</v>
      </c>
      <c r="BJ480" s="19" t="s">
        <v>76</v>
      </c>
      <c r="BK480" s="192">
        <f>ROUND(I480*H480,2)</f>
        <v>0</v>
      </c>
      <c r="BL480" s="19" t="s">
        <v>331</v>
      </c>
      <c r="BM480" s="191" t="s">
        <v>3804</v>
      </c>
    </row>
    <row r="481" spans="1:65" s="2" customFormat="1" ht="37.9" customHeight="1">
      <c r="A481" s="36"/>
      <c r="B481" s="37"/>
      <c r="C481" s="180" t="s">
        <v>1805</v>
      </c>
      <c r="D481" s="180" t="s">
        <v>234</v>
      </c>
      <c r="E481" s="181" t="s">
        <v>3805</v>
      </c>
      <c r="F481" s="182" t="s">
        <v>3806</v>
      </c>
      <c r="G481" s="183" t="s">
        <v>237</v>
      </c>
      <c r="H481" s="184">
        <v>1</v>
      </c>
      <c r="I481" s="185"/>
      <c r="J481" s="186">
        <f>ROUND(I481*H481,2)</f>
        <v>0</v>
      </c>
      <c r="K481" s="182" t="s">
        <v>19</v>
      </c>
      <c r="L481" s="41"/>
      <c r="M481" s="187" t="s">
        <v>19</v>
      </c>
      <c r="N481" s="188" t="s">
        <v>40</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331</v>
      </c>
      <c r="AT481" s="191" t="s">
        <v>234</v>
      </c>
      <c r="AU481" s="191" t="s">
        <v>78</v>
      </c>
      <c r="AY481" s="19" t="s">
        <v>231</v>
      </c>
      <c r="BE481" s="192">
        <f>IF(N481="základní",J481,0)</f>
        <v>0</v>
      </c>
      <c r="BF481" s="192">
        <f>IF(N481="snížená",J481,0)</f>
        <v>0</v>
      </c>
      <c r="BG481" s="192">
        <f>IF(N481="zákl. přenesená",J481,0)</f>
        <v>0</v>
      </c>
      <c r="BH481" s="192">
        <f>IF(N481="sníž. přenesená",J481,0)</f>
        <v>0</v>
      </c>
      <c r="BI481" s="192">
        <f>IF(N481="nulová",J481,0)</f>
        <v>0</v>
      </c>
      <c r="BJ481" s="19" t="s">
        <v>76</v>
      </c>
      <c r="BK481" s="192">
        <f>ROUND(I481*H481,2)</f>
        <v>0</v>
      </c>
      <c r="BL481" s="19" t="s">
        <v>331</v>
      </c>
      <c r="BM481" s="191" t="s">
        <v>3807</v>
      </c>
    </row>
    <row r="482" spans="1:65" s="2" customFormat="1" ht="37.9" customHeight="1">
      <c r="A482" s="36"/>
      <c r="B482" s="37"/>
      <c r="C482" s="180" t="s">
        <v>1809</v>
      </c>
      <c r="D482" s="180" t="s">
        <v>234</v>
      </c>
      <c r="E482" s="181" t="s">
        <v>3808</v>
      </c>
      <c r="F482" s="182" t="s">
        <v>3809</v>
      </c>
      <c r="G482" s="183" t="s">
        <v>237</v>
      </c>
      <c r="H482" s="184">
        <v>1</v>
      </c>
      <c r="I482" s="185"/>
      <c r="J482" s="186">
        <f>ROUND(I482*H482,2)</f>
        <v>0</v>
      </c>
      <c r="K482" s="182" t="s">
        <v>19</v>
      </c>
      <c r="L482" s="41"/>
      <c r="M482" s="187" t="s">
        <v>19</v>
      </c>
      <c r="N482" s="188" t="s">
        <v>40</v>
      </c>
      <c r="O482" s="66"/>
      <c r="P482" s="189">
        <f>O482*H482</f>
        <v>0</v>
      </c>
      <c r="Q482" s="189">
        <v>0</v>
      </c>
      <c r="R482" s="189">
        <f>Q482*H482</f>
        <v>0</v>
      </c>
      <c r="S482" s="189">
        <v>0</v>
      </c>
      <c r="T482" s="190">
        <f>S482*H482</f>
        <v>0</v>
      </c>
      <c r="U482" s="36"/>
      <c r="V482" s="36"/>
      <c r="W482" s="36"/>
      <c r="X482" s="36"/>
      <c r="Y482" s="36"/>
      <c r="Z482" s="36"/>
      <c r="AA482" s="36"/>
      <c r="AB482" s="36"/>
      <c r="AC482" s="36"/>
      <c r="AD482" s="36"/>
      <c r="AE482" s="36"/>
      <c r="AR482" s="191" t="s">
        <v>331</v>
      </c>
      <c r="AT482" s="191" t="s">
        <v>234</v>
      </c>
      <c r="AU482" s="191" t="s">
        <v>78</v>
      </c>
      <c r="AY482" s="19" t="s">
        <v>231</v>
      </c>
      <c r="BE482" s="192">
        <f>IF(N482="základní",J482,0)</f>
        <v>0</v>
      </c>
      <c r="BF482" s="192">
        <f>IF(N482="snížená",J482,0)</f>
        <v>0</v>
      </c>
      <c r="BG482" s="192">
        <f>IF(N482="zákl. přenesená",J482,0)</f>
        <v>0</v>
      </c>
      <c r="BH482" s="192">
        <f>IF(N482="sníž. přenesená",J482,0)</f>
        <v>0</v>
      </c>
      <c r="BI482" s="192">
        <f>IF(N482="nulová",J482,0)</f>
        <v>0</v>
      </c>
      <c r="BJ482" s="19" t="s">
        <v>76</v>
      </c>
      <c r="BK482" s="192">
        <f>ROUND(I482*H482,2)</f>
        <v>0</v>
      </c>
      <c r="BL482" s="19" t="s">
        <v>331</v>
      </c>
      <c r="BM482" s="191" t="s">
        <v>3810</v>
      </c>
    </row>
    <row r="483" spans="1:65" s="2" customFormat="1" ht="62.65" customHeight="1">
      <c r="A483" s="36"/>
      <c r="B483" s="37"/>
      <c r="C483" s="180" t="s">
        <v>187</v>
      </c>
      <c r="D483" s="180" t="s">
        <v>234</v>
      </c>
      <c r="E483" s="181" t="s">
        <v>3811</v>
      </c>
      <c r="F483" s="182" t="s">
        <v>3812</v>
      </c>
      <c r="G483" s="183" t="s">
        <v>342</v>
      </c>
      <c r="H483" s="184">
        <v>8.93</v>
      </c>
      <c r="I483" s="185"/>
      <c r="J483" s="186">
        <f>ROUND(I483*H483,2)</f>
        <v>0</v>
      </c>
      <c r="K483" s="182" t="s">
        <v>19</v>
      </c>
      <c r="L483" s="41"/>
      <c r="M483" s="187" t="s">
        <v>19</v>
      </c>
      <c r="N483" s="188" t="s">
        <v>40</v>
      </c>
      <c r="O483" s="66"/>
      <c r="P483" s="189">
        <f>O483*H483</f>
        <v>0</v>
      </c>
      <c r="Q483" s="189">
        <v>0</v>
      </c>
      <c r="R483" s="189">
        <f>Q483*H483</f>
        <v>0</v>
      </c>
      <c r="S483" s="189">
        <v>0</v>
      </c>
      <c r="T483" s="190">
        <f>S483*H483</f>
        <v>0</v>
      </c>
      <c r="U483" s="36"/>
      <c r="V483" s="36"/>
      <c r="W483" s="36"/>
      <c r="X483" s="36"/>
      <c r="Y483" s="36"/>
      <c r="Z483" s="36"/>
      <c r="AA483" s="36"/>
      <c r="AB483" s="36"/>
      <c r="AC483" s="36"/>
      <c r="AD483" s="36"/>
      <c r="AE483" s="36"/>
      <c r="AR483" s="191" t="s">
        <v>331</v>
      </c>
      <c r="AT483" s="191" t="s">
        <v>234</v>
      </c>
      <c r="AU483" s="191" t="s">
        <v>78</v>
      </c>
      <c r="AY483" s="19" t="s">
        <v>231</v>
      </c>
      <c r="BE483" s="192">
        <f>IF(N483="základní",J483,0)</f>
        <v>0</v>
      </c>
      <c r="BF483" s="192">
        <f>IF(N483="snížená",J483,0)</f>
        <v>0</v>
      </c>
      <c r="BG483" s="192">
        <f>IF(N483="zákl. přenesená",J483,0)</f>
        <v>0</v>
      </c>
      <c r="BH483" s="192">
        <f>IF(N483="sníž. přenesená",J483,0)</f>
        <v>0</v>
      </c>
      <c r="BI483" s="192">
        <f>IF(N483="nulová",J483,0)</f>
        <v>0</v>
      </c>
      <c r="BJ483" s="19" t="s">
        <v>76</v>
      </c>
      <c r="BK483" s="192">
        <f>ROUND(I483*H483,2)</f>
        <v>0</v>
      </c>
      <c r="BL483" s="19" t="s">
        <v>331</v>
      </c>
      <c r="BM483" s="191" t="s">
        <v>3813</v>
      </c>
    </row>
    <row r="484" spans="1:65" s="14" customFormat="1" ht="11.25">
      <c r="B484" s="208"/>
      <c r="C484" s="209"/>
      <c r="D484" s="193" t="s">
        <v>248</v>
      </c>
      <c r="E484" s="210" t="s">
        <v>19</v>
      </c>
      <c r="F484" s="211" t="s">
        <v>3814</v>
      </c>
      <c r="G484" s="209"/>
      <c r="H484" s="212">
        <v>8.93</v>
      </c>
      <c r="I484" s="213"/>
      <c r="J484" s="209"/>
      <c r="K484" s="209"/>
      <c r="L484" s="214"/>
      <c r="M484" s="215"/>
      <c r="N484" s="216"/>
      <c r="O484" s="216"/>
      <c r="P484" s="216"/>
      <c r="Q484" s="216"/>
      <c r="R484" s="216"/>
      <c r="S484" s="216"/>
      <c r="T484" s="217"/>
      <c r="AT484" s="218" t="s">
        <v>248</v>
      </c>
      <c r="AU484" s="218" t="s">
        <v>78</v>
      </c>
      <c r="AV484" s="14" t="s">
        <v>78</v>
      </c>
      <c r="AW484" s="14" t="s">
        <v>31</v>
      </c>
      <c r="AX484" s="14" t="s">
        <v>76</v>
      </c>
      <c r="AY484" s="218" t="s">
        <v>231</v>
      </c>
    </row>
    <row r="485" spans="1:65" s="12" customFormat="1" ht="22.9" customHeight="1">
      <c r="B485" s="164"/>
      <c r="C485" s="165"/>
      <c r="D485" s="166" t="s">
        <v>68</v>
      </c>
      <c r="E485" s="178" t="s">
        <v>2330</v>
      </c>
      <c r="F485" s="178" t="s">
        <v>2331</v>
      </c>
      <c r="G485" s="165"/>
      <c r="H485" s="165"/>
      <c r="I485" s="168"/>
      <c r="J485" s="179">
        <f>BK485</f>
        <v>0</v>
      </c>
      <c r="K485" s="165"/>
      <c r="L485" s="170"/>
      <c r="M485" s="171"/>
      <c r="N485" s="172"/>
      <c r="O485" s="172"/>
      <c r="P485" s="173">
        <f>SUM(P486:P491)</f>
        <v>0</v>
      </c>
      <c r="Q485" s="172"/>
      <c r="R485" s="173">
        <f>SUM(R486:R491)</f>
        <v>5.0428000000000001E-2</v>
      </c>
      <c r="S485" s="172"/>
      <c r="T485" s="174">
        <f>SUM(T486:T491)</f>
        <v>0</v>
      </c>
      <c r="AR485" s="175" t="s">
        <v>78</v>
      </c>
      <c r="AT485" s="176" t="s">
        <v>68</v>
      </c>
      <c r="AU485" s="176" t="s">
        <v>76</v>
      </c>
      <c r="AY485" s="175" t="s">
        <v>231</v>
      </c>
      <c r="BK485" s="177">
        <f>SUM(BK486:BK491)</f>
        <v>0</v>
      </c>
    </row>
    <row r="486" spans="1:65" s="2" customFormat="1" ht="33" customHeight="1">
      <c r="A486" s="36"/>
      <c r="B486" s="37"/>
      <c r="C486" s="180" t="s">
        <v>190</v>
      </c>
      <c r="D486" s="180" t="s">
        <v>234</v>
      </c>
      <c r="E486" s="181" t="s">
        <v>3815</v>
      </c>
      <c r="F486" s="182" t="s">
        <v>3816</v>
      </c>
      <c r="G486" s="183" t="s">
        <v>342</v>
      </c>
      <c r="H486" s="184">
        <v>16.600000000000001</v>
      </c>
      <c r="I486" s="185"/>
      <c r="J486" s="186">
        <f>ROUND(I486*H486,2)</f>
        <v>0</v>
      </c>
      <c r="K486" s="182" t="s">
        <v>244</v>
      </c>
      <c r="L486" s="41"/>
      <c r="M486" s="187" t="s">
        <v>19</v>
      </c>
      <c r="N486" s="188" t="s">
        <v>40</v>
      </c>
      <c r="O486" s="66"/>
      <c r="P486" s="189">
        <f>O486*H486</f>
        <v>0</v>
      </c>
      <c r="Q486" s="189">
        <v>5.8E-4</v>
      </c>
      <c r="R486" s="189">
        <f>Q486*H486</f>
        <v>9.6280000000000011E-3</v>
      </c>
      <c r="S486" s="189">
        <v>0</v>
      </c>
      <c r="T486" s="190">
        <f>S486*H486</f>
        <v>0</v>
      </c>
      <c r="U486" s="36"/>
      <c r="V486" s="36"/>
      <c r="W486" s="36"/>
      <c r="X486" s="36"/>
      <c r="Y486" s="36"/>
      <c r="Z486" s="36"/>
      <c r="AA486" s="36"/>
      <c r="AB486" s="36"/>
      <c r="AC486" s="36"/>
      <c r="AD486" s="36"/>
      <c r="AE486" s="36"/>
      <c r="AR486" s="191" t="s">
        <v>331</v>
      </c>
      <c r="AT486" s="191" t="s">
        <v>234</v>
      </c>
      <c r="AU486" s="191" t="s">
        <v>78</v>
      </c>
      <c r="AY486" s="19" t="s">
        <v>231</v>
      </c>
      <c r="BE486" s="192">
        <f>IF(N486="základní",J486,0)</f>
        <v>0</v>
      </c>
      <c r="BF486" s="192">
        <f>IF(N486="snížená",J486,0)</f>
        <v>0</v>
      </c>
      <c r="BG486" s="192">
        <f>IF(N486="zákl. přenesená",J486,0)</f>
        <v>0</v>
      </c>
      <c r="BH486" s="192">
        <f>IF(N486="sníž. přenesená",J486,0)</f>
        <v>0</v>
      </c>
      <c r="BI486" s="192">
        <f>IF(N486="nulová",J486,0)</f>
        <v>0</v>
      </c>
      <c r="BJ486" s="19" t="s">
        <v>76</v>
      </c>
      <c r="BK486" s="192">
        <f>ROUND(I486*H486,2)</f>
        <v>0</v>
      </c>
      <c r="BL486" s="19" t="s">
        <v>331</v>
      </c>
      <c r="BM486" s="191" t="s">
        <v>3817</v>
      </c>
    </row>
    <row r="487" spans="1:65" s="14" customFormat="1" ht="11.25">
      <c r="B487" s="208"/>
      <c r="C487" s="209"/>
      <c r="D487" s="193" t="s">
        <v>248</v>
      </c>
      <c r="E487" s="210" t="s">
        <v>19</v>
      </c>
      <c r="F487" s="211" t="s">
        <v>3818</v>
      </c>
      <c r="G487" s="209"/>
      <c r="H487" s="212">
        <v>16.600000000000001</v>
      </c>
      <c r="I487" s="213"/>
      <c r="J487" s="209"/>
      <c r="K487" s="209"/>
      <c r="L487" s="214"/>
      <c r="M487" s="215"/>
      <c r="N487" s="216"/>
      <c r="O487" s="216"/>
      <c r="P487" s="216"/>
      <c r="Q487" s="216"/>
      <c r="R487" s="216"/>
      <c r="S487" s="216"/>
      <c r="T487" s="217"/>
      <c r="AT487" s="218" t="s">
        <v>248</v>
      </c>
      <c r="AU487" s="218" t="s">
        <v>78</v>
      </c>
      <c r="AV487" s="14" t="s">
        <v>78</v>
      </c>
      <c r="AW487" s="14" t="s">
        <v>31</v>
      </c>
      <c r="AX487" s="14" t="s">
        <v>76</v>
      </c>
      <c r="AY487" s="218" t="s">
        <v>231</v>
      </c>
    </row>
    <row r="488" spans="1:65" s="2" customFormat="1" ht="24.2" customHeight="1">
      <c r="A488" s="36"/>
      <c r="B488" s="37"/>
      <c r="C488" s="247" t="s">
        <v>193</v>
      </c>
      <c r="D488" s="247" t="s">
        <v>638</v>
      </c>
      <c r="E488" s="248" t="s">
        <v>3819</v>
      </c>
      <c r="F488" s="249" t="s">
        <v>3820</v>
      </c>
      <c r="G488" s="250" t="s">
        <v>237</v>
      </c>
      <c r="H488" s="251">
        <v>34</v>
      </c>
      <c r="I488" s="252"/>
      <c r="J488" s="253">
        <f>ROUND(I488*H488,2)</f>
        <v>0</v>
      </c>
      <c r="K488" s="249" t="s">
        <v>244</v>
      </c>
      <c r="L488" s="254"/>
      <c r="M488" s="255" t="s">
        <v>19</v>
      </c>
      <c r="N488" s="256" t="s">
        <v>40</v>
      </c>
      <c r="O488" s="66"/>
      <c r="P488" s="189">
        <f>O488*H488</f>
        <v>0</v>
      </c>
      <c r="Q488" s="189">
        <v>1.1999999999999999E-3</v>
      </c>
      <c r="R488" s="189">
        <f>Q488*H488</f>
        <v>4.0799999999999996E-2</v>
      </c>
      <c r="S488" s="189">
        <v>0</v>
      </c>
      <c r="T488" s="190">
        <f>S488*H488</f>
        <v>0</v>
      </c>
      <c r="U488" s="36"/>
      <c r="V488" s="36"/>
      <c r="W488" s="36"/>
      <c r="X488" s="36"/>
      <c r="Y488" s="36"/>
      <c r="Z488" s="36"/>
      <c r="AA488" s="36"/>
      <c r="AB488" s="36"/>
      <c r="AC488" s="36"/>
      <c r="AD488" s="36"/>
      <c r="AE488" s="36"/>
      <c r="AR488" s="191" t="s">
        <v>423</v>
      </c>
      <c r="AT488" s="191" t="s">
        <v>638</v>
      </c>
      <c r="AU488" s="191" t="s">
        <v>78</v>
      </c>
      <c r="AY488" s="19" t="s">
        <v>231</v>
      </c>
      <c r="BE488" s="192">
        <f>IF(N488="základní",J488,0)</f>
        <v>0</v>
      </c>
      <c r="BF488" s="192">
        <f>IF(N488="snížená",J488,0)</f>
        <v>0</v>
      </c>
      <c r="BG488" s="192">
        <f>IF(N488="zákl. přenesená",J488,0)</f>
        <v>0</v>
      </c>
      <c r="BH488" s="192">
        <f>IF(N488="sníž. přenesená",J488,0)</f>
        <v>0</v>
      </c>
      <c r="BI488" s="192">
        <f>IF(N488="nulová",J488,0)</f>
        <v>0</v>
      </c>
      <c r="BJ488" s="19" t="s">
        <v>76</v>
      </c>
      <c r="BK488" s="192">
        <f>ROUND(I488*H488,2)</f>
        <v>0</v>
      </c>
      <c r="BL488" s="19" t="s">
        <v>331</v>
      </c>
      <c r="BM488" s="191" t="s">
        <v>2301</v>
      </c>
    </row>
    <row r="489" spans="1:65" s="14" customFormat="1" ht="11.25">
      <c r="B489" s="208"/>
      <c r="C489" s="209"/>
      <c r="D489" s="193" t="s">
        <v>248</v>
      </c>
      <c r="E489" s="210" t="s">
        <v>19</v>
      </c>
      <c r="F489" s="211" t="s">
        <v>3821</v>
      </c>
      <c r="G489" s="209"/>
      <c r="H489" s="212">
        <v>34</v>
      </c>
      <c r="I489" s="213"/>
      <c r="J489" s="209"/>
      <c r="K489" s="209"/>
      <c r="L489" s="214"/>
      <c r="M489" s="215"/>
      <c r="N489" s="216"/>
      <c r="O489" s="216"/>
      <c r="P489" s="216"/>
      <c r="Q489" s="216"/>
      <c r="R489" s="216"/>
      <c r="S489" s="216"/>
      <c r="T489" s="217"/>
      <c r="AT489" s="218" t="s">
        <v>248</v>
      </c>
      <c r="AU489" s="218" t="s">
        <v>78</v>
      </c>
      <c r="AV489" s="14" t="s">
        <v>78</v>
      </c>
      <c r="AW489" s="14" t="s">
        <v>31</v>
      </c>
      <c r="AX489" s="14" t="s">
        <v>76</v>
      </c>
      <c r="AY489" s="218" t="s">
        <v>231</v>
      </c>
    </row>
    <row r="490" spans="1:65" s="2" customFormat="1" ht="44.25" customHeight="1">
      <c r="A490" s="36"/>
      <c r="B490" s="37"/>
      <c r="C490" s="180" t="s">
        <v>1823</v>
      </c>
      <c r="D490" s="180" t="s">
        <v>234</v>
      </c>
      <c r="E490" s="181" t="s">
        <v>2359</v>
      </c>
      <c r="F490" s="182" t="s">
        <v>2360</v>
      </c>
      <c r="G490" s="183" t="s">
        <v>404</v>
      </c>
      <c r="H490" s="184">
        <v>0.05</v>
      </c>
      <c r="I490" s="185"/>
      <c r="J490" s="186">
        <f>ROUND(I490*H490,2)</f>
        <v>0</v>
      </c>
      <c r="K490" s="182" t="s">
        <v>244</v>
      </c>
      <c r="L490" s="41"/>
      <c r="M490" s="187" t="s">
        <v>19</v>
      </c>
      <c r="N490" s="188" t="s">
        <v>40</v>
      </c>
      <c r="O490" s="66"/>
      <c r="P490" s="189">
        <f>O490*H490</f>
        <v>0</v>
      </c>
      <c r="Q490" s="189">
        <v>0</v>
      </c>
      <c r="R490" s="189">
        <f>Q490*H490</f>
        <v>0</v>
      </c>
      <c r="S490" s="189">
        <v>0</v>
      </c>
      <c r="T490" s="190">
        <f>S490*H490</f>
        <v>0</v>
      </c>
      <c r="U490" s="36"/>
      <c r="V490" s="36"/>
      <c r="W490" s="36"/>
      <c r="X490" s="36"/>
      <c r="Y490" s="36"/>
      <c r="Z490" s="36"/>
      <c r="AA490" s="36"/>
      <c r="AB490" s="36"/>
      <c r="AC490" s="36"/>
      <c r="AD490" s="36"/>
      <c r="AE490" s="36"/>
      <c r="AR490" s="191" t="s">
        <v>331</v>
      </c>
      <c r="AT490" s="191" t="s">
        <v>234</v>
      </c>
      <c r="AU490" s="191" t="s">
        <v>78</v>
      </c>
      <c r="AY490" s="19" t="s">
        <v>231</v>
      </c>
      <c r="BE490" s="192">
        <f>IF(N490="základní",J490,0)</f>
        <v>0</v>
      </c>
      <c r="BF490" s="192">
        <f>IF(N490="snížená",J490,0)</f>
        <v>0</v>
      </c>
      <c r="BG490" s="192">
        <f>IF(N490="zákl. přenesená",J490,0)</f>
        <v>0</v>
      </c>
      <c r="BH490" s="192">
        <f>IF(N490="sníž. přenesená",J490,0)</f>
        <v>0</v>
      </c>
      <c r="BI490" s="192">
        <f>IF(N490="nulová",J490,0)</f>
        <v>0</v>
      </c>
      <c r="BJ490" s="19" t="s">
        <v>76</v>
      </c>
      <c r="BK490" s="192">
        <f>ROUND(I490*H490,2)</f>
        <v>0</v>
      </c>
      <c r="BL490" s="19" t="s">
        <v>331</v>
      </c>
      <c r="BM490" s="191" t="s">
        <v>3822</v>
      </c>
    </row>
    <row r="491" spans="1:65" s="2" customFormat="1" ht="126.75">
      <c r="A491" s="36"/>
      <c r="B491" s="37"/>
      <c r="C491" s="38"/>
      <c r="D491" s="193" t="s">
        <v>246</v>
      </c>
      <c r="E491" s="38"/>
      <c r="F491" s="194" t="s">
        <v>1223</v>
      </c>
      <c r="G491" s="38"/>
      <c r="H491" s="38"/>
      <c r="I491" s="195"/>
      <c r="J491" s="38"/>
      <c r="K491" s="38"/>
      <c r="L491" s="41"/>
      <c r="M491" s="196"/>
      <c r="N491" s="197"/>
      <c r="O491" s="66"/>
      <c r="P491" s="66"/>
      <c r="Q491" s="66"/>
      <c r="R491" s="66"/>
      <c r="S491" s="66"/>
      <c r="T491" s="67"/>
      <c r="U491" s="36"/>
      <c r="V491" s="36"/>
      <c r="W491" s="36"/>
      <c r="X491" s="36"/>
      <c r="Y491" s="36"/>
      <c r="Z491" s="36"/>
      <c r="AA491" s="36"/>
      <c r="AB491" s="36"/>
      <c r="AC491" s="36"/>
      <c r="AD491" s="36"/>
      <c r="AE491" s="36"/>
      <c r="AT491" s="19" t="s">
        <v>246</v>
      </c>
      <c r="AU491" s="19" t="s">
        <v>78</v>
      </c>
    </row>
    <row r="492" spans="1:65" s="12" customFormat="1" ht="22.9" customHeight="1">
      <c r="B492" s="164"/>
      <c r="C492" s="165"/>
      <c r="D492" s="166" t="s">
        <v>68</v>
      </c>
      <c r="E492" s="178" t="s">
        <v>2446</v>
      </c>
      <c r="F492" s="178" t="s">
        <v>2447</v>
      </c>
      <c r="G492" s="165"/>
      <c r="H492" s="165"/>
      <c r="I492" s="168"/>
      <c r="J492" s="179">
        <f>BK492</f>
        <v>0</v>
      </c>
      <c r="K492" s="165"/>
      <c r="L492" s="170"/>
      <c r="M492" s="171"/>
      <c r="N492" s="172"/>
      <c r="O492" s="172"/>
      <c r="P492" s="173">
        <f>SUM(P493:P497)</f>
        <v>0</v>
      </c>
      <c r="Q492" s="172"/>
      <c r="R492" s="173">
        <f>SUM(R493:R497)</f>
        <v>3.3473859999999994E-2</v>
      </c>
      <c r="S492" s="172"/>
      <c r="T492" s="174">
        <f>SUM(T493:T497)</f>
        <v>0</v>
      </c>
      <c r="AR492" s="175" t="s">
        <v>78</v>
      </c>
      <c r="AT492" s="176" t="s">
        <v>68</v>
      </c>
      <c r="AU492" s="176" t="s">
        <v>76</v>
      </c>
      <c r="AY492" s="175" t="s">
        <v>231</v>
      </c>
      <c r="BK492" s="177">
        <f>SUM(BK493:BK497)</f>
        <v>0</v>
      </c>
    </row>
    <row r="493" spans="1:65" s="2" customFormat="1" ht="24.2" customHeight="1">
      <c r="A493" s="36"/>
      <c r="B493" s="37"/>
      <c r="C493" s="180" t="s">
        <v>1825</v>
      </c>
      <c r="D493" s="180" t="s">
        <v>234</v>
      </c>
      <c r="E493" s="181" t="s">
        <v>2453</v>
      </c>
      <c r="F493" s="182" t="s">
        <v>2454</v>
      </c>
      <c r="G493" s="183" t="s">
        <v>243</v>
      </c>
      <c r="H493" s="184">
        <v>68.313999999999993</v>
      </c>
      <c r="I493" s="185"/>
      <c r="J493" s="186">
        <f>ROUND(I493*H493,2)</f>
        <v>0</v>
      </c>
      <c r="K493" s="182" t="s">
        <v>244</v>
      </c>
      <c r="L493" s="41"/>
      <c r="M493" s="187" t="s">
        <v>19</v>
      </c>
      <c r="N493" s="188" t="s">
        <v>40</v>
      </c>
      <c r="O493" s="66"/>
      <c r="P493" s="189">
        <f>O493*H493</f>
        <v>0</v>
      </c>
      <c r="Q493" s="189">
        <v>2.0000000000000001E-4</v>
      </c>
      <c r="R493" s="189">
        <f>Q493*H493</f>
        <v>1.3662799999999999E-2</v>
      </c>
      <c r="S493" s="189">
        <v>0</v>
      </c>
      <c r="T493" s="190">
        <f>S493*H493</f>
        <v>0</v>
      </c>
      <c r="U493" s="36"/>
      <c r="V493" s="36"/>
      <c r="W493" s="36"/>
      <c r="X493" s="36"/>
      <c r="Y493" s="36"/>
      <c r="Z493" s="36"/>
      <c r="AA493" s="36"/>
      <c r="AB493" s="36"/>
      <c r="AC493" s="36"/>
      <c r="AD493" s="36"/>
      <c r="AE493" s="36"/>
      <c r="AR493" s="191" t="s">
        <v>331</v>
      </c>
      <c r="AT493" s="191" t="s">
        <v>234</v>
      </c>
      <c r="AU493" s="191" t="s">
        <v>78</v>
      </c>
      <c r="AY493" s="19" t="s">
        <v>231</v>
      </c>
      <c r="BE493" s="192">
        <f>IF(N493="základní",J493,0)</f>
        <v>0</v>
      </c>
      <c r="BF493" s="192">
        <f>IF(N493="snížená",J493,0)</f>
        <v>0</v>
      </c>
      <c r="BG493" s="192">
        <f>IF(N493="zákl. přenesená",J493,0)</f>
        <v>0</v>
      </c>
      <c r="BH493" s="192">
        <f>IF(N493="sníž. přenesená",J493,0)</f>
        <v>0</v>
      </c>
      <c r="BI493" s="192">
        <f>IF(N493="nulová",J493,0)</f>
        <v>0</v>
      </c>
      <c r="BJ493" s="19" t="s">
        <v>76</v>
      </c>
      <c r="BK493" s="192">
        <f>ROUND(I493*H493,2)</f>
        <v>0</v>
      </c>
      <c r="BL493" s="19" t="s">
        <v>331</v>
      </c>
      <c r="BM493" s="191" t="s">
        <v>3823</v>
      </c>
    </row>
    <row r="494" spans="1:65" s="14" customFormat="1" ht="11.25">
      <c r="B494" s="208"/>
      <c r="C494" s="209"/>
      <c r="D494" s="193" t="s">
        <v>248</v>
      </c>
      <c r="E494" s="210" t="s">
        <v>19</v>
      </c>
      <c r="F494" s="211" t="s">
        <v>3824</v>
      </c>
      <c r="G494" s="209"/>
      <c r="H494" s="212">
        <v>16.32</v>
      </c>
      <c r="I494" s="213"/>
      <c r="J494" s="209"/>
      <c r="K494" s="209"/>
      <c r="L494" s="214"/>
      <c r="M494" s="215"/>
      <c r="N494" s="216"/>
      <c r="O494" s="216"/>
      <c r="P494" s="216"/>
      <c r="Q494" s="216"/>
      <c r="R494" s="216"/>
      <c r="S494" s="216"/>
      <c r="T494" s="217"/>
      <c r="AT494" s="218" t="s">
        <v>248</v>
      </c>
      <c r="AU494" s="218" t="s">
        <v>78</v>
      </c>
      <c r="AV494" s="14" t="s">
        <v>78</v>
      </c>
      <c r="AW494" s="14" t="s">
        <v>31</v>
      </c>
      <c r="AX494" s="14" t="s">
        <v>69</v>
      </c>
      <c r="AY494" s="218" t="s">
        <v>231</v>
      </c>
    </row>
    <row r="495" spans="1:65" s="14" customFormat="1" ht="11.25">
      <c r="B495" s="208"/>
      <c r="C495" s="209"/>
      <c r="D495" s="193" t="s">
        <v>248</v>
      </c>
      <c r="E495" s="210" t="s">
        <v>19</v>
      </c>
      <c r="F495" s="211" t="s">
        <v>3825</v>
      </c>
      <c r="G495" s="209"/>
      <c r="H495" s="212">
        <v>51.994</v>
      </c>
      <c r="I495" s="213"/>
      <c r="J495" s="209"/>
      <c r="K495" s="209"/>
      <c r="L495" s="214"/>
      <c r="M495" s="215"/>
      <c r="N495" s="216"/>
      <c r="O495" s="216"/>
      <c r="P495" s="216"/>
      <c r="Q495" s="216"/>
      <c r="R495" s="216"/>
      <c r="S495" s="216"/>
      <c r="T495" s="217"/>
      <c r="AT495" s="218" t="s">
        <v>248</v>
      </c>
      <c r="AU495" s="218" t="s">
        <v>78</v>
      </c>
      <c r="AV495" s="14" t="s">
        <v>78</v>
      </c>
      <c r="AW495" s="14" t="s">
        <v>31</v>
      </c>
      <c r="AX495" s="14" t="s">
        <v>69</v>
      </c>
      <c r="AY495" s="218" t="s">
        <v>231</v>
      </c>
    </row>
    <row r="496" spans="1:65" s="15" customFormat="1" ht="11.25">
      <c r="B496" s="219"/>
      <c r="C496" s="220"/>
      <c r="D496" s="193" t="s">
        <v>248</v>
      </c>
      <c r="E496" s="221" t="s">
        <v>19</v>
      </c>
      <c r="F496" s="222" t="s">
        <v>260</v>
      </c>
      <c r="G496" s="220"/>
      <c r="H496" s="223">
        <v>68.313999999999993</v>
      </c>
      <c r="I496" s="224"/>
      <c r="J496" s="220"/>
      <c r="K496" s="220"/>
      <c r="L496" s="225"/>
      <c r="M496" s="226"/>
      <c r="N496" s="227"/>
      <c r="O496" s="227"/>
      <c r="P496" s="227"/>
      <c r="Q496" s="227"/>
      <c r="R496" s="227"/>
      <c r="S496" s="227"/>
      <c r="T496" s="228"/>
      <c r="AT496" s="229" t="s">
        <v>248</v>
      </c>
      <c r="AU496" s="229" t="s">
        <v>78</v>
      </c>
      <c r="AV496" s="15" t="s">
        <v>238</v>
      </c>
      <c r="AW496" s="15" t="s">
        <v>31</v>
      </c>
      <c r="AX496" s="15" t="s">
        <v>76</v>
      </c>
      <c r="AY496" s="229" t="s">
        <v>231</v>
      </c>
    </row>
    <row r="497" spans="1:65" s="2" customFormat="1" ht="37.9" customHeight="1">
      <c r="A497" s="36"/>
      <c r="B497" s="37"/>
      <c r="C497" s="180" t="s">
        <v>1831</v>
      </c>
      <c r="D497" s="180" t="s">
        <v>234</v>
      </c>
      <c r="E497" s="181" t="s">
        <v>3826</v>
      </c>
      <c r="F497" s="182" t="s">
        <v>3827</v>
      </c>
      <c r="G497" s="183" t="s">
        <v>243</v>
      </c>
      <c r="H497" s="184">
        <v>68.313999999999993</v>
      </c>
      <c r="I497" s="185"/>
      <c r="J497" s="186">
        <f>ROUND(I497*H497,2)</f>
        <v>0</v>
      </c>
      <c r="K497" s="182" t="s">
        <v>244</v>
      </c>
      <c r="L497" s="41"/>
      <c r="M497" s="261" t="s">
        <v>19</v>
      </c>
      <c r="N497" s="262" t="s">
        <v>40</v>
      </c>
      <c r="O497" s="259"/>
      <c r="P497" s="263">
        <f>O497*H497</f>
        <v>0</v>
      </c>
      <c r="Q497" s="263">
        <v>2.9E-4</v>
      </c>
      <c r="R497" s="263">
        <f>Q497*H497</f>
        <v>1.9811059999999998E-2</v>
      </c>
      <c r="S497" s="263">
        <v>0</v>
      </c>
      <c r="T497" s="264">
        <f>S497*H497</f>
        <v>0</v>
      </c>
      <c r="U497" s="36"/>
      <c r="V497" s="36"/>
      <c r="W497" s="36"/>
      <c r="X497" s="36"/>
      <c r="Y497" s="36"/>
      <c r="Z497" s="36"/>
      <c r="AA497" s="36"/>
      <c r="AB497" s="36"/>
      <c r="AC497" s="36"/>
      <c r="AD497" s="36"/>
      <c r="AE497" s="36"/>
      <c r="AR497" s="191" t="s">
        <v>331</v>
      </c>
      <c r="AT497" s="191" t="s">
        <v>234</v>
      </c>
      <c r="AU497" s="191" t="s">
        <v>78</v>
      </c>
      <c r="AY497" s="19" t="s">
        <v>231</v>
      </c>
      <c r="BE497" s="192">
        <f>IF(N497="základní",J497,0)</f>
        <v>0</v>
      </c>
      <c r="BF497" s="192">
        <f>IF(N497="snížená",J497,0)</f>
        <v>0</v>
      </c>
      <c r="BG497" s="192">
        <f>IF(N497="zákl. přenesená",J497,0)</f>
        <v>0</v>
      </c>
      <c r="BH497" s="192">
        <f>IF(N497="sníž. přenesená",J497,0)</f>
        <v>0</v>
      </c>
      <c r="BI497" s="192">
        <f>IF(N497="nulová",J497,0)</f>
        <v>0</v>
      </c>
      <c r="BJ497" s="19" t="s">
        <v>76</v>
      </c>
      <c r="BK497" s="192">
        <f>ROUND(I497*H497,2)</f>
        <v>0</v>
      </c>
      <c r="BL497" s="19" t="s">
        <v>331</v>
      </c>
      <c r="BM497" s="191" t="s">
        <v>2159</v>
      </c>
    </row>
    <row r="498" spans="1:65" s="2" customFormat="1" ht="6.95" customHeight="1">
      <c r="A498" s="36"/>
      <c r="B498" s="49"/>
      <c r="C498" s="50"/>
      <c r="D498" s="50"/>
      <c r="E498" s="50"/>
      <c r="F498" s="50"/>
      <c r="G498" s="50"/>
      <c r="H498" s="50"/>
      <c r="I498" s="50"/>
      <c r="J498" s="50"/>
      <c r="K498" s="50"/>
      <c r="L498" s="41"/>
      <c r="M498" s="36"/>
      <c r="O498" s="36"/>
      <c r="P498" s="36"/>
      <c r="Q498" s="36"/>
      <c r="R498" s="36"/>
      <c r="S498" s="36"/>
      <c r="T498" s="36"/>
      <c r="U498" s="36"/>
      <c r="V498" s="36"/>
      <c r="W498" s="36"/>
      <c r="X498" s="36"/>
      <c r="Y498" s="36"/>
      <c r="Z498" s="36"/>
      <c r="AA498" s="36"/>
      <c r="AB498" s="36"/>
      <c r="AC498" s="36"/>
      <c r="AD498" s="36"/>
      <c r="AE498" s="36"/>
    </row>
  </sheetData>
  <sheetProtection algorithmName="SHA-512" hashValue="rV7ppi77rmyqBI7Wk6ChztI8GEI182i9qd/iGn5wAGxjzExWcTynvqlZWOisWSWah1Jwjm0KJnqJk2KBOFATJA==" saltValue="43Ts7wOxYz1Mn42o70JcNkgQipR6T5CB1nWETPPoqJQsQuK6d0GNVIPoUcOogRN62Hnjo7Y5RLhLYtgbMkwmPA==" spinCount="100000" sheet="1" objects="1" scenarios="1" formatColumns="0" formatRows="0" autoFilter="0"/>
  <autoFilter ref="C101:K497"/>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153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3454</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3828</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ROUND((SUM(BE92:BE181)),  2)</f>
        <v>0</v>
      </c>
      <c r="G35" s="36"/>
      <c r="H35" s="36"/>
      <c r="I35" s="126">
        <v>0.21</v>
      </c>
      <c r="J35" s="125">
        <f>ROUND(((SUM(BE92:BE181))*I35),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ROUND((SUM(BF92:BF181)),  2)</f>
        <v>0</v>
      </c>
      <c r="G36" s="36"/>
      <c r="H36" s="36"/>
      <c r="I36" s="126">
        <v>0.15</v>
      </c>
      <c r="J36" s="125">
        <f>ROUND(((SUM(BF92:BF181))*I36),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ROUND((SUM(BG92:BG181)),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ROUND((SUM(BH92:BH181)),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ROUND((SUM(BI92:BI181)),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3454</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10.2 - Strojovna fontány - demolice stávající</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J92</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J93</f>
        <v>0</v>
      </c>
      <c r="K64" s="143"/>
      <c r="L64" s="147"/>
    </row>
    <row r="65" spans="1:31" s="10" customFormat="1" ht="19.899999999999999" customHeight="1">
      <c r="B65" s="148"/>
      <c r="C65" s="99"/>
      <c r="D65" s="149" t="s">
        <v>210</v>
      </c>
      <c r="E65" s="150"/>
      <c r="F65" s="150"/>
      <c r="G65" s="150"/>
      <c r="H65" s="150"/>
      <c r="I65" s="150"/>
      <c r="J65" s="151">
        <f>J94</f>
        <v>0</v>
      </c>
      <c r="K65" s="99"/>
      <c r="L65" s="152"/>
    </row>
    <row r="66" spans="1:31" s="10" customFormat="1" ht="19.899999999999999" customHeight="1">
      <c r="B66" s="148"/>
      <c r="C66" s="99"/>
      <c r="D66" s="149" t="s">
        <v>212</v>
      </c>
      <c r="E66" s="150"/>
      <c r="F66" s="150"/>
      <c r="G66" s="150"/>
      <c r="H66" s="150"/>
      <c r="I66" s="150"/>
      <c r="J66" s="151">
        <f>J129</f>
        <v>0</v>
      </c>
      <c r="K66" s="99"/>
      <c r="L66" s="152"/>
    </row>
    <row r="67" spans="1:31" s="10" customFormat="1" ht="19.899999999999999" customHeight="1">
      <c r="B67" s="148"/>
      <c r="C67" s="99"/>
      <c r="D67" s="149" t="s">
        <v>213</v>
      </c>
      <c r="E67" s="150"/>
      <c r="F67" s="150"/>
      <c r="G67" s="150"/>
      <c r="H67" s="150"/>
      <c r="I67" s="150"/>
      <c r="J67" s="151">
        <f>J154</f>
        <v>0</v>
      </c>
      <c r="K67" s="99"/>
      <c r="L67" s="152"/>
    </row>
    <row r="68" spans="1:31" s="10" customFormat="1" ht="19.899999999999999" customHeight="1">
      <c r="B68" s="148"/>
      <c r="C68" s="99"/>
      <c r="D68" s="149" t="s">
        <v>583</v>
      </c>
      <c r="E68" s="150"/>
      <c r="F68" s="150"/>
      <c r="G68" s="150"/>
      <c r="H68" s="150"/>
      <c r="I68" s="150"/>
      <c r="J68" s="151">
        <f>J171</f>
        <v>0</v>
      </c>
      <c r="K68" s="99"/>
      <c r="L68" s="152"/>
    </row>
    <row r="69" spans="1:31" s="9" customFormat="1" ht="24.95" customHeight="1">
      <c r="B69" s="142"/>
      <c r="C69" s="143"/>
      <c r="D69" s="144" t="s">
        <v>214</v>
      </c>
      <c r="E69" s="145"/>
      <c r="F69" s="145"/>
      <c r="G69" s="145"/>
      <c r="H69" s="145"/>
      <c r="I69" s="145"/>
      <c r="J69" s="146">
        <f>J174</f>
        <v>0</v>
      </c>
      <c r="K69" s="143"/>
      <c r="L69" s="147"/>
    </row>
    <row r="70" spans="1:31" s="10" customFormat="1" ht="19.899999999999999" customHeight="1">
      <c r="B70" s="148"/>
      <c r="C70" s="99"/>
      <c r="D70" s="149" t="s">
        <v>1069</v>
      </c>
      <c r="E70" s="150"/>
      <c r="F70" s="150"/>
      <c r="G70" s="150"/>
      <c r="H70" s="150"/>
      <c r="I70" s="150"/>
      <c r="J70" s="151">
        <f>J175</f>
        <v>0</v>
      </c>
      <c r="K70" s="99"/>
      <c r="L70" s="152"/>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216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418" t="str">
        <f>E7</f>
        <v>Park na Moravském náměstí v Brně</v>
      </c>
      <c r="F80" s="419"/>
      <c r="G80" s="419"/>
      <c r="H80" s="419"/>
      <c r="I80" s="38"/>
      <c r="J80" s="38"/>
      <c r="K80" s="38"/>
      <c r="L80" s="115"/>
      <c r="S80" s="36"/>
      <c r="T80" s="36"/>
      <c r="U80" s="36"/>
      <c r="V80" s="36"/>
      <c r="W80" s="36"/>
      <c r="X80" s="36"/>
      <c r="Y80" s="36"/>
      <c r="Z80" s="36"/>
      <c r="AA80" s="36"/>
      <c r="AB80" s="36"/>
      <c r="AC80" s="36"/>
      <c r="AD80" s="36"/>
      <c r="AE80" s="36"/>
    </row>
    <row r="81" spans="1:65" s="1" customFormat="1" ht="12" customHeight="1">
      <c r="B81" s="23"/>
      <c r="C81" s="31" t="s">
        <v>200</v>
      </c>
      <c r="D81" s="24"/>
      <c r="E81" s="24"/>
      <c r="F81" s="24"/>
      <c r="G81" s="24"/>
      <c r="H81" s="24"/>
      <c r="I81" s="24"/>
      <c r="J81" s="24"/>
      <c r="K81" s="24"/>
      <c r="L81" s="22"/>
    </row>
    <row r="82" spans="1:65" s="2" customFormat="1" ht="16.5" customHeight="1">
      <c r="A82" s="36"/>
      <c r="B82" s="37"/>
      <c r="C82" s="38"/>
      <c r="D82" s="38"/>
      <c r="E82" s="418" t="s">
        <v>3454</v>
      </c>
      <c r="F82" s="420"/>
      <c r="G82" s="420"/>
      <c r="H82" s="420"/>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202</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92" t="str">
        <f>E11</f>
        <v>10.2 - Strojovna fontány - demolice stávající</v>
      </c>
      <c r="F84" s="420"/>
      <c r="G84" s="420"/>
      <c r="H84" s="420"/>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28. 5. 2021</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E17</f>
        <v xml:space="preserve"> </v>
      </c>
      <c r="G88" s="38"/>
      <c r="H88" s="38"/>
      <c r="I88" s="31" t="s">
        <v>30</v>
      </c>
      <c r="J88" s="34" t="str">
        <f>E23</f>
        <v xml:space="preserve"> </v>
      </c>
      <c r="K88" s="38"/>
      <c r="L88" s="115"/>
      <c r="S88" s="36"/>
      <c r="T88" s="36"/>
      <c r="U88" s="36"/>
      <c r="V88" s="36"/>
      <c r="W88" s="36"/>
      <c r="X88" s="36"/>
      <c r="Y88" s="36"/>
      <c r="Z88" s="36"/>
      <c r="AA88" s="36"/>
      <c r="AB88" s="36"/>
      <c r="AC88" s="36"/>
      <c r="AD88" s="36"/>
      <c r="AE88" s="36"/>
    </row>
    <row r="89" spans="1:65" s="2" customFormat="1" ht="15.2" customHeight="1">
      <c r="A89" s="36"/>
      <c r="B89" s="37"/>
      <c r="C89" s="31" t="s">
        <v>28</v>
      </c>
      <c r="D89" s="38"/>
      <c r="E89" s="38"/>
      <c r="F89" s="29" t="str">
        <f>IF(E20="","",E20)</f>
        <v>Vyplň údaj</v>
      </c>
      <c r="G89" s="38"/>
      <c r="H89" s="38"/>
      <c r="I89" s="31" t="s">
        <v>32</v>
      </c>
      <c r="J89" s="34" t="str">
        <f>E26</f>
        <v xml:space="preserve"> </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217</v>
      </c>
      <c r="D91" s="156" t="s">
        <v>54</v>
      </c>
      <c r="E91" s="156" t="s">
        <v>50</v>
      </c>
      <c r="F91" s="156" t="s">
        <v>51</v>
      </c>
      <c r="G91" s="156" t="s">
        <v>218</v>
      </c>
      <c r="H91" s="156" t="s">
        <v>219</v>
      </c>
      <c r="I91" s="156" t="s">
        <v>220</v>
      </c>
      <c r="J91" s="156" t="s">
        <v>206</v>
      </c>
      <c r="K91" s="157" t="s">
        <v>221</v>
      </c>
      <c r="L91" s="158"/>
      <c r="M91" s="70" t="s">
        <v>19</v>
      </c>
      <c r="N91" s="71" t="s">
        <v>39</v>
      </c>
      <c r="O91" s="71" t="s">
        <v>222</v>
      </c>
      <c r="P91" s="71" t="s">
        <v>223</v>
      </c>
      <c r="Q91" s="71" t="s">
        <v>224</v>
      </c>
      <c r="R91" s="71" t="s">
        <v>225</v>
      </c>
      <c r="S91" s="71" t="s">
        <v>226</v>
      </c>
      <c r="T91" s="72" t="s">
        <v>227</v>
      </c>
      <c r="U91" s="153"/>
      <c r="V91" s="153"/>
      <c r="W91" s="153"/>
      <c r="X91" s="153"/>
      <c r="Y91" s="153"/>
      <c r="Z91" s="153"/>
      <c r="AA91" s="153"/>
      <c r="AB91" s="153"/>
      <c r="AC91" s="153"/>
      <c r="AD91" s="153"/>
      <c r="AE91" s="153"/>
    </row>
    <row r="92" spans="1:65" s="2" customFormat="1" ht="22.9" customHeight="1">
      <c r="A92" s="36"/>
      <c r="B92" s="37"/>
      <c r="C92" s="77" t="s">
        <v>228</v>
      </c>
      <c r="D92" s="38"/>
      <c r="E92" s="38"/>
      <c r="F92" s="38"/>
      <c r="G92" s="38"/>
      <c r="H92" s="38"/>
      <c r="I92" s="38"/>
      <c r="J92" s="159">
        <f>BK92</f>
        <v>0</v>
      </c>
      <c r="K92" s="38"/>
      <c r="L92" s="41"/>
      <c r="M92" s="73"/>
      <c r="N92" s="160"/>
      <c r="O92" s="74"/>
      <c r="P92" s="161">
        <f>P93+P174</f>
        <v>0</v>
      </c>
      <c r="Q92" s="74"/>
      <c r="R92" s="161">
        <f>R93+R174</f>
        <v>0</v>
      </c>
      <c r="S92" s="74"/>
      <c r="T92" s="162">
        <f>T93+T174</f>
        <v>145.72355899999997</v>
      </c>
      <c r="U92" s="36"/>
      <c r="V92" s="36"/>
      <c r="W92" s="36"/>
      <c r="X92" s="36"/>
      <c r="Y92" s="36"/>
      <c r="Z92" s="36"/>
      <c r="AA92" s="36"/>
      <c r="AB92" s="36"/>
      <c r="AC92" s="36"/>
      <c r="AD92" s="36"/>
      <c r="AE92" s="36"/>
      <c r="AT92" s="19" t="s">
        <v>68</v>
      </c>
      <c r="AU92" s="19" t="s">
        <v>207</v>
      </c>
      <c r="BK92" s="163">
        <f>BK93+BK174</f>
        <v>0</v>
      </c>
    </row>
    <row r="93" spans="1:65" s="12" customFormat="1" ht="25.9" customHeight="1">
      <c r="B93" s="164"/>
      <c r="C93" s="165"/>
      <c r="D93" s="166" t="s">
        <v>68</v>
      </c>
      <c r="E93" s="167" t="s">
        <v>229</v>
      </c>
      <c r="F93" s="167" t="s">
        <v>230</v>
      </c>
      <c r="G93" s="165"/>
      <c r="H93" s="165"/>
      <c r="I93" s="168"/>
      <c r="J93" s="169">
        <f>BK93</f>
        <v>0</v>
      </c>
      <c r="K93" s="165"/>
      <c r="L93" s="170"/>
      <c r="M93" s="171"/>
      <c r="N93" s="172"/>
      <c r="O93" s="172"/>
      <c r="P93" s="173">
        <f>P94+P129+P154+P171</f>
        <v>0</v>
      </c>
      <c r="Q93" s="172"/>
      <c r="R93" s="173">
        <f>R94+R129+R154+R171</f>
        <v>0</v>
      </c>
      <c r="S93" s="172"/>
      <c r="T93" s="174">
        <f>T94+T129+T154+T171</f>
        <v>145.38879999999997</v>
      </c>
      <c r="AR93" s="175" t="s">
        <v>76</v>
      </c>
      <c r="AT93" s="176" t="s">
        <v>68</v>
      </c>
      <c r="AU93" s="176" t="s">
        <v>69</v>
      </c>
      <c r="AY93" s="175" t="s">
        <v>231</v>
      </c>
      <c r="BK93" s="177">
        <f>BK94+BK129+BK154+BK171</f>
        <v>0</v>
      </c>
    </row>
    <row r="94" spans="1:65" s="12" customFormat="1" ht="22.9" customHeight="1">
      <c r="B94" s="164"/>
      <c r="C94" s="165"/>
      <c r="D94" s="166" t="s">
        <v>68</v>
      </c>
      <c r="E94" s="178" t="s">
        <v>76</v>
      </c>
      <c r="F94" s="178" t="s">
        <v>240</v>
      </c>
      <c r="G94" s="165"/>
      <c r="H94" s="165"/>
      <c r="I94" s="168"/>
      <c r="J94" s="179">
        <f>BK94</f>
        <v>0</v>
      </c>
      <c r="K94" s="165"/>
      <c r="L94" s="170"/>
      <c r="M94" s="171"/>
      <c r="N94" s="172"/>
      <c r="O94" s="172"/>
      <c r="P94" s="173">
        <f>SUM(P95:P128)</f>
        <v>0</v>
      </c>
      <c r="Q94" s="172"/>
      <c r="R94" s="173">
        <f>SUM(R95:R128)</f>
        <v>0</v>
      </c>
      <c r="S94" s="172"/>
      <c r="T94" s="174">
        <f>SUM(T95:T128)</f>
        <v>0</v>
      </c>
      <c r="AR94" s="175" t="s">
        <v>76</v>
      </c>
      <c r="AT94" s="176" t="s">
        <v>68</v>
      </c>
      <c r="AU94" s="176" t="s">
        <v>76</v>
      </c>
      <c r="AY94" s="175" t="s">
        <v>231</v>
      </c>
      <c r="BK94" s="177">
        <f>SUM(BK95:BK128)</f>
        <v>0</v>
      </c>
    </row>
    <row r="95" spans="1:65" s="2" customFormat="1" ht="49.15" customHeight="1">
      <c r="A95" s="36"/>
      <c r="B95" s="37"/>
      <c r="C95" s="180" t="s">
        <v>76</v>
      </c>
      <c r="D95" s="180" t="s">
        <v>234</v>
      </c>
      <c r="E95" s="181" t="s">
        <v>1255</v>
      </c>
      <c r="F95" s="182" t="s">
        <v>1256</v>
      </c>
      <c r="G95" s="183" t="s">
        <v>356</v>
      </c>
      <c r="H95" s="184">
        <v>286.33699999999999</v>
      </c>
      <c r="I95" s="185"/>
      <c r="J95" s="186">
        <f>ROUND(I95*H95,2)</f>
        <v>0</v>
      </c>
      <c r="K95" s="182" t="s">
        <v>244</v>
      </c>
      <c r="L95" s="41"/>
      <c r="M95" s="187" t="s">
        <v>19</v>
      </c>
      <c r="N95" s="188" t="s">
        <v>40</v>
      </c>
      <c r="O95" s="66"/>
      <c r="P95" s="189">
        <f>O95*H95</f>
        <v>0</v>
      </c>
      <c r="Q95" s="189">
        <v>0</v>
      </c>
      <c r="R95" s="189">
        <f>Q95*H95</f>
        <v>0</v>
      </c>
      <c r="S95" s="189">
        <v>0</v>
      </c>
      <c r="T95" s="190">
        <f>S95*H95</f>
        <v>0</v>
      </c>
      <c r="U95" s="36"/>
      <c r="V95" s="36"/>
      <c r="W95" s="36"/>
      <c r="X95" s="36"/>
      <c r="Y95" s="36"/>
      <c r="Z95" s="36"/>
      <c r="AA95" s="36"/>
      <c r="AB95" s="36"/>
      <c r="AC95" s="36"/>
      <c r="AD95" s="36"/>
      <c r="AE95" s="36"/>
      <c r="AR95" s="191" t="s">
        <v>238</v>
      </c>
      <c r="AT95" s="191" t="s">
        <v>234</v>
      </c>
      <c r="AU95" s="191" t="s">
        <v>78</v>
      </c>
      <c r="AY95" s="19" t="s">
        <v>231</v>
      </c>
      <c r="BE95" s="192">
        <f>IF(N95="základní",J95,0)</f>
        <v>0</v>
      </c>
      <c r="BF95" s="192">
        <f>IF(N95="snížená",J95,0)</f>
        <v>0</v>
      </c>
      <c r="BG95" s="192">
        <f>IF(N95="zákl. přenesená",J95,0)</f>
        <v>0</v>
      </c>
      <c r="BH95" s="192">
        <f>IF(N95="sníž. přenesená",J95,0)</f>
        <v>0</v>
      </c>
      <c r="BI95" s="192">
        <f>IF(N95="nulová",J95,0)</f>
        <v>0</v>
      </c>
      <c r="BJ95" s="19" t="s">
        <v>76</v>
      </c>
      <c r="BK95" s="192">
        <f>ROUND(I95*H95,2)</f>
        <v>0</v>
      </c>
      <c r="BL95" s="19" t="s">
        <v>238</v>
      </c>
      <c r="BM95" s="191" t="s">
        <v>3829</v>
      </c>
    </row>
    <row r="96" spans="1:65" s="2" customFormat="1" ht="78">
      <c r="A96" s="36"/>
      <c r="B96" s="37"/>
      <c r="C96" s="38"/>
      <c r="D96" s="193" t="s">
        <v>246</v>
      </c>
      <c r="E96" s="38"/>
      <c r="F96" s="194" t="s">
        <v>1258</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246</v>
      </c>
      <c r="AU96" s="19" t="s">
        <v>78</v>
      </c>
    </row>
    <row r="97" spans="1:65" s="14" customFormat="1" ht="11.25">
      <c r="B97" s="208"/>
      <c r="C97" s="209"/>
      <c r="D97" s="193" t="s">
        <v>248</v>
      </c>
      <c r="E97" s="210" t="s">
        <v>19</v>
      </c>
      <c r="F97" s="211" t="s">
        <v>3830</v>
      </c>
      <c r="G97" s="209"/>
      <c r="H97" s="212">
        <v>245.203</v>
      </c>
      <c r="I97" s="213"/>
      <c r="J97" s="209"/>
      <c r="K97" s="209"/>
      <c r="L97" s="214"/>
      <c r="M97" s="215"/>
      <c r="N97" s="216"/>
      <c r="O97" s="216"/>
      <c r="P97" s="216"/>
      <c r="Q97" s="216"/>
      <c r="R97" s="216"/>
      <c r="S97" s="216"/>
      <c r="T97" s="217"/>
      <c r="AT97" s="218" t="s">
        <v>248</v>
      </c>
      <c r="AU97" s="218" t="s">
        <v>78</v>
      </c>
      <c r="AV97" s="14" t="s">
        <v>78</v>
      </c>
      <c r="AW97" s="14" t="s">
        <v>31</v>
      </c>
      <c r="AX97" s="14" t="s">
        <v>69</v>
      </c>
      <c r="AY97" s="218" t="s">
        <v>231</v>
      </c>
    </row>
    <row r="98" spans="1:65" s="14" customFormat="1" ht="11.25">
      <c r="B98" s="208"/>
      <c r="C98" s="209"/>
      <c r="D98" s="193" t="s">
        <v>248</v>
      </c>
      <c r="E98" s="210" t="s">
        <v>19</v>
      </c>
      <c r="F98" s="211" t="s">
        <v>3831</v>
      </c>
      <c r="G98" s="209"/>
      <c r="H98" s="212">
        <v>146.30199999999999</v>
      </c>
      <c r="I98" s="213"/>
      <c r="J98" s="209"/>
      <c r="K98" s="209"/>
      <c r="L98" s="214"/>
      <c r="M98" s="215"/>
      <c r="N98" s="216"/>
      <c r="O98" s="216"/>
      <c r="P98" s="216"/>
      <c r="Q98" s="216"/>
      <c r="R98" s="216"/>
      <c r="S98" s="216"/>
      <c r="T98" s="217"/>
      <c r="AT98" s="218" t="s">
        <v>248</v>
      </c>
      <c r="AU98" s="218" t="s">
        <v>78</v>
      </c>
      <c r="AV98" s="14" t="s">
        <v>78</v>
      </c>
      <c r="AW98" s="14" t="s">
        <v>31</v>
      </c>
      <c r="AX98" s="14" t="s">
        <v>69</v>
      </c>
      <c r="AY98" s="218" t="s">
        <v>231</v>
      </c>
    </row>
    <row r="99" spans="1:65" s="14" customFormat="1" ht="11.25">
      <c r="B99" s="208"/>
      <c r="C99" s="209"/>
      <c r="D99" s="193" t="s">
        <v>248</v>
      </c>
      <c r="E99" s="210" t="s">
        <v>19</v>
      </c>
      <c r="F99" s="211" t="s">
        <v>3832</v>
      </c>
      <c r="G99" s="209"/>
      <c r="H99" s="212">
        <v>11.577999999999999</v>
      </c>
      <c r="I99" s="213"/>
      <c r="J99" s="209"/>
      <c r="K99" s="209"/>
      <c r="L99" s="214"/>
      <c r="M99" s="215"/>
      <c r="N99" s="216"/>
      <c r="O99" s="216"/>
      <c r="P99" s="216"/>
      <c r="Q99" s="216"/>
      <c r="R99" s="216"/>
      <c r="S99" s="216"/>
      <c r="T99" s="217"/>
      <c r="AT99" s="218" t="s">
        <v>248</v>
      </c>
      <c r="AU99" s="218" t="s">
        <v>78</v>
      </c>
      <c r="AV99" s="14" t="s">
        <v>78</v>
      </c>
      <c r="AW99" s="14" t="s">
        <v>31</v>
      </c>
      <c r="AX99" s="14" t="s">
        <v>69</v>
      </c>
      <c r="AY99" s="218" t="s">
        <v>231</v>
      </c>
    </row>
    <row r="100" spans="1:65" s="14" customFormat="1" ht="11.25">
      <c r="B100" s="208"/>
      <c r="C100" s="209"/>
      <c r="D100" s="193" t="s">
        <v>248</v>
      </c>
      <c r="E100" s="210" t="s">
        <v>19</v>
      </c>
      <c r="F100" s="211" t="s">
        <v>3833</v>
      </c>
      <c r="G100" s="209"/>
      <c r="H100" s="212">
        <v>0.25900000000000001</v>
      </c>
      <c r="I100" s="213"/>
      <c r="J100" s="209"/>
      <c r="K100" s="209"/>
      <c r="L100" s="214"/>
      <c r="M100" s="215"/>
      <c r="N100" s="216"/>
      <c r="O100" s="216"/>
      <c r="P100" s="216"/>
      <c r="Q100" s="216"/>
      <c r="R100" s="216"/>
      <c r="S100" s="216"/>
      <c r="T100" s="217"/>
      <c r="AT100" s="218" t="s">
        <v>248</v>
      </c>
      <c r="AU100" s="218" t="s">
        <v>78</v>
      </c>
      <c r="AV100" s="14" t="s">
        <v>78</v>
      </c>
      <c r="AW100" s="14" t="s">
        <v>31</v>
      </c>
      <c r="AX100" s="14" t="s">
        <v>69</v>
      </c>
      <c r="AY100" s="218" t="s">
        <v>231</v>
      </c>
    </row>
    <row r="101" spans="1:65" s="16" customFormat="1" ht="11.25">
      <c r="B101" s="233"/>
      <c r="C101" s="234"/>
      <c r="D101" s="193" t="s">
        <v>248</v>
      </c>
      <c r="E101" s="235" t="s">
        <v>19</v>
      </c>
      <c r="F101" s="236" t="s">
        <v>546</v>
      </c>
      <c r="G101" s="234"/>
      <c r="H101" s="237">
        <v>403.34199999999998</v>
      </c>
      <c r="I101" s="238"/>
      <c r="J101" s="234"/>
      <c r="K101" s="234"/>
      <c r="L101" s="239"/>
      <c r="M101" s="240"/>
      <c r="N101" s="241"/>
      <c r="O101" s="241"/>
      <c r="P101" s="241"/>
      <c r="Q101" s="241"/>
      <c r="R101" s="241"/>
      <c r="S101" s="241"/>
      <c r="T101" s="242"/>
      <c r="AT101" s="243" t="s">
        <v>248</v>
      </c>
      <c r="AU101" s="243" t="s">
        <v>78</v>
      </c>
      <c r="AV101" s="16" t="s">
        <v>119</v>
      </c>
      <c r="AW101" s="16" t="s">
        <v>31</v>
      </c>
      <c r="AX101" s="16" t="s">
        <v>69</v>
      </c>
      <c r="AY101" s="243" t="s">
        <v>231</v>
      </c>
    </row>
    <row r="102" spans="1:65" s="13" customFormat="1" ht="11.25">
      <c r="B102" s="198"/>
      <c r="C102" s="199"/>
      <c r="D102" s="193" t="s">
        <v>248</v>
      </c>
      <c r="E102" s="200" t="s">
        <v>19</v>
      </c>
      <c r="F102" s="201" t="s">
        <v>3834</v>
      </c>
      <c r="G102" s="199"/>
      <c r="H102" s="200" t="s">
        <v>19</v>
      </c>
      <c r="I102" s="202"/>
      <c r="J102" s="199"/>
      <c r="K102" s="199"/>
      <c r="L102" s="203"/>
      <c r="M102" s="204"/>
      <c r="N102" s="205"/>
      <c r="O102" s="205"/>
      <c r="P102" s="205"/>
      <c r="Q102" s="205"/>
      <c r="R102" s="205"/>
      <c r="S102" s="205"/>
      <c r="T102" s="206"/>
      <c r="AT102" s="207" t="s">
        <v>248</v>
      </c>
      <c r="AU102" s="207" t="s">
        <v>78</v>
      </c>
      <c r="AV102" s="13" t="s">
        <v>76</v>
      </c>
      <c r="AW102" s="13" t="s">
        <v>31</v>
      </c>
      <c r="AX102" s="13" t="s">
        <v>69</v>
      </c>
      <c r="AY102" s="207" t="s">
        <v>231</v>
      </c>
    </row>
    <row r="103" spans="1:65" s="13" customFormat="1" ht="11.25">
      <c r="B103" s="198"/>
      <c r="C103" s="199"/>
      <c r="D103" s="193" t="s">
        <v>248</v>
      </c>
      <c r="E103" s="200" t="s">
        <v>19</v>
      </c>
      <c r="F103" s="201" t="s">
        <v>3835</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1:65" s="14" customFormat="1" ht="11.25">
      <c r="B104" s="208"/>
      <c r="C104" s="209"/>
      <c r="D104" s="193" t="s">
        <v>248</v>
      </c>
      <c r="E104" s="210" t="s">
        <v>19</v>
      </c>
      <c r="F104" s="211" t="s">
        <v>3836</v>
      </c>
      <c r="G104" s="209"/>
      <c r="H104" s="212">
        <v>-5.867</v>
      </c>
      <c r="I104" s="213"/>
      <c r="J104" s="209"/>
      <c r="K104" s="209"/>
      <c r="L104" s="214"/>
      <c r="M104" s="215"/>
      <c r="N104" s="216"/>
      <c r="O104" s="216"/>
      <c r="P104" s="216"/>
      <c r="Q104" s="216"/>
      <c r="R104" s="216"/>
      <c r="S104" s="216"/>
      <c r="T104" s="217"/>
      <c r="AT104" s="218" t="s">
        <v>248</v>
      </c>
      <c r="AU104" s="218" t="s">
        <v>78</v>
      </c>
      <c r="AV104" s="14" t="s">
        <v>78</v>
      </c>
      <c r="AW104" s="14" t="s">
        <v>31</v>
      </c>
      <c r="AX104" s="14" t="s">
        <v>69</v>
      </c>
      <c r="AY104" s="218" t="s">
        <v>231</v>
      </c>
    </row>
    <row r="105" spans="1:65" s="14" customFormat="1" ht="11.25">
      <c r="B105" s="208"/>
      <c r="C105" s="209"/>
      <c r="D105" s="193" t="s">
        <v>248</v>
      </c>
      <c r="E105" s="210" t="s">
        <v>19</v>
      </c>
      <c r="F105" s="211" t="s">
        <v>3837</v>
      </c>
      <c r="G105" s="209"/>
      <c r="H105" s="212">
        <v>-1.647</v>
      </c>
      <c r="I105" s="213"/>
      <c r="J105" s="209"/>
      <c r="K105" s="209"/>
      <c r="L105" s="214"/>
      <c r="M105" s="215"/>
      <c r="N105" s="216"/>
      <c r="O105" s="216"/>
      <c r="P105" s="216"/>
      <c r="Q105" s="216"/>
      <c r="R105" s="216"/>
      <c r="S105" s="216"/>
      <c r="T105" s="217"/>
      <c r="AT105" s="218" t="s">
        <v>248</v>
      </c>
      <c r="AU105" s="218" t="s">
        <v>78</v>
      </c>
      <c r="AV105" s="14" t="s">
        <v>78</v>
      </c>
      <c r="AW105" s="14" t="s">
        <v>31</v>
      </c>
      <c r="AX105" s="14" t="s">
        <v>69</v>
      </c>
      <c r="AY105" s="218" t="s">
        <v>231</v>
      </c>
    </row>
    <row r="106" spans="1:65" s="13" customFormat="1" ht="11.25">
      <c r="B106" s="198"/>
      <c r="C106" s="199"/>
      <c r="D106" s="193" t="s">
        <v>248</v>
      </c>
      <c r="E106" s="200" t="s">
        <v>19</v>
      </c>
      <c r="F106" s="201" t="s">
        <v>3838</v>
      </c>
      <c r="G106" s="199"/>
      <c r="H106" s="200" t="s">
        <v>19</v>
      </c>
      <c r="I106" s="202"/>
      <c r="J106" s="199"/>
      <c r="K106" s="199"/>
      <c r="L106" s="203"/>
      <c r="M106" s="204"/>
      <c r="N106" s="205"/>
      <c r="O106" s="205"/>
      <c r="P106" s="205"/>
      <c r="Q106" s="205"/>
      <c r="R106" s="205"/>
      <c r="S106" s="205"/>
      <c r="T106" s="206"/>
      <c r="AT106" s="207" t="s">
        <v>248</v>
      </c>
      <c r="AU106" s="207" t="s">
        <v>78</v>
      </c>
      <c r="AV106" s="13" t="s">
        <v>76</v>
      </c>
      <c r="AW106" s="13" t="s">
        <v>31</v>
      </c>
      <c r="AX106" s="13" t="s">
        <v>69</v>
      </c>
      <c r="AY106" s="207" t="s">
        <v>231</v>
      </c>
    </row>
    <row r="107" spans="1:65" s="14" customFormat="1" ht="11.25">
      <c r="B107" s="208"/>
      <c r="C107" s="209"/>
      <c r="D107" s="193" t="s">
        <v>248</v>
      </c>
      <c r="E107" s="210" t="s">
        <v>19</v>
      </c>
      <c r="F107" s="211" t="s">
        <v>3839</v>
      </c>
      <c r="G107" s="209"/>
      <c r="H107" s="212">
        <v>-109.491</v>
      </c>
      <c r="I107" s="213"/>
      <c r="J107" s="209"/>
      <c r="K107" s="209"/>
      <c r="L107" s="214"/>
      <c r="M107" s="215"/>
      <c r="N107" s="216"/>
      <c r="O107" s="216"/>
      <c r="P107" s="216"/>
      <c r="Q107" s="216"/>
      <c r="R107" s="216"/>
      <c r="S107" s="216"/>
      <c r="T107" s="217"/>
      <c r="AT107" s="218" t="s">
        <v>248</v>
      </c>
      <c r="AU107" s="218" t="s">
        <v>78</v>
      </c>
      <c r="AV107" s="14" t="s">
        <v>78</v>
      </c>
      <c r="AW107" s="14" t="s">
        <v>31</v>
      </c>
      <c r="AX107" s="14" t="s">
        <v>69</v>
      </c>
      <c r="AY107" s="218" t="s">
        <v>231</v>
      </c>
    </row>
    <row r="108" spans="1:65" s="16" customFormat="1" ht="11.25">
      <c r="B108" s="233"/>
      <c r="C108" s="234"/>
      <c r="D108" s="193" t="s">
        <v>248</v>
      </c>
      <c r="E108" s="235" t="s">
        <v>19</v>
      </c>
      <c r="F108" s="236" t="s">
        <v>546</v>
      </c>
      <c r="G108" s="234"/>
      <c r="H108" s="237">
        <v>-117.005</v>
      </c>
      <c r="I108" s="238"/>
      <c r="J108" s="234"/>
      <c r="K108" s="234"/>
      <c r="L108" s="239"/>
      <c r="M108" s="240"/>
      <c r="N108" s="241"/>
      <c r="O108" s="241"/>
      <c r="P108" s="241"/>
      <c r="Q108" s="241"/>
      <c r="R108" s="241"/>
      <c r="S108" s="241"/>
      <c r="T108" s="242"/>
      <c r="AT108" s="243" t="s">
        <v>248</v>
      </c>
      <c r="AU108" s="243" t="s">
        <v>78</v>
      </c>
      <c r="AV108" s="16" t="s">
        <v>119</v>
      </c>
      <c r="AW108" s="16" t="s">
        <v>31</v>
      </c>
      <c r="AX108" s="16" t="s">
        <v>69</v>
      </c>
      <c r="AY108" s="243" t="s">
        <v>231</v>
      </c>
    </row>
    <row r="109" spans="1:65" s="15" customFormat="1" ht="11.25">
      <c r="B109" s="219"/>
      <c r="C109" s="220"/>
      <c r="D109" s="193" t="s">
        <v>248</v>
      </c>
      <c r="E109" s="221" t="s">
        <v>19</v>
      </c>
      <c r="F109" s="222" t="s">
        <v>260</v>
      </c>
      <c r="G109" s="220"/>
      <c r="H109" s="223">
        <v>286.33699999999999</v>
      </c>
      <c r="I109" s="224"/>
      <c r="J109" s="220"/>
      <c r="K109" s="220"/>
      <c r="L109" s="225"/>
      <c r="M109" s="226"/>
      <c r="N109" s="227"/>
      <c r="O109" s="227"/>
      <c r="P109" s="227"/>
      <c r="Q109" s="227"/>
      <c r="R109" s="227"/>
      <c r="S109" s="227"/>
      <c r="T109" s="228"/>
      <c r="AT109" s="229" t="s">
        <v>248</v>
      </c>
      <c r="AU109" s="229" t="s">
        <v>78</v>
      </c>
      <c r="AV109" s="15" t="s">
        <v>238</v>
      </c>
      <c r="AW109" s="15" t="s">
        <v>31</v>
      </c>
      <c r="AX109" s="15" t="s">
        <v>76</v>
      </c>
      <c r="AY109" s="229" t="s">
        <v>231</v>
      </c>
    </row>
    <row r="110" spans="1:65" s="2" customFormat="1" ht="62.65" customHeight="1">
      <c r="A110" s="36"/>
      <c r="B110" s="37"/>
      <c r="C110" s="180" t="s">
        <v>78</v>
      </c>
      <c r="D110" s="180" t="s">
        <v>234</v>
      </c>
      <c r="E110" s="181" t="s">
        <v>3457</v>
      </c>
      <c r="F110" s="182" t="s">
        <v>3458</v>
      </c>
      <c r="G110" s="183" t="s">
        <v>356</v>
      </c>
      <c r="H110" s="184">
        <v>242.34800000000001</v>
      </c>
      <c r="I110" s="185"/>
      <c r="J110" s="186">
        <f>ROUND(I110*H110,2)</f>
        <v>0</v>
      </c>
      <c r="K110" s="182" t="s">
        <v>244</v>
      </c>
      <c r="L110" s="41"/>
      <c r="M110" s="187" t="s">
        <v>19</v>
      </c>
      <c r="N110" s="188" t="s">
        <v>40</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238</v>
      </c>
      <c r="AT110" s="191" t="s">
        <v>234</v>
      </c>
      <c r="AU110" s="191" t="s">
        <v>78</v>
      </c>
      <c r="AY110" s="19" t="s">
        <v>231</v>
      </c>
      <c r="BE110" s="192">
        <f>IF(N110="základní",J110,0)</f>
        <v>0</v>
      </c>
      <c r="BF110" s="192">
        <f>IF(N110="snížená",J110,0)</f>
        <v>0</v>
      </c>
      <c r="BG110" s="192">
        <f>IF(N110="zákl. přenesená",J110,0)</f>
        <v>0</v>
      </c>
      <c r="BH110" s="192">
        <f>IF(N110="sníž. přenesená",J110,0)</f>
        <v>0</v>
      </c>
      <c r="BI110" s="192">
        <f>IF(N110="nulová",J110,0)</f>
        <v>0</v>
      </c>
      <c r="BJ110" s="19" t="s">
        <v>76</v>
      </c>
      <c r="BK110" s="192">
        <f>ROUND(I110*H110,2)</f>
        <v>0</v>
      </c>
      <c r="BL110" s="19" t="s">
        <v>238</v>
      </c>
      <c r="BM110" s="191" t="s">
        <v>3459</v>
      </c>
    </row>
    <row r="111" spans="1:65" s="2" customFormat="1" ht="78">
      <c r="A111" s="36"/>
      <c r="B111" s="37"/>
      <c r="C111" s="38"/>
      <c r="D111" s="193" t="s">
        <v>246</v>
      </c>
      <c r="E111" s="38"/>
      <c r="F111" s="194" t="s">
        <v>530</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246</v>
      </c>
      <c r="AU111" s="19" t="s">
        <v>78</v>
      </c>
    </row>
    <row r="112" spans="1:65" s="13" customFormat="1" ht="11.25">
      <c r="B112" s="198"/>
      <c r="C112" s="199"/>
      <c r="D112" s="193" t="s">
        <v>248</v>
      </c>
      <c r="E112" s="200" t="s">
        <v>19</v>
      </c>
      <c r="F112" s="201" t="s">
        <v>3840</v>
      </c>
      <c r="G112" s="199"/>
      <c r="H112" s="200" t="s">
        <v>19</v>
      </c>
      <c r="I112" s="202"/>
      <c r="J112" s="199"/>
      <c r="K112" s="199"/>
      <c r="L112" s="203"/>
      <c r="M112" s="204"/>
      <c r="N112" s="205"/>
      <c r="O112" s="205"/>
      <c r="P112" s="205"/>
      <c r="Q112" s="205"/>
      <c r="R112" s="205"/>
      <c r="S112" s="205"/>
      <c r="T112" s="206"/>
      <c r="AT112" s="207" t="s">
        <v>248</v>
      </c>
      <c r="AU112" s="207" t="s">
        <v>78</v>
      </c>
      <c r="AV112" s="13" t="s">
        <v>76</v>
      </c>
      <c r="AW112" s="13" t="s">
        <v>31</v>
      </c>
      <c r="AX112" s="13" t="s">
        <v>69</v>
      </c>
      <c r="AY112" s="207" t="s">
        <v>231</v>
      </c>
    </row>
    <row r="113" spans="1:65" s="14" customFormat="1" ht="11.25">
      <c r="B113" s="208"/>
      <c r="C113" s="209"/>
      <c r="D113" s="193" t="s">
        <v>248</v>
      </c>
      <c r="E113" s="210" t="s">
        <v>19</v>
      </c>
      <c r="F113" s="211" t="s">
        <v>3461</v>
      </c>
      <c r="G113" s="209"/>
      <c r="H113" s="212">
        <v>242.34800000000001</v>
      </c>
      <c r="I113" s="213"/>
      <c r="J113" s="209"/>
      <c r="K113" s="209"/>
      <c r="L113" s="214"/>
      <c r="M113" s="215"/>
      <c r="N113" s="216"/>
      <c r="O113" s="216"/>
      <c r="P113" s="216"/>
      <c r="Q113" s="216"/>
      <c r="R113" s="216"/>
      <c r="S113" s="216"/>
      <c r="T113" s="217"/>
      <c r="AT113" s="218" t="s">
        <v>248</v>
      </c>
      <c r="AU113" s="218" t="s">
        <v>78</v>
      </c>
      <c r="AV113" s="14" t="s">
        <v>78</v>
      </c>
      <c r="AW113" s="14" t="s">
        <v>31</v>
      </c>
      <c r="AX113" s="14" t="s">
        <v>69</v>
      </c>
      <c r="AY113" s="218" t="s">
        <v>231</v>
      </c>
    </row>
    <row r="114" spans="1:65" s="15" customFormat="1" ht="11.25">
      <c r="B114" s="219"/>
      <c r="C114" s="220"/>
      <c r="D114" s="193" t="s">
        <v>248</v>
      </c>
      <c r="E114" s="221" t="s">
        <v>19</v>
      </c>
      <c r="F114" s="222" t="s">
        <v>260</v>
      </c>
      <c r="G114" s="220"/>
      <c r="H114" s="223">
        <v>242.34800000000001</v>
      </c>
      <c r="I114" s="224"/>
      <c r="J114" s="220"/>
      <c r="K114" s="220"/>
      <c r="L114" s="225"/>
      <c r="M114" s="226"/>
      <c r="N114" s="227"/>
      <c r="O114" s="227"/>
      <c r="P114" s="227"/>
      <c r="Q114" s="227"/>
      <c r="R114" s="227"/>
      <c r="S114" s="227"/>
      <c r="T114" s="228"/>
      <c r="AT114" s="229" t="s">
        <v>248</v>
      </c>
      <c r="AU114" s="229" t="s">
        <v>78</v>
      </c>
      <c r="AV114" s="15" t="s">
        <v>238</v>
      </c>
      <c r="AW114" s="15" t="s">
        <v>31</v>
      </c>
      <c r="AX114" s="15" t="s">
        <v>76</v>
      </c>
      <c r="AY114" s="229" t="s">
        <v>231</v>
      </c>
    </row>
    <row r="115" spans="1:65" s="2" customFormat="1" ht="62.65" customHeight="1">
      <c r="A115" s="36"/>
      <c r="B115" s="37"/>
      <c r="C115" s="180" t="s">
        <v>119</v>
      </c>
      <c r="D115" s="180" t="s">
        <v>234</v>
      </c>
      <c r="E115" s="181" t="s">
        <v>540</v>
      </c>
      <c r="F115" s="182" t="s">
        <v>541</v>
      </c>
      <c r="G115" s="183" t="s">
        <v>356</v>
      </c>
      <c r="H115" s="184">
        <v>43.988999999999997</v>
      </c>
      <c r="I115" s="185"/>
      <c r="J115" s="186">
        <f>ROUND(I115*H115,2)</f>
        <v>0</v>
      </c>
      <c r="K115" s="182" t="s">
        <v>244</v>
      </c>
      <c r="L115" s="41"/>
      <c r="M115" s="187" t="s">
        <v>19</v>
      </c>
      <c r="N115" s="188" t="s">
        <v>40</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238</v>
      </c>
      <c r="AT115" s="191" t="s">
        <v>234</v>
      </c>
      <c r="AU115" s="191" t="s">
        <v>78</v>
      </c>
      <c r="AY115" s="19" t="s">
        <v>231</v>
      </c>
      <c r="BE115" s="192">
        <f>IF(N115="základní",J115,0)</f>
        <v>0</v>
      </c>
      <c r="BF115" s="192">
        <f>IF(N115="snížená",J115,0)</f>
        <v>0</v>
      </c>
      <c r="BG115" s="192">
        <f>IF(N115="zákl. přenesená",J115,0)</f>
        <v>0</v>
      </c>
      <c r="BH115" s="192">
        <f>IF(N115="sníž. přenesená",J115,0)</f>
        <v>0</v>
      </c>
      <c r="BI115" s="192">
        <f>IF(N115="nulová",J115,0)</f>
        <v>0</v>
      </c>
      <c r="BJ115" s="19" t="s">
        <v>76</v>
      </c>
      <c r="BK115" s="192">
        <f>ROUND(I115*H115,2)</f>
        <v>0</v>
      </c>
      <c r="BL115" s="19" t="s">
        <v>238</v>
      </c>
      <c r="BM115" s="191" t="s">
        <v>3841</v>
      </c>
    </row>
    <row r="116" spans="1:65" s="2" customFormat="1" ht="78">
      <c r="A116" s="36"/>
      <c r="B116" s="37"/>
      <c r="C116" s="38"/>
      <c r="D116" s="193" t="s">
        <v>246</v>
      </c>
      <c r="E116" s="38"/>
      <c r="F116" s="194" t="s">
        <v>530</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246</v>
      </c>
      <c r="AU116" s="19" t="s">
        <v>78</v>
      </c>
    </row>
    <row r="117" spans="1:65" s="13" customFormat="1" ht="11.25">
      <c r="B117" s="198"/>
      <c r="C117" s="199"/>
      <c r="D117" s="193" t="s">
        <v>248</v>
      </c>
      <c r="E117" s="200" t="s">
        <v>19</v>
      </c>
      <c r="F117" s="201" t="s">
        <v>998</v>
      </c>
      <c r="G117" s="199"/>
      <c r="H117" s="200" t="s">
        <v>19</v>
      </c>
      <c r="I117" s="202"/>
      <c r="J117" s="199"/>
      <c r="K117" s="199"/>
      <c r="L117" s="203"/>
      <c r="M117" s="204"/>
      <c r="N117" s="205"/>
      <c r="O117" s="205"/>
      <c r="P117" s="205"/>
      <c r="Q117" s="205"/>
      <c r="R117" s="205"/>
      <c r="S117" s="205"/>
      <c r="T117" s="206"/>
      <c r="AT117" s="207" t="s">
        <v>248</v>
      </c>
      <c r="AU117" s="207" t="s">
        <v>78</v>
      </c>
      <c r="AV117" s="13" t="s">
        <v>76</v>
      </c>
      <c r="AW117" s="13" t="s">
        <v>31</v>
      </c>
      <c r="AX117" s="13" t="s">
        <v>69</v>
      </c>
      <c r="AY117" s="207" t="s">
        <v>231</v>
      </c>
    </row>
    <row r="118" spans="1:65" s="14" customFormat="1" ht="11.25">
      <c r="B118" s="208"/>
      <c r="C118" s="209"/>
      <c r="D118" s="193" t="s">
        <v>248</v>
      </c>
      <c r="E118" s="210" t="s">
        <v>19</v>
      </c>
      <c r="F118" s="211" t="s">
        <v>3842</v>
      </c>
      <c r="G118" s="209"/>
      <c r="H118" s="212">
        <v>286.33699999999999</v>
      </c>
      <c r="I118" s="213"/>
      <c r="J118" s="209"/>
      <c r="K118" s="209"/>
      <c r="L118" s="214"/>
      <c r="M118" s="215"/>
      <c r="N118" s="216"/>
      <c r="O118" s="216"/>
      <c r="P118" s="216"/>
      <c r="Q118" s="216"/>
      <c r="R118" s="216"/>
      <c r="S118" s="216"/>
      <c r="T118" s="217"/>
      <c r="AT118" s="218" t="s">
        <v>248</v>
      </c>
      <c r="AU118" s="218" t="s">
        <v>78</v>
      </c>
      <c r="AV118" s="14" t="s">
        <v>78</v>
      </c>
      <c r="AW118" s="14" t="s">
        <v>31</v>
      </c>
      <c r="AX118" s="14" t="s">
        <v>69</v>
      </c>
      <c r="AY118" s="218" t="s">
        <v>231</v>
      </c>
    </row>
    <row r="119" spans="1:65" s="13" customFormat="1" ht="11.25">
      <c r="B119" s="198"/>
      <c r="C119" s="199"/>
      <c r="D119" s="193" t="s">
        <v>248</v>
      </c>
      <c r="E119" s="200" t="s">
        <v>19</v>
      </c>
      <c r="F119" s="201" t="s">
        <v>3843</v>
      </c>
      <c r="G119" s="199"/>
      <c r="H119" s="200" t="s">
        <v>19</v>
      </c>
      <c r="I119" s="202"/>
      <c r="J119" s="199"/>
      <c r="K119" s="199"/>
      <c r="L119" s="203"/>
      <c r="M119" s="204"/>
      <c r="N119" s="205"/>
      <c r="O119" s="205"/>
      <c r="P119" s="205"/>
      <c r="Q119" s="205"/>
      <c r="R119" s="205"/>
      <c r="S119" s="205"/>
      <c r="T119" s="206"/>
      <c r="AT119" s="207" t="s">
        <v>248</v>
      </c>
      <c r="AU119" s="207" t="s">
        <v>78</v>
      </c>
      <c r="AV119" s="13" t="s">
        <v>76</v>
      </c>
      <c r="AW119" s="13" t="s">
        <v>31</v>
      </c>
      <c r="AX119" s="13" t="s">
        <v>69</v>
      </c>
      <c r="AY119" s="207" t="s">
        <v>231</v>
      </c>
    </row>
    <row r="120" spans="1:65" s="14" customFormat="1" ht="11.25">
      <c r="B120" s="208"/>
      <c r="C120" s="209"/>
      <c r="D120" s="193" t="s">
        <v>248</v>
      </c>
      <c r="E120" s="210" t="s">
        <v>19</v>
      </c>
      <c r="F120" s="211" t="s">
        <v>3844</v>
      </c>
      <c r="G120" s="209"/>
      <c r="H120" s="212">
        <v>-242.34800000000001</v>
      </c>
      <c r="I120" s="213"/>
      <c r="J120" s="209"/>
      <c r="K120" s="209"/>
      <c r="L120" s="214"/>
      <c r="M120" s="215"/>
      <c r="N120" s="216"/>
      <c r="O120" s="216"/>
      <c r="P120" s="216"/>
      <c r="Q120" s="216"/>
      <c r="R120" s="216"/>
      <c r="S120" s="216"/>
      <c r="T120" s="217"/>
      <c r="AT120" s="218" t="s">
        <v>248</v>
      </c>
      <c r="AU120" s="218" t="s">
        <v>78</v>
      </c>
      <c r="AV120" s="14" t="s">
        <v>78</v>
      </c>
      <c r="AW120" s="14" t="s">
        <v>31</v>
      </c>
      <c r="AX120" s="14" t="s">
        <v>69</v>
      </c>
      <c r="AY120" s="218" t="s">
        <v>231</v>
      </c>
    </row>
    <row r="121" spans="1:65" s="15" customFormat="1" ht="11.25">
      <c r="B121" s="219"/>
      <c r="C121" s="220"/>
      <c r="D121" s="193" t="s">
        <v>248</v>
      </c>
      <c r="E121" s="221" t="s">
        <v>19</v>
      </c>
      <c r="F121" s="222" t="s">
        <v>260</v>
      </c>
      <c r="G121" s="220"/>
      <c r="H121" s="223">
        <v>43.988999999999976</v>
      </c>
      <c r="I121" s="224"/>
      <c r="J121" s="220"/>
      <c r="K121" s="220"/>
      <c r="L121" s="225"/>
      <c r="M121" s="226"/>
      <c r="N121" s="227"/>
      <c r="O121" s="227"/>
      <c r="P121" s="227"/>
      <c r="Q121" s="227"/>
      <c r="R121" s="227"/>
      <c r="S121" s="227"/>
      <c r="T121" s="228"/>
      <c r="AT121" s="229" t="s">
        <v>248</v>
      </c>
      <c r="AU121" s="229" t="s">
        <v>78</v>
      </c>
      <c r="AV121" s="15" t="s">
        <v>238</v>
      </c>
      <c r="AW121" s="15" t="s">
        <v>31</v>
      </c>
      <c r="AX121" s="15" t="s">
        <v>76</v>
      </c>
      <c r="AY121" s="229" t="s">
        <v>231</v>
      </c>
    </row>
    <row r="122" spans="1:65" s="2" customFormat="1" ht="66.75" customHeight="1">
      <c r="A122" s="36"/>
      <c r="B122" s="37"/>
      <c r="C122" s="180" t="s">
        <v>238</v>
      </c>
      <c r="D122" s="180" t="s">
        <v>234</v>
      </c>
      <c r="E122" s="181" t="s">
        <v>547</v>
      </c>
      <c r="F122" s="182" t="s">
        <v>548</v>
      </c>
      <c r="G122" s="183" t="s">
        <v>356</v>
      </c>
      <c r="H122" s="184">
        <v>219.94499999999999</v>
      </c>
      <c r="I122" s="185"/>
      <c r="J122" s="186">
        <f>ROUND(I122*H122,2)</f>
        <v>0</v>
      </c>
      <c r="K122" s="182" t="s">
        <v>244</v>
      </c>
      <c r="L122" s="41"/>
      <c r="M122" s="187" t="s">
        <v>19</v>
      </c>
      <c r="N122" s="188" t="s">
        <v>40</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238</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3845</v>
      </c>
    </row>
    <row r="123" spans="1:65" s="2" customFormat="1" ht="78">
      <c r="A123" s="36"/>
      <c r="B123" s="37"/>
      <c r="C123" s="38"/>
      <c r="D123" s="193" t="s">
        <v>246</v>
      </c>
      <c r="E123" s="38"/>
      <c r="F123" s="194" t="s">
        <v>530</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246</v>
      </c>
      <c r="AU123" s="19" t="s">
        <v>78</v>
      </c>
    </row>
    <row r="124" spans="1:65" s="13" customFormat="1" ht="11.25">
      <c r="B124" s="198"/>
      <c r="C124" s="199"/>
      <c r="D124" s="193" t="s">
        <v>248</v>
      </c>
      <c r="E124" s="200" t="s">
        <v>19</v>
      </c>
      <c r="F124" s="201" t="s">
        <v>550</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11.25">
      <c r="B125" s="208"/>
      <c r="C125" s="209"/>
      <c r="D125" s="193" t="s">
        <v>248</v>
      </c>
      <c r="E125" s="210" t="s">
        <v>19</v>
      </c>
      <c r="F125" s="211" t="s">
        <v>3846</v>
      </c>
      <c r="G125" s="209"/>
      <c r="H125" s="212">
        <v>219.94499999999999</v>
      </c>
      <c r="I125" s="213"/>
      <c r="J125" s="209"/>
      <c r="K125" s="209"/>
      <c r="L125" s="214"/>
      <c r="M125" s="215"/>
      <c r="N125" s="216"/>
      <c r="O125" s="216"/>
      <c r="P125" s="216"/>
      <c r="Q125" s="216"/>
      <c r="R125" s="216"/>
      <c r="S125" s="216"/>
      <c r="T125" s="217"/>
      <c r="AT125" s="218" t="s">
        <v>248</v>
      </c>
      <c r="AU125" s="218" t="s">
        <v>78</v>
      </c>
      <c r="AV125" s="14" t="s">
        <v>78</v>
      </c>
      <c r="AW125" s="14" t="s">
        <v>31</v>
      </c>
      <c r="AX125" s="14" t="s">
        <v>76</v>
      </c>
      <c r="AY125" s="218" t="s">
        <v>231</v>
      </c>
    </row>
    <row r="126" spans="1:65" s="2" customFormat="1" ht="44.25" customHeight="1">
      <c r="A126" s="36"/>
      <c r="B126" s="37"/>
      <c r="C126" s="180" t="s">
        <v>269</v>
      </c>
      <c r="D126" s="180" t="s">
        <v>234</v>
      </c>
      <c r="E126" s="181" t="s">
        <v>568</v>
      </c>
      <c r="F126" s="182" t="s">
        <v>431</v>
      </c>
      <c r="G126" s="183" t="s">
        <v>404</v>
      </c>
      <c r="H126" s="184">
        <v>79.180000000000007</v>
      </c>
      <c r="I126" s="185"/>
      <c r="J126" s="186">
        <f>ROUND(I126*H126,2)</f>
        <v>0</v>
      </c>
      <c r="K126" s="182" t="s">
        <v>244</v>
      </c>
      <c r="L126" s="41"/>
      <c r="M126" s="187" t="s">
        <v>19</v>
      </c>
      <c r="N126" s="188" t="s">
        <v>40</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238</v>
      </c>
      <c r="AT126" s="191" t="s">
        <v>234</v>
      </c>
      <c r="AU126" s="191" t="s">
        <v>78</v>
      </c>
      <c r="AY126" s="19" t="s">
        <v>231</v>
      </c>
      <c r="BE126" s="192">
        <f>IF(N126="základní",J126,0)</f>
        <v>0</v>
      </c>
      <c r="BF126" s="192">
        <f>IF(N126="snížená",J126,0)</f>
        <v>0</v>
      </c>
      <c r="BG126" s="192">
        <f>IF(N126="zákl. přenesená",J126,0)</f>
        <v>0</v>
      </c>
      <c r="BH126" s="192">
        <f>IF(N126="sníž. přenesená",J126,0)</f>
        <v>0</v>
      </c>
      <c r="BI126" s="192">
        <f>IF(N126="nulová",J126,0)</f>
        <v>0</v>
      </c>
      <c r="BJ126" s="19" t="s">
        <v>76</v>
      </c>
      <c r="BK126" s="192">
        <f>ROUND(I126*H126,2)</f>
        <v>0</v>
      </c>
      <c r="BL126" s="19" t="s">
        <v>238</v>
      </c>
      <c r="BM126" s="191" t="s">
        <v>3847</v>
      </c>
    </row>
    <row r="127" spans="1:65" s="2" customFormat="1" ht="58.5">
      <c r="A127" s="36"/>
      <c r="B127" s="37"/>
      <c r="C127" s="38"/>
      <c r="D127" s="193" t="s">
        <v>246</v>
      </c>
      <c r="E127" s="38"/>
      <c r="F127" s="194" t="s">
        <v>570</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246</v>
      </c>
      <c r="AU127" s="19" t="s">
        <v>78</v>
      </c>
    </row>
    <row r="128" spans="1:65" s="14" customFormat="1" ht="11.25">
      <c r="B128" s="208"/>
      <c r="C128" s="209"/>
      <c r="D128" s="193" t="s">
        <v>248</v>
      </c>
      <c r="E128" s="210" t="s">
        <v>19</v>
      </c>
      <c r="F128" s="211" t="s">
        <v>3848</v>
      </c>
      <c r="G128" s="209"/>
      <c r="H128" s="212">
        <v>79.180000000000007</v>
      </c>
      <c r="I128" s="213"/>
      <c r="J128" s="209"/>
      <c r="K128" s="209"/>
      <c r="L128" s="214"/>
      <c r="M128" s="215"/>
      <c r="N128" s="216"/>
      <c r="O128" s="216"/>
      <c r="P128" s="216"/>
      <c r="Q128" s="216"/>
      <c r="R128" s="216"/>
      <c r="S128" s="216"/>
      <c r="T128" s="217"/>
      <c r="AT128" s="218" t="s">
        <v>248</v>
      </c>
      <c r="AU128" s="218" t="s">
        <v>78</v>
      </c>
      <c r="AV128" s="14" t="s">
        <v>78</v>
      </c>
      <c r="AW128" s="14" t="s">
        <v>31</v>
      </c>
      <c r="AX128" s="14" t="s">
        <v>76</v>
      </c>
      <c r="AY128" s="218" t="s">
        <v>231</v>
      </c>
    </row>
    <row r="129" spans="1:65" s="12" customFormat="1" ht="22.9" customHeight="1">
      <c r="B129" s="164"/>
      <c r="C129" s="165"/>
      <c r="D129" s="166" t="s">
        <v>68</v>
      </c>
      <c r="E129" s="178" t="s">
        <v>294</v>
      </c>
      <c r="F129" s="178" t="s">
        <v>352</v>
      </c>
      <c r="G129" s="165"/>
      <c r="H129" s="165"/>
      <c r="I129" s="168"/>
      <c r="J129" s="179">
        <f>BK129</f>
        <v>0</v>
      </c>
      <c r="K129" s="165"/>
      <c r="L129" s="170"/>
      <c r="M129" s="171"/>
      <c r="N129" s="172"/>
      <c r="O129" s="172"/>
      <c r="P129" s="173">
        <f>SUM(P130:P153)</f>
        <v>0</v>
      </c>
      <c r="Q129" s="172"/>
      <c r="R129" s="173">
        <f>SUM(R130:R153)</f>
        <v>0</v>
      </c>
      <c r="S129" s="172"/>
      <c r="T129" s="174">
        <f>SUM(T130:T153)</f>
        <v>145.38879999999997</v>
      </c>
      <c r="AR129" s="175" t="s">
        <v>76</v>
      </c>
      <c r="AT129" s="176" t="s">
        <v>68</v>
      </c>
      <c r="AU129" s="176" t="s">
        <v>76</v>
      </c>
      <c r="AY129" s="175" t="s">
        <v>231</v>
      </c>
      <c r="BK129" s="177">
        <f>SUM(BK130:BK153)</f>
        <v>0</v>
      </c>
    </row>
    <row r="130" spans="1:65" s="2" customFormat="1" ht="16.5" customHeight="1">
      <c r="A130" s="36"/>
      <c r="B130" s="37"/>
      <c r="C130" s="180" t="s">
        <v>275</v>
      </c>
      <c r="D130" s="180" t="s">
        <v>234</v>
      </c>
      <c r="E130" s="181" t="s">
        <v>354</v>
      </c>
      <c r="F130" s="182" t="s">
        <v>355</v>
      </c>
      <c r="G130" s="183" t="s">
        <v>356</v>
      </c>
      <c r="H130" s="184">
        <v>7.5140000000000002</v>
      </c>
      <c r="I130" s="185"/>
      <c r="J130" s="186">
        <f>ROUND(I130*H130,2)</f>
        <v>0</v>
      </c>
      <c r="K130" s="182" t="s">
        <v>244</v>
      </c>
      <c r="L130" s="41"/>
      <c r="M130" s="187" t="s">
        <v>19</v>
      </c>
      <c r="N130" s="188" t="s">
        <v>40</v>
      </c>
      <c r="O130" s="66"/>
      <c r="P130" s="189">
        <f>O130*H130</f>
        <v>0</v>
      </c>
      <c r="Q130" s="189">
        <v>0</v>
      </c>
      <c r="R130" s="189">
        <f>Q130*H130</f>
        <v>0</v>
      </c>
      <c r="S130" s="189">
        <v>2</v>
      </c>
      <c r="T130" s="190">
        <f>S130*H130</f>
        <v>15.028</v>
      </c>
      <c r="U130" s="36"/>
      <c r="V130" s="36"/>
      <c r="W130" s="36"/>
      <c r="X130" s="36"/>
      <c r="Y130" s="36"/>
      <c r="Z130" s="36"/>
      <c r="AA130" s="36"/>
      <c r="AB130" s="36"/>
      <c r="AC130" s="36"/>
      <c r="AD130" s="36"/>
      <c r="AE130" s="36"/>
      <c r="AR130" s="191" t="s">
        <v>238</v>
      </c>
      <c r="AT130" s="191" t="s">
        <v>234</v>
      </c>
      <c r="AU130" s="191" t="s">
        <v>78</v>
      </c>
      <c r="AY130" s="19" t="s">
        <v>231</v>
      </c>
      <c r="BE130" s="192">
        <f>IF(N130="základní",J130,0)</f>
        <v>0</v>
      </c>
      <c r="BF130" s="192">
        <f>IF(N130="snížená",J130,0)</f>
        <v>0</v>
      </c>
      <c r="BG130" s="192">
        <f>IF(N130="zákl. přenesená",J130,0)</f>
        <v>0</v>
      </c>
      <c r="BH130" s="192">
        <f>IF(N130="sníž. přenesená",J130,0)</f>
        <v>0</v>
      </c>
      <c r="BI130" s="192">
        <f>IF(N130="nulová",J130,0)</f>
        <v>0</v>
      </c>
      <c r="BJ130" s="19" t="s">
        <v>76</v>
      </c>
      <c r="BK130" s="192">
        <f>ROUND(I130*H130,2)</f>
        <v>0</v>
      </c>
      <c r="BL130" s="19" t="s">
        <v>238</v>
      </c>
      <c r="BM130" s="191" t="s">
        <v>3849</v>
      </c>
    </row>
    <row r="131" spans="1:65" s="14" customFormat="1" ht="11.25">
      <c r="B131" s="208"/>
      <c r="C131" s="209"/>
      <c r="D131" s="193" t="s">
        <v>248</v>
      </c>
      <c r="E131" s="210" t="s">
        <v>19</v>
      </c>
      <c r="F131" s="211" t="s">
        <v>3850</v>
      </c>
      <c r="G131" s="209"/>
      <c r="H131" s="212">
        <v>5.867</v>
      </c>
      <c r="I131" s="213"/>
      <c r="J131" s="209"/>
      <c r="K131" s="209"/>
      <c r="L131" s="214"/>
      <c r="M131" s="215"/>
      <c r="N131" s="216"/>
      <c r="O131" s="216"/>
      <c r="P131" s="216"/>
      <c r="Q131" s="216"/>
      <c r="R131" s="216"/>
      <c r="S131" s="216"/>
      <c r="T131" s="217"/>
      <c r="AT131" s="218" t="s">
        <v>248</v>
      </c>
      <c r="AU131" s="218" t="s">
        <v>78</v>
      </c>
      <c r="AV131" s="14" t="s">
        <v>78</v>
      </c>
      <c r="AW131" s="14" t="s">
        <v>31</v>
      </c>
      <c r="AX131" s="14" t="s">
        <v>69</v>
      </c>
      <c r="AY131" s="218" t="s">
        <v>231</v>
      </c>
    </row>
    <row r="132" spans="1:65" s="14" customFormat="1" ht="11.25">
      <c r="B132" s="208"/>
      <c r="C132" s="209"/>
      <c r="D132" s="193" t="s">
        <v>248</v>
      </c>
      <c r="E132" s="210" t="s">
        <v>19</v>
      </c>
      <c r="F132" s="211" t="s">
        <v>3851</v>
      </c>
      <c r="G132" s="209"/>
      <c r="H132" s="212">
        <v>1.647</v>
      </c>
      <c r="I132" s="213"/>
      <c r="J132" s="209"/>
      <c r="K132" s="209"/>
      <c r="L132" s="214"/>
      <c r="M132" s="215"/>
      <c r="N132" s="216"/>
      <c r="O132" s="216"/>
      <c r="P132" s="216"/>
      <c r="Q132" s="216"/>
      <c r="R132" s="216"/>
      <c r="S132" s="216"/>
      <c r="T132" s="217"/>
      <c r="AT132" s="218" t="s">
        <v>248</v>
      </c>
      <c r="AU132" s="218" t="s">
        <v>78</v>
      </c>
      <c r="AV132" s="14" t="s">
        <v>78</v>
      </c>
      <c r="AW132" s="14" t="s">
        <v>31</v>
      </c>
      <c r="AX132" s="14" t="s">
        <v>69</v>
      </c>
      <c r="AY132" s="218" t="s">
        <v>231</v>
      </c>
    </row>
    <row r="133" spans="1:65" s="15" customFormat="1" ht="11.25">
      <c r="B133" s="219"/>
      <c r="C133" s="220"/>
      <c r="D133" s="193" t="s">
        <v>248</v>
      </c>
      <c r="E133" s="221" t="s">
        <v>19</v>
      </c>
      <c r="F133" s="222" t="s">
        <v>260</v>
      </c>
      <c r="G133" s="220"/>
      <c r="H133" s="223">
        <v>7.5140000000000002</v>
      </c>
      <c r="I133" s="224"/>
      <c r="J133" s="220"/>
      <c r="K133" s="220"/>
      <c r="L133" s="225"/>
      <c r="M133" s="226"/>
      <c r="N133" s="227"/>
      <c r="O133" s="227"/>
      <c r="P133" s="227"/>
      <c r="Q133" s="227"/>
      <c r="R133" s="227"/>
      <c r="S133" s="227"/>
      <c r="T133" s="228"/>
      <c r="AT133" s="229" t="s">
        <v>248</v>
      </c>
      <c r="AU133" s="229" t="s">
        <v>78</v>
      </c>
      <c r="AV133" s="15" t="s">
        <v>238</v>
      </c>
      <c r="AW133" s="15" t="s">
        <v>31</v>
      </c>
      <c r="AX133" s="15" t="s">
        <v>76</v>
      </c>
      <c r="AY133" s="229" t="s">
        <v>231</v>
      </c>
    </row>
    <row r="134" spans="1:65" s="2" customFormat="1" ht="16.5" customHeight="1">
      <c r="A134" s="36"/>
      <c r="B134" s="37"/>
      <c r="C134" s="180" t="s">
        <v>282</v>
      </c>
      <c r="D134" s="180" t="s">
        <v>234</v>
      </c>
      <c r="E134" s="181" t="s">
        <v>454</v>
      </c>
      <c r="F134" s="182" t="s">
        <v>455</v>
      </c>
      <c r="G134" s="183" t="s">
        <v>356</v>
      </c>
      <c r="H134" s="184">
        <v>10.367000000000001</v>
      </c>
      <c r="I134" s="185"/>
      <c r="J134" s="186">
        <f>ROUND(I134*H134,2)</f>
        <v>0</v>
      </c>
      <c r="K134" s="182" t="s">
        <v>244</v>
      </c>
      <c r="L134" s="41"/>
      <c r="M134" s="187" t="s">
        <v>19</v>
      </c>
      <c r="N134" s="188" t="s">
        <v>40</v>
      </c>
      <c r="O134" s="66"/>
      <c r="P134" s="189">
        <f>O134*H134</f>
        <v>0</v>
      </c>
      <c r="Q134" s="189">
        <v>0</v>
      </c>
      <c r="R134" s="189">
        <f>Q134*H134</f>
        <v>0</v>
      </c>
      <c r="S134" s="189">
        <v>2.4</v>
      </c>
      <c r="T134" s="190">
        <f>S134*H134</f>
        <v>24.880800000000001</v>
      </c>
      <c r="U134" s="36"/>
      <c r="V134" s="36"/>
      <c r="W134" s="36"/>
      <c r="X134" s="36"/>
      <c r="Y134" s="36"/>
      <c r="Z134" s="36"/>
      <c r="AA134" s="36"/>
      <c r="AB134" s="36"/>
      <c r="AC134" s="36"/>
      <c r="AD134" s="36"/>
      <c r="AE134" s="36"/>
      <c r="AR134" s="191" t="s">
        <v>238</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238</v>
      </c>
      <c r="BM134" s="191" t="s">
        <v>3852</v>
      </c>
    </row>
    <row r="135" spans="1:65" s="13" customFormat="1" ht="11.25">
      <c r="B135" s="198"/>
      <c r="C135" s="199"/>
      <c r="D135" s="193" t="s">
        <v>248</v>
      </c>
      <c r="E135" s="200" t="s">
        <v>19</v>
      </c>
      <c r="F135" s="201" t="s">
        <v>457</v>
      </c>
      <c r="G135" s="199"/>
      <c r="H135" s="200" t="s">
        <v>19</v>
      </c>
      <c r="I135" s="202"/>
      <c r="J135" s="199"/>
      <c r="K135" s="199"/>
      <c r="L135" s="203"/>
      <c r="M135" s="204"/>
      <c r="N135" s="205"/>
      <c r="O135" s="205"/>
      <c r="P135" s="205"/>
      <c r="Q135" s="205"/>
      <c r="R135" s="205"/>
      <c r="S135" s="205"/>
      <c r="T135" s="206"/>
      <c r="AT135" s="207" t="s">
        <v>248</v>
      </c>
      <c r="AU135" s="207" t="s">
        <v>78</v>
      </c>
      <c r="AV135" s="13" t="s">
        <v>76</v>
      </c>
      <c r="AW135" s="13" t="s">
        <v>31</v>
      </c>
      <c r="AX135" s="13" t="s">
        <v>69</v>
      </c>
      <c r="AY135" s="207" t="s">
        <v>231</v>
      </c>
    </row>
    <row r="136" spans="1:65" s="14" customFormat="1" ht="11.25">
      <c r="B136" s="208"/>
      <c r="C136" s="209"/>
      <c r="D136" s="193" t="s">
        <v>248</v>
      </c>
      <c r="E136" s="210" t="s">
        <v>19</v>
      </c>
      <c r="F136" s="211" t="s">
        <v>3853</v>
      </c>
      <c r="G136" s="209"/>
      <c r="H136" s="212">
        <v>10.367000000000001</v>
      </c>
      <c r="I136" s="213"/>
      <c r="J136" s="209"/>
      <c r="K136" s="209"/>
      <c r="L136" s="214"/>
      <c r="M136" s="215"/>
      <c r="N136" s="216"/>
      <c r="O136" s="216"/>
      <c r="P136" s="216"/>
      <c r="Q136" s="216"/>
      <c r="R136" s="216"/>
      <c r="S136" s="216"/>
      <c r="T136" s="217"/>
      <c r="AT136" s="218" t="s">
        <v>248</v>
      </c>
      <c r="AU136" s="218" t="s">
        <v>78</v>
      </c>
      <c r="AV136" s="14" t="s">
        <v>78</v>
      </c>
      <c r="AW136" s="14" t="s">
        <v>31</v>
      </c>
      <c r="AX136" s="14" t="s">
        <v>69</v>
      </c>
      <c r="AY136" s="218" t="s">
        <v>231</v>
      </c>
    </row>
    <row r="137" spans="1:65" s="15" customFormat="1" ht="11.25">
      <c r="B137" s="219"/>
      <c r="C137" s="220"/>
      <c r="D137" s="193" t="s">
        <v>248</v>
      </c>
      <c r="E137" s="221" t="s">
        <v>19</v>
      </c>
      <c r="F137" s="222" t="s">
        <v>260</v>
      </c>
      <c r="G137" s="220"/>
      <c r="H137" s="223">
        <v>10.367000000000001</v>
      </c>
      <c r="I137" s="224"/>
      <c r="J137" s="220"/>
      <c r="K137" s="220"/>
      <c r="L137" s="225"/>
      <c r="M137" s="226"/>
      <c r="N137" s="227"/>
      <c r="O137" s="227"/>
      <c r="P137" s="227"/>
      <c r="Q137" s="227"/>
      <c r="R137" s="227"/>
      <c r="S137" s="227"/>
      <c r="T137" s="228"/>
      <c r="AT137" s="229" t="s">
        <v>248</v>
      </c>
      <c r="AU137" s="229" t="s">
        <v>78</v>
      </c>
      <c r="AV137" s="15" t="s">
        <v>238</v>
      </c>
      <c r="AW137" s="15" t="s">
        <v>31</v>
      </c>
      <c r="AX137" s="15" t="s">
        <v>76</v>
      </c>
      <c r="AY137" s="229" t="s">
        <v>231</v>
      </c>
    </row>
    <row r="138" spans="1:65" s="2" customFormat="1" ht="24.2" customHeight="1">
      <c r="A138" s="36"/>
      <c r="B138" s="37"/>
      <c r="C138" s="180" t="s">
        <v>287</v>
      </c>
      <c r="D138" s="180" t="s">
        <v>234</v>
      </c>
      <c r="E138" s="181" t="s">
        <v>461</v>
      </c>
      <c r="F138" s="182" t="s">
        <v>462</v>
      </c>
      <c r="G138" s="183" t="s">
        <v>356</v>
      </c>
      <c r="H138" s="184">
        <v>35.996000000000002</v>
      </c>
      <c r="I138" s="185"/>
      <c r="J138" s="186">
        <f>ROUND(I138*H138,2)</f>
        <v>0</v>
      </c>
      <c r="K138" s="182" t="s">
        <v>244</v>
      </c>
      <c r="L138" s="41"/>
      <c r="M138" s="187" t="s">
        <v>19</v>
      </c>
      <c r="N138" s="188" t="s">
        <v>40</v>
      </c>
      <c r="O138" s="66"/>
      <c r="P138" s="189">
        <f>O138*H138</f>
        <v>0</v>
      </c>
      <c r="Q138" s="189">
        <v>0</v>
      </c>
      <c r="R138" s="189">
        <f>Q138*H138</f>
        <v>0</v>
      </c>
      <c r="S138" s="189">
        <v>2.4</v>
      </c>
      <c r="T138" s="190">
        <f>S138*H138</f>
        <v>86.3904</v>
      </c>
      <c r="U138" s="36"/>
      <c r="V138" s="36"/>
      <c r="W138" s="36"/>
      <c r="X138" s="36"/>
      <c r="Y138" s="36"/>
      <c r="Z138" s="36"/>
      <c r="AA138" s="36"/>
      <c r="AB138" s="36"/>
      <c r="AC138" s="36"/>
      <c r="AD138" s="36"/>
      <c r="AE138" s="36"/>
      <c r="AR138" s="191" t="s">
        <v>238</v>
      </c>
      <c r="AT138" s="191" t="s">
        <v>234</v>
      </c>
      <c r="AU138" s="191" t="s">
        <v>78</v>
      </c>
      <c r="AY138" s="19" t="s">
        <v>231</v>
      </c>
      <c r="BE138" s="192">
        <f>IF(N138="základní",J138,0)</f>
        <v>0</v>
      </c>
      <c r="BF138" s="192">
        <f>IF(N138="snížená",J138,0)</f>
        <v>0</v>
      </c>
      <c r="BG138" s="192">
        <f>IF(N138="zákl. přenesená",J138,0)</f>
        <v>0</v>
      </c>
      <c r="BH138" s="192">
        <f>IF(N138="sníž. přenesená",J138,0)</f>
        <v>0</v>
      </c>
      <c r="BI138" s="192">
        <f>IF(N138="nulová",J138,0)</f>
        <v>0</v>
      </c>
      <c r="BJ138" s="19" t="s">
        <v>76</v>
      </c>
      <c r="BK138" s="192">
        <f>ROUND(I138*H138,2)</f>
        <v>0</v>
      </c>
      <c r="BL138" s="19" t="s">
        <v>238</v>
      </c>
      <c r="BM138" s="191" t="s">
        <v>3854</v>
      </c>
    </row>
    <row r="139" spans="1:65" s="2" customFormat="1" ht="39">
      <c r="A139" s="36"/>
      <c r="B139" s="37"/>
      <c r="C139" s="38"/>
      <c r="D139" s="193" t="s">
        <v>246</v>
      </c>
      <c r="E139" s="38"/>
      <c r="F139" s="194" t="s">
        <v>464</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246</v>
      </c>
      <c r="AU139" s="19" t="s">
        <v>78</v>
      </c>
    </row>
    <row r="140" spans="1:65" s="14" customFormat="1" ht="11.25">
      <c r="B140" s="208"/>
      <c r="C140" s="209"/>
      <c r="D140" s="193" t="s">
        <v>248</v>
      </c>
      <c r="E140" s="210" t="s">
        <v>19</v>
      </c>
      <c r="F140" s="211" t="s">
        <v>3855</v>
      </c>
      <c r="G140" s="209"/>
      <c r="H140" s="212">
        <v>12.436999999999999</v>
      </c>
      <c r="I140" s="213"/>
      <c r="J140" s="209"/>
      <c r="K140" s="209"/>
      <c r="L140" s="214"/>
      <c r="M140" s="215"/>
      <c r="N140" s="216"/>
      <c r="O140" s="216"/>
      <c r="P140" s="216"/>
      <c r="Q140" s="216"/>
      <c r="R140" s="216"/>
      <c r="S140" s="216"/>
      <c r="T140" s="217"/>
      <c r="AT140" s="218" t="s">
        <v>248</v>
      </c>
      <c r="AU140" s="218" t="s">
        <v>78</v>
      </c>
      <c r="AV140" s="14" t="s">
        <v>78</v>
      </c>
      <c r="AW140" s="14" t="s">
        <v>31</v>
      </c>
      <c r="AX140" s="14" t="s">
        <v>69</v>
      </c>
      <c r="AY140" s="218" t="s">
        <v>231</v>
      </c>
    </row>
    <row r="141" spans="1:65" s="14" customFormat="1" ht="11.25">
      <c r="B141" s="208"/>
      <c r="C141" s="209"/>
      <c r="D141" s="193" t="s">
        <v>248</v>
      </c>
      <c r="E141" s="210" t="s">
        <v>19</v>
      </c>
      <c r="F141" s="211" t="s">
        <v>3856</v>
      </c>
      <c r="G141" s="209"/>
      <c r="H141" s="212">
        <v>7.0469999999999997</v>
      </c>
      <c r="I141" s="213"/>
      <c r="J141" s="209"/>
      <c r="K141" s="209"/>
      <c r="L141" s="214"/>
      <c r="M141" s="215"/>
      <c r="N141" s="216"/>
      <c r="O141" s="216"/>
      <c r="P141" s="216"/>
      <c r="Q141" s="216"/>
      <c r="R141" s="216"/>
      <c r="S141" s="216"/>
      <c r="T141" s="217"/>
      <c r="AT141" s="218" t="s">
        <v>248</v>
      </c>
      <c r="AU141" s="218" t="s">
        <v>78</v>
      </c>
      <c r="AV141" s="14" t="s">
        <v>78</v>
      </c>
      <c r="AW141" s="14" t="s">
        <v>31</v>
      </c>
      <c r="AX141" s="14" t="s">
        <v>69</v>
      </c>
      <c r="AY141" s="218" t="s">
        <v>231</v>
      </c>
    </row>
    <row r="142" spans="1:65" s="14" customFormat="1" ht="11.25">
      <c r="B142" s="208"/>
      <c r="C142" s="209"/>
      <c r="D142" s="193" t="s">
        <v>248</v>
      </c>
      <c r="E142" s="210" t="s">
        <v>19</v>
      </c>
      <c r="F142" s="211" t="s">
        <v>3857</v>
      </c>
      <c r="G142" s="209"/>
      <c r="H142" s="212">
        <v>16.512</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5" customFormat="1" ht="11.25">
      <c r="B143" s="219"/>
      <c r="C143" s="220"/>
      <c r="D143" s="193" t="s">
        <v>248</v>
      </c>
      <c r="E143" s="221" t="s">
        <v>19</v>
      </c>
      <c r="F143" s="222" t="s">
        <v>260</v>
      </c>
      <c r="G143" s="220"/>
      <c r="H143" s="223">
        <v>35.995999999999995</v>
      </c>
      <c r="I143" s="224"/>
      <c r="J143" s="220"/>
      <c r="K143" s="220"/>
      <c r="L143" s="225"/>
      <c r="M143" s="226"/>
      <c r="N143" s="227"/>
      <c r="O143" s="227"/>
      <c r="P143" s="227"/>
      <c r="Q143" s="227"/>
      <c r="R143" s="227"/>
      <c r="S143" s="227"/>
      <c r="T143" s="228"/>
      <c r="AT143" s="229" t="s">
        <v>248</v>
      </c>
      <c r="AU143" s="229" t="s">
        <v>78</v>
      </c>
      <c r="AV143" s="15" t="s">
        <v>238</v>
      </c>
      <c r="AW143" s="15" t="s">
        <v>31</v>
      </c>
      <c r="AX143" s="15" t="s">
        <v>76</v>
      </c>
      <c r="AY143" s="229" t="s">
        <v>231</v>
      </c>
    </row>
    <row r="144" spans="1:65" s="2" customFormat="1" ht="24.2" customHeight="1">
      <c r="A144" s="36"/>
      <c r="B144" s="37"/>
      <c r="C144" s="180" t="s">
        <v>294</v>
      </c>
      <c r="D144" s="180" t="s">
        <v>234</v>
      </c>
      <c r="E144" s="181" t="s">
        <v>3858</v>
      </c>
      <c r="F144" s="182" t="s">
        <v>3859</v>
      </c>
      <c r="G144" s="183" t="s">
        <v>356</v>
      </c>
      <c r="H144" s="184">
        <v>7.0869999999999997</v>
      </c>
      <c r="I144" s="185"/>
      <c r="J144" s="186">
        <f>ROUND(I144*H144,2)</f>
        <v>0</v>
      </c>
      <c r="K144" s="182" t="s">
        <v>244</v>
      </c>
      <c r="L144" s="41"/>
      <c r="M144" s="187" t="s">
        <v>19</v>
      </c>
      <c r="N144" s="188" t="s">
        <v>40</v>
      </c>
      <c r="O144" s="66"/>
      <c r="P144" s="189">
        <f>O144*H144</f>
        <v>0</v>
      </c>
      <c r="Q144" s="189">
        <v>0</v>
      </c>
      <c r="R144" s="189">
        <f>Q144*H144</f>
        <v>0</v>
      </c>
      <c r="S144" s="189">
        <v>2.4</v>
      </c>
      <c r="T144" s="190">
        <f>S144*H144</f>
        <v>17.008799999999997</v>
      </c>
      <c r="U144" s="36"/>
      <c r="V144" s="36"/>
      <c r="W144" s="36"/>
      <c r="X144" s="36"/>
      <c r="Y144" s="36"/>
      <c r="Z144" s="36"/>
      <c r="AA144" s="36"/>
      <c r="AB144" s="36"/>
      <c r="AC144" s="36"/>
      <c r="AD144" s="36"/>
      <c r="AE144" s="36"/>
      <c r="AR144" s="191" t="s">
        <v>238</v>
      </c>
      <c r="AT144" s="191" t="s">
        <v>234</v>
      </c>
      <c r="AU144" s="191" t="s">
        <v>78</v>
      </c>
      <c r="AY144" s="19" t="s">
        <v>231</v>
      </c>
      <c r="BE144" s="192">
        <f>IF(N144="základní",J144,0)</f>
        <v>0</v>
      </c>
      <c r="BF144" s="192">
        <f>IF(N144="snížená",J144,0)</f>
        <v>0</v>
      </c>
      <c r="BG144" s="192">
        <f>IF(N144="zákl. přenesená",J144,0)</f>
        <v>0</v>
      </c>
      <c r="BH144" s="192">
        <f>IF(N144="sníž. přenesená",J144,0)</f>
        <v>0</v>
      </c>
      <c r="BI144" s="192">
        <f>IF(N144="nulová",J144,0)</f>
        <v>0</v>
      </c>
      <c r="BJ144" s="19" t="s">
        <v>76</v>
      </c>
      <c r="BK144" s="192">
        <f>ROUND(I144*H144,2)</f>
        <v>0</v>
      </c>
      <c r="BL144" s="19" t="s">
        <v>238</v>
      </c>
      <c r="BM144" s="191" t="s">
        <v>3860</v>
      </c>
    </row>
    <row r="145" spans="1:65" s="2" customFormat="1" ht="39">
      <c r="A145" s="36"/>
      <c r="B145" s="37"/>
      <c r="C145" s="38"/>
      <c r="D145" s="193" t="s">
        <v>246</v>
      </c>
      <c r="E145" s="38"/>
      <c r="F145" s="194" t="s">
        <v>3861</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246</v>
      </c>
      <c r="AU145" s="19" t="s">
        <v>78</v>
      </c>
    </row>
    <row r="146" spans="1:65" s="14" customFormat="1" ht="11.25">
      <c r="B146" s="208"/>
      <c r="C146" s="209"/>
      <c r="D146" s="193" t="s">
        <v>248</v>
      </c>
      <c r="E146" s="210" t="s">
        <v>19</v>
      </c>
      <c r="F146" s="211" t="s">
        <v>3862</v>
      </c>
      <c r="G146" s="209"/>
      <c r="H146" s="212">
        <v>1.2310000000000001</v>
      </c>
      <c r="I146" s="213"/>
      <c r="J146" s="209"/>
      <c r="K146" s="209"/>
      <c r="L146" s="214"/>
      <c r="M146" s="215"/>
      <c r="N146" s="216"/>
      <c r="O146" s="216"/>
      <c r="P146" s="216"/>
      <c r="Q146" s="216"/>
      <c r="R146" s="216"/>
      <c r="S146" s="216"/>
      <c r="T146" s="217"/>
      <c r="AT146" s="218" t="s">
        <v>248</v>
      </c>
      <c r="AU146" s="218" t="s">
        <v>78</v>
      </c>
      <c r="AV146" s="14" t="s">
        <v>78</v>
      </c>
      <c r="AW146" s="14" t="s">
        <v>31</v>
      </c>
      <c r="AX146" s="14" t="s">
        <v>69</v>
      </c>
      <c r="AY146" s="218" t="s">
        <v>231</v>
      </c>
    </row>
    <row r="147" spans="1:65" s="14" customFormat="1" ht="11.25">
      <c r="B147" s="208"/>
      <c r="C147" s="209"/>
      <c r="D147" s="193" t="s">
        <v>248</v>
      </c>
      <c r="E147" s="210" t="s">
        <v>19</v>
      </c>
      <c r="F147" s="211" t="s">
        <v>3863</v>
      </c>
      <c r="G147" s="209"/>
      <c r="H147" s="212">
        <v>5.8559999999999999</v>
      </c>
      <c r="I147" s="213"/>
      <c r="J147" s="209"/>
      <c r="K147" s="209"/>
      <c r="L147" s="214"/>
      <c r="M147" s="215"/>
      <c r="N147" s="216"/>
      <c r="O147" s="216"/>
      <c r="P147" s="216"/>
      <c r="Q147" s="216"/>
      <c r="R147" s="216"/>
      <c r="S147" s="216"/>
      <c r="T147" s="217"/>
      <c r="AT147" s="218" t="s">
        <v>248</v>
      </c>
      <c r="AU147" s="218" t="s">
        <v>78</v>
      </c>
      <c r="AV147" s="14" t="s">
        <v>78</v>
      </c>
      <c r="AW147" s="14" t="s">
        <v>31</v>
      </c>
      <c r="AX147" s="14" t="s">
        <v>69</v>
      </c>
      <c r="AY147" s="218" t="s">
        <v>231</v>
      </c>
    </row>
    <row r="148" spans="1:65" s="15" customFormat="1" ht="11.25">
      <c r="B148" s="219"/>
      <c r="C148" s="220"/>
      <c r="D148" s="193" t="s">
        <v>248</v>
      </c>
      <c r="E148" s="221" t="s">
        <v>19</v>
      </c>
      <c r="F148" s="222" t="s">
        <v>260</v>
      </c>
      <c r="G148" s="220"/>
      <c r="H148" s="223">
        <v>7.0869999999999997</v>
      </c>
      <c r="I148" s="224"/>
      <c r="J148" s="220"/>
      <c r="K148" s="220"/>
      <c r="L148" s="225"/>
      <c r="M148" s="226"/>
      <c r="N148" s="227"/>
      <c r="O148" s="227"/>
      <c r="P148" s="227"/>
      <c r="Q148" s="227"/>
      <c r="R148" s="227"/>
      <c r="S148" s="227"/>
      <c r="T148" s="228"/>
      <c r="AT148" s="229" t="s">
        <v>248</v>
      </c>
      <c r="AU148" s="229" t="s">
        <v>78</v>
      </c>
      <c r="AV148" s="15" t="s">
        <v>238</v>
      </c>
      <c r="AW148" s="15" t="s">
        <v>31</v>
      </c>
      <c r="AX148" s="15" t="s">
        <v>76</v>
      </c>
      <c r="AY148" s="229" t="s">
        <v>231</v>
      </c>
    </row>
    <row r="149" spans="1:65" s="2" customFormat="1" ht="24.2" customHeight="1">
      <c r="A149" s="36"/>
      <c r="B149" s="37"/>
      <c r="C149" s="180" t="s">
        <v>145</v>
      </c>
      <c r="D149" s="180" t="s">
        <v>234</v>
      </c>
      <c r="E149" s="181" t="s">
        <v>3864</v>
      </c>
      <c r="F149" s="182" t="s">
        <v>3865</v>
      </c>
      <c r="G149" s="183" t="s">
        <v>243</v>
      </c>
      <c r="H149" s="184">
        <v>5.4</v>
      </c>
      <c r="I149" s="185"/>
      <c r="J149" s="186">
        <f>ROUND(I149*H149,2)</f>
        <v>0</v>
      </c>
      <c r="K149" s="182" t="s">
        <v>244</v>
      </c>
      <c r="L149" s="41"/>
      <c r="M149" s="187" t="s">
        <v>19</v>
      </c>
      <c r="N149" s="188" t="s">
        <v>40</v>
      </c>
      <c r="O149" s="66"/>
      <c r="P149" s="189">
        <f>O149*H149</f>
        <v>0</v>
      </c>
      <c r="Q149" s="189">
        <v>0</v>
      </c>
      <c r="R149" s="189">
        <f>Q149*H149</f>
        <v>0</v>
      </c>
      <c r="S149" s="189">
        <v>0.36</v>
      </c>
      <c r="T149" s="190">
        <f>S149*H149</f>
        <v>1.944</v>
      </c>
      <c r="U149" s="36"/>
      <c r="V149" s="36"/>
      <c r="W149" s="36"/>
      <c r="X149" s="36"/>
      <c r="Y149" s="36"/>
      <c r="Z149" s="36"/>
      <c r="AA149" s="36"/>
      <c r="AB149" s="36"/>
      <c r="AC149" s="36"/>
      <c r="AD149" s="36"/>
      <c r="AE149" s="36"/>
      <c r="AR149" s="191" t="s">
        <v>238</v>
      </c>
      <c r="AT149" s="191" t="s">
        <v>234</v>
      </c>
      <c r="AU149" s="191" t="s">
        <v>78</v>
      </c>
      <c r="AY149" s="19" t="s">
        <v>231</v>
      </c>
      <c r="BE149" s="192">
        <f>IF(N149="základní",J149,0)</f>
        <v>0</v>
      </c>
      <c r="BF149" s="192">
        <f>IF(N149="snížená",J149,0)</f>
        <v>0</v>
      </c>
      <c r="BG149" s="192">
        <f>IF(N149="zákl. přenesená",J149,0)</f>
        <v>0</v>
      </c>
      <c r="BH149" s="192">
        <f>IF(N149="sníž. přenesená",J149,0)</f>
        <v>0</v>
      </c>
      <c r="BI149" s="192">
        <f>IF(N149="nulová",J149,0)</f>
        <v>0</v>
      </c>
      <c r="BJ149" s="19" t="s">
        <v>76</v>
      </c>
      <c r="BK149" s="192">
        <f>ROUND(I149*H149,2)</f>
        <v>0</v>
      </c>
      <c r="BL149" s="19" t="s">
        <v>238</v>
      </c>
      <c r="BM149" s="191" t="s">
        <v>3866</v>
      </c>
    </row>
    <row r="150" spans="1:65" s="14" customFormat="1" ht="11.25">
      <c r="B150" s="208"/>
      <c r="C150" s="209"/>
      <c r="D150" s="193" t="s">
        <v>248</v>
      </c>
      <c r="E150" s="210" t="s">
        <v>19</v>
      </c>
      <c r="F150" s="211" t="s">
        <v>3867</v>
      </c>
      <c r="G150" s="209"/>
      <c r="H150" s="212">
        <v>5.4</v>
      </c>
      <c r="I150" s="213"/>
      <c r="J150" s="209"/>
      <c r="K150" s="209"/>
      <c r="L150" s="214"/>
      <c r="M150" s="215"/>
      <c r="N150" s="216"/>
      <c r="O150" s="216"/>
      <c r="P150" s="216"/>
      <c r="Q150" s="216"/>
      <c r="R150" s="216"/>
      <c r="S150" s="216"/>
      <c r="T150" s="217"/>
      <c r="AT150" s="218" t="s">
        <v>248</v>
      </c>
      <c r="AU150" s="218" t="s">
        <v>78</v>
      </c>
      <c r="AV150" s="14" t="s">
        <v>78</v>
      </c>
      <c r="AW150" s="14" t="s">
        <v>31</v>
      </c>
      <c r="AX150" s="14" t="s">
        <v>76</v>
      </c>
      <c r="AY150" s="218" t="s">
        <v>231</v>
      </c>
    </row>
    <row r="151" spans="1:65" s="2" customFormat="1" ht="37.9" customHeight="1">
      <c r="A151" s="36"/>
      <c r="B151" s="37"/>
      <c r="C151" s="180" t="s">
        <v>154</v>
      </c>
      <c r="D151" s="180" t="s">
        <v>234</v>
      </c>
      <c r="E151" s="181" t="s">
        <v>3868</v>
      </c>
      <c r="F151" s="182" t="s">
        <v>3869</v>
      </c>
      <c r="G151" s="183" t="s">
        <v>243</v>
      </c>
      <c r="H151" s="184">
        <v>1.8</v>
      </c>
      <c r="I151" s="185"/>
      <c r="J151" s="186">
        <f>ROUND(I151*H151,2)</f>
        <v>0</v>
      </c>
      <c r="K151" s="182" t="s">
        <v>244</v>
      </c>
      <c r="L151" s="41"/>
      <c r="M151" s="187" t="s">
        <v>19</v>
      </c>
      <c r="N151" s="188" t="s">
        <v>40</v>
      </c>
      <c r="O151" s="66"/>
      <c r="P151" s="189">
        <f>O151*H151</f>
        <v>0</v>
      </c>
      <c r="Q151" s="189">
        <v>0</v>
      </c>
      <c r="R151" s="189">
        <f>Q151*H151</f>
        <v>0</v>
      </c>
      <c r="S151" s="189">
        <v>7.5999999999999998E-2</v>
      </c>
      <c r="T151" s="190">
        <f>S151*H151</f>
        <v>0.1368</v>
      </c>
      <c r="U151" s="36"/>
      <c r="V151" s="36"/>
      <c r="W151" s="36"/>
      <c r="X151" s="36"/>
      <c r="Y151" s="36"/>
      <c r="Z151" s="36"/>
      <c r="AA151" s="36"/>
      <c r="AB151" s="36"/>
      <c r="AC151" s="36"/>
      <c r="AD151" s="36"/>
      <c r="AE151" s="36"/>
      <c r="AR151" s="191" t="s">
        <v>238</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238</v>
      </c>
      <c r="BM151" s="191" t="s">
        <v>3870</v>
      </c>
    </row>
    <row r="152" spans="1:65" s="2" customFormat="1" ht="58.5">
      <c r="A152" s="36"/>
      <c r="B152" s="37"/>
      <c r="C152" s="38"/>
      <c r="D152" s="193" t="s">
        <v>246</v>
      </c>
      <c r="E152" s="38"/>
      <c r="F152" s="194" t="s">
        <v>3871</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246</v>
      </c>
      <c r="AU152" s="19" t="s">
        <v>78</v>
      </c>
    </row>
    <row r="153" spans="1:65" s="14" customFormat="1" ht="11.25">
      <c r="B153" s="208"/>
      <c r="C153" s="209"/>
      <c r="D153" s="193" t="s">
        <v>248</v>
      </c>
      <c r="E153" s="210" t="s">
        <v>19</v>
      </c>
      <c r="F153" s="211" t="s">
        <v>3872</v>
      </c>
      <c r="G153" s="209"/>
      <c r="H153" s="212">
        <v>1.8</v>
      </c>
      <c r="I153" s="213"/>
      <c r="J153" s="209"/>
      <c r="K153" s="209"/>
      <c r="L153" s="214"/>
      <c r="M153" s="215"/>
      <c r="N153" s="216"/>
      <c r="O153" s="216"/>
      <c r="P153" s="216"/>
      <c r="Q153" s="216"/>
      <c r="R153" s="216"/>
      <c r="S153" s="216"/>
      <c r="T153" s="217"/>
      <c r="AT153" s="218" t="s">
        <v>248</v>
      </c>
      <c r="AU153" s="218" t="s">
        <v>78</v>
      </c>
      <c r="AV153" s="14" t="s">
        <v>78</v>
      </c>
      <c r="AW153" s="14" t="s">
        <v>31</v>
      </c>
      <c r="AX153" s="14" t="s">
        <v>76</v>
      </c>
      <c r="AY153" s="218" t="s">
        <v>231</v>
      </c>
    </row>
    <row r="154" spans="1:65" s="12" customFormat="1" ht="22.9" customHeight="1">
      <c r="B154" s="164"/>
      <c r="C154" s="165"/>
      <c r="D154" s="166" t="s">
        <v>68</v>
      </c>
      <c r="E154" s="178" t="s">
        <v>399</v>
      </c>
      <c r="F154" s="178" t="s">
        <v>400</v>
      </c>
      <c r="G154" s="165"/>
      <c r="H154" s="165"/>
      <c r="I154" s="168"/>
      <c r="J154" s="179">
        <f>BK154</f>
        <v>0</v>
      </c>
      <c r="K154" s="165"/>
      <c r="L154" s="170"/>
      <c r="M154" s="171"/>
      <c r="N154" s="172"/>
      <c r="O154" s="172"/>
      <c r="P154" s="173">
        <f>SUM(P155:P170)</f>
        <v>0</v>
      </c>
      <c r="Q154" s="172"/>
      <c r="R154" s="173">
        <f>SUM(R155:R170)</f>
        <v>0</v>
      </c>
      <c r="S154" s="172"/>
      <c r="T154" s="174">
        <f>SUM(T155:T170)</f>
        <v>0</v>
      </c>
      <c r="AR154" s="175" t="s">
        <v>76</v>
      </c>
      <c r="AT154" s="176" t="s">
        <v>68</v>
      </c>
      <c r="AU154" s="176" t="s">
        <v>76</v>
      </c>
      <c r="AY154" s="175" t="s">
        <v>231</v>
      </c>
      <c r="BK154" s="177">
        <f>SUM(BK155:BK170)</f>
        <v>0</v>
      </c>
    </row>
    <row r="155" spans="1:65" s="2" customFormat="1" ht="37.9" customHeight="1">
      <c r="A155" s="36"/>
      <c r="B155" s="37"/>
      <c r="C155" s="180" t="s">
        <v>311</v>
      </c>
      <c r="D155" s="180" t="s">
        <v>234</v>
      </c>
      <c r="E155" s="181" t="s">
        <v>402</v>
      </c>
      <c r="F155" s="182" t="s">
        <v>403</v>
      </c>
      <c r="G155" s="183" t="s">
        <v>404</v>
      </c>
      <c r="H155" s="184">
        <v>145.72399999999999</v>
      </c>
      <c r="I155" s="185"/>
      <c r="J155" s="186">
        <f>ROUND(I155*H155,2)</f>
        <v>0</v>
      </c>
      <c r="K155" s="182" t="s">
        <v>244</v>
      </c>
      <c r="L155" s="41"/>
      <c r="M155" s="187" t="s">
        <v>19</v>
      </c>
      <c r="N155" s="188" t="s">
        <v>40</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238</v>
      </c>
      <c r="AT155" s="191" t="s">
        <v>234</v>
      </c>
      <c r="AU155" s="191" t="s">
        <v>78</v>
      </c>
      <c r="AY155" s="19" t="s">
        <v>231</v>
      </c>
      <c r="BE155" s="192">
        <f>IF(N155="základní",J155,0)</f>
        <v>0</v>
      </c>
      <c r="BF155" s="192">
        <f>IF(N155="snížená",J155,0)</f>
        <v>0</v>
      </c>
      <c r="BG155" s="192">
        <f>IF(N155="zákl. přenesená",J155,0)</f>
        <v>0</v>
      </c>
      <c r="BH155" s="192">
        <f>IF(N155="sníž. přenesená",J155,0)</f>
        <v>0</v>
      </c>
      <c r="BI155" s="192">
        <f>IF(N155="nulová",J155,0)</f>
        <v>0</v>
      </c>
      <c r="BJ155" s="19" t="s">
        <v>76</v>
      </c>
      <c r="BK155" s="192">
        <f>ROUND(I155*H155,2)</f>
        <v>0</v>
      </c>
      <c r="BL155" s="19" t="s">
        <v>238</v>
      </c>
      <c r="BM155" s="191" t="s">
        <v>3660</v>
      </c>
    </row>
    <row r="156" spans="1:65" s="2" customFormat="1" ht="78">
      <c r="A156" s="36"/>
      <c r="B156" s="37"/>
      <c r="C156" s="38"/>
      <c r="D156" s="193" t="s">
        <v>246</v>
      </c>
      <c r="E156" s="38"/>
      <c r="F156" s="194" t="s">
        <v>406</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246</v>
      </c>
      <c r="AU156" s="19" t="s">
        <v>78</v>
      </c>
    </row>
    <row r="157" spans="1:65" s="2" customFormat="1" ht="49.15" customHeight="1">
      <c r="A157" s="36"/>
      <c r="B157" s="37"/>
      <c r="C157" s="180" t="s">
        <v>316</v>
      </c>
      <c r="D157" s="180" t="s">
        <v>234</v>
      </c>
      <c r="E157" s="181" t="s">
        <v>408</v>
      </c>
      <c r="F157" s="182" t="s">
        <v>409</v>
      </c>
      <c r="G157" s="183" t="s">
        <v>404</v>
      </c>
      <c r="H157" s="184">
        <v>2040.136</v>
      </c>
      <c r="I157" s="185"/>
      <c r="J157" s="186">
        <f>ROUND(I157*H157,2)</f>
        <v>0</v>
      </c>
      <c r="K157" s="182" t="s">
        <v>244</v>
      </c>
      <c r="L157" s="41"/>
      <c r="M157" s="187" t="s">
        <v>19</v>
      </c>
      <c r="N157" s="188" t="s">
        <v>40</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238</v>
      </c>
      <c r="AT157" s="191" t="s">
        <v>234</v>
      </c>
      <c r="AU157" s="191" t="s">
        <v>78</v>
      </c>
      <c r="AY157" s="19" t="s">
        <v>231</v>
      </c>
      <c r="BE157" s="192">
        <f>IF(N157="základní",J157,0)</f>
        <v>0</v>
      </c>
      <c r="BF157" s="192">
        <f>IF(N157="snížená",J157,0)</f>
        <v>0</v>
      </c>
      <c r="BG157" s="192">
        <f>IF(N157="zákl. přenesená",J157,0)</f>
        <v>0</v>
      </c>
      <c r="BH157" s="192">
        <f>IF(N157="sníž. přenesená",J157,0)</f>
        <v>0</v>
      </c>
      <c r="BI157" s="192">
        <f>IF(N157="nulová",J157,0)</f>
        <v>0</v>
      </c>
      <c r="BJ157" s="19" t="s">
        <v>76</v>
      </c>
      <c r="BK157" s="192">
        <f>ROUND(I157*H157,2)</f>
        <v>0</v>
      </c>
      <c r="BL157" s="19" t="s">
        <v>238</v>
      </c>
      <c r="BM157" s="191" t="s">
        <v>3661</v>
      </c>
    </row>
    <row r="158" spans="1:65" s="2" customFormat="1" ht="78">
      <c r="A158" s="36"/>
      <c r="B158" s="37"/>
      <c r="C158" s="38"/>
      <c r="D158" s="193" t="s">
        <v>246</v>
      </c>
      <c r="E158" s="38"/>
      <c r="F158" s="194" t="s">
        <v>406</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246</v>
      </c>
      <c r="AU158" s="19" t="s">
        <v>78</v>
      </c>
    </row>
    <row r="159" spans="1:65" s="14" customFormat="1" ht="11.25">
      <c r="B159" s="208"/>
      <c r="C159" s="209"/>
      <c r="D159" s="193" t="s">
        <v>248</v>
      </c>
      <c r="E159" s="209"/>
      <c r="F159" s="211" t="s">
        <v>3873</v>
      </c>
      <c r="G159" s="209"/>
      <c r="H159" s="212">
        <v>2040.136</v>
      </c>
      <c r="I159" s="213"/>
      <c r="J159" s="209"/>
      <c r="K159" s="209"/>
      <c r="L159" s="214"/>
      <c r="M159" s="215"/>
      <c r="N159" s="216"/>
      <c r="O159" s="216"/>
      <c r="P159" s="216"/>
      <c r="Q159" s="216"/>
      <c r="R159" s="216"/>
      <c r="S159" s="216"/>
      <c r="T159" s="217"/>
      <c r="AT159" s="218" t="s">
        <v>248</v>
      </c>
      <c r="AU159" s="218" t="s">
        <v>78</v>
      </c>
      <c r="AV159" s="14" t="s">
        <v>78</v>
      </c>
      <c r="AW159" s="14" t="s">
        <v>4</v>
      </c>
      <c r="AX159" s="14" t="s">
        <v>76</v>
      </c>
      <c r="AY159" s="218" t="s">
        <v>231</v>
      </c>
    </row>
    <row r="160" spans="1:65" s="2" customFormat="1" ht="24.2" customHeight="1">
      <c r="A160" s="36"/>
      <c r="B160" s="37"/>
      <c r="C160" s="180" t="s">
        <v>321</v>
      </c>
      <c r="D160" s="180" t="s">
        <v>234</v>
      </c>
      <c r="E160" s="181" t="s">
        <v>413</v>
      </c>
      <c r="F160" s="182" t="s">
        <v>414</v>
      </c>
      <c r="G160" s="183" t="s">
        <v>404</v>
      </c>
      <c r="H160" s="184">
        <v>145.72399999999999</v>
      </c>
      <c r="I160" s="185"/>
      <c r="J160" s="186">
        <f>ROUND(I160*H160,2)</f>
        <v>0</v>
      </c>
      <c r="K160" s="182" t="s">
        <v>244</v>
      </c>
      <c r="L160" s="41"/>
      <c r="M160" s="187" t="s">
        <v>19</v>
      </c>
      <c r="N160" s="188" t="s">
        <v>40</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238</v>
      </c>
      <c r="AT160" s="191" t="s">
        <v>234</v>
      </c>
      <c r="AU160" s="191" t="s">
        <v>78</v>
      </c>
      <c r="AY160" s="19" t="s">
        <v>231</v>
      </c>
      <c r="BE160" s="192">
        <f>IF(N160="základní",J160,0)</f>
        <v>0</v>
      </c>
      <c r="BF160" s="192">
        <f>IF(N160="snížená",J160,0)</f>
        <v>0</v>
      </c>
      <c r="BG160" s="192">
        <f>IF(N160="zákl. přenesená",J160,0)</f>
        <v>0</v>
      </c>
      <c r="BH160" s="192">
        <f>IF(N160="sníž. přenesená",J160,0)</f>
        <v>0</v>
      </c>
      <c r="BI160" s="192">
        <f>IF(N160="nulová",J160,0)</f>
        <v>0</v>
      </c>
      <c r="BJ160" s="19" t="s">
        <v>76</v>
      </c>
      <c r="BK160" s="192">
        <f>ROUND(I160*H160,2)</f>
        <v>0</v>
      </c>
      <c r="BL160" s="19" t="s">
        <v>238</v>
      </c>
      <c r="BM160" s="191" t="s">
        <v>3663</v>
      </c>
    </row>
    <row r="161" spans="1:65" s="2" customFormat="1" ht="48.75">
      <c r="A161" s="36"/>
      <c r="B161" s="37"/>
      <c r="C161" s="38"/>
      <c r="D161" s="193" t="s">
        <v>246</v>
      </c>
      <c r="E161" s="38"/>
      <c r="F161" s="194" t="s">
        <v>416</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246</v>
      </c>
      <c r="AU161" s="19" t="s">
        <v>78</v>
      </c>
    </row>
    <row r="162" spans="1:65" s="2" customFormat="1" ht="44.25" customHeight="1">
      <c r="A162" s="36"/>
      <c r="B162" s="37"/>
      <c r="C162" s="180" t="s">
        <v>8</v>
      </c>
      <c r="D162" s="180" t="s">
        <v>234</v>
      </c>
      <c r="E162" s="181" t="s">
        <v>418</v>
      </c>
      <c r="F162" s="182" t="s">
        <v>419</v>
      </c>
      <c r="G162" s="183" t="s">
        <v>404</v>
      </c>
      <c r="H162" s="184">
        <v>15.164999999999999</v>
      </c>
      <c r="I162" s="185"/>
      <c r="J162" s="186">
        <f>ROUND(I162*H162,2)</f>
        <v>0</v>
      </c>
      <c r="K162" s="182" t="s">
        <v>244</v>
      </c>
      <c r="L162" s="41"/>
      <c r="M162" s="187" t="s">
        <v>19</v>
      </c>
      <c r="N162" s="188" t="s">
        <v>40</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238</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238</v>
      </c>
      <c r="BM162" s="191" t="s">
        <v>3874</v>
      </c>
    </row>
    <row r="163" spans="1:65" s="2" customFormat="1" ht="107.25">
      <c r="A163" s="36"/>
      <c r="B163" s="37"/>
      <c r="C163" s="38"/>
      <c r="D163" s="193" t="s">
        <v>246</v>
      </c>
      <c r="E163" s="38"/>
      <c r="F163" s="194" t="s">
        <v>421</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246</v>
      </c>
      <c r="AU163" s="19" t="s">
        <v>78</v>
      </c>
    </row>
    <row r="164" spans="1:65" s="14" customFormat="1" ht="11.25">
      <c r="B164" s="208"/>
      <c r="C164" s="209"/>
      <c r="D164" s="193" t="s">
        <v>248</v>
      </c>
      <c r="E164" s="210" t="s">
        <v>19</v>
      </c>
      <c r="F164" s="211" t="s">
        <v>3875</v>
      </c>
      <c r="G164" s="209"/>
      <c r="H164" s="212">
        <v>15.164999999999999</v>
      </c>
      <c r="I164" s="213"/>
      <c r="J164" s="209"/>
      <c r="K164" s="209"/>
      <c r="L164" s="214"/>
      <c r="M164" s="215"/>
      <c r="N164" s="216"/>
      <c r="O164" s="216"/>
      <c r="P164" s="216"/>
      <c r="Q164" s="216"/>
      <c r="R164" s="216"/>
      <c r="S164" s="216"/>
      <c r="T164" s="217"/>
      <c r="AT164" s="218" t="s">
        <v>248</v>
      </c>
      <c r="AU164" s="218" t="s">
        <v>78</v>
      </c>
      <c r="AV164" s="14" t="s">
        <v>78</v>
      </c>
      <c r="AW164" s="14" t="s">
        <v>31</v>
      </c>
      <c r="AX164" s="14" t="s">
        <v>76</v>
      </c>
      <c r="AY164" s="218" t="s">
        <v>231</v>
      </c>
    </row>
    <row r="165" spans="1:65" s="2" customFormat="1" ht="44.25" customHeight="1">
      <c r="A165" s="36"/>
      <c r="B165" s="37"/>
      <c r="C165" s="180" t="s">
        <v>331</v>
      </c>
      <c r="D165" s="180" t="s">
        <v>234</v>
      </c>
      <c r="E165" s="181" t="s">
        <v>496</v>
      </c>
      <c r="F165" s="182" t="s">
        <v>497</v>
      </c>
      <c r="G165" s="183" t="s">
        <v>404</v>
      </c>
      <c r="H165" s="184">
        <v>130.22399999999999</v>
      </c>
      <c r="I165" s="185"/>
      <c r="J165" s="186">
        <f>ROUND(I165*H165,2)</f>
        <v>0</v>
      </c>
      <c r="K165" s="182" t="s">
        <v>244</v>
      </c>
      <c r="L165" s="41"/>
      <c r="M165" s="187" t="s">
        <v>19</v>
      </c>
      <c r="N165" s="188" t="s">
        <v>40</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238</v>
      </c>
      <c r="AT165" s="191" t="s">
        <v>234</v>
      </c>
      <c r="AU165" s="191" t="s">
        <v>78</v>
      </c>
      <c r="AY165" s="19" t="s">
        <v>231</v>
      </c>
      <c r="BE165" s="192">
        <f>IF(N165="základní",J165,0)</f>
        <v>0</v>
      </c>
      <c r="BF165" s="192">
        <f>IF(N165="snížená",J165,0)</f>
        <v>0</v>
      </c>
      <c r="BG165" s="192">
        <f>IF(N165="zákl. přenesená",J165,0)</f>
        <v>0</v>
      </c>
      <c r="BH165" s="192">
        <f>IF(N165="sníž. přenesená",J165,0)</f>
        <v>0</v>
      </c>
      <c r="BI165" s="192">
        <f>IF(N165="nulová",J165,0)</f>
        <v>0</v>
      </c>
      <c r="BJ165" s="19" t="s">
        <v>76</v>
      </c>
      <c r="BK165" s="192">
        <f>ROUND(I165*H165,2)</f>
        <v>0</v>
      </c>
      <c r="BL165" s="19" t="s">
        <v>238</v>
      </c>
      <c r="BM165" s="191" t="s">
        <v>3664</v>
      </c>
    </row>
    <row r="166" spans="1:65" s="2" customFormat="1" ht="107.25">
      <c r="A166" s="36"/>
      <c r="B166" s="37"/>
      <c r="C166" s="38"/>
      <c r="D166" s="193" t="s">
        <v>246</v>
      </c>
      <c r="E166" s="38"/>
      <c r="F166" s="194" t="s">
        <v>421</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246</v>
      </c>
      <c r="AU166" s="19" t="s">
        <v>78</v>
      </c>
    </row>
    <row r="167" spans="1:65" s="14" customFormat="1" ht="11.25">
      <c r="B167" s="208"/>
      <c r="C167" s="209"/>
      <c r="D167" s="193" t="s">
        <v>248</v>
      </c>
      <c r="E167" s="210" t="s">
        <v>19</v>
      </c>
      <c r="F167" s="211" t="s">
        <v>3876</v>
      </c>
      <c r="G167" s="209"/>
      <c r="H167" s="212">
        <v>130.22399999999999</v>
      </c>
      <c r="I167" s="213"/>
      <c r="J167" s="209"/>
      <c r="K167" s="209"/>
      <c r="L167" s="214"/>
      <c r="M167" s="215"/>
      <c r="N167" s="216"/>
      <c r="O167" s="216"/>
      <c r="P167" s="216"/>
      <c r="Q167" s="216"/>
      <c r="R167" s="216"/>
      <c r="S167" s="216"/>
      <c r="T167" s="217"/>
      <c r="AT167" s="218" t="s">
        <v>248</v>
      </c>
      <c r="AU167" s="218" t="s">
        <v>78</v>
      </c>
      <c r="AV167" s="14" t="s">
        <v>78</v>
      </c>
      <c r="AW167" s="14" t="s">
        <v>31</v>
      </c>
      <c r="AX167" s="14" t="s">
        <v>76</v>
      </c>
      <c r="AY167" s="218" t="s">
        <v>231</v>
      </c>
    </row>
    <row r="168" spans="1:65" s="2" customFormat="1" ht="16.5" customHeight="1">
      <c r="A168" s="36"/>
      <c r="B168" s="37"/>
      <c r="C168" s="180" t="s">
        <v>335</v>
      </c>
      <c r="D168" s="180" t="s">
        <v>234</v>
      </c>
      <c r="E168" s="181" t="s">
        <v>3877</v>
      </c>
      <c r="F168" s="182" t="s">
        <v>3878</v>
      </c>
      <c r="G168" s="183" t="s">
        <v>404</v>
      </c>
      <c r="H168" s="184">
        <v>0.33500000000000002</v>
      </c>
      <c r="I168" s="185"/>
      <c r="J168" s="186">
        <f>ROUND(I168*H168,2)</f>
        <v>0</v>
      </c>
      <c r="K168" s="182" t="s">
        <v>19</v>
      </c>
      <c r="L168" s="41"/>
      <c r="M168" s="187" t="s">
        <v>19</v>
      </c>
      <c r="N168" s="188" t="s">
        <v>40</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238</v>
      </c>
      <c r="AT168" s="191" t="s">
        <v>234</v>
      </c>
      <c r="AU168" s="191" t="s">
        <v>78</v>
      </c>
      <c r="AY168" s="19" t="s">
        <v>231</v>
      </c>
      <c r="BE168" s="192">
        <f>IF(N168="základní",J168,0)</f>
        <v>0</v>
      </c>
      <c r="BF168" s="192">
        <f>IF(N168="snížená",J168,0)</f>
        <v>0</v>
      </c>
      <c r="BG168" s="192">
        <f>IF(N168="zákl. přenesená",J168,0)</f>
        <v>0</v>
      </c>
      <c r="BH168" s="192">
        <f>IF(N168="sníž. přenesená",J168,0)</f>
        <v>0</v>
      </c>
      <c r="BI168" s="192">
        <f>IF(N168="nulová",J168,0)</f>
        <v>0</v>
      </c>
      <c r="BJ168" s="19" t="s">
        <v>76</v>
      </c>
      <c r="BK168" s="192">
        <f>ROUND(I168*H168,2)</f>
        <v>0</v>
      </c>
      <c r="BL168" s="19" t="s">
        <v>238</v>
      </c>
      <c r="BM168" s="191" t="s">
        <v>3879</v>
      </c>
    </row>
    <row r="169" spans="1:65" s="2" customFormat="1" ht="107.25">
      <c r="A169" s="36"/>
      <c r="B169" s="37"/>
      <c r="C169" s="38"/>
      <c r="D169" s="193" t="s">
        <v>246</v>
      </c>
      <c r="E169" s="38"/>
      <c r="F169" s="194" t="s">
        <v>421</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246</v>
      </c>
      <c r="AU169" s="19" t="s">
        <v>78</v>
      </c>
    </row>
    <row r="170" spans="1:65" s="14" customFormat="1" ht="11.25">
      <c r="B170" s="208"/>
      <c r="C170" s="209"/>
      <c r="D170" s="193" t="s">
        <v>248</v>
      </c>
      <c r="E170" s="210" t="s">
        <v>19</v>
      </c>
      <c r="F170" s="211" t="s">
        <v>3880</v>
      </c>
      <c r="G170" s="209"/>
      <c r="H170" s="212">
        <v>0.33500000000000002</v>
      </c>
      <c r="I170" s="213"/>
      <c r="J170" s="209"/>
      <c r="K170" s="209"/>
      <c r="L170" s="214"/>
      <c r="M170" s="215"/>
      <c r="N170" s="216"/>
      <c r="O170" s="216"/>
      <c r="P170" s="216"/>
      <c r="Q170" s="216"/>
      <c r="R170" s="216"/>
      <c r="S170" s="216"/>
      <c r="T170" s="217"/>
      <c r="AT170" s="218" t="s">
        <v>248</v>
      </c>
      <c r="AU170" s="218" t="s">
        <v>78</v>
      </c>
      <c r="AV170" s="14" t="s">
        <v>78</v>
      </c>
      <c r="AW170" s="14" t="s">
        <v>31</v>
      </c>
      <c r="AX170" s="14" t="s">
        <v>76</v>
      </c>
      <c r="AY170" s="218" t="s">
        <v>231</v>
      </c>
    </row>
    <row r="171" spans="1:65" s="12" customFormat="1" ht="22.9" customHeight="1">
      <c r="B171" s="164"/>
      <c r="C171" s="165"/>
      <c r="D171" s="166" t="s">
        <v>68</v>
      </c>
      <c r="E171" s="178" t="s">
        <v>965</v>
      </c>
      <c r="F171" s="178" t="s">
        <v>966</v>
      </c>
      <c r="G171" s="165"/>
      <c r="H171" s="165"/>
      <c r="I171" s="168"/>
      <c r="J171" s="179">
        <f>BK171</f>
        <v>0</v>
      </c>
      <c r="K171" s="165"/>
      <c r="L171" s="170"/>
      <c r="M171" s="171"/>
      <c r="N171" s="172"/>
      <c r="O171" s="172"/>
      <c r="P171" s="173">
        <f>SUM(P172:P173)</f>
        <v>0</v>
      </c>
      <c r="Q171" s="172"/>
      <c r="R171" s="173">
        <f>SUM(R172:R173)</f>
        <v>0</v>
      </c>
      <c r="S171" s="172"/>
      <c r="T171" s="174">
        <f>SUM(T172:T173)</f>
        <v>0</v>
      </c>
      <c r="AR171" s="175" t="s">
        <v>76</v>
      </c>
      <c r="AT171" s="176" t="s">
        <v>68</v>
      </c>
      <c r="AU171" s="176" t="s">
        <v>76</v>
      </c>
      <c r="AY171" s="175" t="s">
        <v>231</v>
      </c>
      <c r="BK171" s="177">
        <f>SUM(BK172:BK173)</f>
        <v>0</v>
      </c>
    </row>
    <row r="172" spans="1:65" s="2" customFormat="1" ht="62.65" customHeight="1">
      <c r="A172" s="36"/>
      <c r="B172" s="37"/>
      <c r="C172" s="180" t="s">
        <v>339</v>
      </c>
      <c r="D172" s="180" t="s">
        <v>234</v>
      </c>
      <c r="E172" s="181" t="s">
        <v>3665</v>
      </c>
      <c r="F172" s="182" t="s">
        <v>3666</v>
      </c>
      <c r="G172" s="183" t="s">
        <v>404</v>
      </c>
      <c r="H172" s="184">
        <v>0</v>
      </c>
      <c r="I172" s="185"/>
      <c r="J172" s="186">
        <f>ROUND(I172*H172,2)</f>
        <v>0</v>
      </c>
      <c r="K172" s="182" t="s">
        <v>244</v>
      </c>
      <c r="L172" s="41"/>
      <c r="M172" s="187" t="s">
        <v>19</v>
      </c>
      <c r="N172" s="188" t="s">
        <v>40</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238</v>
      </c>
      <c r="AT172" s="191" t="s">
        <v>234</v>
      </c>
      <c r="AU172" s="191" t="s">
        <v>78</v>
      </c>
      <c r="AY172" s="19" t="s">
        <v>231</v>
      </c>
      <c r="BE172" s="192">
        <f>IF(N172="základní",J172,0)</f>
        <v>0</v>
      </c>
      <c r="BF172" s="192">
        <f>IF(N172="snížená",J172,0)</f>
        <v>0</v>
      </c>
      <c r="BG172" s="192">
        <f>IF(N172="zákl. přenesená",J172,0)</f>
        <v>0</v>
      </c>
      <c r="BH172" s="192">
        <f>IF(N172="sníž. přenesená",J172,0)</f>
        <v>0</v>
      </c>
      <c r="BI172" s="192">
        <f>IF(N172="nulová",J172,0)</f>
        <v>0</v>
      </c>
      <c r="BJ172" s="19" t="s">
        <v>76</v>
      </c>
      <c r="BK172" s="192">
        <f>ROUND(I172*H172,2)</f>
        <v>0</v>
      </c>
      <c r="BL172" s="19" t="s">
        <v>238</v>
      </c>
      <c r="BM172" s="191" t="s">
        <v>3667</v>
      </c>
    </row>
    <row r="173" spans="1:65" s="2" customFormat="1" ht="39">
      <c r="A173" s="36"/>
      <c r="B173" s="37"/>
      <c r="C173" s="38"/>
      <c r="D173" s="193" t="s">
        <v>246</v>
      </c>
      <c r="E173" s="38"/>
      <c r="F173" s="194" t="s">
        <v>3668</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246</v>
      </c>
      <c r="AU173" s="19" t="s">
        <v>78</v>
      </c>
    </row>
    <row r="174" spans="1:65" s="12" customFormat="1" ht="25.9" customHeight="1">
      <c r="B174" s="164"/>
      <c r="C174" s="165"/>
      <c r="D174" s="166" t="s">
        <v>68</v>
      </c>
      <c r="E174" s="167" t="s">
        <v>438</v>
      </c>
      <c r="F174" s="167" t="s">
        <v>439</v>
      </c>
      <c r="G174" s="165"/>
      <c r="H174" s="165"/>
      <c r="I174" s="168"/>
      <c r="J174" s="169">
        <f>BK174</f>
        <v>0</v>
      </c>
      <c r="K174" s="165"/>
      <c r="L174" s="170"/>
      <c r="M174" s="171"/>
      <c r="N174" s="172"/>
      <c r="O174" s="172"/>
      <c r="P174" s="173">
        <f>P175</f>
        <v>0</v>
      </c>
      <c r="Q174" s="172"/>
      <c r="R174" s="173">
        <f>R175</f>
        <v>0</v>
      </c>
      <c r="S174" s="172"/>
      <c r="T174" s="174">
        <f>T175</f>
        <v>0.33475900000000003</v>
      </c>
      <c r="AR174" s="175" t="s">
        <v>78</v>
      </c>
      <c r="AT174" s="176" t="s">
        <v>68</v>
      </c>
      <c r="AU174" s="176" t="s">
        <v>69</v>
      </c>
      <c r="AY174" s="175" t="s">
        <v>231</v>
      </c>
      <c r="BK174" s="177">
        <f>BK175</f>
        <v>0</v>
      </c>
    </row>
    <row r="175" spans="1:65" s="12" customFormat="1" ht="22.9" customHeight="1">
      <c r="B175" s="164"/>
      <c r="C175" s="165"/>
      <c r="D175" s="166" t="s">
        <v>68</v>
      </c>
      <c r="E175" s="178" t="s">
        <v>1224</v>
      </c>
      <c r="F175" s="178" t="s">
        <v>1225</v>
      </c>
      <c r="G175" s="165"/>
      <c r="H175" s="165"/>
      <c r="I175" s="168"/>
      <c r="J175" s="179">
        <f>BK175</f>
        <v>0</v>
      </c>
      <c r="K175" s="165"/>
      <c r="L175" s="170"/>
      <c r="M175" s="171"/>
      <c r="N175" s="172"/>
      <c r="O175" s="172"/>
      <c r="P175" s="173">
        <f>SUM(P176:P181)</f>
        <v>0</v>
      </c>
      <c r="Q175" s="172"/>
      <c r="R175" s="173">
        <f>SUM(R176:R181)</f>
        <v>0</v>
      </c>
      <c r="S175" s="172"/>
      <c r="T175" s="174">
        <f>SUM(T176:T181)</f>
        <v>0.33475900000000003</v>
      </c>
      <c r="AR175" s="175" t="s">
        <v>78</v>
      </c>
      <c r="AT175" s="176" t="s">
        <v>68</v>
      </c>
      <c r="AU175" s="176" t="s">
        <v>76</v>
      </c>
      <c r="AY175" s="175" t="s">
        <v>231</v>
      </c>
      <c r="BK175" s="177">
        <f>SUM(BK176:BK181)</f>
        <v>0</v>
      </c>
    </row>
    <row r="176" spans="1:65" s="2" customFormat="1" ht="33" customHeight="1">
      <c r="A176" s="36"/>
      <c r="B176" s="37"/>
      <c r="C176" s="180" t="s">
        <v>347</v>
      </c>
      <c r="D176" s="180" t="s">
        <v>234</v>
      </c>
      <c r="E176" s="181" t="s">
        <v>3881</v>
      </c>
      <c r="F176" s="182" t="s">
        <v>3882</v>
      </c>
      <c r="G176" s="183" t="s">
        <v>342</v>
      </c>
      <c r="H176" s="184">
        <v>5.4</v>
      </c>
      <c r="I176" s="185"/>
      <c r="J176" s="186">
        <f>ROUND(I176*H176,2)</f>
        <v>0</v>
      </c>
      <c r="K176" s="182" t="s">
        <v>244</v>
      </c>
      <c r="L176" s="41"/>
      <c r="M176" s="187" t="s">
        <v>19</v>
      </c>
      <c r="N176" s="188" t="s">
        <v>40</v>
      </c>
      <c r="O176" s="66"/>
      <c r="P176" s="189">
        <f>O176*H176</f>
        <v>0</v>
      </c>
      <c r="Q176" s="189">
        <v>0</v>
      </c>
      <c r="R176" s="189">
        <f>Q176*H176</f>
        <v>0</v>
      </c>
      <c r="S176" s="189">
        <v>1.6E-2</v>
      </c>
      <c r="T176" s="190">
        <f>S176*H176</f>
        <v>8.6400000000000005E-2</v>
      </c>
      <c r="U176" s="36"/>
      <c r="V176" s="36"/>
      <c r="W176" s="36"/>
      <c r="X176" s="36"/>
      <c r="Y176" s="36"/>
      <c r="Z176" s="36"/>
      <c r="AA176" s="36"/>
      <c r="AB176" s="36"/>
      <c r="AC176" s="36"/>
      <c r="AD176" s="36"/>
      <c r="AE176" s="36"/>
      <c r="AR176" s="191" t="s">
        <v>331</v>
      </c>
      <c r="AT176" s="191" t="s">
        <v>234</v>
      </c>
      <c r="AU176" s="191" t="s">
        <v>78</v>
      </c>
      <c r="AY176" s="19" t="s">
        <v>231</v>
      </c>
      <c r="BE176" s="192">
        <f>IF(N176="základní",J176,0)</f>
        <v>0</v>
      </c>
      <c r="BF176" s="192">
        <f>IF(N176="snížená",J176,0)</f>
        <v>0</v>
      </c>
      <c r="BG176" s="192">
        <f>IF(N176="zákl. přenesená",J176,0)</f>
        <v>0</v>
      </c>
      <c r="BH176" s="192">
        <f>IF(N176="sníž. přenesená",J176,0)</f>
        <v>0</v>
      </c>
      <c r="BI176" s="192">
        <f>IF(N176="nulová",J176,0)</f>
        <v>0</v>
      </c>
      <c r="BJ176" s="19" t="s">
        <v>76</v>
      </c>
      <c r="BK176" s="192">
        <f>ROUND(I176*H176,2)</f>
        <v>0</v>
      </c>
      <c r="BL176" s="19" t="s">
        <v>331</v>
      </c>
      <c r="BM176" s="191" t="s">
        <v>3883</v>
      </c>
    </row>
    <row r="177" spans="1:65" s="2" customFormat="1" ht="44.25" customHeight="1">
      <c r="A177" s="36"/>
      <c r="B177" s="37"/>
      <c r="C177" s="180" t="s">
        <v>353</v>
      </c>
      <c r="D177" s="180" t="s">
        <v>234</v>
      </c>
      <c r="E177" s="181" t="s">
        <v>3884</v>
      </c>
      <c r="F177" s="182" t="s">
        <v>3885</v>
      </c>
      <c r="G177" s="183" t="s">
        <v>237</v>
      </c>
      <c r="H177" s="184">
        <v>1</v>
      </c>
      <c r="I177" s="185"/>
      <c r="J177" s="186">
        <f>ROUND(I177*H177,2)</f>
        <v>0</v>
      </c>
      <c r="K177" s="182" t="s">
        <v>244</v>
      </c>
      <c r="L177" s="41"/>
      <c r="M177" s="187" t="s">
        <v>19</v>
      </c>
      <c r="N177" s="188" t="s">
        <v>40</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331</v>
      </c>
      <c r="AT177" s="191" t="s">
        <v>234</v>
      </c>
      <c r="AU177" s="191" t="s">
        <v>78</v>
      </c>
      <c r="AY177" s="19" t="s">
        <v>231</v>
      </c>
      <c r="BE177" s="192">
        <f>IF(N177="základní",J177,0)</f>
        <v>0</v>
      </c>
      <c r="BF177" s="192">
        <f>IF(N177="snížená",J177,0)</f>
        <v>0</v>
      </c>
      <c r="BG177" s="192">
        <f>IF(N177="zákl. přenesená",J177,0)</f>
        <v>0</v>
      </c>
      <c r="BH177" s="192">
        <f>IF(N177="sníž. přenesená",J177,0)</f>
        <v>0</v>
      </c>
      <c r="BI177" s="192">
        <f>IF(N177="nulová",J177,0)</f>
        <v>0</v>
      </c>
      <c r="BJ177" s="19" t="s">
        <v>76</v>
      </c>
      <c r="BK177" s="192">
        <f>ROUND(I177*H177,2)</f>
        <v>0</v>
      </c>
      <c r="BL177" s="19" t="s">
        <v>331</v>
      </c>
      <c r="BM177" s="191" t="s">
        <v>3886</v>
      </c>
    </row>
    <row r="178" spans="1:65" s="2" customFormat="1" ht="33" customHeight="1">
      <c r="A178" s="36"/>
      <c r="B178" s="37"/>
      <c r="C178" s="180" t="s">
        <v>7</v>
      </c>
      <c r="D178" s="180" t="s">
        <v>234</v>
      </c>
      <c r="E178" s="181" t="s">
        <v>3887</v>
      </c>
      <c r="F178" s="182" t="s">
        <v>3888</v>
      </c>
      <c r="G178" s="183" t="s">
        <v>1291</v>
      </c>
      <c r="H178" s="184">
        <v>248.35900000000001</v>
      </c>
      <c r="I178" s="185"/>
      <c r="J178" s="186">
        <f>ROUND(I178*H178,2)</f>
        <v>0</v>
      </c>
      <c r="K178" s="182" t="s">
        <v>244</v>
      </c>
      <c r="L178" s="41"/>
      <c r="M178" s="187" t="s">
        <v>19</v>
      </c>
      <c r="N178" s="188" t="s">
        <v>40</v>
      </c>
      <c r="O178" s="66"/>
      <c r="P178" s="189">
        <f>O178*H178</f>
        <v>0</v>
      </c>
      <c r="Q178" s="189">
        <v>0</v>
      </c>
      <c r="R178" s="189">
        <f>Q178*H178</f>
        <v>0</v>
      </c>
      <c r="S178" s="189">
        <v>1E-3</v>
      </c>
      <c r="T178" s="190">
        <f>S178*H178</f>
        <v>0.24835900000000002</v>
      </c>
      <c r="U178" s="36"/>
      <c r="V178" s="36"/>
      <c r="W178" s="36"/>
      <c r="X178" s="36"/>
      <c r="Y178" s="36"/>
      <c r="Z178" s="36"/>
      <c r="AA178" s="36"/>
      <c r="AB178" s="36"/>
      <c r="AC178" s="36"/>
      <c r="AD178" s="36"/>
      <c r="AE178" s="36"/>
      <c r="AR178" s="191" t="s">
        <v>331</v>
      </c>
      <c r="AT178" s="191" t="s">
        <v>234</v>
      </c>
      <c r="AU178" s="191" t="s">
        <v>78</v>
      </c>
      <c r="AY178" s="19" t="s">
        <v>231</v>
      </c>
      <c r="BE178" s="192">
        <f>IF(N178="základní",J178,0)</f>
        <v>0</v>
      </c>
      <c r="BF178" s="192">
        <f>IF(N178="snížená",J178,0)</f>
        <v>0</v>
      </c>
      <c r="BG178" s="192">
        <f>IF(N178="zákl. přenesená",J178,0)</f>
        <v>0</v>
      </c>
      <c r="BH178" s="192">
        <f>IF(N178="sníž. přenesená",J178,0)</f>
        <v>0</v>
      </c>
      <c r="BI178" s="192">
        <f>IF(N178="nulová",J178,0)</f>
        <v>0</v>
      </c>
      <c r="BJ178" s="19" t="s">
        <v>76</v>
      </c>
      <c r="BK178" s="192">
        <f>ROUND(I178*H178,2)</f>
        <v>0</v>
      </c>
      <c r="BL178" s="19" t="s">
        <v>331</v>
      </c>
      <c r="BM178" s="191" t="s">
        <v>3889</v>
      </c>
    </row>
    <row r="179" spans="1:65" s="2" customFormat="1" ht="78">
      <c r="A179" s="36"/>
      <c r="B179" s="37"/>
      <c r="C179" s="38"/>
      <c r="D179" s="193" t="s">
        <v>246</v>
      </c>
      <c r="E179" s="38"/>
      <c r="F179" s="194" t="s">
        <v>3890</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246</v>
      </c>
      <c r="AU179" s="19" t="s">
        <v>78</v>
      </c>
    </row>
    <row r="180" spans="1:65" s="13" customFormat="1" ht="11.25">
      <c r="B180" s="198"/>
      <c r="C180" s="199"/>
      <c r="D180" s="193" t="s">
        <v>248</v>
      </c>
      <c r="E180" s="200" t="s">
        <v>19</v>
      </c>
      <c r="F180" s="201" t="s">
        <v>3891</v>
      </c>
      <c r="G180" s="199"/>
      <c r="H180" s="200" t="s">
        <v>19</v>
      </c>
      <c r="I180" s="202"/>
      <c r="J180" s="199"/>
      <c r="K180" s="199"/>
      <c r="L180" s="203"/>
      <c r="M180" s="204"/>
      <c r="N180" s="205"/>
      <c r="O180" s="205"/>
      <c r="P180" s="205"/>
      <c r="Q180" s="205"/>
      <c r="R180" s="205"/>
      <c r="S180" s="205"/>
      <c r="T180" s="206"/>
      <c r="AT180" s="207" t="s">
        <v>248</v>
      </c>
      <c r="AU180" s="207" t="s">
        <v>78</v>
      </c>
      <c r="AV180" s="13" t="s">
        <v>76</v>
      </c>
      <c r="AW180" s="13" t="s">
        <v>31</v>
      </c>
      <c r="AX180" s="13" t="s">
        <v>69</v>
      </c>
      <c r="AY180" s="207" t="s">
        <v>231</v>
      </c>
    </row>
    <row r="181" spans="1:65" s="14" customFormat="1" ht="11.25">
      <c r="B181" s="208"/>
      <c r="C181" s="209"/>
      <c r="D181" s="193" t="s">
        <v>248</v>
      </c>
      <c r="E181" s="210" t="s">
        <v>19</v>
      </c>
      <c r="F181" s="211" t="s">
        <v>3892</v>
      </c>
      <c r="G181" s="209"/>
      <c r="H181" s="212">
        <v>248.35900000000001</v>
      </c>
      <c r="I181" s="213"/>
      <c r="J181" s="209"/>
      <c r="K181" s="209"/>
      <c r="L181" s="214"/>
      <c r="M181" s="230"/>
      <c r="N181" s="231"/>
      <c r="O181" s="231"/>
      <c r="P181" s="231"/>
      <c r="Q181" s="231"/>
      <c r="R181" s="231"/>
      <c r="S181" s="231"/>
      <c r="T181" s="232"/>
      <c r="AT181" s="218" t="s">
        <v>248</v>
      </c>
      <c r="AU181" s="218" t="s">
        <v>78</v>
      </c>
      <c r="AV181" s="14" t="s">
        <v>78</v>
      </c>
      <c r="AW181" s="14" t="s">
        <v>31</v>
      </c>
      <c r="AX181" s="14" t="s">
        <v>76</v>
      </c>
      <c r="AY181" s="218" t="s">
        <v>231</v>
      </c>
    </row>
    <row r="182" spans="1:65" s="2" customFormat="1" ht="6.95" customHeight="1">
      <c r="A182" s="36"/>
      <c r="B182" s="49"/>
      <c r="C182" s="50"/>
      <c r="D182" s="50"/>
      <c r="E182" s="50"/>
      <c r="F182" s="50"/>
      <c r="G182" s="50"/>
      <c r="H182" s="50"/>
      <c r="I182" s="50"/>
      <c r="J182" s="50"/>
      <c r="K182" s="50"/>
      <c r="L182" s="41"/>
      <c r="M182" s="36"/>
      <c r="O182" s="36"/>
      <c r="P182" s="36"/>
      <c r="Q182" s="36"/>
      <c r="R182" s="36"/>
      <c r="S182" s="36"/>
      <c r="T182" s="36"/>
      <c r="U182" s="36"/>
      <c r="V182" s="36"/>
      <c r="W182" s="36"/>
      <c r="X182" s="36"/>
      <c r="Y182" s="36"/>
      <c r="Z182" s="36"/>
      <c r="AA182" s="36"/>
      <c r="AB182" s="36"/>
      <c r="AC182" s="36"/>
      <c r="AD182" s="36"/>
      <c r="AE182" s="36"/>
    </row>
  </sheetData>
  <sheetProtection algorithmName="SHA-512" hashValue="DFlHt4aqXJQM9oAjTHDNQdS2nhD2MCh+x46xIYuhFRsv7Gx2p45f/7yrQsnfRPj0vhNIPYna84RYa9vXO48ZBw==" saltValue="4/9//++c4a2rt25EylsVUYWiYfL7ePhxbEXRTV2UB7Z8pOcsqOOmDX0EDOB+UQnLfVBjARlAStdm9NgZO8p6/w==" spinCount="100000" sheet="1" objects="1" scenarios="1" formatColumns="0" formatRows="0" autoFilter="0"/>
  <autoFilter ref="C91:K181"/>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5"/>
      <c r="M2" s="385"/>
      <c r="N2" s="385"/>
      <c r="O2" s="385"/>
      <c r="P2" s="385"/>
      <c r="Q2" s="385"/>
      <c r="R2" s="385"/>
      <c r="S2" s="385"/>
      <c r="T2" s="385"/>
      <c r="U2" s="385"/>
      <c r="V2" s="385"/>
      <c r="AT2" s="19" t="s">
        <v>156</v>
      </c>
      <c r="AZ2" s="269" t="s">
        <v>3893</v>
      </c>
      <c r="BA2" s="269" t="s">
        <v>19</v>
      </c>
      <c r="BB2" s="269" t="s">
        <v>19</v>
      </c>
      <c r="BC2" s="269" t="s">
        <v>3894</v>
      </c>
      <c r="BD2" s="269" t="s">
        <v>78</v>
      </c>
    </row>
    <row r="3" spans="1:56" s="1" customFormat="1" ht="6.95" customHeight="1">
      <c r="B3" s="110"/>
      <c r="C3" s="111"/>
      <c r="D3" s="111"/>
      <c r="E3" s="111"/>
      <c r="F3" s="111"/>
      <c r="G3" s="111"/>
      <c r="H3" s="111"/>
      <c r="I3" s="111"/>
      <c r="J3" s="111"/>
      <c r="K3" s="111"/>
      <c r="L3" s="22"/>
      <c r="AT3" s="19" t="s">
        <v>78</v>
      </c>
      <c r="AZ3" s="269" t="s">
        <v>3895</v>
      </c>
      <c r="BA3" s="269" t="s">
        <v>19</v>
      </c>
      <c r="BB3" s="269" t="s">
        <v>19</v>
      </c>
      <c r="BC3" s="269" t="s">
        <v>3896</v>
      </c>
      <c r="BD3" s="269" t="s">
        <v>78</v>
      </c>
    </row>
    <row r="4" spans="1:56" s="1" customFormat="1" ht="24.95" customHeight="1">
      <c r="B4" s="22"/>
      <c r="D4" s="112" t="s">
        <v>199</v>
      </c>
      <c r="L4" s="22"/>
      <c r="M4" s="113" t="s">
        <v>10</v>
      </c>
      <c r="AT4" s="19" t="s">
        <v>4</v>
      </c>
      <c r="AZ4" s="269" t="s">
        <v>3897</v>
      </c>
      <c r="BA4" s="269" t="s">
        <v>19</v>
      </c>
      <c r="BB4" s="269" t="s">
        <v>19</v>
      </c>
      <c r="BC4" s="269" t="s">
        <v>3898</v>
      </c>
      <c r="BD4" s="269" t="s">
        <v>78</v>
      </c>
    </row>
    <row r="5" spans="1:56" s="1" customFormat="1" ht="6.95" customHeight="1">
      <c r="B5" s="22"/>
      <c r="L5" s="22"/>
      <c r="AZ5" s="269" t="s">
        <v>3899</v>
      </c>
      <c r="BA5" s="269" t="s">
        <v>19</v>
      </c>
      <c r="BB5" s="269" t="s">
        <v>19</v>
      </c>
      <c r="BC5" s="269" t="s">
        <v>3900</v>
      </c>
      <c r="BD5" s="269" t="s">
        <v>78</v>
      </c>
    </row>
    <row r="6" spans="1:56" s="1" customFormat="1" ht="12" customHeight="1">
      <c r="B6" s="22"/>
      <c r="D6" s="114" t="s">
        <v>16</v>
      </c>
      <c r="L6" s="22"/>
      <c r="AZ6" s="269" t="s">
        <v>3901</v>
      </c>
      <c r="BA6" s="269" t="s">
        <v>19</v>
      </c>
      <c r="BB6" s="269" t="s">
        <v>19</v>
      </c>
      <c r="BC6" s="269" t="s">
        <v>2189</v>
      </c>
      <c r="BD6" s="269" t="s">
        <v>78</v>
      </c>
    </row>
    <row r="7" spans="1:56" s="1" customFormat="1" ht="16.5" customHeight="1">
      <c r="B7" s="22"/>
      <c r="E7" s="411" t="str">
        <f>'Rekapitulace stavby'!K6</f>
        <v>Park na Moravském náměstí v Brně</v>
      </c>
      <c r="F7" s="412"/>
      <c r="G7" s="412"/>
      <c r="H7" s="412"/>
      <c r="L7" s="22"/>
      <c r="AZ7" s="269" t="s">
        <v>3902</v>
      </c>
      <c r="BA7" s="269" t="s">
        <v>19</v>
      </c>
      <c r="BB7" s="269" t="s">
        <v>19</v>
      </c>
      <c r="BC7" s="269" t="s">
        <v>1842</v>
      </c>
      <c r="BD7" s="269" t="s">
        <v>78</v>
      </c>
    </row>
    <row r="8" spans="1:5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56" s="2" customFormat="1" ht="16.5" customHeight="1">
      <c r="A9" s="36"/>
      <c r="B9" s="41"/>
      <c r="C9" s="36"/>
      <c r="D9" s="36"/>
      <c r="E9" s="414" t="s">
        <v>3903</v>
      </c>
      <c r="F9" s="413"/>
      <c r="G9" s="413"/>
      <c r="H9" s="413"/>
      <c r="I9" s="36"/>
      <c r="J9" s="36"/>
      <c r="K9" s="36"/>
      <c r="L9" s="115"/>
      <c r="S9" s="36"/>
      <c r="T9" s="36"/>
      <c r="U9" s="36"/>
      <c r="V9" s="36"/>
      <c r="W9" s="36"/>
      <c r="X9" s="36"/>
      <c r="Y9" s="36"/>
      <c r="Z9" s="36"/>
      <c r="AA9" s="36"/>
      <c r="AB9" s="36"/>
      <c r="AC9" s="36"/>
      <c r="AD9" s="36"/>
      <c r="AE9" s="36"/>
    </row>
    <row r="10" spans="1:5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5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5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5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5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ROUND((SUM(BE89:BE280)),  2)</f>
        <v>0</v>
      </c>
      <c r="G33" s="36"/>
      <c r="H33" s="36"/>
      <c r="I33" s="126">
        <v>0.21</v>
      </c>
      <c r="J33" s="125">
        <f>ROUND(((SUM(BE89:BE280))*I33),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ROUND((SUM(BF89:BF280)),  2)</f>
        <v>0</v>
      </c>
      <c r="G34" s="36"/>
      <c r="H34" s="36"/>
      <c r="I34" s="126">
        <v>0.15</v>
      </c>
      <c r="J34" s="125">
        <f>ROUND(((SUM(BF89:BF280))*I34),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ROUND((SUM(BG89:BG280)),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ROUND((SUM(BH89:BH280)),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ROUND((SUM(BI89:BI280)),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11 - SO11 - Sanace sklepení bývalého Německého domu</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J90</f>
        <v>0</v>
      </c>
      <c r="K60" s="143"/>
      <c r="L60" s="147"/>
    </row>
    <row r="61" spans="1:47" s="10" customFormat="1" ht="19.899999999999999" customHeight="1">
      <c r="B61" s="148"/>
      <c r="C61" s="99"/>
      <c r="D61" s="149" t="s">
        <v>210</v>
      </c>
      <c r="E61" s="150"/>
      <c r="F61" s="150"/>
      <c r="G61" s="150"/>
      <c r="H61" s="150"/>
      <c r="I61" s="150"/>
      <c r="J61" s="151">
        <f>J91</f>
        <v>0</v>
      </c>
      <c r="K61" s="99"/>
      <c r="L61" s="152"/>
    </row>
    <row r="62" spans="1:47" s="10" customFormat="1" ht="19.899999999999999" customHeight="1">
      <c r="B62" s="148"/>
      <c r="C62" s="99"/>
      <c r="D62" s="149" t="s">
        <v>1231</v>
      </c>
      <c r="E62" s="150"/>
      <c r="F62" s="150"/>
      <c r="G62" s="150"/>
      <c r="H62" s="150"/>
      <c r="I62" s="150"/>
      <c r="J62" s="151">
        <f>J189</f>
        <v>0</v>
      </c>
      <c r="K62" s="99"/>
      <c r="L62" s="152"/>
    </row>
    <row r="63" spans="1:47" s="10" customFormat="1" ht="19.899999999999999" customHeight="1">
      <c r="B63" s="148"/>
      <c r="C63" s="99"/>
      <c r="D63" s="149" t="s">
        <v>1232</v>
      </c>
      <c r="E63" s="150"/>
      <c r="F63" s="150"/>
      <c r="G63" s="150"/>
      <c r="H63" s="150"/>
      <c r="I63" s="150"/>
      <c r="J63" s="151">
        <f>J203</f>
        <v>0</v>
      </c>
      <c r="K63" s="99"/>
      <c r="L63" s="152"/>
    </row>
    <row r="64" spans="1:47" s="10" customFormat="1" ht="19.899999999999999" customHeight="1">
      <c r="B64" s="148"/>
      <c r="C64" s="99"/>
      <c r="D64" s="149" t="s">
        <v>211</v>
      </c>
      <c r="E64" s="150"/>
      <c r="F64" s="150"/>
      <c r="G64" s="150"/>
      <c r="H64" s="150"/>
      <c r="I64" s="150"/>
      <c r="J64" s="151">
        <f>J225</f>
        <v>0</v>
      </c>
      <c r="K64" s="99"/>
      <c r="L64" s="152"/>
    </row>
    <row r="65" spans="1:31" s="10" customFormat="1" ht="19.899999999999999" customHeight="1">
      <c r="B65" s="148"/>
      <c r="C65" s="99"/>
      <c r="D65" s="149" t="s">
        <v>212</v>
      </c>
      <c r="E65" s="150"/>
      <c r="F65" s="150"/>
      <c r="G65" s="150"/>
      <c r="H65" s="150"/>
      <c r="I65" s="150"/>
      <c r="J65" s="151">
        <f>J228</f>
        <v>0</v>
      </c>
      <c r="K65" s="99"/>
      <c r="L65" s="152"/>
    </row>
    <row r="66" spans="1:31" s="10" customFormat="1" ht="19.899999999999999" customHeight="1">
      <c r="B66" s="148"/>
      <c r="C66" s="99"/>
      <c r="D66" s="149" t="s">
        <v>583</v>
      </c>
      <c r="E66" s="150"/>
      <c r="F66" s="150"/>
      <c r="G66" s="150"/>
      <c r="H66" s="150"/>
      <c r="I66" s="150"/>
      <c r="J66" s="151">
        <f>J231</f>
        <v>0</v>
      </c>
      <c r="K66" s="99"/>
      <c r="L66" s="152"/>
    </row>
    <row r="67" spans="1:31" s="9" customFormat="1" ht="24.95" customHeight="1">
      <c r="B67" s="142"/>
      <c r="C67" s="143"/>
      <c r="D67" s="144" t="s">
        <v>214</v>
      </c>
      <c r="E67" s="145"/>
      <c r="F67" s="145"/>
      <c r="G67" s="145"/>
      <c r="H67" s="145"/>
      <c r="I67" s="145"/>
      <c r="J67" s="146">
        <f>J233</f>
        <v>0</v>
      </c>
      <c r="K67" s="143"/>
      <c r="L67" s="147"/>
    </row>
    <row r="68" spans="1:31" s="10" customFormat="1" ht="19.899999999999999" customHeight="1">
      <c r="B68" s="148"/>
      <c r="C68" s="99"/>
      <c r="D68" s="149" t="s">
        <v>1068</v>
      </c>
      <c r="E68" s="150"/>
      <c r="F68" s="150"/>
      <c r="G68" s="150"/>
      <c r="H68" s="150"/>
      <c r="I68" s="150"/>
      <c r="J68" s="151">
        <f>J234</f>
        <v>0</v>
      </c>
      <c r="K68" s="99"/>
      <c r="L68" s="152"/>
    </row>
    <row r="69" spans="1:31" s="10" customFormat="1" ht="19.899999999999999" customHeight="1">
      <c r="B69" s="148"/>
      <c r="C69" s="99"/>
      <c r="D69" s="149" t="s">
        <v>1246</v>
      </c>
      <c r="E69" s="150"/>
      <c r="F69" s="150"/>
      <c r="G69" s="150"/>
      <c r="H69" s="150"/>
      <c r="I69" s="150"/>
      <c r="J69" s="151">
        <f>J272</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200</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E9</f>
        <v>11 - SO11 - Sanace sklepení bývalého Německého domu</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 xml:space="preserve"> </v>
      </c>
      <c r="G85" s="38"/>
      <c r="H85" s="38"/>
      <c r="I85" s="31" t="s">
        <v>30</v>
      </c>
      <c r="J85" s="34" t="str">
        <f>E21</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IF(E18="","",E18)</f>
        <v>Vyplň údaj</v>
      </c>
      <c r="G86" s="38"/>
      <c r="H86" s="38"/>
      <c r="I86" s="31" t="s">
        <v>32</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P90+P233</f>
        <v>0</v>
      </c>
      <c r="Q89" s="74"/>
      <c r="R89" s="161">
        <f>R90+R233</f>
        <v>1523.9845401199998</v>
      </c>
      <c r="S89" s="74"/>
      <c r="T89" s="162">
        <f>T90+T233</f>
        <v>0</v>
      </c>
      <c r="U89" s="36"/>
      <c r="V89" s="36"/>
      <c r="W89" s="36"/>
      <c r="X89" s="36"/>
      <c r="Y89" s="36"/>
      <c r="Z89" s="36"/>
      <c r="AA89" s="36"/>
      <c r="AB89" s="36"/>
      <c r="AC89" s="36"/>
      <c r="AD89" s="36"/>
      <c r="AE89" s="36"/>
      <c r="AT89" s="19" t="s">
        <v>68</v>
      </c>
      <c r="AU89" s="19" t="s">
        <v>207</v>
      </c>
      <c r="BK89" s="163">
        <f>BK90+BK233</f>
        <v>0</v>
      </c>
    </row>
    <row r="90" spans="1:65" s="12" customFormat="1" ht="25.9" customHeight="1">
      <c r="B90" s="164"/>
      <c r="C90" s="165"/>
      <c r="D90" s="166" t="s">
        <v>68</v>
      </c>
      <c r="E90" s="167" t="s">
        <v>229</v>
      </c>
      <c r="F90" s="167" t="s">
        <v>230</v>
      </c>
      <c r="G90" s="165"/>
      <c r="H90" s="165"/>
      <c r="I90" s="168"/>
      <c r="J90" s="169">
        <f>BK90</f>
        <v>0</v>
      </c>
      <c r="K90" s="165"/>
      <c r="L90" s="170"/>
      <c r="M90" s="171"/>
      <c r="N90" s="172"/>
      <c r="O90" s="172"/>
      <c r="P90" s="173">
        <f>P91+P189+P203+P225+P228+P231</f>
        <v>0</v>
      </c>
      <c r="Q90" s="172"/>
      <c r="R90" s="173">
        <f>R91+R189+R203+R225+R228+R231</f>
        <v>1521.5349162799998</v>
      </c>
      <c r="S90" s="172"/>
      <c r="T90" s="174">
        <f>T91+T189+T203+T225+T228+T231</f>
        <v>0</v>
      </c>
      <c r="AR90" s="175" t="s">
        <v>76</v>
      </c>
      <c r="AT90" s="176" t="s">
        <v>68</v>
      </c>
      <c r="AU90" s="176" t="s">
        <v>69</v>
      </c>
      <c r="AY90" s="175" t="s">
        <v>231</v>
      </c>
      <c r="BK90" s="177">
        <f>BK91+BK189+BK203+BK225+BK228+BK231</f>
        <v>0</v>
      </c>
    </row>
    <row r="91" spans="1:65" s="12" customFormat="1" ht="22.9" customHeight="1">
      <c r="B91" s="164"/>
      <c r="C91" s="165"/>
      <c r="D91" s="166" t="s">
        <v>68</v>
      </c>
      <c r="E91" s="178" t="s">
        <v>76</v>
      </c>
      <c r="F91" s="178" t="s">
        <v>240</v>
      </c>
      <c r="G91" s="165"/>
      <c r="H91" s="165"/>
      <c r="I91" s="168"/>
      <c r="J91" s="179">
        <f>BK91</f>
        <v>0</v>
      </c>
      <c r="K91" s="165"/>
      <c r="L91" s="170"/>
      <c r="M91" s="171"/>
      <c r="N91" s="172"/>
      <c r="O91" s="172"/>
      <c r="P91" s="173">
        <f>SUM(P92:P188)</f>
        <v>0</v>
      </c>
      <c r="Q91" s="172"/>
      <c r="R91" s="173">
        <f>SUM(R92:R188)</f>
        <v>1164.1209199999998</v>
      </c>
      <c r="S91" s="172"/>
      <c r="T91" s="174">
        <f>SUM(T92:T188)</f>
        <v>0</v>
      </c>
      <c r="AR91" s="175" t="s">
        <v>76</v>
      </c>
      <c r="AT91" s="176" t="s">
        <v>68</v>
      </c>
      <c r="AU91" s="176" t="s">
        <v>76</v>
      </c>
      <c r="AY91" s="175" t="s">
        <v>231</v>
      </c>
      <c r="BK91" s="177">
        <f>SUM(BK92:BK188)</f>
        <v>0</v>
      </c>
    </row>
    <row r="92" spans="1:65" s="2" customFormat="1" ht="16.5" customHeight="1">
      <c r="A92" s="36"/>
      <c r="B92" s="37"/>
      <c r="C92" s="180" t="s">
        <v>76</v>
      </c>
      <c r="D92" s="180" t="s">
        <v>234</v>
      </c>
      <c r="E92" s="181" t="s">
        <v>504</v>
      </c>
      <c r="F92" s="182" t="s">
        <v>505</v>
      </c>
      <c r="G92" s="183" t="s">
        <v>243</v>
      </c>
      <c r="H92" s="184">
        <v>584</v>
      </c>
      <c r="I92" s="185"/>
      <c r="J92" s="186">
        <f>ROUND(I92*H92,2)</f>
        <v>0</v>
      </c>
      <c r="K92" s="182" t="s">
        <v>19</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3904</v>
      </c>
    </row>
    <row r="93" spans="1:65" s="13" customFormat="1" ht="11.25">
      <c r="B93" s="198"/>
      <c r="C93" s="199"/>
      <c r="D93" s="193" t="s">
        <v>248</v>
      </c>
      <c r="E93" s="200" t="s">
        <v>19</v>
      </c>
      <c r="F93" s="201" t="s">
        <v>3905</v>
      </c>
      <c r="G93" s="199"/>
      <c r="H93" s="200" t="s">
        <v>19</v>
      </c>
      <c r="I93" s="202"/>
      <c r="J93" s="199"/>
      <c r="K93" s="199"/>
      <c r="L93" s="203"/>
      <c r="M93" s="204"/>
      <c r="N93" s="205"/>
      <c r="O93" s="205"/>
      <c r="P93" s="205"/>
      <c r="Q93" s="205"/>
      <c r="R93" s="205"/>
      <c r="S93" s="205"/>
      <c r="T93" s="206"/>
      <c r="AT93" s="207" t="s">
        <v>248</v>
      </c>
      <c r="AU93" s="207" t="s">
        <v>78</v>
      </c>
      <c r="AV93" s="13" t="s">
        <v>76</v>
      </c>
      <c r="AW93" s="13" t="s">
        <v>31</v>
      </c>
      <c r="AX93" s="13" t="s">
        <v>69</v>
      </c>
      <c r="AY93" s="207" t="s">
        <v>231</v>
      </c>
    </row>
    <row r="94" spans="1:65" s="14" customFormat="1" ht="11.25">
      <c r="B94" s="208"/>
      <c r="C94" s="209"/>
      <c r="D94" s="193" t="s">
        <v>248</v>
      </c>
      <c r="E94" s="210" t="s">
        <v>19</v>
      </c>
      <c r="F94" s="211" t="s">
        <v>3906</v>
      </c>
      <c r="G94" s="209"/>
      <c r="H94" s="212">
        <v>584</v>
      </c>
      <c r="I94" s="213"/>
      <c r="J94" s="209"/>
      <c r="K94" s="209"/>
      <c r="L94" s="214"/>
      <c r="M94" s="215"/>
      <c r="N94" s="216"/>
      <c r="O94" s="216"/>
      <c r="P94" s="216"/>
      <c r="Q94" s="216"/>
      <c r="R94" s="216"/>
      <c r="S94" s="216"/>
      <c r="T94" s="217"/>
      <c r="AT94" s="218" t="s">
        <v>248</v>
      </c>
      <c r="AU94" s="218" t="s">
        <v>78</v>
      </c>
      <c r="AV94" s="14" t="s">
        <v>78</v>
      </c>
      <c r="AW94" s="14" t="s">
        <v>31</v>
      </c>
      <c r="AX94" s="14" t="s">
        <v>69</v>
      </c>
      <c r="AY94" s="218" t="s">
        <v>231</v>
      </c>
    </row>
    <row r="95" spans="1:65" s="15" customFormat="1" ht="11.25">
      <c r="B95" s="219"/>
      <c r="C95" s="220"/>
      <c r="D95" s="193" t="s">
        <v>248</v>
      </c>
      <c r="E95" s="221" t="s">
        <v>19</v>
      </c>
      <c r="F95" s="222" t="s">
        <v>260</v>
      </c>
      <c r="G95" s="220"/>
      <c r="H95" s="223">
        <v>584</v>
      </c>
      <c r="I95" s="224"/>
      <c r="J95" s="220"/>
      <c r="K95" s="220"/>
      <c r="L95" s="225"/>
      <c r="M95" s="226"/>
      <c r="N95" s="227"/>
      <c r="O95" s="227"/>
      <c r="P95" s="227"/>
      <c r="Q95" s="227"/>
      <c r="R95" s="227"/>
      <c r="S95" s="227"/>
      <c r="T95" s="228"/>
      <c r="AT95" s="229" t="s">
        <v>248</v>
      </c>
      <c r="AU95" s="229" t="s">
        <v>78</v>
      </c>
      <c r="AV95" s="15" t="s">
        <v>238</v>
      </c>
      <c r="AW95" s="15" t="s">
        <v>31</v>
      </c>
      <c r="AX95" s="15" t="s">
        <v>76</v>
      </c>
      <c r="AY95" s="229" t="s">
        <v>231</v>
      </c>
    </row>
    <row r="96" spans="1:65" s="2" customFormat="1" ht="24.2" customHeight="1">
      <c r="A96" s="36"/>
      <c r="B96" s="37"/>
      <c r="C96" s="180" t="s">
        <v>269</v>
      </c>
      <c r="D96" s="180" t="s">
        <v>234</v>
      </c>
      <c r="E96" s="181" t="s">
        <v>510</v>
      </c>
      <c r="F96" s="182" t="s">
        <v>511</v>
      </c>
      <c r="G96" s="183" t="s">
        <v>243</v>
      </c>
      <c r="H96" s="184">
        <v>584</v>
      </c>
      <c r="I96" s="185"/>
      <c r="J96" s="186">
        <f>ROUND(I96*H96,2)</f>
        <v>0</v>
      </c>
      <c r="K96" s="182" t="s">
        <v>19</v>
      </c>
      <c r="L96" s="41"/>
      <c r="M96" s="187" t="s">
        <v>19</v>
      </c>
      <c r="N96" s="188" t="s">
        <v>40</v>
      </c>
      <c r="O96" s="66"/>
      <c r="P96" s="189">
        <f>O96*H96</f>
        <v>0</v>
      </c>
      <c r="Q96" s="189">
        <v>0</v>
      </c>
      <c r="R96" s="189">
        <f>Q96*H96</f>
        <v>0</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3907</v>
      </c>
    </row>
    <row r="97" spans="1:65" s="13" customFormat="1" ht="11.25">
      <c r="B97" s="198"/>
      <c r="C97" s="199"/>
      <c r="D97" s="193" t="s">
        <v>248</v>
      </c>
      <c r="E97" s="200" t="s">
        <v>19</v>
      </c>
      <c r="F97" s="201" t="s">
        <v>3908</v>
      </c>
      <c r="G97" s="199"/>
      <c r="H97" s="200" t="s">
        <v>19</v>
      </c>
      <c r="I97" s="202"/>
      <c r="J97" s="199"/>
      <c r="K97" s="199"/>
      <c r="L97" s="203"/>
      <c r="M97" s="204"/>
      <c r="N97" s="205"/>
      <c r="O97" s="205"/>
      <c r="P97" s="205"/>
      <c r="Q97" s="205"/>
      <c r="R97" s="205"/>
      <c r="S97" s="205"/>
      <c r="T97" s="206"/>
      <c r="AT97" s="207" t="s">
        <v>248</v>
      </c>
      <c r="AU97" s="207" t="s">
        <v>78</v>
      </c>
      <c r="AV97" s="13" t="s">
        <v>76</v>
      </c>
      <c r="AW97" s="13" t="s">
        <v>31</v>
      </c>
      <c r="AX97" s="13" t="s">
        <v>69</v>
      </c>
      <c r="AY97" s="207" t="s">
        <v>231</v>
      </c>
    </row>
    <row r="98" spans="1:65" s="14" customFormat="1" ht="11.25">
      <c r="B98" s="208"/>
      <c r="C98" s="209"/>
      <c r="D98" s="193" t="s">
        <v>248</v>
      </c>
      <c r="E98" s="210" t="s">
        <v>19</v>
      </c>
      <c r="F98" s="211" t="s">
        <v>3909</v>
      </c>
      <c r="G98" s="209"/>
      <c r="H98" s="212">
        <v>584</v>
      </c>
      <c r="I98" s="213"/>
      <c r="J98" s="209"/>
      <c r="K98" s="209"/>
      <c r="L98" s="214"/>
      <c r="M98" s="215"/>
      <c r="N98" s="216"/>
      <c r="O98" s="216"/>
      <c r="P98" s="216"/>
      <c r="Q98" s="216"/>
      <c r="R98" s="216"/>
      <c r="S98" s="216"/>
      <c r="T98" s="217"/>
      <c r="AT98" s="218" t="s">
        <v>248</v>
      </c>
      <c r="AU98" s="218" t="s">
        <v>78</v>
      </c>
      <c r="AV98" s="14" t="s">
        <v>78</v>
      </c>
      <c r="AW98" s="14" t="s">
        <v>31</v>
      </c>
      <c r="AX98" s="14" t="s">
        <v>69</v>
      </c>
      <c r="AY98" s="218" t="s">
        <v>231</v>
      </c>
    </row>
    <row r="99" spans="1:65" s="15" customFormat="1" ht="11.25">
      <c r="B99" s="219"/>
      <c r="C99" s="220"/>
      <c r="D99" s="193" t="s">
        <v>248</v>
      </c>
      <c r="E99" s="221" t="s">
        <v>3899</v>
      </c>
      <c r="F99" s="222" t="s">
        <v>260</v>
      </c>
      <c r="G99" s="220"/>
      <c r="H99" s="223">
        <v>584</v>
      </c>
      <c r="I99" s="224"/>
      <c r="J99" s="220"/>
      <c r="K99" s="220"/>
      <c r="L99" s="225"/>
      <c r="M99" s="226"/>
      <c r="N99" s="227"/>
      <c r="O99" s="227"/>
      <c r="P99" s="227"/>
      <c r="Q99" s="227"/>
      <c r="R99" s="227"/>
      <c r="S99" s="227"/>
      <c r="T99" s="228"/>
      <c r="AT99" s="229" t="s">
        <v>248</v>
      </c>
      <c r="AU99" s="229" t="s">
        <v>78</v>
      </c>
      <c r="AV99" s="15" t="s">
        <v>238</v>
      </c>
      <c r="AW99" s="15" t="s">
        <v>31</v>
      </c>
      <c r="AX99" s="15" t="s">
        <v>76</v>
      </c>
      <c r="AY99" s="229" t="s">
        <v>231</v>
      </c>
    </row>
    <row r="100" spans="1:65" s="2" customFormat="1" ht="33" customHeight="1">
      <c r="A100" s="36"/>
      <c r="B100" s="37"/>
      <c r="C100" s="180" t="s">
        <v>294</v>
      </c>
      <c r="D100" s="180" t="s">
        <v>234</v>
      </c>
      <c r="E100" s="181" t="s">
        <v>3910</v>
      </c>
      <c r="F100" s="182" t="s">
        <v>3911</v>
      </c>
      <c r="G100" s="183" t="s">
        <v>356</v>
      </c>
      <c r="H100" s="184">
        <v>1011</v>
      </c>
      <c r="I100" s="185"/>
      <c r="J100" s="186">
        <f>ROUND(I100*H100,2)</f>
        <v>0</v>
      </c>
      <c r="K100" s="182" t="s">
        <v>19</v>
      </c>
      <c r="L100" s="41"/>
      <c r="M100" s="187" t="s">
        <v>19</v>
      </c>
      <c r="N100" s="188" t="s">
        <v>40</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238</v>
      </c>
      <c r="AT100" s="191" t="s">
        <v>234</v>
      </c>
      <c r="AU100" s="191" t="s">
        <v>78</v>
      </c>
      <c r="AY100" s="19" t="s">
        <v>231</v>
      </c>
      <c r="BE100" s="192">
        <f>IF(N100="základní",J100,0)</f>
        <v>0</v>
      </c>
      <c r="BF100" s="192">
        <f>IF(N100="snížená",J100,0)</f>
        <v>0</v>
      </c>
      <c r="BG100" s="192">
        <f>IF(N100="zákl. přenesená",J100,0)</f>
        <v>0</v>
      </c>
      <c r="BH100" s="192">
        <f>IF(N100="sníž. přenesená",J100,0)</f>
        <v>0</v>
      </c>
      <c r="BI100" s="192">
        <f>IF(N100="nulová",J100,0)</f>
        <v>0</v>
      </c>
      <c r="BJ100" s="19" t="s">
        <v>76</v>
      </c>
      <c r="BK100" s="192">
        <f>ROUND(I100*H100,2)</f>
        <v>0</v>
      </c>
      <c r="BL100" s="19" t="s">
        <v>238</v>
      </c>
      <c r="BM100" s="191" t="s">
        <v>3912</v>
      </c>
    </row>
    <row r="101" spans="1:65" s="13" customFormat="1" ht="11.25">
      <c r="B101" s="198"/>
      <c r="C101" s="199"/>
      <c r="D101" s="193" t="s">
        <v>248</v>
      </c>
      <c r="E101" s="200" t="s">
        <v>19</v>
      </c>
      <c r="F101" s="201" t="s">
        <v>3913</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1:65" s="14" customFormat="1" ht="11.25">
      <c r="B102" s="208"/>
      <c r="C102" s="209"/>
      <c r="D102" s="193" t="s">
        <v>248</v>
      </c>
      <c r="E102" s="210" t="s">
        <v>19</v>
      </c>
      <c r="F102" s="211" t="s">
        <v>3914</v>
      </c>
      <c r="G102" s="209"/>
      <c r="H102" s="212">
        <v>1011</v>
      </c>
      <c r="I102" s="213"/>
      <c r="J102" s="209"/>
      <c r="K102" s="209"/>
      <c r="L102" s="214"/>
      <c r="M102" s="215"/>
      <c r="N102" s="216"/>
      <c r="O102" s="216"/>
      <c r="P102" s="216"/>
      <c r="Q102" s="216"/>
      <c r="R102" s="216"/>
      <c r="S102" s="216"/>
      <c r="T102" s="217"/>
      <c r="AT102" s="218" t="s">
        <v>248</v>
      </c>
      <c r="AU102" s="218" t="s">
        <v>78</v>
      </c>
      <c r="AV102" s="14" t="s">
        <v>78</v>
      </c>
      <c r="AW102" s="14" t="s">
        <v>31</v>
      </c>
      <c r="AX102" s="14" t="s">
        <v>69</v>
      </c>
      <c r="AY102" s="218" t="s">
        <v>231</v>
      </c>
    </row>
    <row r="103" spans="1:65" s="15" customFormat="1" ht="11.25">
      <c r="B103" s="219"/>
      <c r="C103" s="220"/>
      <c r="D103" s="193" t="s">
        <v>248</v>
      </c>
      <c r="E103" s="221" t="s">
        <v>3897</v>
      </c>
      <c r="F103" s="222" t="s">
        <v>260</v>
      </c>
      <c r="G103" s="220"/>
      <c r="H103" s="223">
        <v>1011</v>
      </c>
      <c r="I103" s="224"/>
      <c r="J103" s="220"/>
      <c r="K103" s="220"/>
      <c r="L103" s="225"/>
      <c r="M103" s="226"/>
      <c r="N103" s="227"/>
      <c r="O103" s="227"/>
      <c r="P103" s="227"/>
      <c r="Q103" s="227"/>
      <c r="R103" s="227"/>
      <c r="S103" s="227"/>
      <c r="T103" s="228"/>
      <c r="AT103" s="229" t="s">
        <v>248</v>
      </c>
      <c r="AU103" s="229" t="s">
        <v>78</v>
      </c>
      <c r="AV103" s="15" t="s">
        <v>238</v>
      </c>
      <c r="AW103" s="15" t="s">
        <v>31</v>
      </c>
      <c r="AX103" s="15" t="s">
        <v>76</v>
      </c>
      <c r="AY103" s="229" t="s">
        <v>231</v>
      </c>
    </row>
    <row r="104" spans="1:65" s="2" customFormat="1" ht="24.2" customHeight="1">
      <c r="A104" s="36"/>
      <c r="B104" s="37"/>
      <c r="C104" s="180" t="s">
        <v>145</v>
      </c>
      <c r="D104" s="180" t="s">
        <v>234</v>
      </c>
      <c r="E104" s="181" t="s">
        <v>3915</v>
      </c>
      <c r="F104" s="182" t="s">
        <v>3916</v>
      </c>
      <c r="G104" s="183" t="s">
        <v>356</v>
      </c>
      <c r="H104" s="184">
        <v>179</v>
      </c>
      <c r="I104" s="185"/>
      <c r="J104" s="186">
        <f>ROUND(I104*H104,2)</f>
        <v>0</v>
      </c>
      <c r="K104" s="182" t="s">
        <v>19</v>
      </c>
      <c r="L104" s="41"/>
      <c r="M104" s="187" t="s">
        <v>19</v>
      </c>
      <c r="N104" s="188" t="s">
        <v>40</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238</v>
      </c>
      <c r="AT104" s="191" t="s">
        <v>234</v>
      </c>
      <c r="AU104" s="191" t="s">
        <v>78</v>
      </c>
      <c r="AY104" s="19" t="s">
        <v>231</v>
      </c>
      <c r="BE104" s="192">
        <f>IF(N104="základní",J104,0)</f>
        <v>0</v>
      </c>
      <c r="BF104" s="192">
        <f>IF(N104="snížená",J104,0)</f>
        <v>0</v>
      </c>
      <c r="BG104" s="192">
        <f>IF(N104="zákl. přenesená",J104,0)</f>
        <v>0</v>
      </c>
      <c r="BH104" s="192">
        <f>IF(N104="sníž. přenesená",J104,0)</f>
        <v>0</v>
      </c>
      <c r="BI104" s="192">
        <f>IF(N104="nulová",J104,0)</f>
        <v>0</v>
      </c>
      <c r="BJ104" s="19" t="s">
        <v>76</v>
      </c>
      <c r="BK104" s="192">
        <f>ROUND(I104*H104,2)</f>
        <v>0</v>
      </c>
      <c r="BL104" s="19" t="s">
        <v>238</v>
      </c>
      <c r="BM104" s="191" t="s">
        <v>3917</v>
      </c>
    </row>
    <row r="105" spans="1:65" s="13" customFormat="1" ht="11.25">
      <c r="B105" s="198"/>
      <c r="C105" s="199"/>
      <c r="D105" s="193" t="s">
        <v>248</v>
      </c>
      <c r="E105" s="200" t="s">
        <v>19</v>
      </c>
      <c r="F105" s="201" t="s">
        <v>3918</v>
      </c>
      <c r="G105" s="199"/>
      <c r="H105" s="200" t="s">
        <v>19</v>
      </c>
      <c r="I105" s="202"/>
      <c r="J105" s="199"/>
      <c r="K105" s="199"/>
      <c r="L105" s="203"/>
      <c r="M105" s="204"/>
      <c r="N105" s="205"/>
      <c r="O105" s="205"/>
      <c r="P105" s="205"/>
      <c r="Q105" s="205"/>
      <c r="R105" s="205"/>
      <c r="S105" s="205"/>
      <c r="T105" s="206"/>
      <c r="AT105" s="207" t="s">
        <v>248</v>
      </c>
      <c r="AU105" s="207" t="s">
        <v>78</v>
      </c>
      <c r="AV105" s="13" t="s">
        <v>76</v>
      </c>
      <c r="AW105" s="13" t="s">
        <v>31</v>
      </c>
      <c r="AX105" s="13" t="s">
        <v>69</v>
      </c>
      <c r="AY105" s="207" t="s">
        <v>231</v>
      </c>
    </row>
    <row r="106" spans="1:65" s="14" customFormat="1" ht="11.25">
      <c r="B106" s="208"/>
      <c r="C106" s="209"/>
      <c r="D106" s="193" t="s">
        <v>248</v>
      </c>
      <c r="E106" s="210" t="s">
        <v>19</v>
      </c>
      <c r="F106" s="211" t="s">
        <v>3919</v>
      </c>
      <c r="G106" s="209"/>
      <c r="H106" s="212">
        <v>179</v>
      </c>
      <c r="I106" s="213"/>
      <c r="J106" s="209"/>
      <c r="K106" s="209"/>
      <c r="L106" s="214"/>
      <c r="M106" s="215"/>
      <c r="N106" s="216"/>
      <c r="O106" s="216"/>
      <c r="P106" s="216"/>
      <c r="Q106" s="216"/>
      <c r="R106" s="216"/>
      <c r="S106" s="216"/>
      <c r="T106" s="217"/>
      <c r="AT106" s="218" t="s">
        <v>248</v>
      </c>
      <c r="AU106" s="218" t="s">
        <v>78</v>
      </c>
      <c r="AV106" s="14" t="s">
        <v>78</v>
      </c>
      <c r="AW106" s="14" t="s">
        <v>31</v>
      </c>
      <c r="AX106" s="14" t="s">
        <v>69</v>
      </c>
      <c r="AY106" s="218" t="s">
        <v>231</v>
      </c>
    </row>
    <row r="107" spans="1:65" s="15" customFormat="1" ht="11.25">
      <c r="B107" s="219"/>
      <c r="C107" s="220"/>
      <c r="D107" s="193" t="s">
        <v>248</v>
      </c>
      <c r="E107" s="221" t="s">
        <v>3901</v>
      </c>
      <c r="F107" s="222" t="s">
        <v>260</v>
      </c>
      <c r="G107" s="220"/>
      <c r="H107" s="223">
        <v>179</v>
      </c>
      <c r="I107" s="224"/>
      <c r="J107" s="220"/>
      <c r="K107" s="220"/>
      <c r="L107" s="225"/>
      <c r="M107" s="226"/>
      <c r="N107" s="227"/>
      <c r="O107" s="227"/>
      <c r="P107" s="227"/>
      <c r="Q107" s="227"/>
      <c r="R107" s="227"/>
      <c r="S107" s="227"/>
      <c r="T107" s="228"/>
      <c r="AT107" s="229" t="s">
        <v>248</v>
      </c>
      <c r="AU107" s="229" t="s">
        <v>78</v>
      </c>
      <c r="AV107" s="15" t="s">
        <v>238</v>
      </c>
      <c r="AW107" s="15" t="s">
        <v>31</v>
      </c>
      <c r="AX107" s="15" t="s">
        <v>76</v>
      </c>
      <c r="AY107" s="229" t="s">
        <v>231</v>
      </c>
    </row>
    <row r="108" spans="1:65" s="2" customFormat="1" ht="49.15" customHeight="1">
      <c r="A108" s="36"/>
      <c r="B108" s="37"/>
      <c r="C108" s="180" t="s">
        <v>353</v>
      </c>
      <c r="D108" s="180" t="s">
        <v>234</v>
      </c>
      <c r="E108" s="181" t="s">
        <v>3920</v>
      </c>
      <c r="F108" s="182" t="s">
        <v>3921</v>
      </c>
      <c r="G108" s="183" t="s">
        <v>342</v>
      </c>
      <c r="H108" s="184">
        <v>112</v>
      </c>
      <c r="I108" s="185"/>
      <c r="J108" s="186">
        <f>ROUND(I108*H108,2)</f>
        <v>0</v>
      </c>
      <c r="K108" s="182" t="s">
        <v>19</v>
      </c>
      <c r="L108" s="41"/>
      <c r="M108" s="187" t="s">
        <v>19</v>
      </c>
      <c r="N108" s="188" t="s">
        <v>40</v>
      </c>
      <c r="O108" s="66"/>
      <c r="P108" s="189">
        <f>O108*H108</f>
        <v>0</v>
      </c>
      <c r="Q108" s="189">
        <v>1.33E-3</v>
      </c>
      <c r="R108" s="189">
        <f>Q108*H108</f>
        <v>0.14896000000000001</v>
      </c>
      <c r="S108" s="189">
        <v>0</v>
      </c>
      <c r="T108" s="190">
        <f>S108*H108</f>
        <v>0</v>
      </c>
      <c r="U108" s="36"/>
      <c r="V108" s="36"/>
      <c r="W108" s="36"/>
      <c r="X108" s="36"/>
      <c r="Y108" s="36"/>
      <c r="Z108" s="36"/>
      <c r="AA108" s="36"/>
      <c r="AB108" s="36"/>
      <c r="AC108" s="36"/>
      <c r="AD108" s="36"/>
      <c r="AE108" s="36"/>
      <c r="AR108" s="191" t="s">
        <v>238</v>
      </c>
      <c r="AT108" s="191" t="s">
        <v>234</v>
      </c>
      <c r="AU108" s="191" t="s">
        <v>78</v>
      </c>
      <c r="AY108" s="19" t="s">
        <v>231</v>
      </c>
      <c r="BE108" s="192">
        <f>IF(N108="základní",J108,0)</f>
        <v>0</v>
      </c>
      <c r="BF108" s="192">
        <f>IF(N108="snížená",J108,0)</f>
        <v>0</v>
      </c>
      <c r="BG108" s="192">
        <f>IF(N108="zákl. přenesená",J108,0)</f>
        <v>0</v>
      </c>
      <c r="BH108" s="192">
        <f>IF(N108="sníž. přenesená",J108,0)</f>
        <v>0</v>
      </c>
      <c r="BI108" s="192">
        <f>IF(N108="nulová",J108,0)</f>
        <v>0</v>
      </c>
      <c r="BJ108" s="19" t="s">
        <v>76</v>
      </c>
      <c r="BK108" s="192">
        <f>ROUND(I108*H108,2)</f>
        <v>0</v>
      </c>
      <c r="BL108" s="19" t="s">
        <v>238</v>
      </c>
      <c r="BM108" s="191" t="s">
        <v>3922</v>
      </c>
    </row>
    <row r="109" spans="1:65" s="13" customFormat="1" ht="11.25">
      <c r="B109" s="198"/>
      <c r="C109" s="199"/>
      <c r="D109" s="193" t="s">
        <v>248</v>
      </c>
      <c r="E109" s="200" t="s">
        <v>19</v>
      </c>
      <c r="F109" s="201" t="s">
        <v>3923</v>
      </c>
      <c r="G109" s="199"/>
      <c r="H109" s="200" t="s">
        <v>19</v>
      </c>
      <c r="I109" s="202"/>
      <c r="J109" s="199"/>
      <c r="K109" s="199"/>
      <c r="L109" s="203"/>
      <c r="M109" s="204"/>
      <c r="N109" s="205"/>
      <c r="O109" s="205"/>
      <c r="P109" s="205"/>
      <c r="Q109" s="205"/>
      <c r="R109" s="205"/>
      <c r="S109" s="205"/>
      <c r="T109" s="206"/>
      <c r="AT109" s="207" t="s">
        <v>248</v>
      </c>
      <c r="AU109" s="207" t="s">
        <v>78</v>
      </c>
      <c r="AV109" s="13" t="s">
        <v>76</v>
      </c>
      <c r="AW109" s="13" t="s">
        <v>31</v>
      </c>
      <c r="AX109" s="13" t="s">
        <v>69</v>
      </c>
      <c r="AY109" s="207" t="s">
        <v>231</v>
      </c>
    </row>
    <row r="110" spans="1:65" s="14" customFormat="1" ht="11.25">
      <c r="B110" s="208"/>
      <c r="C110" s="209"/>
      <c r="D110" s="193" t="s">
        <v>248</v>
      </c>
      <c r="E110" s="210" t="s">
        <v>19</v>
      </c>
      <c r="F110" s="211" t="s">
        <v>3924</v>
      </c>
      <c r="G110" s="209"/>
      <c r="H110" s="212">
        <v>112</v>
      </c>
      <c r="I110" s="213"/>
      <c r="J110" s="209"/>
      <c r="K110" s="209"/>
      <c r="L110" s="214"/>
      <c r="M110" s="215"/>
      <c r="N110" s="216"/>
      <c r="O110" s="216"/>
      <c r="P110" s="216"/>
      <c r="Q110" s="216"/>
      <c r="R110" s="216"/>
      <c r="S110" s="216"/>
      <c r="T110" s="217"/>
      <c r="AT110" s="218" t="s">
        <v>248</v>
      </c>
      <c r="AU110" s="218" t="s">
        <v>78</v>
      </c>
      <c r="AV110" s="14" t="s">
        <v>78</v>
      </c>
      <c r="AW110" s="14" t="s">
        <v>31</v>
      </c>
      <c r="AX110" s="14" t="s">
        <v>69</v>
      </c>
      <c r="AY110" s="218" t="s">
        <v>231</v>
      </c>
    </row>
    <row r="111" spans="1:65" s="15" customFormat="1" ht="11.25">
      <c r="B111" s="219"/>
      <c r="C111" s="220"/>
      <c r="D111" s="193" t="s">
        <v>248</v>
      </c>
      <c r="E111" s="221" t="s">
        <v>19</v>
      </c>
      <c r="F111" s="222" t="s">
        <v>260</v>
      </c>
      <c r="G111" s="220"/>
      <c r="H111" s="223">
        <v>112</v>
      </c>
      <c r="I111" s="224"/>
      <c r="J111" s="220"/>
      <c r="K111" s="220"/>
      <c r="L111" s="225"/>
      <c r="M111" s="226"/>
      <c r="N111" s="227"/>
      <c r="O111" s="227"/>
      <c r="P111" s="227"/>
      <c r="Q111" s="227"/>
      <c r="R111" s="227"/>
      <c r="S111" s="227"/>
      <c r="T111" s="228"/>
      <c r="AT111" s="229" t="s">
        <v>248</v>
      </c>
      <c r="AU111" s="229" t="s">
        <v>78</v>
      </c>
      <c r="AV111" s="15" t="s">
        <v>238</v>
      </c>
      <c r="AW111" s="15" t="s">
        <v>31</v>
      </c>
      <c r="AX111" s="15" t="s">
        <v>76</v>
      </c>
      <c r="AY111" s="229" t="s">
        <v>231</v>
      </c>
    </row>
    <row r="112" spans="1:65" s="2" customFormat="1" ht="16.5" customHeight="1">
      <c r="A112" s="36"/>
      <c r="B112" s="37"/>
      <c r="C112" s="247" t="s">
        <v>7</v>
      </c>
      <c r="D112" s="247" t="s">
        <v>638</v>
      </c>
      <c r="E112" s="248" t="s">
        <v>3925</v>
      </c>
      <c r="F112" s="249" t="s">
        <v>3926</v>
      </c>
      <c r="G112" s="250" t="s">
        <v>404</v>
      </c>
      <c r="H112" s="251">
        <v>3.2890000000000001</v>
      </c>
      <c r="I112" s="252"/>
      <c r="J112" s="253">
        <f>ROUND(I112*H112,2)</f>
        <v>0</v>
      </c>
      <c r="K112" s="249" t="s">
        <v>19</v>
      </c>
      <c r="L112" s="254"/>
      <c r="M112" s="255" t="s">
        <v>19</v>
      </c>
      <c r="N112" s="256" t="s">
        <v>40</v>
      </c>
      <c r="O112" s="66"/>
      <c r="P112" s="189">
        <f>O112*H112</f>
        <v>0</v>
      </c>
      <c r="Q112" s="189">
        <v>1</v>
      </c>
      <c r="R112" s="189">
        <f>Q112*H112</f>
        <v>3.2890000000000001</v>
      </c>
      <c r="S112" s="189">
        <v>0</v>
      </c>
      <c r="T112" s="190">
        <f>S112*H112</f>
        <v>0</v>
      </c>
      <c r="U112" s="36"/>
      <c r="V112" s="36"/>
      <c r="W112" s="36"/>
      <c r="X112" s="36"/>
      <c r="Y112" s="36"/>
      <c r="Z112" s="36"/>
      <c r="AA112" s="36"/>
      <c r="AB112" s="36"/>
      <c r="AC112" s="36"/>
      <c r="AD112" s="36"/>
      <c r="AE112" s="36"/>
      <c r="AR112" s="191" t="s">
        <v>287</v>
      </c>
      <c r="AT112" s="191" t="s">
        <v>638</v>
      </c>
      <c r="AU112" s="191" t="s">
        <v>78</v>
      </c>
      <c r="AY112" s="19" t="s">
        <v>231</v>
      </c>
      <c r="BE112" s="192">
        <f>IF(N112="základní",J112,0)</f>
        <v>0</v>
      </c>
      <c r="BF112" s="192">
        <f>IF(N112="snížená",J112,0)</f>
        <v>0</v>
      </c>
      <c r="BG112" s="192">
        <f>IF(N112="zákl. přenesená",J112,0)</f>
        <v>0</v>
      </c>
      <c r="BH112" s="192">
        <f>IF(N112="sníž. přenesená",J112,0)</f>
        <v>0</v>
      </c>
      <c r="BI112" s="192">
        <f>IF(N112="nulová",J112,0)</f>
        <v>0</v>
      </c>
      <c r="BJ112" s="19" t="s">
        <v>76</v>
      </c>
      <c r="BK112" s="192">
        <f>ROUND(I112*H112,2)</f>
        <v>0</v>
      </c>
      <c r="BL112" s="19" t="s">
        <v>238</v>
      </c>
      <c r="BM112" s="191" t="s">
        <v>3927</v>
      </c>
    </row>
    <row r="113" spans="1:65" s="13" customFormat="1" ht="11.25">
      <c r="B113" s="198"/>
      <c r="C113" s="199"/>
      <c r="D113" s="193" t="s">
        <v>248</v>
      </c>
      <c r="E113" s="200" t="s">
        <v>19</v>
      </c>
      <c r="F113" s="201" t="s">
        <v>3928</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4" customFormat="1" ht="11.25">
      <c r="B114" s="208"/>
      <c r="C114" s="209"/>
      <c r="D114" s="193" t="s">
        <v>248</v>
      </c>
      <c r="E114" s="210" t="s">
        <v>19</v>
      </c>
      <c r="F114" s="211" t="s">
        <v>3929</v>
      </c>
      <c r="G114" s="209"/>
      <c r="H114" s="212">
        <v>2.99</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5" customFormat="1" ht="11.25">
      <c r="B115" s="219"/>
      <c r="C115" s="220"/>
      <c r="D115" s="193" t="s">
        <v>248</v>
      </c>
      <c r="E115" s="221" t="s">
        <v>19</v>
      </c>
      <c r="F115" s="222" t="s">
        <v>260</v>
      </c>
      <c r="G115" s="220"/>
      <c r="H115" s="223">
        <v>2.99</v>
      </c>
      <c r="I115" s="224"/>
      <c r="J115" s="220"/>
      <c r="K115" s="220"/>
      <c r="L115" s="225"/>
      <c r="M115" s="226"/>
      <c r="N115" s="227"/>
      <c r="O115" s="227"/>
      <c r="P115" s="227"/>
      <c r="Q115" s="227"/>
      <c r="R115" s="227"/>
      <c r="S115" s="227"/>
      <c r="T115" s="228"/>
      <c r="AT115" s="229" t="s">
        <v>248</v>
      </c>
      <c r="AU115" s="229" t="s">
        <v>78</v>
      </c>
      <c r="AV115" s="15" t="s">
        <v>238</v>
      </c>
      <c r="AW115" s="15" t="s">
        <v>31</v>
      </c>
      <c r="AX115" s="15" t="s">
        <v>69</v>
      </c>
      <c r="AY115" s="229" t="s">
        <v>231</v>
      </c>
    </row>
    <row r="116" spans="1:65" s="14" customFormat="1" ht="11.25">
      <c r="B116" s="208"/>
      <c r="C116" s="209"/>
      <c r="D116" s="193" t="s">
        <v>248</v>
      </c>
      <c r="E116" s="210" t="s">
        <v>19</v>
      </c>
      <c r="F116" s="211" t="s">
        <v>3930</v>
      </c>
      <c r="G116" s="209"/>
      <c r="H116" s="212">
        <v>3.2890000000000001</v>
      </c>
      <c r="I116" s="213"/>
      <c r="J116" s="209"/>
      <c r="K116" s="209"/>
      <c r="L116" s="214"/>
      <c r="M116" s="215"/>
      <c r="N116" s="216"/>
      <c r="O116" s="216"/>
      <c r="P116" s="216"/>
      <c r="Q116" s="216"/>
      <c r="R116" s="216"/>
      <c r="S116" s="216"/>
      <c r="T116" s="217"/>
      <c r="AT116" s="218" t="s">
        <v>248</v>
      </c>
      <c r="AU116" s="218" t="s">
        <v>78</v>
      </c>
      <c r="AV116" s="14" t="s">
        <v>78</v>
      </c>
      <c r="AW116" s="14" t="s">
        <v>31</v>
      </c>
      <c r="AX116" s="14" t="s">
        <v>76</v>
      </c>
      <c r="AY116" s="218" t="s">
        <v>231</v>
      </c>
    </row>
    <row r="117" spans="1:65" s="2" customFormat="1" ht="16.5" customHeight="1">
      <c r="A117" s="36"/>
      <c r="B117" s="37"/>
      <c r="C117" s="247" t="s">
        <v>373</v>
      </c>
      <c r="D117" s="247" t="s">
        <v>638</v>
      </c>
      <c r="E117" s="248" t="s">
        <v>3931</v>
      </c>
      <c r="F117" s="249" t="s">
        <v>3932</v>
      </c>
      <c r="G117" s="250" t="s">
        <v>356</v>
      </c>
      <c r="H117" s="251">
        <v>3.4</v>
      </c>
      <c r="I117" s="252"/>
      <c r="J117" s="253">
        <f>ROUND(I117*H117,2)</f>
        <v>0</v>
      </c>
      <c r="K117" s="249" t="s">
        <v>19</v>
      </c>
      <c r="L117" s="254"/>
      <c r="M117" s="255" t="s">
        <v>19</v>
      </c>
      <c r="N117" s="256" t="s">
        <v>40</v>
      </c>
      <c r="O117" s="66"/>
      <c r="P117" s="189">
        <f>O117*H117</f>
        <v>0</v>
      </c>
      <c r="Q117" s="189">
        <v>2.234</v>
      </c>
      <c r="R117" s="189">
        <f>Q117*H117</f>
        <v>7.5956000000000001</v>
      </c>
      <c r="S117" s="189">
        <v>0</v>
      </c>
      <c r="T117" s="190">
        <f>S117*H117</f>
        <v>0</v>
      </c>
      <c r="U117" s="36"/>
      <c r="V117" s="36"/>
      <c r="W117" s="36"/>
      <c r="X117" s="36"/>
      <c r="Y117" s="36"/>
      <c r="Z117" s="36"/>
      <c r="AA117" s="36"/>
      <c r="AB117" s="36"/>
      <c r="AC117" s="36"/>
      <c r="AD117" s="36"/>
      <c r="AE117" s="36"/>
      <c r="AR117" s="191" t="s">
        <v>287</v>
      </c>
      <c r="AT117" s="191" t="s">
        <v>638</v>
      </c>
      <c r="AU117" s="191" t="s">
        <v>78</v>
      </c>
      <c r="AY117" s="19" t="s">
        <v>231</v>
      </c>
      <c r="BE117" s="192">
        <f>IF(N117="základní",J117,0)</f>
        <v>0</v>
      </c>
      <c r="BF117" s="192">
        <f>IF(N117="snížená",J117,0)</f>
        <v>0</v>
      </c>
      <c r="BG117" s="192">
        <f>IF(N117="zákl. přenesená",J117,0)</f>
        <v>0</v>
      </c>
      <c r="BH117" s="192">
        <f>IF(N117="sníž. přenesená",J117,0)</f>
        <v>0</v>
      </c>
      <c r="BI117" s="192">
        <f>IF(N117="nulová",J117,0)</f>
        <v>0</v>
      </c>
      <c r="BJ117" s="19" t="s">
        <v>76</v>
      </c>
      <c r="BK117" s="192">
        <f>ROUND(I117*H117,2)</f>
        <v>0</v>
      </c>
      <c r="BL117" s="19" t="s">
        <v>238</v>
      </c>
      <c r="BM117" s="191" t="s">
        <v>3933</v>
      </c>
    </row>
    <row r="118" spans="1:65" s="13" customFormat="1" ht="11.25">
      <c r="B118" s="198"/>
      <c r="C118" s="199"/>
      <c r="D118" s="193" t="s">
        <v>248</v>
      </c>
      <c r="E118" s="200" t="s">
        <v>19</v>
      </c>
      <c r="F118" s="201" t="s">
        <v>3934</v>
      </c>
      <c r="G118" s="199"/>
      <c r="H118" s="200" t="s">
        <v>19</v>
      </c>
      <c r="I118" s="202"/>
      <c r="J118" s="199"/>
      <c r="K118" s="199"/>
      <c r="L118" s="203"/>
      <c r="M118" s="204"/>
      <c r="N118" s="205"/>
      <c r="O118" s="205"/>
      <c r="P118" s="205"/>
      <c r="Q118" s="205"/>
      <c r="R118" s="205"/>
      <c r="S118" s="205"/>
      <c r="T118" s="206"/>
      <c r="AT118" s="207" t="s">
        <v>248</v>
      </c>
      <c r="AU118" s="207" t="s">
        <v>78</v>
      </c>
      <c r="AV118" s="13" t="s">
        <v>76</v>
      </c>
      <c r="AW118" s="13" t="s">
        <v>31</v>
      </c>
      <c r="AX118" s="13" t="s">
        <v>69</v>
      </c>
      <c r="AY118" s="207" t="s">
        <v>231</v>
      </c>
    </row>
    <row r="119" spans="1:65" s="14" customFormat="1" ht="11.25">
      <c r="B119" s="208"/>
      <c r="C119" s="209"/>
      <c r="D119" s="193" t="s">
        <v>248</v>
      </c>
      <c r="E119" s="210" t="s">
        <v>19</v>
      </c>
      <c r="F119" s="211" t="s">
        <v>3935</v>
      </c>
      <c r="G119" s="209"/>
      <c r="H119" s="212">
        <v>3.0910000000000002</v>
      </c>
      <c r="I119" s="213"/>
      <c r="J119" s="209"/>
      <c r="K119" s="209"/>
      <c r="L119" s="214"/>
      <c r="M119" s="215"/>
      <c r="N119" s="216"/>
      <c r="O119" s="216"/>
      <c r="P119" s="216"/>
      <c r="Q119" s="216"/>
      <c r="R119" s="216"/>
      <c r="S119" s="216"/>
      <c r="T119" s="217"/>
      <c r="AT119" s="218" t="s">
        <v>248</v>
      </c>
      <c r="AU119" s="218" t="s">
        <v>78</v>
      </c>
      <c r="AV119" s="14" t="s">
        <v>78</v>
      </c>
      <c r="AW119" s="14" t="s">
        <v>31</v>
      </c>
      <c r="AX119" s="14" t="s">
        <v>69</v>
      </c>
      <c r="AY119" s="218" t="s">
        <v>231</v>
      </c>
    </row>
    <row r="120" spans="1:65" s="15" customFormat="1" ht="11.25">
      <c r="B120" s="219"/>
      <c r="C120" s="220"/>
      <c r="D120" s="193" t="s">
        <v>248</v>
      </c>
      <c r="E120" s="221" t="s">
        <v>19</v>
      </c>
      <c r="F120" s="222" t="s">
        <v>260</v>
      </c>
      <c r="G120" s="220"/>
      <c r="H120" s="223">
        <v>3.0910000000000002</v>
      </c>
      <c r="I120" s="224"/>
      <c r="J120" s="220"/>
      <c r="K120" s="220"/>
      <c r="L120" s="225"/>
      <c r="M120" s="226"/>
      <c r="N120" s="227"/>
      <c r="O120" s="227"/>
      <c r="P120" s="227"/>
      <c r="Q120" s="227"/>
      <c r="R120" s="227"/>
      <c r="S120" s="227"/>
      <c r="T120" s="228"/>
      <c r="AT120" s="229" t="s">
        <v>248</v>
      </c>
      <c r="AU120" s="229" t="s">
        <v>78</v>
      </c>
      <c r="AV120" s="15" t="s">
        <v>238</v>
      </c>
      <c r="AW120" s="15" t="s">
        <v>31</v>
      </c>
      <c r="AX120" s="15" t="s">
        <v>69</v>
      </c>
      <c r="AY120" s="229" t="s">
        <v>231</v>
      </c>
    </row>
    <row r="121" spans="1:65" s="14" customFormat="1" ht="11.25">
      <c r="B121" s="208"/>
      <c r="C121" s="209"/>
      <c r="D121" s="193" t="s">
        <v>248</v>
      </c>
      <c r="E121" s="210" t="s">
        <v>19</v>
      </c>
      <c r="F121" s="211" t="s">
        <v>3936</v>
      </c>
      <c r="G121" s="209"/>
      <c r="H121" s="212">
        <v>3.4</v>
      </c>
      <c r="I121" s="213"/>
      <c r="J121" s="209"/>
      <c r="K121" s="209"/>
      <c r="L121" s="214"/>
      <c r="M121" s="215"/>
      <c r="N121" s="216"/>
      <c r="O121" s="216"/>
      <c r="P121" s="216"/>
      <c r="Q121" s="216"/>
      <c r="R121" s="216"/>
      <c r="S121" s="216"/>
      <c r="T121" s="217"/>
      <c r="AT121" s="218" t="s">
        <v>248</v>
      </c>
      <c r="AU121" s="218" t="s">
        <v>78</v>
      </c>
      <c r="AV121" s="14" t="s">
        <v>78</v>
      </c>
      <c r="AW121" s="14" t="s">
        <v>31</v>
      </c>
      <c r="AX121" s="14" t="s">
        <v>76</v>
      </c>
      <c r="AY121" s="218" t="s">
        <v>231</v>
      </c>
    </row>
    <row r="122" spans="1:65" s="2" customFormat="1" ht="21.75" customHeight="1">
      <c r="A122" s="36"/>
      <c r="B122" s="37"/>
      <c r="C122" s="180" t="s">
        <v>384</v>
      </c>
      <c r="D122" s="180" t="s">
        <v>234</v>
      </c>
      <c r="E122" s="181" t="s">
        <v>3937</v>
      </c>
      <c r="F122" s="182" t="s">
        <v>3938</v>
      </c>
      <c r="G122" s="183" t="s">
        <v>342</v>
      </c>
      <c r="H122" s="184">
        <v>112</v>
      </c>
      <c r="I122" s="185"/>
      <c r="J122" s="186">
        <f>ROUND(I122*H122,2)</f>
        <v>0</v>
      </c>
      <c r="K122" s="182" t="s">
        <v>19</v>
      </c>
      <c r="L122" s="41"/>
      <c r="M122" s="187" t="s">
        <v>19</v>
      </c>
      <c r="N122" s="188" t="s">
        <v>40</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238</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3939</v>
      </c>
    </row>
    <row r="123" spans="1:65" s="2" customFormat="1" ht="33" customHeight="1">
      <c r="A123" s="36"/>
      <c r="B123" s="37"/>
      <c r="C123" s="180" t="s">
        <v>380</v>
      </c>
      <c r="D123" s="180" t="s">
        <v>234</v>
      </c>
      <c r="E123" s="181" t="s">
        <v>3940</v>
      </c>
      <c r="F123" s="182" t="s">
        <v>3941</v>
      </c>
      <c r="G123" s="183" t="s">
        <v>243</v>
      </c>
      <c r="H123" s="184">
        <v>40</v>
      </c>
      <c r="I123" s="185"/>
      <c r="J123" s="186">
        <f>ROUND(I123*H123,2)</f>
        <v>0</v>
      </c>
      <c r="K123" s="182" t="s">
        <v>19</v>
      </c>
      <c r="L123" s="41"/>
      <c r="M123" s="187" t="s">
        <v>19</v>
      </c>
      <c r="N123" s="188" t="s">
        <v>40</v>
      </c>
      <c r="O123" s="66"/>
      <c r="P123" s="189">
        <f>O123*H123</f>
        <v>0</v>
      </c>
      <c r="Q123" s="189">
        <v>2.64E-2</v>
      </c>
      <c r="R123" s="189">
        <f>Q123*H123</f>
        <v>1.056</v>
      </c>
      <c r="S123" s="189">
        <v>0</v>
      </c>
      <c r="T123" s="190">
        <f>S123*H123</f>
        <v>0</v>
      </c>
      <c r="U123" s="36"/>
      <c r="V123" s="36"/>
      <c r="W123" s="36"/>
      <c r="X123" s="36"/>
      <c r="Y123" s="36"/>
      <c r="Z123" s="36"/>
      <c r="AA123" s="36"/>
      <c r="AB123" s="36"/>
      <c r="AC123" s="36"/>
      <c r="AD123" s="36"/>
      <c r="AE123" s="36"/>
      <c r="AR123" s="191" t="s">
        <v>238</v>
      </c>
      <c r="AT123" s="191" t="s">
        <v>234</v>
      </c>
      <c r="AU123" s="191" t="s">
        <v>78</v>
      </c>
      <c r="AY123" s="19" t="s">
        <v>231</v>
      </c>
      <c r="BE123" s="192">
        <f>IF(N123="základní",J123,0)</f>
        <v>0</v>
      </c>
      <c r="BF123" s="192">
        <f>IF(N123="snížená",J123,0)</f>
        <v>0</v>
      </c>
      <c r="BG123" s="192">
        <f>IF(N123="zákl. přenesená",J123,0)</f>
        <v>0</v>
      </c>
      <c r="BH123" s="192">
        <f>IF(N123="sníž. přenesená",J123,0)</f>
        <v>0</v>
      </c>
      <c r="BI123" s="192">
        <f>IF(N123="nulová",J123,0)</f>
        <v>0</v>
      </c>
      <c r="BJ123" s="19" t="s">
        <v>76</v>
      </c>
      <c r="BK123" s="192">
        <f>ROUND(I123*H123,2)</f>
        <v>0</v>
      </c>
      <c r="BL123" s="19" t="s">
        <v>238</v>
      </c>
      <c r="BM123" s="191" t="s">
        <v>3942</v>
      </c>
    </row>
    <row r="124" spans="1:65" s="13" customFormat="1" ht="11.25">
      <c r="B124" s="198"/>
      <c r="C124" s="199"/>
      <c r="D124" s="193" t="s">
        <v>248</v>
      </c>
      <c r="E124" s="200" t="s">
        <v>19</v>
      </c>
      <c r="F124" s="201" t="s">
        <v>3943</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11.25">
      <c r="B125" s="208"/>
      <c r="C125" s="209"/>
      <c r="D125" s="193" t="s">
        <v>248</v>
      </c>
      <c r="E125" s="210" t="s">
        <v>19</v>
      </c>
      <c r="F125" s="211" t="s">
        <v>3944</v>
      </c>
      <c r="G125" s="209"/>
      <c r="H125" s="212">
        <v>40</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5" customFormat="1" ht="11.25">
      <c r="B126" s="219"/>
      <c r="C126" s="220"/>
      <c r="D126" s="193" t="s">
        <v>248</v>
      </c>
      <c r="E126" s="221" t="s">
        <v>19</v>
      </c>
      <c r="F126" s="222" t="s">
        <v>260</v>
      </c>
      <c r="G126" s="220"/>
      <c r="H126" s="223">
        <v>40</v>
      </c>
      <c r="I126" s="224"/>
      <c r="J126" s="220"/>
      <c r="K126" s="220"/>
      <c r="L126" s="225"/>
      <c r="M126" s="226"/>
      <c r="N126" s="227"/>
      <c r="O126" s="227"/>
      <c r="P126" s="227"/>
      <c r="Q126" s="227"/>
      <c r="R126" s="227"/>
      <c r="S126" s="227"/>
      <c r="T126" s="228"/>
      <c r="AT126" s="229" t="s">
        <v>248</v>
      </c>
      <c r="AU126" s="229" t="s">
        <v>78</v>
      </c>
      <c r="AV126" s="15" t="s">
        <v>238</v>
      </c>
      <c r="AW126" s="15" t="s">
        <v>31</v>
      </c>
      <c r="AX126" s="15" t="s">
        <v>76</v>
      </c>
      <c r="AY126" s="229" t="s">
        <v>231</v>
      </c>
    </row>
    <row r="127" spans="1:65" s="2" customFormat="1" ht="78" customHeight="1">
      <c r="A127" s="36"/>
      <c r="B127" s="37"/>
      <c r="C127" s="180" t="s">
        <v>321</v>
      </c>
      <c r="D127" s="180" t="s">
        <v>234</v>
      </c>
      <c r="E127" s="181" t="s">
        <v>3945</v>
      </c>
      <c r="F127" s="182" t="s">
        <v>3946</v>
      </c>
      <c r="G127" s="183" t="s">
        <v>356</v>
      </c>
      <c r="H127" s="184">
        <v>179</v>
      </c>
      <c r="I127" s="185"/>
      <c r="J127" s="186">
        <f>ROUND(I127*H127,2)</f>
        <v>0</v>
      </c>
      <c r="K127" s="182" t="s">
        <v>19</v>
      </c>
      <c r="L127" s="41"/>
      <c r="M127" s="187" t="s">
        <v>19</v>
      </c>
      <c r="N127" s="188" t="s">
        <v>40</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3947</v>
      </c>
    </row>
    <row r="128" spans="1:65" s="13" customFormat="1" ht="22.5">
      <c r="B128" s="198"/>
      <c r="C128" s="199"/>
      <c r="D128" s="193" t="s">
        <v>248</v>
      </c>
      <c r="E128" s="200" t="s">
        <v>19</v>
      </c>
      <c r="F128" s="201" t="s">
        <v>3948</v>
      </c>
      <c r="G128" s="199"/>
      <c r="H128" s="200" t="s">
        <v>19</v>
      </c>
      <c r="I128" s="202"/>
      <c r="J128" s="199"/>
      <c r="K128" s="199"/>
      <c r="L128" s="203"/>
      <c r="M128" s="204"/>
      <c r="N128" s="205"/>
      <c r="O128" s="205"/>
      <c r="P128" s="205"/>
      <c r="Q128" s="205"/>
      <c r="R128" s="205"/>
      <c r="S128" s="205"/>
      <c r="T128" s="206"/>
      <c r="AT128" s="207" t="s">
        <v>248</v>
      </c>
      <c r="AU128" s="207" t="s">
        <v>78</v>
      </c>
      <c r="AV128" s="13" t="s">
        <v>76</v>
      </c>
      <c r="AW128" s="13" t="s">
        <v>31</v>
      </c>
      <c r="AX128" s="13" t="s">
        <v>69</v>
      </c>
      <c r="AY128" s="207" t="s">
        <v>231</v>
      </c>
    </row>
    <row r="129" spans="1:65" s="14" customFormat="1" ht="11.25">
      <c r="B129" s="208"/>
      <c r="C129" s="209"/>
      <c r="D129" s="193" t="s">
        <v>248</v>
      </c>
      <c r="E129" s="210" t="s">
        <v>19</v>
      </c>
      <c r="F129" s="211" t="s">
        <v>3949</v>
      </c>
      <c r="G129" s="209"/>
      <c r="H129" s="212">
        <v>179</v>
      </c>
      <c r="I129" s="213"/>
      <c r="J129" s="209"/>
      <c r="K129" s="209"/>
      <c r="L129" s="214"/>
      <c r="M129" s="215"/>
      <c r="N129" s="216"/>
      <c r="O129" s="216"/>
      <c r="P129" s="216"/>
      <c r="Q129" s="216"/>
      <c r="R129" s="216"/>
      <c r="S129" s="216"/>
      <c r="T129" s="217"/>
      <c r="AT129" s="218" t="s">
        <v>248</v>
      </c>
      <c r="AU129" s="218" t="s">
        <v>78</v>
      </c>
      <c r="AV129" s="14" t="s">
        <v>78</v>
      </c>
      <c r="AW129" s="14" t="s">
        <v>31</v>
      </c>
      <c r="AX129" s="14" t="s">
        <v>69</v>
      </c>
      <c r="AY129" s="218" t="s">
        <v>231</v>
      </c>
    </row>
    <row r="130" spans="1:65" s="15" customFormat="1" ht="11.25">
      <c r="B130" s="219"/>
      <c r="C130" s="220"/>
      <c r="D130" s="193" t="s">
        <v>248</v>
      </c>
      <c r="E130" s="221" t="s">
        <v>19</v>
      </c>
      <c r="F130" s="222" t="s">
        <v>260</v>
      </c>
      <c r="G130" s="220"/>
      <c r="H130" s="223">
        <v>179</v>
      </c>
      <c r="I130" s="224"/>
      <c r="J130" s="220"/>
      <c r="K130" s="220"/>
      <c r="L130" s="225"/>
      <c r="M130" s="226"/>
      <c r="N130" s="227"/>
      <c r="O130" s="227"/>
      <c r="P130" s="227"/>
      <c r="Q130" s="227"/>
      <c r="R130" s="227"/>
      <c r="S130" s="227"/>
      <c r="T130" s="228"/>
      <c r="AT130" s="229" t="s">
        <v>248</v>
      </c>
      <c r="AU130" s="229" t="s">
        <v>78</v>
      </c>
      <c r="AV130" s="15" t="s">
        <v>238</v>
      </c>
      <c r="AW130" s="15" t="s">
        <v>31</v>
      </c>
      <c r="AX130" s="15" t="s">
        <v>76</v>
      </c>
      <c r="AY130" s="229" t="s">
        <v>231</v>
      </c>
    </row>
    <row r="131" spans="1:65" s="2" customFormat="1" ht="37.9" customHeight="1">
      <c r="A131" s="36"/>
      <c r="B131" s="37"/>
      <c r="C131" s="180" t="s">
        <v>282</v>
      </c>
      <c r="D131" s="180" t="s">
        <v>234</v>
      </c>
      <c r="E131" s="181" t="s">
        <v>3950</v>
      </c>
      <c r="F131" s="182" t="s">
        <v>3951</v>
      </c>
      <c r="G131" s="183" t="s">
        <v>356</v>
      </c>
      <c r="H131" s="184">
        <v>40.880000000000003</v>
      </c>
      <c r="I131" s="185"/>
      <c r="J131" s="186">
        <f>ROUND(I131*H131,2)</f>
        <v>0</v>
      </c>
      <c r="K131" s="182" t="s">
        <v>19</v>
      </c>
      <c r="L131" s="41"/>
      <c r="M131" s="187" t="s">
        <v>19</v>
      </c>
      <c r="N131" s="188" t="s">
        <v>40</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238</v>
      </c>
      <c r="AT131" s="191" t="s">
        <v>234</v>
      </c>
      <c r="AU131" s="191" t="s">
        <v>78</v>
      </c>
      <c r="AY131" s="19" t="s">
        <v>231</v>
      </c>
      <c r="BE131" s="192">
        <f>IF(N131="základní",J131,0)</f>
        <v>0</v>
      </c>
      <c r="BF131" s="192">
        <f>IF(N131="snížená",J131,0)</f>
        <v>0</v>
      </c>
      <c r="BG131" s="192">
        <f>IF(N131="zákl. přenesená",J131,0)</f>
        <v>0</v>
      </c>
      <c r="BH131" s="192">
        <f>IF(N131="sníž. přenesená",J131,0)</f>
        <v>0</v>
      </c>
      <c r="BI131" s="192">
        <f>IF(N131="nulová",J131,0)</f>
        <v>0</v>
      </c>
      <c r="BJ131" s="19" t="s">
        <v>76</v>
      </c>
      <c r="BK131" s="192">
        <f>ROUND(I131*H131,2)</f>
        <v>0</v>
      </c>
      <c r="BL131" s="19" t="s">
        <v>238</v>
      </c>
      <c r="BM131" s="191" t="s">
        <v>3952</v>
      </c>
    </row>
    <row r="132" spans="1:65" s="13" customFormat="1" ht="11.25">
      <c r="B132" s="198"/>
      <c r="C132" s="199"/>
      <c r="D132" s="193" t="s">
        <v>248</v>
      </c>
      <c r="E132" s="200" t="s">
        <v>19</v>
      </c>
      <c r="F132" s="201" t="s">
        <v>3953</v>
      </c>
      <c r="G132" s="199"/>
      <c r="H132" s="200" t="s">
        <v>19</v>
      </c>
      <c r="I132" s="202"/>
      <c r="J132" s="199"/>
      <c r="K132" s="199"/>
      <c r="L132" s="203"/>
      <c r="M132" s="204"/>
      <c r="N132" s="205"/>
      <c r="O132" s="205"/>
      <c r="P132" s="205"/>
      <c r="Q132" s="205"/>
      <c r="R132" s="205"/>
      <c r="S132" s="205"/>
      <c r="T132" s="206"/>
      <c r="AT132" s="207" t="s">
        <v>248</v>
      </c>
      <c r="AU132" s="207" t="s">
        <v>78</v>
      </c>
      <c r="AV132" s="13" t="s">
        <v>76</v>
      </c>
      <c r="AW132" s="13" t="s">
        <v>31</v>
      </c>
      <c r="AX132" s="13" t="s">
        <v>69</v>
      </c>
      <c r="AY132" s="207" t="s">
        <v>231</v>
      </c>
    </row>
    <row r="133" spans="1:65" s="14" customFormat="1" ht="11.25">
      <c r="B133" s="208"/>
      <c r="C133" s="209"/>
      <c r="D133" s="193" t="s">
        <v>248</v>
      </c>
      <c r="E133" s="210" t="s">
        <v>19</v>
      </c>
      <c r="F133" s="211" t="s">
        <v>3954</v>
      </c>
      <c r="G133" s="209"/>
      <c r="H133" s="212">
        <v>40.880000000000003</v>
      </c>
      <c r="I133" s="213"/>
      <c r="J133" s="209"/>
      <c r="K133" s="209"/>
      <c r="L133" s="214"/>
      <c r="M133" s="215"/>
      <c r="N133" s="216"/>
      <c r="O133" s="216"/>
      <c r="P133" s="216"/>
      <c r="Q133" s="216"/>
      <c r="R133" s="216"/>
      <c r="S133" s="216"/>
      <c r="T133" s="217"/>
      <c r="AT133" s="218" t="s">
        <v>248</v>
      </c>
      <c r="AU133" s="218" t="s">
        <v>78</v>
      </c>
      <c r="AV133" s="14" t="s">
        <v>78</v>
      </c>
      <c r="AW133" s="14" t="s">
        <v>31</v>
      </c>
      <c r="AX133" s="14" t="s">
        <v>69</v>
      </c>
      <c r="AY133" s="218" t="s">
        <v>231</v>
      </c>
    </row>
    <row r="134" spans="1:65" s="15" customFormat="1" ht="11.25">
      <c r="B134" s="219"/>
      <c r="C134" s="220"/>
      <c r="D134" s="193" t="s">
        <v>248</v>
      </c>
      <c r="E134" s="221" t="s">
        <v>19</v>
      </c>
      <c r="F134" s="222" t="s">
        <v>260</v>
      </c>
      <c r="G134" s="220"/>
      <c r="H134" s="223">
        <v>40.880000000000003</v>
      </c>
      <c r="I134" s="224"/>
      <c r="J134" s="220"/>
      <c r="K134" s="220"/>
      <c r="L134" s="225"/>
      <c r="M134" s="226"/>
      <c r="N134" s="227"/>
      <c r="O134" s="227"/>
      <c r="P134" s="227"/>
      <c r="Q134" s="227"/>
      <c r="R134" s="227"/>
      <c r="S134" s="227"/>
      <c r="T134" s="228"/>
      <c r="AT134" s="229" t="s">
        <v>248</v>
      </c>
      <c r="AU134" s="229" t="s">
        <v>78</v>
      </c>
      <c r="AV134" s="15" t="s">
        <v>238</v>
      </c>
      <c r="AW134" s="15" t="s">
        <v>31</v>
      </c>
      <c r="AX134" s="15" t="s">
        <v>76</v>
      </c>
      <c r="AY134" s="229" t="s">
        <v>231</v>
      </c>
    </row>
    <row r="135" spans="1:65" s="2" customFormat="1" ht="55.5" customHeight="1">
      <c r="A135" s="36"/>
      <c r="B135" s="37"/>
      <c r="C135" s="180" t="s">
        <v>311</v>
      </c>
      <c r="D135" s="180" t="s">
        <v>234</v>
      </c>
      <c r="E135" s="181" t="s">
        <v>3955</v>
      </c>
      <c r="F135" s="182" t="s">
        <v>3956</v>
      </c>
      <c r="G135" s="183" t="s">
        <v>356</v>
      </c>
      <c r="H135" s="184">
        <v>179</v>
      </c>
      <c r="I135" s="185"/>
      <c r="J135" s="186">
        <f>ROUND(I135*H135,2)</f>
        <v>0</v>
      </c>
      <c r="K135" s="182" t="s">
        <v>19</v>
      </c>
      <c r="L135" s="41"/>
      <c r="M135" s="187" t="s">
        <v>19</v>
      </c>
      <c r="N135" s="188" t="s">
        <v>40</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238</v>
      </c>
      <c r="AT135" s="191" t="s">
        <v>234</v>
      </c>
      <c r="AU135" s="191" t="s">
        <v>78</v>
      </c>
      <c r="AY135" s="19" t="s">
        <v>231</v>
      </c>
      <c r="BE135" s="192">
        <f>IF(N135="základní",J135,0)</f>
        <v>0</v>
      </c>
      <c r="BF135" s="192">
        <f>IF(N135="snížená",J135,0)</f>
        <v>0</v>
      </c>
      <c r="BG135" s="192">
        <f>IF(N135="zákl. přenesená",J135,0)</f>
        <v>0</v>
      </c>
      <c r="BH135" s="192">
        <f>IF(N135="sníž. přenesená",J135,0)</f>
        <v>0</v>
      </c>
      <c r="BI135" s="192">
        <f>IF(N135="nulová",J135,0)</f>
        <v>0</v>
      </c>
      <c r="BJ135" s="19" t="s">
        <v>76</v>
      </c>
      <c r="BK135" s="192">
        <f>ROUND(I135*H135,2)</f>
        <v>0</v>
      </c>
      <c r="BL135" s="19" t="s">
        <v>238</v>
      </c>
      <c r="BM135" s="191" t="s">
        <v>3957</v>
      </c>
    </row>
    <row r="136" spans="1:65" s="13" customFormat="1" ht="22.5">
      <c r="B136" s="198"/>
      <c r="C136" s="199"/>
      <c r="D136" s="193" t="s">
        <v>248</v>
      </c>
      <c r="E136" s="200" t="s">
        <v>19</v>
      </c>
      <c r="F136" s="201" t="s">
        <v>3958</v>
      </c>
      <c r="G136" s="199"/>
      <c r="H136" s="200" t="s">
        <v>19</v>
      </c>
      <c r="I136" s="202"/>
      <c r="J136" s="199"/>
      <c r="K136" s="199"/>
      <c r="L136" s="203"/>
      <c r="M136" s="204"/>
      <c r="N136" s="205"/>
      <c r="O136" s="205"/>
      <c r="P136" s="205"/>
      <c r="Q136" s="205"/>
      <c r="R136" s="205"/>
      <c r="S136" s="205"/>
      <c r="T136" s="206"/>
      <c r="AT136" s="207" t="s">
        <v>248</v>
      </c>
      <c r="AU136" s="207" t="s">
        <v>78</v>
      </c>
      <c r="AV136" s="13" t="s">
        <v>76</v>
      </c>
      <c r="AW136" s="13" t="s">
        <v>31</v>
      </c>
      <c r="AX136" s="13" t="s">
        <v>69</v>
      </c>
      <c r="AY136" s="207" t="s">
        <v>231</v>
      </c>
    </row>
    <row r="137" spans="1:65" s="14" customFormat="1" ht="11.25">
      <c r="B137" s="208"/>
      <c r="C137" s="209"/>
      <c r="D137" s="193" t="s">
        <v>248</v>
      </c>
      <c r="E137" s="210" t="s">
        <v>19</v>
      </c>
      <c r="F137" s="211" t="s">
        <v>3949</v>
      </c>
      <c r="G137" s="209"/>
      <c r="H137" s="212">
        <v>179</v>
      </c>
      <c r="I137" s="213"/>
      <c r="J137" s="209"/>
      <c r="K137" s="209"/>
      <c r="L137" s="214"/>
      <c r="M137" s="215"/>
      <c r="N137" s="216"/>
      <c r="O137" s="216"/>
      <c r="P137" s="216"/>
      <c r="Q137" s="216"/>
      <c r="R137" s="216"/>
      <c r="S137" s="216"/>
      <c r="T137" s="217"/>
      <c r="AT137" s="218" t="s">
        <v>248</v>
      </c>
      <c r="AU137" s="218" t="s">
        <v>78</v>
      </c>
      <c r="AV137" s="14" t="s">
        <v>78</v>
      </c>
      <c r="AW137" s="14" t="s">
        <v>31</v>
      </c>
      <c r="AX137" s="14" t="s">
        <v>69</v>
      </c>
      <c r="AY137" s="218" t="s">
        <v>231</v>
      </c>
    </row>
    <row r="138" spans="1:65" s="15" customFormat="1" ht="11.25">
      <c r="B138" s="219"/>
      <c r="C138" s="220"/>
      <c r="D138" s="193" t="s">
        <v>248</v>
      </c>
      <c r="E138" s="221" t="s">
        <v>19</v>
      </c>
      <c r="F138" s="222" t="s">
        <v>260</v>
      </c>
      <c r="G138" s="220"/>
      <c r="H138" s="223">
        <v>179</v>
      </c>
      <c r="I138" s="224"/>
      <c r="J138" s="220"/>
      <c r="K138" s="220"/>
      <c r="L138" s="225"/>
      <c r="M138" s="226"/>
      <c r="N138" s="227"/>
      <c r="O138" s="227"/>
      <c r="P138" s="227"/>
      <c r="Q138" s="227"/>
      <c r="R138" s="227"/>
      <c r="S138" s="227"/>
      <c r="T138" s="228"/>
      <c r="AT138" s="229" t="s">
        <v>248</v>
      </c>
      <c r="AU138" s="229" t="s">
        <v>78</v>
      </c>
      <c r="AV138" s="15" t="s">
        <v>238</v>
      </c>
      <c r="AW138" s="15" t="s">
        <v>31</v>
      </c>
      <c r="AX138" s="15" t="s">
        <v>76</v>
      </c>
      <c r="AY138" s="229" t="s">
        <v>231</v>
      </c>
    </row>
    <row r="139" spans="1:65" s="2" customFormat="1" ht="62.65" customHeight="1">
      <c r="A139" s="36"/>
      <c r="B139" s="37"/>
      <c r="C139" s="180" t="s">
        <v>316</v>
      </c>
      <c r="D139" s="180" t="s">
        <v>234</v>
      </c>
      <c r="E139" s="181" t="s">
        <v>3959</v>
      </c>
      <c r="F139" s="182" t="s">
        <v>3960</v>
      </c>
      <c r="G139" s="183" t="s">
        <v>356</v>
      </c>
      <c r="H139" s="184">
        <v>358</v>
      </c>
      <c r="I139" s="185"/>
      <c r="J139" s="186">
        <f>ROUND(I139*H139,2)</f>
        <v>0</v>
      </c>
      <c r="K139" s="182" t="s">
        <v>19</v>
      </c>
      <c r="L139" s="41"/>
      <c r="M139" s="187" t="s">
        <v>19</v>
      </c>
      <c r="N139" s="188" t="s">
        <v>40</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238</v>
      </c>
      <c r="AT139" s="191" t="s">
        <v>234</v>
      </c>
      <c r="AU139" s="191" t="s">
        <v>78</v>
      </c>
      <c r="AY139" s="19" t="s">
        <v>231</v>
      </c>
      <c r="BE139" s="192">
        <f>IF(N139="základní",J139,0)</f>
        <v>0</v>
      </c>
      <c r="BF139" s="192">
        <f>IF(N139="snížená",J139,0)</f>
        <v>0</v>
      </c>
      <c r="BG139" s="192">
        <f>IF(N139="zákl. přenesená",J139,0)</f>
        <v>0</v>
      </c>
      <c r="BH139" s="192">
        <f>IF(N139="sníž. přenesená",J139,0)</f>
        <v>0</v>
      </c>
      <c r="BI139" s="192">
        <f>IF(N139="nulová",J139,0)</f>
        <v>0</v>
      </c>
      <c r="BJ139" s="19" t="s">
        <v>76</v>
      </c>
      <c r="BK139" s="192">
        <f>ROUND(I139*H139,2)</f>
        <v>0</v>
      </c>
      <c r="BL139" s="19" t="s">
        <v>238</v>
      </c>
      <c r="BM139" s="191" t="s">
        <v>3961</v>
      </c>
    </row>
    <row r="140" spans="1:65" s="14" customFormat="1" ht="11.25">
      <c r="B140" s="208"/>
      <c r="C140" s="209"/>
      <c r="D140" s="193" t="s">
        <v>248</v>
      </c>
      <c r="E140" s="210" t="s">
        <v>19</v>
      </c>
      <c r="F140" s="211" t="s">
        <v>3962</v>
      </c>
      <c r="G140" s="209"/>
      <c r="H140" s="212">
        <v>358</v>
      </c>
      <c r="I140" s="213"/>
      <c r="J140" s="209"/>
      <c r="K140" s="209"/>
      <c r="L140" s="214"/>
      <c r="M140" s="215"/>
      <c r="N140" s="216"/>
      <c r="O140" s="216"/>
      <c r="P140" s="216"/>
      <c r="Q140" s="216"/>
      <c r="R140" s="216"/>
      <c r="S140" s="216"/>
      <c r="T140" s="217"/>
      <c r="AT140" s="218" t="s">
        <v>248</v>
      </c>
      <c r="AU140" s="218" t="s">
        <v>78</v>
      </c>
      <c r="AV140" s="14" t="s">
        <v>78</v>
      </c>
      <c r="AW140" s="14" t="s">
        <v>31</v>
      </c>
      <c r="AX140" s="14" t="s">
        <v>76</v>
      </c>
      <c r="AY140" s="218" t="s">
        <v>231</v>
      </c>
    </row>
    <row r="141" spans="1:65" s="2" customFormat="1" ht="24.2" customHeight="1">
      <c r="A141" s="36"/>
      <c r="B141" s="37"/>
      <c r="C141" s="180" t="s">
        <v>119</v>
      </c>
      <c r="D141" s="180" t="s">
        <v>234</v>
      </c>
      <c r="E141" s="181" t="s">
        <v>3963</v>
      </c>
      <c r="F141" s="182" t="s">
        <v>3964</v>
      </c>
      <c r="G141" s="183" t="s">
        <v>243</v>
      </c>
      <c r="H141" s="184">
        <v>584</v>
      </c>
      <c r="I141" s="185"/>
      <c r="J141" s="186">
        <f>ROUND(I141*H141,2)</f>
        <v>0</v>
      </c>
      <c r="K141" s="182" t="s">
        <v>19</v>
      </c>
      <c r="L141" s="41"/>
      <c r="M141" s="187" t="s">
        <v>19</v>
      </c>
      <c r="N141" s="188" t="s">
        <v>40</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238</v>
      </c>
      <c r="AT141" s="191" t="s">
        <v>234</v>
      </c>
      <c r="AU141" s="191" t="s">
        <v>78</v>
      </c>
      <c r="AY141" s="19" t="s">
        <v>231</v>
      </c>
      <c r="BE141" s="192">
        <f>IF(N141="základní",J141,0)</f>
        <v>0</v>
      </c>
      <c r="BF141" s="192">
        <f>IF(N141="snížená",J141,0)</f>
        <v>0</v>
      </c>
      <c r="BG141" s="192">
        <f>IF(N141="zákl. přenesená",J141,0)</f>
        <v>0</v>
      </c>
      <c r="BH141" s="192">
        <f>IF(N141="sníž. přenesená",J141,0)</f>
        <v>0</v>
      </c>
      <c r="BI141" s="192">
        <f>IF(N141="nulová",J141,0)</f>
        <v>0</v>
      </c>
      <c r="BJ141" s="19" t="s">
        <v>76</v>
      </c>
      <c r="BK141" s="192">
        <f>ROUND(I141*H141,2)</f>
        <v>0</v>
      </c>
      <c r="BL141" s="19" t="s">
        <v>238</v>
      </c>
      <c r="BM141" s="191" t="s">
        <v>3965</v>
      </c>
    </row>
    <row r="142" spans="1:65" s="13" customFormat="1" ht="11.25">
      <c r="B142" s="198"/>
      <c r="C142" s="199"/>
      <c r="D142" s="193" t="s">
        <v>248</v>
      </c>
      <c r="E142" s="200" t="s">
        <v>19</v>
      </c>
      <c r="F142" s="201" t="s">
        <v>3905</v>
      </c>
      <c r="G142" s="199"/>
      <c r="H142" s="200" t="s">
        <v>19</v>
      </c>
      <c r="I142" s="202"/>
      <c r="J142" s="199"/>
      <c r="K142" s="199"/>
      <c r="L142" s="203"/>
      <c r="M142" s="204"/>
      <c r="N142" s="205"/>
      <c r="O142" s="205"/>
      <c r="P142" s="205"/>
      <c r="Q142" s="205"/>
      <c r="R142" s="205"/>
      <c r="S142" s="205"/>
      <c r="T142" s="206"/>
      <c r="AT142" s="207" t="s">
        <v>248</v>
      </c>
      <c r="AU142" s="207" t="s">
        <v>78</v>
      </c>
      <c r="AV142" s="13" t="s">
        <v>76</v>
      </c>
      <c r="AW142" s="13" t="s">
        <v>31</v>
      </c>
      <c r="AX142" s="13" t="s">
        <v>69</v>
      </c>
      <c r="AY142" s="207" t="s">
        <v>231</v>
      </c>
    </row>
    <row r="143" spans="1:65" s="14" customFormat="1" ht="11.25">
      <c r="B143" s="208"/>
      <c r="C143" s="209"/>
      <c r="D143" s="193" t="s">
        <v>248</v>
      </c>
      <c r="E143" s="210" t="s">
        <v>19</v>
      </c>
      <c r="F143" s="211" t="s">
        <v>3906</v>
      </c>
      <c r="G143" s="209"/>
      <c r="H143" s="212">
        <v>584</v>
      </c>
      <c r="I143" s="213"/>
      <c r="J143" s="209"/>
      <c r="K143" s="209"/>
      <c r="L143" s="214"/>
      <c r="M143" s="215"/>
      <c r="N143" s="216"/>
      <c r="O143" s="216"/>
      <c r="P143" s="216"/>
      <c r="Q143" s="216"/>
      <c r="R143" s="216"/>
      <c r="S143" s="216"/>
      <c r="T143" s="217"/>
      <c r="AT143" s="218" t="s">
        <v>248</v>
      </c>
      <c r="AU143" s="218" t="s">
        <v>78</v>
      </c>
      <c r="AV143" s="14" t="s">
        <v>78</v>
      </c>
      <c r="AW143" s="14" t="s">
        <v>31</v>
      </c>
      <c r="AX143" s="14" t="s">
        <v>69</v>
      </c>
      <c r="AY143" s="218" t="s">
        <v>231</v>
      </c>
    </row>
    <row r="144" spans="1:65" s="15" customFormat="1" ht="11.25">
      <c r="B144" s="219"/>
      <c r="C144" s="220"/>
      <c r="D144" s="193" t="s">
        <v>248</v>
      </c>
      <c r="E144" s="221" t="s">
        <v>19</v>
      </c>
      <c r="F144" s="222" t="s">
        <v>260</v>
      </c>
      <c r="G144" s="220"/>
      <c r="H144" s="223">
        <v>584</v>
      </c>
      <c r="I144" s="224"/>
      <c r="J144" s="220"/>
      <c r="K144" s="220"/>
      <c r="L144" s="225"/>
      <c r="M144" s="226"/>
      <c r="N144" s="227"/>
      <c r="O144" s="227"/>
      <c r="P144" s="227"/>
      <c r="Q144" s="227"/>
      <c r="R144" s="227"/>
      <c r="S144" s="227"/>
      <c r="T144" s="228"/>
      <c r="AT144" s="229" t="s">
        <v>248</v>
      </c>
      <c r="AU144" s="229" t="s">
        <v>78</v>
      </c>
      <c r="AV144" s="15" t="s">
        <v>238</v>
      </c>
      <c r="AW144" s="15" t="s">
        <v>31</v>
      </c>
      <c r="AX144" s="15" t="s">
        <v>76</v>
      </c>
      <c r="AY144" s="229" t="s">
        <v>231</v>
      </c>
    </row>
    <row r="145" spans="1:65" s="2" customFormat="1" ht="62.65" customHeight="1">
      <c r="A145" s="36"/>
      <c r="B145" s="37"/>
      <c r="C145" s="180" t="s">
        <v>331</v>
      </c>
      <c r="D145" s="180" t="s">
        <v>234</v>
      </c>
      <c r="E145" s="181" t="s">
        <v>3966</v>
      </c>
      <c r="F145" s="182" t="s">
        <v>3967</v>
      </c>
      <c r="G145" s="183" t="s">
        <v>356</v>
      </c>
      <c r="H145" s="184">
        <v>1195.067</v>
      </c>
      <c r="I145" s="185"/>
      <c r="J145" s="186">
        <f>ROUND(I145*H145,2)</f>
        <v>0</v>
      </c>
      <c r="K145" s="182" t="s">
        <v>19</v>
      </c>
      <c r="L145" s="41"/>
      <c r="M145" s="187" t="s">
        <v>19</v>
      </c>
      <c r="N145" s="188" t="s">
        <v>40</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238</v>
      </c>
      <c r="AT145" s="191" t="s">
        <v>234</v>
      </c>
      <c r="AU145" s="191" t="s">
        <v>78</v>
      </c>
      <c r="AY145" s="19" t="s">
        <v>231</v>
      </c>
      <c r="BE145" s="192">
        <f>IF(N145="základní",J145,0)</f>
        <v>0</v>
      </c>
      <c r="BF145" s="192">
        <f>IF(N145="snížená",J145,0)</f>
        <v>0</v>
      </c>
      <c r="BG145" s="192">
        <f>IF(N145="zákl. přenesená",J145,0)</f>
        <v>0</v>
      </c>
      <c r="BH145" s="192">
        <f>IF(N145="sníž. přenesená",J145,0)</f>
        <v>0</v>
      </c>
      <c r="BI145" s="192">
        <f>IF(N145="nulová",J145,0)</f>
        <v>0</v>
      </c>
      <c r="BJ145" s="19" t="s">
        <v>76</v>
      </c>
      <c r="BK145" s="192">
        <f>ROUND(I145*H145,2)</f>
        <v>0</v>
      </c>
      <c r="BL145" s="19" t="s">
        <v>238</v>
      </c>
      <c r="BM145" s="191" t="s">
        <v>3968</v>
      </c>
    </row>
    <row r="146" spans="1:65" s="13" customFormat="1" ht="22.5">
      <c r="B146" s="198"/>
      <c r="C146" s="199"/>
      <c r="D146" s="193" t="s">
        <v>248</v>
      </c>
      <c r="E146" s="200" t="s">
        <v>19</v>
      </c>
      <c r="F146" s="201" t="s">
        <v>3969</v>
      </c>
      <c r="G146" s="199"/>
      <c r="H146" s="200" t="s">
        <v>19</v>
      </c>
      <c r="I146" s="202"/>
      <c r="J146" s="199"/>
      <c r="K146" s="199"/>
      <c r="L146" s="203"/>
      <c r="M146" s="204"/>
      <c r="N146" s="205"/>
      <c r="O146" s="205"/>
      <c r="P146" s="205"/>
      <c r="Q146" s="205"/>
      <c r="R146" s="205"/>
      <c r="S146" s="205"/>
      <c r="T146" s="206"/>
      <c r="AT146" s="207" t="s">
        <v>248</v>
      </c>
      <c r="AU146" s="207" t="s">
        <v>78</v>
      </c>
      <c r="AV146" s="13" t="s">
        <v>76</v>
      </c>
      <c r="AW146" s="13" t="s">
        <v>31</v>
      </c>
      <c r="AX146" s="13" t="s">
        <v>69</v>
      </c>
      <c r="AY146" s="207" t="s">
        <v>231</v>
      </c>
    </row>
    <row r="147" spans="1:65" s="14" customFormat="1" ht="11.25">
      <c r="B147" s="208"/>
      <c r="C147" s="209"/>
      <c r="D147" s="193" t="s">
        <v>248</v>
      </c>
      <c r="E147" s="210" t="s">
        <v>19</v>
      </c>
      <c r="F147" s="211" t="s">
        <v>3970</v>
      </c>
      <c r="G147" s="209"/>
      <c r="H147" s="212">
        <v>1011</v>
      </c>
      <c r="I147" s="213"/>
      <c r="J147" s="209"/>
      <c r="K147" s="209"/>
      <c r="L147" s="214"/>
      <c r="M147" s="215"/>
      <c r="N147" s="216"/>
      <c r="O147" s="216"/>
      <c r="P147" s="216"/>
      <c r="Q147" s="216"/>
      <c r="R147" s="216"/>
      <c r="S147" s="216"/>
      <c r="T147" s="217"/>
      <c r="AT147" s="218" t="s">
        <v>248</v>
      </c>
      <c r="AU147" s="218" t="s">
        <v>78</v>
      </c>
      <c r="AV147" s="14" t="s">
        <v>78</v>
      </c>
      <c r="AW147" s="14" t="s">
        <v>31</v>
      </c>
      <c r="AX147" s="14" t="s">
        <v>69</v>
      </c>
      <c r="AY147" s="218" t="s">
        <v>231</v>
      </c>
    </row>
    <row r="148" spans="1:65" s="14" customFormat="1" ht="11.25">
      <c r="B148" s="208"/>
      <c r="C148" s="209"/>
      <c r="D148" s="193" t="s">
        <v>248</v>
      </c>
      <c r="E148" s="210" t="s">
        <v>19</v>
      </c>
      <c r="F148" s="211" t="s">
        <v>3971</v>
      </c>
      <c r="G148" s="209"/>
      <c r="H148" s="212">
        <v>5.0670000000000002</v>
      </c>
      <c r="I148" s="213"/>
      <c r="J148" s="209"/>
      <c r="K148" s="209"/>
      <c r="L148" s="214"/>
      <c r="M148" s="215"/>
      <c r="N148" s="216"/>
      <c r="O148" s="216"/>
      <c r="P148" s="216"/>
      <c r="Q148" s="216"/>
      <c r="R148" s="216"/>
      <c r="S148" s="216"/>
      <c r="T148" s="217"/>
      <c r="AT148" s="218" t="s">
        <v>248</v>
      </c>
      <c r="AU148" s="218" t="s">
        <v>78</v>
      </c>
      <c r="AV148" s="14" t="s">
        <v>78</v>
      </c>
      <c r="AW148" s="14" t="s">
        <v>31</v>
      </c>
      <c r="AX148" s="14" t="s">
        <v>69</v>
      </c>
      <c r="AY148" s="218" t="s">
        <v>231</v>
      </c>
    </row>
    <row r="149" spans="1:65" s="14" customFormat="1" ht="11.25">
      <c r="B149" s="208"/>
      <c r="C149" s="209"/>
      <c r="D149" s="193" t="s">
        <v>248</v>
      </c>
      <c r="E149" s="210" t="s">
        <v>19</v>
      </c>
      <c r="F149" s="211" t="s">
        <v>3949</v>
      </c>
      <c r="G149" s="209"/>
      <c r="H149" s="212">
        <v>179</v>
      </c>
      <c r="I149" s="213"/>
      <c r="J149" s="209"/>
      <c r="K149" s="209"/>
      <c r="L149" s="214"/>
      <c r="M149" s="215"/>
      <c r="N149" s="216"/>
      <c r="O149" s="216"/>
      <c r="P149" s="216"/>
      <c r="Q149" s="216"/>
      <c r="R149" s="216"/>
      <c r="S149" s="216"/>
      <c r="T149" s="217"/>
      <c r="AT149" s="218" t="s">
        <v>248</v>
      </c>
      <c r="AU149" s="218" t="s">
        <v>78</v>
      </c>
      <c r="AV149" s="14" t="s">
        <v>78</v>
      </c>
      <c r="AW149" s="14" t="s">
        <v>31</v>
      </c>
      <c r="AX149" s="14" t="s">
        <v>69</v>
      </c>
      <c r="AY149" s="218" t="s">
        <v>231</v>
      </c>
    </row>
    <row r="150" spans="1:65" s="15" customFormat="1" ht="11.25">
      <c r="B150" s="219"/>
      <c r="C150" s="220"/>
      <c r="D150" s="193" t="s">
        <v>248</v>
      </c>
      <c r="E150" s="221" t="s">
        <v>19</v>
      </c>
      <c r="F150" s="222" t="s">
        <v>260</v>
      </c>
      <c r="G150" s="220"/>
      <c r="H150" s="223">
        <v>1195.067</v>
      </c>
      <c r="I150" s="224"/>
      <c r="J150" s="220"/>
      <c r="K150" s="220"/>
      <c r="L150" s="225"/>
      <c r="M150" s="226"/>
      <c r="N150" s="227"/>
      <c r="O150" s="227"/>
      <c r="P150" s="227"/>
      <c r="Q150" s="227"/>
      <c r="R150" s="227"/>
      <c r="S150" s="227"/>
      <c r="T150" s="228"/>
      <c r="AT150" s="229" t="s">
        <v>248</v>
      </c>
      <c r="AU150" s="229" t="s">
        <v>78</v>
      </c>
      <c r="AV150" s="15" t="s">
        <v>238</v>
      </c>
      <c r="AW150" s="15" t="s">
        <v>31</v>
      </c>
      <c r="AX150" s="15" t="s">
        <v>76</v>
      </c>
      <c r="AY150" s="229" t="s">
        <v>231</v>
      </c>
    </row>
    <row r="151" spans="1:65" s="2" customFormat="1" ht="24.2" customHeight="1">
      <c r="A151" s="36"/>
      <c r="B151" s="37"/>
      <c r="C151" s="180" t="s">
        <v>238</v>
      </c>
      <c r="D151" s="180" t="s">
        <v>234</v>
      </c>
      <c r="E151" s="181" t="s">
        <v>3972</v>
      </c>
      <c r="F151" s="182" t="s">
        <v>3973</v>
      </c>
      <c r="G151" s="183" t="s">
        <v>243</v>
      </c>
      <c r="H151" s="184">
        <v>5256</v>
      </c>
      <c r="I151" s="185"/>
      <c r="J151" s="186">
        <f>ROUND(I151*H151,2)</f>
        <v>0</v>
      </c>
      <c r="K151" s="182" t="s">
        <v>19</v>
      </c>
      <c r="L151" s="41"/>
      <c r="M151" s="187" t="s">
        <v>19</v>
      </c>
      <c r="N151" s="188" t="s">
        <v>40</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238</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238</v>
      </c>
      <c r="BM151" s="191" t="s">
        <v>3974</v>
      </c>
    </row>
    <row r="152" spans="1:65" s="14" customFormat="1" ht="11.25">
      <c r="B152" s="208"/>
      <c r="C152" s="209"/>
      <c r="D152" s="193" t="s">
        <v>248</v>
      </c>
      <c r="E152" s="210" t="s">
        <v>19</v>
      </c>
      <c r="F152" s="211" t="s">
        <v>3975</v>
      </c>
      <c r="G152" s="209"/>
      <c r="H152" s="212">
        <v>5256</v>
      </c>
      <c r="I152" s="213"/>
      <c r="J152" s="209"/>
      <c r="K152" s="209"/>
      <c r="L152" s="214"/>
      <c r="M152" s="215"/>
      <c r="N152" s="216"/>
      <c r="O152" s="216"/>
      <c r="P152" s="216"/>
      <c r="Q152" s="216"/>
      <c r="R152" s="216"/>
      <c r="S152" s="216"/>
      <c r="T152" s="217"/>
      <c r="AT152" s="218" t="s">
        <v>248</v>
      </c>
      <c r="AU152" s="218" t="s">
        <v>78</v>
      </c>
      <c r="AV152" s="14" t="s">
        <v>78</v>
      </c>
      <c r="AW152" s="14" t="s">
        <v>31</v>
      </c>
      <c r="AX152" s="14" t="s">
        <v>76</v>
      </c>
      <c r="AY152" s="218" t="s">
        <v>231</v>
      </c>
    </row>
    <row r="153" spans="1:65" s="2" customFormat="1" ht="66.75" customHeight="1">
      <c r="A153" s="36"/>
      <c r="B153" s="37"/>
      <c r="C153" s="180" t="s">
        <v>335</v>
      </c>
      <c r="D153" s="180" t="s">
        <v>234</v>
      </c>
      <c r="E153" s="181" t="s">
        <v>547</v>
      </c>
      <c r="F153" s="182" t="s">
        <v>548</v>
      </c>
      <c r="G153" s="183" t="s">
        <v>356</v>
      </c>
      <c r="H153" s="184">
        <v>10755.602999999999</v>
      </c>
      <c r="I153" s="185"/>
      <c r="J153" s="186">
        <f>ROUND(I153*H153,2)</f>
        <v>0</v>
      </c>
      <c r="K153" s="182" t="s">
        <v>19</v>
      </c>
      <c r="L153" s="41"/>
      <c r="M153" s="187" t="s">
        <v>19</v>
      </c>
      <c r="N153" s="188" t="s">
        <v>40</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238</v>
      </c>
      <c r="AT153" s="191" t="s">
        <v>234</v>
      </c>
      <c r="AU153" s="191" t="s">
        <v>78</v>
      </c>
      <c r="AY153" s="19" t="s">
        <v>231</v>
      </c>
      <c r="BE153" s="192">
        <f>IF(N153="základní",J153,0)</f>
        <v>0</v>
      </c>
      <c r="BF153" s="192">
        <f>IF(N153="snížená",J153,0)</f>
        <v>0</v>
      </c>
      <c r="BG153" s="192">
        <f>IF(N153="zákl. přenesená",J153,0)</f>
        <v>0</v>
      </c>
      <c r="BH153" s="192">
        <f>IF(N153="sníž. přenesená",J153,0)</f>
        <v>0</v>
      </c>
      <c r="BI153" s="192">
        <f>IF(N153="nulová",J153,0)</f>
        <v>0</v>
      </c>
      <c r="BJ153" s="19" t="s">
        <v>76</v>
      </c>
      <c r="BK153" s="192">
        <f>ROUND(I153*H153,2)</f>
        <v>0</v>
      </c>
      <c r="BL153" s="19" t="s">
        <v>238</v>
      </c>
      <c r="BM153" s="191" t="s">
        <v>3976</v>
      </c>
    </row>
    <row r="154" spans="1:65" s="14" customFormat="1" ht="11.25">
      <c r="B154" s="208"/>
      <c r="C154" s="209"/>
      <c r="D154" s="193" t="s">
        <v>248</v>
      </c>
      <c r="E154" s="210" t="s">
        <v>19</v>
      </c>
      <c r="F154" s="211" t="s">
        <v>3977</v>
      </c>
      <c r="G154" s="209"/>
      <c r="H154" s="212">
        <v>10755.602999999999</v>
      </c>
      <c r="I154" s="213"/>
      <c r="J154" s="209"/>
      <c r="K154" s="209"/>
      <c r="L154" s="214"/>
      <c r="M154" s="215"/>
      <c r="N154" s="216"/>
      <c r="O154" s="216"/>
      <c r="P154" s="216"/>
      <c r="Q154" s="216"/>
      <c r="R154" s="216"/>
      <c r="S154" s="216"/>
      <c r="T154" s="217"/>
      <c r="AT154" s="218" t="s">
        <v>248</v>
      </c>
      <c r="AU154" s="218" t="s">
        <v>78</v>
      </c>
      <c r="AV154" s="14" t="s">
        <v>78</v>
      </c>
      <c r="AW154" s="14" t="s">
        <v>31</v>
      </c>
      <c r="AX154" s="14" t="s">
        <v>76</v>
      </c>
      <c r="AY154" s="218" t="s">
        <v>231</v>
      </c>
    </row>
    <row r="155" spans="1:65" s="2" customFormat="1" ht="16.5" customHeight="1">
      <c r="A155" s="36"/>
      <c r="B155" s="37"/>
      <c r="C155" s="180" t="s">
        <v>78</v>
      </c>
      <c r="D155" s="180" t="s">
        <v>234</v>
      </c>
      <c r="E155" s="181" t="s">
        <v>3978</v>
      </c>
      <c r="F155" s="182" t="s">
        <v>3979</v>
      </c>
      <c r="G155" s="183" t="s">
        <v>243</v>
      </c>
      <c r="H155" s="184">
        <v>584</v>
      </c>
      <c r="I155" s="185"/>
      <c r="J155" s="186">
        <f>ROUND(I155*H155,2)</f>
        <v>0</v>
      </c>
      <c r="K155" s="182" t="s">
        <v>19</v>
      </c>
      <c r="L155" s="41"/>
      <c r="M155" s="187" t="s">
        <v>19</v>
      </c>
      <c r="N155" s="188" t="s">
        <v>40</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238</v>
      </c>
      <c r="AT155" s="191" t="s">
        <v>234</v>
      </c>
      <c r="AU155" s="191" t="s">
        <v>78</v>
      </c>
      <c r="AY155" s="19" t="s">
        <v>231</v>
      </c>
      <c r="BE155" s="192">
        <f>IF(N155="základní",J155,0)</f>
        <v>0</v>
      </c>
      <c r="BF155" s="192">
        <f>IF(N155="snížená",J155,0)</f>
        <v>0</v>
      </c>
      <c r="BG155" s="192">
        <f>IF(N155="zákl. přenesená",J155,0)</f>
        <v>0</v>
      </c>
      <c r="BH155" s="192">
        <f>IF(N155="sníž. přenesená",J155,0)</f>
        <v>0</v>
      </c>
      <c r="BI155" s="192">
        <f>IF(N155="nulová",J155,0)</f>
        <v>0</v>
      </c>
      <c r="BJ155" s="19" t="s">
        <v>76</v>
      </c>
      <c r="BK155" s="192">
        <f>ROUND(I155*H155,2)</f>
        <v>0</v>
      </c>
      <c r="BL155" s="19" t="s">
        <v>238</v>
      </c>
      <c r="BM155" s="191" t="s">
        <v>3980</v>
      </c>
    </row>
    <row r="156" spans="1:65" s="13" customFormat="1" ht="11.25">
      <c r="B156" s="198"/>
      <c r="C156" s="199"/>
      <c r="D156" s="193" t="s">
        <v>248</v>
      </c>
      <c r="E156" s="200" t="s">
        <v>19</v>
      </c>
      <c r="F156" s="201" t="s">
        <v>3905</v>
      </c>
      <c r="G156" s="199"/>
      <c r="H156" s="200" t="s">
        <v>19</v>
      </c>
      <c r="I156" s="202"/>
      <c r="J156" s="199"/>
      <c r="K156" s="199"/>
      <c r="L156" s="203"/>
      <c r="M156" s="204"/>
      <c r="N156" s="205"/>
      <c r="O156" s="205"/>
      <c r="P156" s="205"/>
      <c r="Q156" s="205"/>
      <c r="R156" s="205"/>
      <c r="S156" s="205"/>
      <c r="T156" s="206"/>
      <c r="AT156" s="207" t="s">
        <v>248</v>
      </c>
      <c r="AU156" s="207" t="s">
        <v>78</v>
      </c>
      <c r="AV156" s="13" t="s">
        <v>76</v>
      </c>
      <c r="AW156" s="13" t="s">
        <v>31</v>
      </c>
      <c r="AX156" s="13" t="s">
        <v>69</v>
      </c>
      <c r="AY156" s="207" t="s">
        <v>231</v>
      </c>
    </row>
    <row r="157" spans="1:65" s="14" customFormat="1" ht="11.25">
      <c r="B157" s="208"/>
      <c r="C157" s="209"/>
      <c r="D157" s="193" t="s">
        <v>248</v>
      </c>
      <c r="E157" s="210" t="s">
        <v>19</v>
      </c>
      <c r="F157" s="211" t="s">
        <v>3906</v>
      </c>
      <c r="G157" s="209"/>
      <c r="H157" s="212">
        <v>584</v>
      </c>
      <c r="I157" s="213"/>
      <c r="J157" s="209"/>
      <c r="K157" s="209"/>
      <c r="L157" s="214"/>
      <c r="M157" s="215"/>
      <c r="N157" s="216"/>
      <c r="O157" s="216"/>
      <c r="P157" s="216"/>
      <c r="Q157" s="216"/>
      <c r="R157" s="216"/>
      <c r="S157" s="216"/>
      <c r="T157" s="217"/>
      <c r="AT157" s="218" t="s">
        <v>248</v>
      </c>
      <c r="AU157" s="218" t="s">
        <v>78</v>
      </c>
      <c r="AV157" s="14" t="s">
        <v>78</v>
      </c>
      <c r="AW157" s="14" t="s">
        <v>31</v>
      </c>
      <c r="AX157" s="14" t="s">
        <v>69</v>
      </c>
      <c r="AY157" s="218" t="s">
        <v>231</v>
      </c>
    </row>
    <row r="158" spans="1:65" s="15" customFormat="1" ht="11.25">
      <c r="B158" s="219"/>
      <c r="C158" s="220"/>
      <c r="D158" s="193" t="s">
        <v>248</v>
      </c>
      <c r="E158" s="221" t="s">
        <v>19</v>
      </c>
      <c r="F158" s="222" t="s">
        <v>260</v>
      </c>
      <c r="G158" s="220"/>
      <c r="H158" s="223">
        <v>584</v>
      </c>
      <c r="I158" s="224"/>
      <c r="J158" s="220"/>
      <c r="K158" s="220"/>
      <c r="L158" s="225"/>
      <c r="M158" s="226"/>
      <c r="N158" s="227"/>
      <c r="O158" s="227"/>
      <c r="P158" s="227"/>
      <c r="Q158" s="227"/>
      <c r="R158" s="227"/>
      <c r="S158" s="227"/>
      <c r="T158" s="228"/>
      <c r="AT158" s="229" t="s">
        <v>248</v>
      </c>
      <c r="AU158" s="229" t="s">
        <v>78</v>
      </c>
      <c r="AV158" s="15" t="s">
        <v>238</v>
      </c>
      <c r="AW158" s="15" t="s">
        <v>31</v>
      </c>
      <c r="AX158" s="15" t="s">
        <v>76</v>
      </c>
      <c r="AY158" s="229" t="s">
        <v>231</v>
      </c>
    </row>
    <row r="159" spans="1:65" s="2" customFormat="1" ht="24.2" customHeight="1">
      <c r="A159" s="36"/>
      <c r="B159" s="37"/>
      <c r="C159" s="180" t="s">
        <v>275</v>
      </c>
      <c r="D159" s="180" t="s">
        <v>234</v>
      </c>
      <c r="E159" s="181" t="s">
        <v>3981</v>
      </c>
      <c r="F159" s="182" t="s">
        <v>3982</v>
      </c>
      <c r="G159" s="183" t="s">
        <v>356</v>
      </c>
      <c r="H159" s="184">
        <v>40.880000000000003</v>
      </c>
      <c r="I159" s="185"/>
      <c r="J159" s="186">
        <f>ROUND(I159*H159,2)</f>
        <v>0</v>
      </c>
      <c r="K159" s="182" t="s">
        <v>19</v>
      </c>
      <c r="L159" s="41"/>
      <c r="M159" s="187" t="s">
        <v>19</v>
      </c>
      <c r="N159" s="188" t="s">
        <v>40</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238</v>
      </c>
      <c r="AT159" s="191" t="s">
        <v>234</v>
      </c>
      <c r="AU159" s="191" t="s">
        <v>78</v>
      </c>
      <c r="AY159" s="19" t="s">
        <v>231</v>
      </c>
      <c r="BE159" s="192">
        <f>IF(N159="základní",J159,0)</f>
        <v>0</v>
      </c>
      <c r="BF159" s="192">
        <f>IF(N159="snížená",J159,0)</f>
        <v>0</v>
      </c>
      <c r="BG159" s="192">
        <f>IF(N159="zákl. přenesená",J159,0)</f>
        <v>0</v>
      </c>
      <c r="BH159" s="192">
        <f>IF(N159="sníž. přenesená",J159,0)</f>
        <v>0</v>
      </c>
      <c r="BI159" s="192">
        <f>IF(N159="nulová",J159,0)</f>
        <v>0</v>
      </c>
      <c r="BJ159" s="19" t="s">
        <v>76</v>
      </c>
      <c r="BK159" s="192">
        <f>ROUND(I159*H159,2)</f>
        <v>0</v>
      </c>
      <c r="BL159" s="19" t="s">
        <v>238</v>
      </c>
      <c r="BM159" s="191" t="s">
        <v>3983</v>
      </c>
    </row>
    <row r="160" spans="1:65" s="13" customFormat="1" ht="11.25">
      <c r="B160" s="198"/>
      <c r="C160" s="199"/>
      <c r="D160" s="193" t="s">
        <v>248</v>
      </c>
      <c r="E160" s="200" t="s">
        <v>19</v>
      </c>
      <c r="F160" s="201" t="s">
        <v>3953</v>
      </c>
      <c r="G160" s="199"/>
      <c r="H160" s="200" t="s">
        <v>19</v>
      </c>
      <c r="I160" s="202"/>
      <c r="J160" s="199"/>
      <c r="K160" s="199"/>
      <c r="L160" s="203"/>
      <c r="M160" s="204"/>
      <c r="N160" s="205"/>
      <c r="O160" s="205"/>
      <c r="P160" s="205"/>
      <c r="Q160" s="205"/>
      <c r="R160" s="205"/>
      <c r="S160" s="205"/>
      <c r="T160" s="206"/>
      <c r="AT160" s="207" t="s">
        <v>248</v>
      </c>
      <c r="AU160" s="207" t="s">
        <v>78</v>
      </c>
      <c r="AV160" s="13" t="s">
        <v>76</v>
      </c>
      <c r="AW160" s="13" t="s">
        <v>31</v>
      </c>
      <c r="AX160" s="13" t="s">
        <v>69</v>
      </c>
      <c r="AY160" s="207" t="s">
        <v>231</v>
      </c>
    </row>
    <row r="161" spans="1:65" s="14" customFormat="1" ht="11.25">
      <c r="B161" s="208"/>
      <c r="C161" s="209"/>
      <c r="D161" s="193" t="s">
        <v>248</v>
      </c>
      <c r="E161" s="210" t="s">
        <v>19</v>
      </c>
      <c r="F161" s="211" t="s">
        <v>3954</v>
      </c>
      <c r="G161" s="209"/>
      <c r="H161" s="212">
        <v>40.880000000000003</v>
      </c>
      <c r="I161" s="213"/>
      <c r="J161" s="209"/>
      <c r="K161" s="209"/>
      <c r="L161" s="214"/>
      <c r="M161" s="215"/>
      <c r="N161" s="216"/>
      <c r="O161" s="216"/>
      <c r="P161" s="216"/>
      <c r="Q161" s="216"/>
      <c r="R161" s="216"/>
      <c r="S161" s="216"/>
      <c r="T161" s="217"/>
      <c r="AT161" s="218" t="s">
        <v>248</v>
      </c>
      <c r="AU161" s="218" t="s">
        <v>78</v>
      </c>
      <c r="AV161" s="14" t="s">
        <v>78</v>
      </c>
      <c r="AW161" s="14" t="s">
        <v>31</v>
      </c>
      <c r="AX161" s="14" t="s">
        <v>69</v>
      </c>
      <c r="AY161" s="218" t="s">
        <v>231</v>
      </c>
    </row>
    <row r="162" spans="1:65" s="15" customFormat="1" ht="11.25">
      <c r="B162" s="219"/>
      <c r="C162" s="220"/>
      <c r="D162" s="193" t="s">
        <v>248</v>
      </c>
      <c r="E162" s="221" t="s">
        <v>19</v>
      </c>
      <c r="F162" s="222" t="s">
        <v>260</v>
      </c>
      <c r="G162" s="220"/>
      <c r="H162" s="223">
        <v>40.880000000000003</v>
      </c>
      <c r="I162" s="224"/>
      <c r="J162" s="220"/>
      <c r="K162" s="220"/>
      <c r="L162" s="225"/>
      <c r="M162" s="226"/>
      <c r="N162" s="227"/>
      <c r="O162" s="227"/>
      <c r="P162" s="227"/>
      <c r="Q162" s="227"/>
      <c r="R162" s="227"/>
      <c r="S162" s="227"/>
      <c r="T162" s="228"/>
      <c r="AT162" s="229" t="s">
        <v>248</v>
      </c>
      <c r="AU162" s="229" t="s">
        <v>78</v>
      </c>
      <c r="AV162" s="15" t="s">
        <v>238</v>
      </c>
      <c r="AW162" s="15" t="s">
        <v>31</v>
      </c>
      <c r="AX162" s="15" t="s">
        <v>76</v>
      </c>
      <c r="AY162" s="229" t="s">
        <v>231</v>
      </c>
    </row>
    <row r="163" spans="1:65" s="2" customFormat="1" ht="37.9" customHeight="1">
      <c r="A163" s="36"/>
      <c r="B163" s="37"/>
      <c r="C163" s="180" t="s">
        <v>154</v>
      </c>
      <c r="D163" s="180" t="s">
        <v>234</v>
      </c>
      <c r="E163" s="181" t="s">
        <v>3984</v>
      </c>
      <c r="F163" s="182" t="s">
        <v>3985</v>
      </c>
      <c r="G163" s="183" t="s">
        <v>356</v>
      </c>
      <c r="H163" s="184">
        <v>179</v>
      </c>
      <c r="I163" s="185"/>
      <c r="J163" s="186">
        <f>ROUND(I163*H163,2)</f>
        <v>0</v>
      </c>
      <c r="K163" s="182" t="s">
        <v>19</v>
      </c>
      <c r="L163" s="41"/>
      <c r="M163" s="187" t="s">
        <v>19</v>
      </c>
      <c r="N163" s="188" t="s">
        <v>40</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238</v>
      </c>
      <c r="AT163" s="191" t="s">
        <v>234</v>
      </c>
      <c r="AU163" s="191" t="s">
        <v>78</v>
      </c>
      <c r="AY163" s="19" t="s">
        <v>231</v>
      </c>
      <c r="BE163" s="192">
        <f>IF(N163="základní",J163,0)</f>
        <v>0</v>
      </c>
      <c r="BF163" s="192">
        <f>IF(N163="snížená",J163,0)</f>
        <v>0</v>
      </c>
      <c r="BG163" s="192">
        <f>IF(N163="zákl. přenesená",J163,0)</f>
        <v>0</v>
      </c>
      <c r="BH163" s="192">
        <f>IF(N163="sníž. přenesená",J163,0)</f>
        <v>0</v>
      </c>
      <c r="BI163" s="192">
        <f>IF(N163="nulová",J163,0)</f>
        <v>0</v>
      </c>
      <c r="BJ163" s="19" t="s">
        <v>76</v>
      </c>
      <c r="BK163" s="192">
        <f>ROUND(I163*H163,2)</f>
        <v>0</v>
      </c>
      <c r="BL163" s="19" t="s">
        <v>238</v>
      </c>
      <c r="BM163" s="191" t="s">
        <v>3986</v>
      </c>
    </row>
    <row r="164" spans="1:65" s="13" customFormat="1" ht="22.5">
      <c r="B164" s="198"/>
      <c r="C164" s="199"/>
      <c r="D164" s="193" t="s">
        <v>248</v>
      </c>
      <c r="E164" s="200" t="s">
        <v>19</v>
      </c>
      <c r="F164" s="201" t="s">
        <v>3987</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4" customFormat="1" ht="11.25">
      <c r="B165" s="208"/>
      <c r="C165" s="209"/>
      <c r="D165" s="193" t="s">
        <v>248</v>
      </c>
      <c r="E165" s="210" t="s">
        <v>19</v>
      </c>
      <c r="F165" s="211" t="s">
        <v>3949</v>
      </c>
      <c r="G165" s="209"/>
      <c r="H165" s="212">
        <v>179</v>
      </c>
      <c r="I165" s="213"/>
      <c r="J165" s="209"/>
      <c r="K165" s="209"/>
      <c r="L165" s="214"/>
      <c r="M165" s="215"/>
      <c r="N165" s="216"/>
      <c r="O165" s="216"/>
      <c r="P165" s="216"/>
      <c r="Q165" s="216"/>
      <c r="R165" s="216"/>
      <c r="S165" s="216"/>
      <c r="T165" s="217"/>
      <c r="AT165" s="218" t="s">
        <v>248</v>
      </c>
      <c r="AU165" s="218" t="s">
        <v>78</v>
      </c>
      <c r="AV165" s="14" t="s">
        <v>78</v>
      </c>
      <c r="AW165" s="14" t="s">
        <v>31</v>
      </c>
      <c r="AX165" s="14" t="s">
        <v>69</v>
      </c>
      <c r="AY165" s="218" t="s">
        <v>231</v>
      </c>
    </row>
    <row r="166" spans="1:65" s="15" customFormat="1" ht="11.25">
      <c r="B166" s="219"/>
      <c r="C166" s="220"/>
      <c r="D166" s="193" t="s">
        <v>248</v>
      </c>
      <c r="E166" s="221" t="s">
        <v>19</v>
      </c>
      <c r="F166" s="222" t="s">
        <v>260</v>
      </c>
      <c r="G166" s="220"/>
      <c r="H166" s="223">
        <v>179</v>
      </c>
      <c r="I166" s="224"/>
      <c r="J166" s="220"/>
      <c r="K166" s="220"/>
      <c r="L166" s="225"/>
      <c r="M166" s="226"/>
      <c r="N166" s="227"/>
      <c r="O166" s="227"/>
      <c r="P166" s="227"/>
      <c r="Q166" s="227"/>
      <c r="R166" s="227"/>
      <c r="S166" s="227"/>
      <c r="T166" s="228"/>
      <c r="AT166" s="229" t="s">
        <v>248</v>
      </c>
      <c r="AU166" s="229" t="s">
        <v>78</v>
      </c>
      <c r="AV166" s="15" t="s">
        <v>238</v>
      </c>
      <c r="AW166" s="15" t="s">
        <v>31</v>
      </c>
      <c r="AX166" s="15" t="s">
        <v>76</v>
      </c>
      <c r="AY166" s="229" t="s">
        <v>231</v>
      </c>
    </row>
    <row r="167" spans="1:65" s="2" customFormat="1" ht="44.25" customHeight="1">
      <c r="A167" s="36"/>
      <c r="B167" s="37"/>
      <c r="C167" s="180" t="s">
        <v>8</v>
      </c>
      <c r="D167" s="180" t="s">
        <v>234</v>
      </c>
      <c r="E167" s="181" t="s">
        <v>552</v>
      </c>
      <c r="F167" s="182" t="s">
        <v>553</v>
      </c>
      <c r="G167" s="183" t="s">
        <v>356</v>
      </c>
      <c r="H167" s="184">
        <v>1195.067</v>
      </c>
      <c r="I167" s="185"/>
      <c r="J167" s="186">
        <f>ROUND(I167*H167,2)</f>
        <v>0</v>
      </c>
      <c r="K167" s="182" t="s">
        <v>19</v>
      </c>
      <c r="L167" s="41"/>
      <c r="M167" s="187" t="s">
        <v>19</v>
      </c>
      <c r="N167" s="188" t="s">
        <v>40</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238</v>
      </c>
      <c r="AT167" s="191" t="s">
        <v>234</v>
      </c>
      <c r="AU167" s="191" t="s">
        <v>78</v>
      </c>
      <c r="AY167" s="19" t="s">
        <v>231</v>
      </c>
      <c r="BE167" s="192">
        <f>IF(N167="základní",J167,0)</f>
        <v>0</v>
      </c>
      <c r="BF167" s="192">
        <f>IF(N167="snížená",J167,0)</f>
        <v>0</v>
      </c>
      <c r="BG167" s="192">
        <f>IF(N167="zákl. přenesená",J167,0)</f>
        <v>0</v>
      </c>
      <c r="BH167" s="192">
        <f>IF(N167="sníž. přenesená",J167,0)</f>
        <v>0</v>
      </c>
      <c r="BI167" s="192">
        <f>IF(N167="nulová",J167,0)</f>
        <v>0</v>
      </c>
      <c r="BJ167" s="19" t="s">
        <v>76</v>
      </c>
      <c r="BK167" s="192">
        <f>ROUND(I167*H167,2)</f>
        <v>0</v>
      </c>
      <c r="BL167" s="19" t="s">
        <v>238</v>
      </c>
      <c r="BM167" s="191" t="s">
        <v>3988</v>
      </c>
    </row>
    <row r="168" spans="1:65" s="13" customFormat="1" ht="11.25">
      <c r="B168" s="198"/>
      <c r="C168" s="199"/>
      <c r="D168" s="193" t="s">
        <v>248</v>
      </c>
      <c r="E168" s="200" t="s">
        <v>19</v>
      </c>
      <c r="F168" s="201" t="s">
        <v>3989</v>
      </c>
      <c r="G168" s="199"/>
      <c r="H168" s="200" t="s">
        <v>19</v>
      </c>
      <c r="I168" s="202"/>
      <c r="J168" s="199"/>
      <c r="K168" s="199"/>
      <c r="L168" s="203"/>
      <c r="M168" s="204"/>
      <c r="N168" s="205"/>
      <c r="O168" s="205"/>
      <c r="P168" s="205"/>
      <c r="Q168" s="205"/>
      <c r="R168" s="205"/>
      <c r="S168" s="205"/>
      <c r="T168" s="206"/>
      <c r="AT168" s="207" t="s">
        <v>248</v>
      </c>
      <c r="AU168" s="207" t="s">
        <v>78</v>
      </c>
      <c r="AV168" s="13" t="s">
        <v>76</v>
      </c>
      <c r="AW168" s="13" t="s">
        <v>31</v>
      </c>
      <c r="AX168" s="13" t="s">
        <v>69</v>
      </c>
      <c r="AY168" s="207" t="s">
        <v>231</v>
      </c>
    </row>
    <row r="169" spans="1:65" s="14" customFormat="1" ht="11.25">
      <c r="B169" s="208"/>
      <c r="C169" s="209"/>
      <c r="D169" s="193" t="s">
        <v>248</v>
      </c>
      <c r="E169" s="210" t="s">
        <v>19</v>
      </c>
      <c r="F169" s="211" t="s">
        <v>3970</v>
      </c>
      <c r="G169" s="209"/>
      <c r="H169" s="212">
        <v>1011</v>
      </c>
      <c r="I169" s="213"/>
      <c r="J169" s="209"/>
      <c r="K169" s="209"/>
      <c r="L169" s="214"/>
      <c r="M169" s="215"/>
      <c r="N169" s="216"/>
      <c r="O169" s="216"/>
      <c r="P169" s="216"/>
      <c r="Q169" s="216"/>
      <c r="R169" s="216"/>
      <c r="S169" s="216"/>
      <c r="T169" s="217"/>
      <c r="AT169" s="218" t="s">
        <v>248</v>
      </c>
      <c r="AU169" s="218" t="s">
        <v>78</v>
      </c>
      <c r="AV169" s="14" t="s">
        <v>78</v>
      </c>
      <c r="AW169" s="14" t="s">
        <v>31</v>
      </c>
      <c r="AX169" s="14" t="s">
        <v>69</v>
      </c>
      <c r="AY169" s="218" t="s">
        <v>231</v>
      </c>
    </row>
    <row r="170" spans="1:65" s="14" customFormat="1" ht="11.25">
      <c r="B170" s="208"/>
      <c r="C170" s="209"/>
      <c r="D170" s="193" t="s">
        <v>248</v>
      </c>
      <c r="E170" s="210" t="s">
        <v>19</v>
      </c>
      <c r="F170" s="211" t="s">
        <v>3971</v>
      </c>
      <c r="G170" s="209"/>
      <c r="H170" s="212">
        <v>5.0670000000000002</v>
      </c>
      <c r="I170" s="213"/>
      <c r="J170" s="209"/>
      <c r="K170" s="209"/>
      <c r="L170" s="214"/>
      <c r="M170" s="215"/>
      <c r="N170" s="216"/>
      <c r="O170" s="216"/>
      <c r="P170" s="216"/>
      <c r="Q170" s="216"/>
      <c r="R170" s="216"/>
      <c r="S170" s="216"/>
      <c r="T170" s="217"/>
      <c r="AT170" s="218" t="s">
        <v>248</v>
      </c>
      <c r="AU170" s="218" t="s">
        <v>78</v>
      </c>
      <c r="AV170" s="14" t="s">
        <v>78</v>
      </c>
      <c r="AW170" s="14" t="s">
        <v>31</v>
      </c>
      <c r="AX170" s="14" t="s">
        <v>69</v>
      </c>
      <c r="AY170" s="218" t="s">
        <v>231</v>
      </c>
    </row>
    <row r="171" spans="1:65" s="14" customFormat="1" ht="11.25">
      <c r="B171" s="208"/>
      <c r="C171" s="209"/>
      <c r="D171" s="193" t="s">
        <v>248</v>
      </c>
      <c r="E171" s="210" t="s">
        <v>19</v>
      </c>
      <c r="F171" s="211" t="s">
        <v>3949</v>
      </c>
      <c r="G171" s="209"/>
      <c r="H171" s="212">
        <v>179</v>
      </c>
      <c r="I171" s="213"/>
      <c r="J171" s="209"/>
      <c r="K171" s="209"/>
      <c r="L171" s="214"/>
      <c r="M171" s="215"/>
      <c r="N171" s="216"/>
      <c r="O171" s="216"/>
      <c r="P171" s="216"/>
      <c r="Q171" s="216"/>
      <c r="R171" s="216"/>
      <c r="S171" s="216"/>
      <c r="T171" s="217"/>
      <c r="AT171" s="218" t="s">
        <v>248</v>
      </c>
      <c r="AU171" s="218" t="s">
        <v>78</v>
      </c>
      <c r="AV171" s="14" t="s">
        <v>78</v>
      </c>
      <c r="AW171" s="14" t="s">
        <v>31</v>
      </c>
      <c r="AX171" s="14" t="s">
        <v>69</v>
      </c>
      <c r="AY171" s="218" t="s">
        <v>231</v>
      </c>
    </row>
    <row r="172" spans="1:65" s="15" customFormat="1" ht="11.25">
      <c r="B172" s="219"/>
      <c r="C172" s="220"/>
      <c r="D172" s="193" t="s">
        <v>248</v>
      </c>
      <c r="E172" s="221" t="s">
        <v>19</v>
      </c>
      <c r="F172" s="222" t="s">
        <v>260</v>
      </c>
      <c r="G172" s="220"/>
      <c r="H172" s="223">
        <v>1195.067</v>
      </c>
      <c r="I172" s="224"/>
      <c r="J172" s="220"/>
      <c r="K172" s="220"/>
      <c r="L172" s="225"/>
      <c r="M172" s="226"/>
      <c r="N172" s="227"/>
      <c r="O172" s="227"/>
      <c r="P172" s="227"/>
      <c r="Q172" s="227"/>
      <c r="R172" s="227"/>
      <c r="S172" s="227"/>
      <c r="T172" s="228"/>
      <c r="AT172" s="229" t="s">
        <v>248</v>
      </c>
      <c r="AU172" s="229" t="s">
        <v>78</v>
      </c>
      <c r="AV172" s="15" t="s">
        <v>238</v>
      </c>
      <c r="AW172" s="15" t="s">
        <v>31</v>
      </c>
      <c r="AX172" s="15" t="s">
        <v>76</v>
      </c>
      <c r="AY172" s="229" t="s">
        <v>231</v>
      </c>
    </row>
    <row r="173" spans="1:65" s="2" customFormat="1" ht="44.25" customHeight="1">
      <c r="A173" s="36"/>
      <c r="B173" s="37"/>
      <c r="C173" s="180" t="s">
        <v>339</v>
      </c>
      <c r="D173" s="180" t="s">
        <v>234</v>
      </c>
      <c r="E173" s="181" t="s">
        <v>3990</v>
      </c>
      <c r="F173" s="182" t="s">
        <v>3991</v>
      </c>
      <c r="G173" s="183" t="s">
        <v>404</v>
      </c>
      <c r="H173" s="184">
        <v>2151.1210000000001</v>
      </c>
      <c r="I173" s="185"/>
      <c r="J173" s="186">
        <f>ROUND(I173*H173,2)</f>
        <v>0</v>
      </c>
      <c r="K173" s="182" t="s">
        <v>19</v>
      </c>
      <c r="L173" s="41"/>
      <c r="M173" s="187" t="s">
        <v>19</v>
      </c>
      <c r="N173" s="188" t="s">
        <v>40</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238</v>
      </c>
      <c r="AT173" s="191" t="s">
        <v>234</v>
      </c>
      <c r="AU173" s="191" t="s">
        <v>78</v>
      </c>
      <c r="AY173" s="19" t="s">
        <v>231</v>
      </c>
      <c r="BE173" s="192">
        <f>IF(N173="základní",J173,0)</f>
        <v>0</v>
      </c>
      <c r="BF173" s="192">
        <f>IF(N173="snížená",J173,0)</f>
        <v>0</v>
      </c>
      <c r="BG173" s="192">
        <f>IF(N173="zákl. přenesená",J173,0)</f>
        <v>0</v>
      </c>
      <c r="BH173" s="192">
        <f>IF(N173="sníž. přenesená",J173,0)</f>
        <v>0</v>
      </c>
      <c r="BI173" s="192">
        <f>IF(N173="nulová",J173,0)</f>
        <v>0</v>
      </c>
      <c r="BJ173" s="19" t="s">
        <v>76</v>
      </c>
      <c r="BK173" s="192">
        <f>ROUND(I173*H173,2)</f>
        <v>0</v>
      </c>
      <c r="BL173" s="19" t="s">
        <v>238</v>
      </c>
      <c r="BM173" s="191" t="s">
        <v>3992</v>
      </c>
    </row>
    <row r="174" spans="1:65" s="14" customFormat="1" ht="11.25">
      <c r="B174" s="208"/>
      <c r="C174" s="209"/>
      <c r="D174" s="193" t="s">
        <v>248</v>
      </c>
      <c r="E174" s="210" t="s">
        <v>19</v>
      </c>
      <c r="F174" s="211" t="s">
        <v>3993</v>
      </c>
      <c r="G174" s="209"/>
      <c r="H174" s="212">
        <v>2151.1210000000001</v>
      </c>
      <c r="I174" s="213"/>
      <c r="J174" s="209"/>
      <c r="K174" s="209"/>
      <c r="L174" s="214"/>
      <c r="M174" s="215"/>
      <c r="N174" s="216"/>
      <c r="O174" s="216"/>
      <c r="P174" s="216"/>
      <c r="Q174" s="216"/>
      <c r="R174" s="216"/>
      <c r="S174" s="216"/>
      <c r="T174" s="217"/>
      <c r="AT174" s="218" t="s">
        <v>248</v>
      </c>
      <c r="AU174" s="218" t="s">
        <v>78</v>
      </c>
      <c r="AV174" s="14" t="s">
        <v>78</v>
      </c>
      <c r="AW174" s="14" t="s">
        <v>31</v>
      </c>
      <c r="AX174" s="14" t="s">
        <v>76</v>
      </c>
      <c r="AY174" s="218" t="s">
        <v>231</v>
      </c>
    </row>
    <row r="175" spans="1:65" s="2" customFormat="1" ht="33" customHeight="1">
      <c r="A175" s="36"/>
      <c r="B175" s="37"/>
      <c r="C175" s="180" t="s">
        <v>287</v>
      </c>
      <c r="D175" s="180" t="s">
        <v>234</v>
      </c>
      <c r="E175" s="181" t="s">
        <v>3994</v>
      </c>
      <c r="F175" s="182" t="s">
        <v>3995</v>
      </c>
      <c r="G175" s="183" t="s">
        <v>356</v>
      </c>
      <c r="H175" s="184">
        <v>40.880000000000003</v>
      </c>
      <c r="I175" s="185"/>
      <c r="J175" s="186">
        <f>ROUND(I175*H175,2)</f>
        <v>0</v>
      </c>
      <c r="K175" s="182" t="s">
        <v>19</v>
      </c>
      <c r="L175" s="41"/>
      <c r="M175" s="187" t="s">
        <v>19</v>
      </c>
      <c r="N175" s="188" t="s">
        <v>40</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238</v>
      </c>
      <c r="AT175" s="191" t="s">
        <v>234</v>
      </c>
      <c r="AU175" s="191" t="s">
        <v>78</v>
      </c>
      <c r="AY175" s="19" t="s">
        <v>231</v>
      </c>
      <c r="BE175" s="192">
        <f>IF(N175="základní",J175,0)</f>
        <v>0</v>
      </c>
      <c r="BF175" s="192">
        <f>IF(N175="snížená",J175,0)</f>
        <v>0</v>
      </c>
      <c r="BG175" s="192">
        <f>IF(N175="zákl. přenesená",J175,0)</f>
        <v>0</v>
      </c>
      <c r="BH175" s="192">
        <f>IF(N175="sníž. přenesená",J175,0)</f>
        <v>0</v>
      </c>
      <c r="BI175" s="192">
        <f>IF(N175="nulová",J175,0)</f>
        <v>0</v>
      </c>
      <c r="BJ175" s="19" t="s">
        <v>76</v>
      </c>
      <c r="BK175" s="192">
        <f>ROUND(I175*H175,2)</f>
        <v>0</v>
      </c>
      <c r="BL175" s="19" t="s">
        <v>238</v>
      </c>
      <c r="BM175" s="191" t="s">
        <v>3996</v>
      </c>
    </row>
    <row r="176" spans="1:65" s="13" customFormat="1" ht="11.25">
      <c r="B176" s="198"/>
      <c r="C176" s="199"/>
      <c r="D176" s="193" t="s">
        <v>248</v>
      </c>
      <c r="E176" s="200" t="s">
        <v>19</v>
      </c>
      <c r="F176" s="201" t="s">
        <v>3953</v>
      </c>
      <c r="G176" s="199"/>
      <c r="H176" s="200" t="s">
        <v>19</v>
      </c>
      <c r="I176" s="202"/>
      <c r="J176" s="199"/>
      <c r="K176" s="199"/>
      <c r="L176" s="203"/>
      <c r="M176" s="204"/>
      <c r="N176" s="205"/>
      <c r="O176" s="205"/>
      <c r="P176" s="205"/>
      <c r="Q176" s="205"/>
      <c r="R176" s="205"/>
      <c r="S176" s="205"/>
      <c r="T176" s="206"/>
      <c r="AT176" s="207" t="s">
        <v>248</v>
      </c>
      <c r="AU176" s="207" t="s">
        <v>78</v>
      </c>
      <c r="AV176" s="13" t="s">
        <v>76</v>
      </c>
      <c r="AW176" s="13" t="s">
        <v>31</v>
      </c>
      <c r="AX176" s="13" t="s">
        <v>69</v>
      </c>
      <c r="AY176" s="207" t="s">
        <v>231</v>
      </c>
    </row>
    <row r="177" spans="1:65" s="14" customFormat="1" ht="11.25">
      <c r="B177" s="208"/>
      <c r="C177" s="209"/>
      <c r="D177" s="193" t="s">
        <v>248</v>
      </c>
      <c r="E177" s="210" t="s">
        <v>19</v>
      </c>
      <c r="F177" s="211" t="s">
        <v>3954</v>
      </c>
      <c r="G177" s="209"/>
      <c r="H177" s="212">
        <v>40.880000000000003</v>
      </c>
      <c r="I177" s="213"/>
      <c r="J177" s="209"/>
      <c r="K177" s="209"/>
      <c r="L177" s="214"/>
      <c r="M177" s="215"/>
      <c r="N177" s="216"/>
      <c r="O177" s="216"/>
      <c r="P177" s="216"/>
      <c r="Q177" s="216"/>
      <c r="R177" s="216"/>
      <c r="S177" s="216"/>
      <c r="T177" s="217"/>
      <c r="AT177" s="218" t="s">
        <v>248</v>
      </c>
      <c r="AU177" s="218" t="s">
        <v>78</v>
      </c>
      <c r="AV177" s="14" t="s">
        <v>78</v>
      </c>
      <c r="AW177" s="14" t="s">
        <v>31</v>
      </c>
      <c r="AX177" s="14" t="s">
        <v>69</v>
      </c>
      <c r="AY177" s="218" t="s">
        <v>231</v>
      </c>
    </row>
    <row r="178" spans="1:65" s="15" customFormat="1" ht="11.25">
      <c r="B178" s="219"/>
      <c r="C178" s="220"/>
      <c r="D178" s="193" t="s">
        <v>248</v>
      </c>
      <c r="E178" s="221" t="s">
        <v>19</v>
      </c>
      <c r="F178" s="222" t="s">
        <v>260</v>
      </c>
      <c r="G178" s="220"/>
      <c r="H178" s="223">
        <v>40.880000000000003</v>
      </c>
      <c r="I178" s="224"/>
      <c r="J178" s="220"/>
      <c r="K178" s="220"/>
      <c r="L178" s="225"/>
      <c r="M178" s="226"/>
      <c r="N178" s="227"/>
      <c r="O178" s="227"/>
      <c r="P178" s="227"/>
      <c r="Q178" s="227"/>
      <c r="R178" s="227"/>
      <c r="S178" s="227"/>
      <c r="T178" s="228"/>
      <c r="AT178" s="229" t="s">
        <v>248</v>
      </c>
      <c r="AU178" s="229" t="s">
        <v>78</v>
      </c>
      <c r="AV178" s="15" t="s">
        <v>238</v>
      </c>
      <c r="AW178" s="15" t="s">
        <v>31</v>
      </c>
      <c r="AX178" s="15" t="s">
        <v>76</v>
      </c>
      <c r="AY178" s="229" t="s">
        <v>231</v>
      </c>
    </row>
    <row r="179" spans="1:65" s="2" customFormat="1" ht="44.25" customHeight="1">
      <c r="A179" s="36"/>
      <c r="B179" s="37"/>
      <c r="C179" s="180" t="s">
        <v>378</v>
      </c>
      <c r="D179" s="180" t="s">
        <v>234</v>
      </c>
      <c r="E179" s="181" t="s">
        <v>3997</v>
      </c>
      <c r="F179" s="182" t="s">
        <v>1295</v>
      </c>
      <c r="G179" s="183" t="s">
        <v>356</v>
      </c>
      <c r="H179" s="184">
        <v>640</v>
      </c>
      <c r="I179" s="185"/>
      <c r="J179" s="186">
        <f>ROUND(I179*H179,2)</f>
        <v>0</v>
      </c>
      <c r="K179" s="182" t="s">
        <v>19</v>
      </c>
      <c r="L179" s="41"/>
      <c r="M179" s="187" t="s">
        <v>19</v>
      </c>
      <c r="N179" s="188" t="s">
        <v>40</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238</v>
      </c>
      <c r="AT179" s="191" t="s">
        <v>234</v>
      </c>
      <c r="AU179" s="191" t="s">
        <v>78</v>
      </c>
      <c r="AY179" s="19" t="s">
        <v>231</v>
      </c>
      <c r="BE179" s="192">
        <f>IF(N179="základní",J179,0)</f>
        <v>0</v>
      </c>
      <c r="BF179" s="192">
        <f>IF(N179="snížená",J179,0)</f>
        <v>0</v>
      </c>
      <c r="BG179" s="192">
        <f>IF(N179="zákl. přenesená",J179,0)</f>
        <v>0</v>
      </c>
      <c r="BH179" s="192">
        <f>IF(N179="sníž. přenesená",J179,0)</f>
        <v>0</v>
      </c>
      <c r="BI179" s="192">
        <f>IF(N179="nulová",J179,0)</f>
        <v>0</v>
      </c>
      <c r="BJ179" s="19" t="s">
        <v>76</v>
      </c>
      <c r="BK179" s="192">
        <f>ROUND(I179*H179,2)</f>
        <v>0</v>
      </c>
      <c r="BL179" s="19" t="s">
        <v>238</v>
      </c>
      <c r="BM179" s="191" t="s">
        <v>3998</v>
      </c>
    </row>
    <row r="180" spans="1:65" s="13" customFormat="1" ht="11.25">
      <c r="B180" s="198"/>
      <c r="C180" s="199"/>
      <c r="D180" s="193" t="s">
        <v>248</v>
      </c>
      <c r="E180" s="200" t="s">
        <v>19</v>
      </c>
      <c r="F180" s="201" t="s">
        <v>3999</v>
      </c>
      <c r="G180" s="199"/>
      <c r="H180" s="200" t="s">
        <v>19</v>
      </c>
      <c r="I180" s="202"/>
      <c r="J180" s="199"/>
      <c r="K180" s="199"/>
      <c r="L180" s="203"/>
      <c r="M180" s="204"/>
      <c r="N180" s="205"/>
      <c r="O180" s="205"/>
      <c r="P180" s="205"/>
      <c r="Q180" s="205"/>
      <c r="R180" s="205"/>
      <c r="S180" s="205"/>
      <c r="T180" s="206"/>
      <c r="AT180" s="207" t="s">
        <v>248</v>
      </c>
      <c r="AU180" s="207" t="s">
        <v>78</v>
      </c>
      <c r="AV180" s="13" t="s">
        <v>76</v>
      </c>
      <c r="AW180" s="13" t="s">
        <v>31</v>
      </c>
      <c r="AX180" s="13" t="s">
        <v>69</v>
      </c>
      <c r="AY180" s="207" t="s">
        <v>231</v>
      </c>
    </row>
    <row r="181" spans="1:65" s="14" customFormat="1" ht="11.25">
      <c r="B181" s="208"/>
      <c r="C181" s="209"/>
      <c r="D181" s="193" t="s">
        <v>248</v>
      </c>
      <c r="E181" s="210" t="s">
        <v>19</v>
      </c>
      <c r="F181" s="211" t="s">
        <v>4000</v>
      </c>
      <c r="G181" s="209"/>
      <c r="H181" s="212">
        <v>640</v>
      </c>
      <c r="I181" s="213"/>
      <c r="J181" s="209"/>
      <c r="K181" s="209"/>
      <c r="L181" s="214"/>
      <c r="M181" s="215"/>
      <c r="N181" s="216"/>
      <c r="O181" s="216"/>
      <c r="P181" s="216"/>
      <c r="Q181" s="216"/>
      <c r="R181" s="216"/>
      <c r="S181" s="216"/>
      <c r="T181" s="217"/>
      <c r="AT181" s="218" t="s">
        <v>248</v>
      </c>
      <c r="AU181" s="218" t="s">
        <v>78</v>
      </c>
      <c r="AV181" s="14" t="s">
        <v>78</v>
      </c>
      <c r="AW181" s="14" t="s">
        <v>31</v>
      </c>
      <c r="AX181" s="14" t="s">
        <v>69</v>
      </c>
      <c r="AY181" s="218" t="s">
        <v>231</v>
      </c>
    </row>
    <row r="182" spans="1:65" s="15" customFormat="1" ht="11.25">
      <c r="B182" s="219"/>
      <c r="C182" s="220"/>
      <c r="D182" s="193" t="s">
        <v>248</v>
      </c>
      <c r="E182" s="221" t="s">
        <v>4001</v>
      </c>
      <c r="F182" s="222" t="s">
        <v>260</v>
      </c>
      <c r="G182" s="220"/>
      <c r="H182" s="223">
        <v>640</v>
      </c>
      <c r="I182" s="224"/>
      <c r="J182" s="220"/>
      <c r="K182" s="220"/>
      <c r="L182" s="225"/>
      <c r="M182" s="226"/>
      <c r="N182" s="227"/>
      <c r="O182" s="227"/>
      <c r="P182" s="227"/>
      <c r="Q182" s="227"/>
      <c r="R182" s="227"/>
      <c r="S182" s="227"/>
      <c r="T182" s="228"/>
      <c r="AT182" s="229" t="s">
        <v>248</v>
      </c>
      <c r="AU182" s="229" t="s">
        <v>78</v>
      </c>
      <c r="AV182" s="15" t="s">
        <v>238</v>
      </c>
      <c r="AW182" s="15" t="s">
        <v>31</v>
      </c>
      <c r="AX182" s="15" t="s">
        <v>76</v>
      </c>
      <c r="AY182" s="229" t="s">
        <v>231</v>
      </c>
    </row>
    <row r="183" spans="1:65" s="2" customFormat="1" ht="16.5" customHeight="1">
      <c r="A183" s="36"/>
      <c r="B183" s="37"/>
      <c r="C183" s="247" t="s">
        <v>391</v>
      </c>
      <c r="D183" s="247" t="s">
        <v>638</v>
      </c>
      <c r="E183" s="248" t="s">
        <v>4002</v>
      </c>
      <c r="F183" s="249" t="s">
        <v>4003</v>
      </c>
      <c r="G183" s="250" t="s">
        <v>404</v>
      </c>
      <c r="H183" s="251">
        <v>1152</v>
      </c>
      <c r="I183" s="252"/>
      <c r="J183" s="253">
        <f>ROUND(I183*H183,2)</f>
        <v>0</v>
      </c>
      <c r="K183" s="249" t="s">
        <v>19</v>
      </c>
      <c r="L183" s="254"/>
      <c r="M183" s="255" t="s">
        <v>19</v>
      </c>
      <c r="N183" s="256" t="s">
        <v>40</v>
      </c>
      <c r="O183" s="66"/>
      <c r="P183" s="189">
        <f>O183*H183</f>
        <v>0</v>
      </c>
      <c r="Q183" s="189">
        <v>1</v>
      </c>
      <c r="R183" s="189">
        <f>Q183*H183</f>
        <v>1152</v>
      </c>
      <c r="S183" s="189">
        <v>0</v>
      </c>
      <c r="T183" s="190">
        <f>S183*H183</f>
        <v>0</v>
      </c>
      <c r="U183" s="36"/>
      <c r="V183" s="36"/>
      <c r="W183" s="36"/>
      <c r="X183" s="36"/>
      <c r="Y183" s="36"/>
      <c r="Z183" s="36"/>
      <c r="AA183" s="36"/>
      <c r="AB183" s="36"/>
      <c r="AC183" s="36"/>
      <c r="AD183" s="36"/>
      <c r="AE183" s="36"/>
      <c r="AR183" s="191" t="s">
        <v>287</v>
      </c>
      <c r="AT183" s="191" t="s">
        <v>638</v>
      </c>
      <c r="AU183" s="191" t="s">
        <v>78</v>
      </c>
      <c r="AY183" s="19" t="s">
        <v>231</v>
      </c>
      <c r="BE183" s="192">
        <f>IF(N183="základní",J183,0)</f>
        <v>0</v>
      </c>
      <c r="BF183" s="192">
        <f>IF(N183="snížená",J183,0)</f>
        <v>0</v>
      </c>
      <c r="BG183" s="192">
        <f>IF(N183="zákl. přenesená",J183,0)</f>
        <v>0</v>
      </c>
      <c r="BH183" s="192">
        <f>IF(N183="sníž. přenesená",J183,0)</f>
        <v>0</v>
      </c>
      <c r="BI183" s="192">
        <f>IF(N183="nulová",J183,0)</f>
        <v>0</v>
      </c>
      <c r="BJ183" s="19" t="s">
        <v>76</v>
      </c>
      <c r="BK183" s="192">
        <f>ROUND(I183*H183,2)</f>
        <v>0</v>
      </c>
      <c r="BL183" s="19" t="s">
        <v>238</v>
      </c>
      <c r="BM183" s="191" t="s">
        <v>4004</v>
      </c>
    </row>
    <row r="184" spans="1:65" s="14" customFormat="1" ht="11.25">
      <c r="B184" s="208"/>
      <c r="C184" s="209"/>
      <c r="D184" s="193" t="s">
        <v>248</v>
      </c>
      <c r="E184" s="210" t="s">
        <v>19</v>
      </c>
      <c r="F184" s="211" t="s">
        <v>4005</v>
      </c>
      <c r="G184" s="209"/>
      <c r="H184" s="212">
        <v>1152</v>
      </c>
      <c r="I184" s="213"/>
      <c r="J184" s="209"/>
      <c r="K184" s="209"/>
      <c r="L184" s="214"/>
      <c r="M184" s="215"/>
      <c r="N184" s="216"/>
      <c r="O184" s="216"/>
      <c r="P184" s="216"/>
      <c r="Q184" s="216"/>
      <c r="R184" s="216"/>
      <c r="S184" s="216"/>
      <c r="T184" s="217"/>
      <c r="AT184" s="218" t="s">
        <v>248</v>
      </c>
      <c r="AU184" s="218" t="s">
        <v>78</v>
      </c>
      <c r="AV184" s="14" t="s">
        <v>78</v>
      </c>
      <c r="AW184" s="14" t="s">
        <v>31</v>
      </c>
      <c r="AX184" s="14" t="s">
        <v>76</v>
      </c>
      <c r="AY184" s="218" t="s">
        <v>231</v>
      </c>
    </row>
    <row r="185" spans="1:65" s="2" customFormat="1" ht="37.9" customHeight="1">
      <c r="A185" s="36"/>
      <c r="B185" s="37"/>
      <c r="C185" s="180" t="s">
        <v>347</v>
      </c>
      <c r="D185" s="180" t="s">
        <v>234</v>
      </c>
      <c r="E185" s="181" t="s">
        <v>4006</v>
      </c>
      <c r="F185" s="182" t="s">
        <v>4007</v>
      </c>
      <c r="G185" s="183" t="s">
        <v>342</v>
      </c>
      <c r="H185" s="184">
        <v>112</v>
      </c>
      <c r="I185" s="185"/>
      <c r="J185" s="186">
        <f>ROUND(I185*H185,2)</f>
        <v>0</v>
      </c>
      <c r="K185" s="182" t="s">
        <v>19</v>
      </c>
      <c r="L185" s="41"/>
      <c r="M185" s="187" t="s">
        <v>19</v>
      </c>
      <c r="N185" s="188" t="s">
        <v>40</v>
      </c>
      <c r="O185" s="66"/>
      <c r="P185" s="189">
        <f>O185*H185</f>
        <v>0</v>
      </c>
      <c r="Q185" s="189">
        <v>2.7999999999999998E-4</v>
      </c>
      <c r="R185" s="189">
        <f>Q185*H185</f>
        <v>3.1359999999999999E-2</v>
      </c>
      <c r="S185" s="189">
        <v>0</v>
      </c>
      <c r="T185" s="190">
        <f>S185*H185</f>
        <v>0</v>
      </c>
      <c r="U185" s="36"/>
      <c r="V185" s="36"/>
      <c r="W185" s="36"/>
      <c r="X185" s="36"/>
      <c r="Y185" s="36"/>
      <c r="Z185" s="36"/>
      <c r="AA185" s="36"/>
      <c r="AB185" s="36"/>
      <c r="AC185" s="36"/>
      <c r="AD185" s="36"/>
      <c r="AE185" s="36"/>
      <c r="AR185" s="191" t="s">
        <v>238</v>
      </c>
      <c r="AT185" s="191" t="s">
        <v>234</v>
      </c>
      <c r="AU185" s="191" t="s">
        <v>78</v>
      </c>
      <c r="AY185" s="19" t="s">
        <v>231</v>
      </c>
      <c r="BE185" s="192">
        <f>IF(N185="základní",J185,0)</f>
        <v>0</v>
      </c>
      <c r="BF185" s="192">
        <f>IF(N185="snížená",J185,0)</f>
        <v>0</v>
      </c>
      <c r="BG185" s="192">
        <f>IF(N185="zákl. přenesená",J185,0)</f>
        <v>0</v>
      </c>
      <c r="BH185" s="192">
        <f>IF(N185="sníž. přenesená",J185,0)</f>
        <v>0</v>
      </c>
      <c r="BI185" s="192">
        <f>IF(N185="nulová",J185,0)</f>
        <v>0</v>
      </c>
      <c r="BJ185" s="19" t="s">
        <v>76</v>
      </c>
      <c r="BK185" s="192">
        <f>ROUND(I185*H185,2)</f>
        <v>0</v>
      </c>
      <c r="BL185" s="19" t="s">
        <v>238</v>
      </c>
      <c r="BM185" s="191" t="s">
        <v>4008</v>
      </c>
    </row>
    <row r="186" spans="1:65" s="13" customFormat="1" ht="11.25">
      <c r="B186" s="198"/>
      <c r="C186" s="199"/>
      <c r="D186" s="193" t="s">
        <v>248</v>
      </c>
      <c r="E186" s="200" t="s">
        <v>19</v>
      </c>
      <c r="F186" s="201" t="s">
        <v>4009</v>
      </c>
      <c r="G186" s="199"/>
      <c r="H186" s="200" t="s">
        <v>19</v>
      </c>
      <c r="I186" s="202"/>
      <c r="J186" s="199"/>
      <c r="K186" s="199"/>
      <c r="L186" s="203"/>
      <c r="M186" s="204"/>
      <c r="N186" s="205"/>
      <c r="O186" s="205"/>
      <c r="P186" s="205"/>
      <c r="Q186" s="205"/>
      <c r="R186" s="205"/>
      <c r="S186" s="205"/>
      <c r="T186" s="206"/>
      <c r="AT186" s="207" t="s">
        <v>248</v>
      </c>
      <c r="AU186" s="207" t="s">
        <v>78</v>
      </c>
      <c r="AV186" s="13" t="s">
        <v>76</v>
      </c>
      <c r="AW186" s="13" t="s">
        <v>31</v>
      </c>
      <c r="AX186" s="13" t="s">
        <v>69</v>
      </c>
      <c r="AY186" s="207" t="s">
        <v>231</v>
      </c>
    </row>
    <row r="187" spans="1:65" s="14" customFormat="1" ht="11.25">
      <c r="B187" s="208"/>
      <c r="C187" s="209"/>
      <c r="D187" s="193" t="s">
        <v>248</v>
      </c>
      <c r="E187" s="210" t="s">
        <v>19</v>
      </c>
      <c r="F187" s="211" t="s">
        <v>3924</v>
      </c>
      <c r="G187" s="209"/>
      <c r="H187" s="212">
        <v>112</v>
      </c>
      <c r="I187" s="213"/>
      <c r="J187" s="209"/>
      <c r="K187" s="209"/>
      <c r="L187" s="214"/>
      <c r="M187" s="215"/>
      <c r="N187" s="216"/>
      <c r="O187" s="216"/>
      <c r="P187" s="216"/>
      <c r="Q187" s="216"/>
      <c r="R187" s="216"/>
      <c r="S187" s="216"/>
      <c r="T187" s="217"/>
      <c r="AT187" s="218" t="s">
        <v>248</v>
      </c>
      <c r="AU187" s="218" t="s">
        <v>78</v>
      </c>
      <c r="AV187" s="14" t="s">
        <v>78</v>
      </c>
      <c r="AW187" s="14" t="s">
        <v>31</v>
      </c>
      <c r="AX187" s="14" t="s">
        <v>69</v>
      </c>
      <c r="AY187" s="218" t="s">
        <v>231</v>
      </c>
    </row>
    <row r="188" spans="1:65" s="15" customFormat="1" ht="11.25">
      <c r="B188" s="219"/>
      <c r="C188" s="220"/>
      <c r="D188" s="193" t="s">
        <v>248</v>
      </c>
      <c r="E188" s="221" t="s">
        <v>3902</v>
      </c>
      <c r="F188" s="222" t="s">
        <v>260</v>
      </c>
      <c r="G188" s="220"/>
      <c r="H188" s="223">
        <v>112</v>
      </c>
      <c r="I188" s="224"/>
      <c r="J188" s="220"/>
      <c r="K188" s="220"/>
      <c r="L188" s="225"/>
      <c r="M188" s="226"/>
      <c r="N188" s="227"/>
      <c r="O188" s="227"/>
      <c r="P188" s="227"/>
      <c r="Q188" s="227"/>
      <c r="R188" s="227"/>
      <c r="S188" s="227"/>
      <c r="T188" s="228"/>
      <c r="AT188" s="229" t="s">
        <v>248</v>
      </c>
      <c r="AU188" s="229" t="s">
        <v>78</v>
      </c>
      <c r="AV188" s="15" t="s">
        <v>238</v>
      </c>
      <c r="AW188" s="15" t="s">
        <v>31</v>
      </c>
      <c r="AX188" s="15" t="s">
        <v>76</v>
      </c>
      <c r="AY188" s="229" t="s">
        <v>231</v>
      </c>
    </row>
    <row r="189" spans="1:65" s="12" customFormat="1" ht="22.9" customHeight="1">
      <c r="B189" s="164"/>
      <c r="C189" s="165"/>
      <c r="D189" s="166" t="s">
        <v>68</v>
      </c>
      <c r="E189" s="178" t="s">
        <v>119</v>
      </c>
      <c r="F189" s="178" t="s">
        <v>1415</v>
      </c>
      <c r="G189" s="165"/>
      <c r="H189" s="165"/>
      <c r="I189" s="168"/>
      <c r="J189" s="179">
        <f>BK189</f>
        <v>0</v>
      </c>
      <c r="K189" s="165"/>
      <c r="L189" s="170"/>
      <c r="M189" s="171"/>
      <c r="N189" s="172"/>
      <c r="O189" s="172"/>
      <c r="P189" s="173">
        <f>SUM(P190:P202)</f>
        <v>0</v>
      </c>
      <c r="Q189" s="172"/>
      <c r="R189" s="173">
        <f>SUM(R190:R202)</f>
        <v>3.8368092099999997</v>
      </c>
      <c r="S189" s="172"/>
      <c r="T189" s="174">
        <f>SUM(T190:T202)</f>
        <v>0</v>
      </c>
      <c r="AR189" s="175" t="s">
        <v>76</v>
      </c>
      <c r="AT189" s="176" t="s">
        <v>68</v>
      </c>
      <c r="AU189" s="176" t="s">
        <v>76</v>
      </c>
      <c r="AY189" s="175" t="s">
        <v>231</v>
      </c>
      <c r="BK189" s="177">
        <f>SUM(BK190:BK202)</f>
        <v>0</v>
      </c>
    </row>
    <row r="190" spans="1:65" s="2" customFormat="1" ht="24.2" customHeight="1">
      <c r="A190" s="36"/>
      <c r="B190" s="37"/>
      <c r="C190" s="180" t="s">
        <v>395</v>
      </c>
      <c r="D190" s="180" t="s">
        <v>234</v>
      </c>
      <c r="E190" s="181" t="s">
        <v>4010</v>
      </c>
      <c r="F190" s="182" t="s">
        <v>4011</v>
      </c>
      <c r="G190" s="183" t="s">
        <v>356</v>
      </c>
      <c r="H190" s="184">
        <v>1.4419999999999999</v>
      </c>
      <c r="I190" s="185"/>
      <c r="J190" s="186">
        <f>ROUND(I190*H190,2)</f>
        <v>0</v>
      </c>
      <c r="K190" s="182" t="s">
        <v>19</v>
      </c>
      <c r="L190" s="41"/>
      <c r="M190" s="187" t="s">
        <v>19</v>
      </c>
      <c r="N190" s="188" t="s">
        <v>40</v>
      </c>
      <c r="O190" s="66"/>
      <c r="P190" s="189">
        <f>O190*H190</f>
        <v>0</v>
      </c>
      <c r="Q190" s="189">
        <v>2.4533</v>
      </c>
      <c r="R190" s="189">
        <f>Q190*H190</f>
        <v>3.5376585999999999</v>
      </c>
      <c r="S190" s="189">
        <v>0</v>
      </c>
      <c r="T190" s="190">
        <f>S190*H190</f>
        <v>0</v>
      </c>
      <c r="U190" s="36"/>
      <c r="V190" s="36"/>
      <c r="W190" s="36"/>
      <c r="X190" s="36"/>
      <c r="Y190" s="36"/>
      <c r="Z190" s="36"/>
      <c r="AA190" s="36"/>
      <c r="AB190" s="36"/>
      <c r="AC190" s="36"/>
      <c r="AD190" s="36"/>
      <c r="AE190" s="36"/>
      <c r="AR190" s="191" t="s">
        <v>238</v>
      </c>
      <c r="AT190" s="191" t="s">
        <v>234</v>
      </c>
      <c r="AU190" s="191" t="s">
        <v>78</v>
      </c>
      <c r="AY190" s="19" t="s">
        <v>231</v>
      </c>
      <c r="BE190" s="192">
        <f>IF(N190="základní",J190,0)</f>
        <v>0</v>
      </c>
      <c r="BF190" s="192">
        <f>IF(N190="snížená",J190,0)</f>
        <v>0</v>
      </c>
      <c r="BG190" s="192">
        <f>IF(N190="zákl. přenesená",J190,0)</f>
        <v>0</v>
      </c>
      <c r="BH190" s="192">
        <f>IF(N190="sníž. přenesená",J190,0)</f>
        <v>0</v>
      </c>
      <c r="BI190" s="192">
        <f>IF(N190="nulová",J190,0)</f>
        <v>0</v>
      </c>
      <c r="BJ190" s="19" t="s">
        <v>76</v>
      </c>
      <c r="BK190" s="192">
        <f>ROUND(I190*H190,2)</f>
        <v>0</v>
      </c>
      <c r="BL190" s="19" t="s">
        <v>238</v>
      </c>
      <c r="BM190" s="191" t="s">
        <v>4012</v>
      </c>
    </row>
    <row r="191" spans="1:65" s="13" customFormat="1" ht="11.25">
      <c r="B191" s="198"/>
      <c r="C191" s="199"/>
      <c r="D191" s="193" t="s">
        <v>248</v>
      </c>
      <c r="E191" s="200" t="s">
        <v>19</v>
      </c>
      <c r="F191" s="201" t="s">
        <v>4013</v>
      </c>
      <c r="G191" s="199"/>
      <c r="H191" s="200" t="s">
        <v>19</v>
      </c>
      <c r="I191" s="202"/>
      <c r="J191" s="199"/>
      <c r="K191" s="199"/>
      <c r="L191" s="203"/>
      <c r="M191" s="204"/>
      <c r="N191" s="205"/>
      <c r="O191" s="205"/>
      <c r="P191" s="205"/>
      <c r="Q191" s="205"/>
      <c r="R191" s="205"/>
      <c r="S191" s="205"/>
      <c r="T191" s="206"/>
      <c r="AT191" s="207" t="s">
        <v>248</v>
      </c>
      <c r="AU191" s="207" t="s">
        <v>78</v>
      </c>
      <c r="AV191" s="13" t="s">
        <v>76</v>
      </c>
      <c r="AW191" s="13" t="s">
        <v>31</v>
      </c>
      <c r="AX191" s="13" t="s">
        <v>69</v>
      </c>
      <c r="AY191" s="207" t="s">
        <v>231</v>
      </c>
    </row>
    <row r="192" spans="1:65" s="14" customFormat="1" ht="11.25">
      <c r="B192" s="208"/>
      <c r="C192" s="209"/>
      <c r="D192" s="193" t="s">
        <v>248</v>
      </c>
      <c r="E192" s="210" t="s">
        <v>19</v>
      </c>
      <c r="F192" s="211" t="s">
        <v>4014</v>
      </c>
      <c r="G192" s="209"/>
      <c r="H192" s="212">
        <v>1.4419999999999999</v>
      </c>
      <c r="I192" s="213"/>
      <c r="J192" s="209"/>
      <c r="K192" s="209"/>
      <c r="L192" s="214"/>
      <c r="M192" s="215"/>
      <c r="N192" s="216"/>
      <c r="O192" s="216"/>
      <c r="P192" s="216"/>
      <c r="Q192" s="216"/>
      <c r="R192" s="216"/>
      <c r="S192" s="216"/>
      <c r="T192" s="217"/>
      <c r="AT192" s="218" t="s">
        <v>248</v>
      </c>
      <c r="AU192" s="218" t="s">
        <v>78</v>
      </c>
      <c r="AV192" s="14" t="s">
        <v>78</v>
      </c>
      <c r="AW192" s="14" t="s">
        <v>31</v>
      </c>
      <c r="AX192" s="14" t="s">
        <v>69</v>
      </c>
      <c r="AY192" s="218" t="s">
        <v>231</v>
      </c>
    </row>
    <row r="193" spans="1:65" s="15" customFormat="1" ht="11.25">
      <c r="B193" s="219"/>
      <c r="C193" s="220"/>
      <c r="D193" s="193" t="s">
        <v>248</v>
      </c>
      <c r="E193" s="221" t="s">
        <v>19</v>
      </c>
      <c r="F193" s="222" t="s">
        <v>260</v>
      </c>
      <c r="G193" s="220"/>
      <c r="H193" s="223">
        <v>1.4419999999999999</v>
      </c>
      <c r="I193" s="224"/>
      <c r="J193" s="220"/>
      <c r="K193" s="220"/>
      <c r="L193" s="225"/>
      <c r="M193" s="226"/>
      <c r="N193" s="227"/>
      <c r="O193" s="227"/>
      <c r="P193" s="227"/>
      <c r="Q193" s="227"/>
      <c r="R193" s="227"/>
      <c r="S193" s="227"/>
      <c r="T193" s="228"/>
      <c r="AT193" s="229" t="s">
        <v>248</v>
      </c>
      <c r="AU193" s="229" t="s">
        <v>78</v>
      </c>
      <c r="AV193" s="15" t="s">
        <v>238</v>
      </c>
      <c r="AW193" s="15" t="s">
        <v>31</v>
      </c>
      <c r="AX193" s="15" t="s">
        <v>76</v>
      </c>
      <c r="AY193" s="229" t="s">
        <v>231</v>
      </c>
    </row>
    <row r="194" spans="1:65" s="2" customFormat="1" ht="24.2" customHeight="1">
      <c r="A194" s="36"/>
      <c r="B194" s="37"/>
      <c r="C194" s="180" t="s">
        <v>401</v>
      </c>
      <c r="D194" s="180" t="s">
        <v>234</v>
      </c>
      <c r="E194" s="181" t="s">
        <v>4015</v>
      </c>
      <c r="F194" s="182" t="s">
        <v>4016</v>
      </c>
      <c r="G194" s="183" t="s">
        <v>243</v>
      </c>
      <c r="H194" s="184">
        <v>14.423</v>
      </c>
      <c r="I194" s="185"/>
      <c r="J194" s="186">
        <f>ROUND(I194*H194,2)</f>
        <v>0</v>
      </c>
      <c r="K194" s="182" t="s">
        <v>19</v>
      </c>
      <c r="L194" s="41"/>
      <c r="M194" s="187" t="s">
        <v>19</v>
      </c>
      <c r="N194" s="188" t="s">
        <v>40</v>
      </c>
      <c r="O194" s="66"/>
      <c r="P194" s="189">
        <f>O194*H194</f>
        <v>0</v>
      </c>
      <c r="Q194" s="189">
        <v>2.7499999999999998E-3</v>
      </c>
      <c r="R194" s="189">
        <f>Q194*H194</f>
        <v>3.9663249999999997E-2</v>
      </c>
      <c r="S194" s="189">
        <v>0</v>
      </c>
      <c r="T194" s="190">
        <f>S194*H194</f>
        <v>0</v>
      </c>
      <c r="U194" s="36"/>
      <c r="V194" s="36"/>
      <c r="W194" s="36"/>
      <c r="X194" s="36"/>
      <c r="Y194" s="36"/>
      <c r="Z194" s="36"/>
      <c r="AA194" s="36"/>
      <c r="AB194" s="36"/>
      <c r="AC194" s="36"/>
      <c r="AD194" s="36"/>
      <c r="AE194" s="36"/>
      <c r="AR194" s="191" t="s">
        <v>238</v>
      </c>
      <c r="AT194" s="191" t="s">
        <v>234</v>
      </c>
      <c r="AU194" s="191" t="s">
        <v>78</v>
      </c>
      <c r="AY194" s="19" t="s">
        <v>231</v>
      </c>
      <c r="BE194" s="192">
        <f>IF(N194="základní",J194,0)</f>
        <v>0</v>
      </c>
      <c r="BF194" s="192">
        <f>IF(N194="snížená",J194,0)</f>
        <v>0</v>
      </c>
      <c r="BG194" s="192">
        <f>IF(N194="zákl. přenesená",J194,0)</f>
        <v>0</v>
      </c>
      <c r="BH194" s="192">
        <f>IF(N194="sníž. přenesená",J194,0)</f>
        <v>0</v>
      </c>
      <c r="BI194" s="192">
        <f>IF(N194="nulová",J194,0)</f>
        <v>0</v>
      </c>
      <c r="BJ194" s="19" t="s">
        <v>76</v>
      </c>
      <c r="BK194" s="192">
        <f>ROUND(I194*H194,2)</f>
        <v>0</v>
      </c>
      <c r="BL194" s="19" t="s">
        <v>238</v>
      </c>
      <c r="BM194" s="191" t="s">
        <v>4017</v>
      </c>
    </row>
    <row r="195" spans="1:65" s="13" customFormat="1" ht="11.25">
      <c r="B195" s="198"/>
      <c r="C195" s="199"/>
      <c r="D195" s="193" t="s">
        <v>248</v>
      </c>
      <c r="E195" s="200" t="s">
        <v>19</v>
      </c>
      <c r="F195" s="201" t="s">
        <v>4018</v>
      </c>
      <c r="G195" s="199"/>
      <c r="H195" s="200" t="s">
        <v>19</v>
      </c>
      <c r="I195" s="202"/>
      <c r="J195" s="199"/>
      <c r="K195" s="199"/>
      <c r="L195" s="203"/>
      <c r="M195" s="204"/>
      <c r="N195" s="205"/>
      <c r="O195" s="205"/>
      <c r="P195" s="205"/>
      <c r="Q195" s="205"/>
      <c r="R195" s="205"/>
      <c r="S195" s="205"/>
      <c r="T195" s="206"/>
      <c r="AT195" s="207" t="s">
        <v>248</v>
      </c>
      <c r="AU195" s="207" t="s">
        <v>78</v>
      </c>
      <c r="AV195" s="13" t="s">
        <v>76</v>
      </c>
      <c r="AW195" s="13" t="s">
        <v>31</v>
      </c>
      <c r="AX195" s="13" t="s">
        <v>69</v>
      </c>
      <c r="AY195" s="207" t="s">
        <v>231</v>
      </c>
    </row>
    <row r="196" spans="1:65" s="14" customFormat="1" ht="11.25">
      <c r="B196" s="208"/>
      <c r="C196" s="209"/>
      <c r="D196" s="193" t="s">
        <v>248</v>
      </c>
      <c r="E196" s="210" t="s">
        <v>19</v>
      </c>
      <c r="F196" s="211" t="s">
        <v>4019</v>
      </c>
      <c r="G196" s="209"/>
      <c r="H196" s="212">
        <v>14.423</v>
      </c>
      <c r="I196" s="213"/>
      <c r="J196" s="209"/>
      <c r="K196" s="209"/>
      <c r="L196" s="214"/>
      <c r="M196" s="215"/>
      <c r="N196" s="216"/>
      <c r="O196" s="216"/>
      <c r="P196" s="216"/>
      <c r="Q196" s="216"/>
      <c r="R196" s="216"/>
      <c r="S196" s="216"/>
      <c r="T196" s="217"/>
      <c r="AT196" s="218" t="s">
        <v>248</v>
      </c>
      <c r="AU196" s="218" t="s">
        <v>78</v>
      </c>
      <c r="AV196" s="14" t="s">
        <v>78</v>
      </c>
      <c r="AW196" s="14" t="s">
        <v>31</v>
      </c>
      <c r="AX196" s="14" t="s">
        <v>69</v>
      </c>
      <c r="AY196" s="218" t="s">
        <v>231</v>
      </c>
    </row>
    <row r="197" spans="1:65" s="15" customFormat="1" ht="11.25">
      <c r="B197" s="219"/>
      <c r="C197" s="220"/>
      <c r="D197" s="193" t="s">
        <v>248</v>
      </c>
      <c r="E197" s="221" t="s">
        <v>19</v>
      </c>
      <c r="F197" s="222" t="s">
        <v>260</v>
      </c>
      <c r="G197" s="220"/>
      <c r="H197" s="223">
        <v>14.423</v>
      </c>
      <c r="I197" s="224"/>
      <c r="J197" s="220"/>
      <c r="K197" s="220"/>
      <c r="L197" s="225"/>
      <c r="M197" s="226"/>
      <c r="N197" s="227"/>
      <c r="O197" s="227"/>
      <c r="P197" s="227"/>
      <c r="Q197" s="227"/>
      <c r="R197" s="227"/>
      <c r="S197" s="227"/>
      <c r="T197" s="228"/>
      <c r="AT197" s="229" t="s">
        <v>248</v>
      </c>
      <c r="AU197" s="229" t="s">
        <v>78</v>
      </c>
      <c r="AV197" s="15" t="s">
        <v>238</v>
      </c>
      <c r="AW197" s="15" t="s">
        <v>31</v>
      </c>
      <c r="AX197" s="15" t="s">
        <v>76</v>
      </c>
      <c r="AY197" s="229" t="s">
        <v>231</v>
      </c>
    </row>
    <row r="198" spans="1:65" s="2" customFormat="1" ht="24.2" customHeight="1">
      <c r="A198" s="36"/>
      <c r="B198" s="37"/>
      <c r="C198" s="180" t="s">
        <v>407</v>
      </c>
      <c r="D198" s="180" t="s">
        <v>234</v>
      </c>
      <c r="E198" s="181" t="s">
        <v>4020</v>
      </c>
      <c r="F198" s="182" t="s">
        <v>4021</v>
      </c>
      <c r="G198" s="183" t="s">
        <v>243</v>
      </c>
      <c r="H198" s="184">
        <v>14.423</v>
      </c>
      <c r="I198" s="185"/>
      <c r="J198" s="186">
        <f>ROUND(I198*H198,2)</f>
        <v>0</v>
      </c>
      <c r="K198" s="182" t="s">
        <v>19</v>
      </c>
      <c r="L198" s="41"/>
      <c r="M198" s="187" t="s">
        <v>19</v>
      </c>
      <c r="N198" s="188" t="s">
        <v>40</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238</v>
      </c>
      <c r="AT198" s="191" t="s">
        <v>234</v>
      </c>
      <c r="AU198" s="191" t="s">
        <v>78</v>
      </c>
      <c r="AY198" s="19" t="s">
        <v>231</v>
      </c>
      <c r="BE198" s="192">
        <f>IF(N198="základní",J198,0)</f>
        <v>0</v>
      </c>
      <c r="BF198" s="192">
        <f>IF(N198="snížená",J198,0)</f>
        <v>0</v>
      </c>
      <c r="BG198" s="192">
        <f>IF(N198="zákl. přenesená",J198,0)</f>
        <v>0</v>
      </c>
      <c r="BH198" s="192">
        <f>IF(N198="sníž. přenesená",J198,0)</f>
        <v>0</v>
      </c>
      <c r="BI198" s="192">
        <f>IF(N198="nulová",J198,0)</f>
        <v>0</v>
      </c>
      <c r="BJ198" s="19" t="s">
        <v>76</v>
      </c>
      <c r="BK198" s="192">
        <f>ROUND(I198*H198,2)</f>
        <v>0</v>
      </c>
      <c r="BL198" s="19" t="s">
        <v>238</v>
      </c>
      <c r="BM198" s="191" t="s">
        <v>4022</v>
      </c>
    </row>
    <row r="199" spans="1:65" s="2" customFormat="1" ht="37.9" customHeight="1">
      <c r="A199" s="36"/>
      <c r="B199" s="37"/>
      <c r="C199" s="180" t="s">
        <v>412</v>
      </c>
      <c r="D199" s="180" t="s">
        <v>234</v>
      </c>
      <c r="E199" s="181" t="s">
        <v>4023</v>
      </c>
      <c r="F199" s="182" t="s">
        <v>4024</v>
      </c>
      <c r="G199" s="183" t="s">
        <v>404</v>
      </c>
      <c r="H199" s="184">
        <v>0.248</v>
      </c>
      <c r="I199" s="185"/>
      <c r="J199" s="186">
        <f>ROUND(I199*H199,2)</f>
        <v>0</v>
      </c>
      <c r="K199" s="182" t="s">
        <v>19</v>
      </c>
      <c r="L199" s="41"/>
      <c r="M199" s="187" t="s">
        <v>19</v>
      </c>
      <c r="N199" s="188" t="s">
        <v>40</v>
      </c>
      <c r="O199" s="66"/>
      <c r="P199" s="189">
        <f>O199*H199</f>
        <v>0</v>
      </c>
      <c r="Q199" s="189">
        <v>1.0463199999999999</v>
      </c>
      <c r="R199" s="189">
        <f>Q199*H199</f>
        <v>0.25948736</v>
      </c>
      <c r="S199" s="189">
        <v>0</v>
      </c>
      <c r="T199" s="190">
        <f>S199*H199</f>
        <v>0</v>
      </c>
      <c r="U199" s="36"/>
      <c r="V199" s="36"/>
      <c r="W199" s="36"/>
      <c r="X199" s="36"/>
      <c r="Y199" s="36"/>
      <c r="Z199" s="36"/>
      <c r="AA199" s="36"/>
      <c r="AB199" s="36"/>
      <c r="AC199" s="36"/>
      <c r="AD199" s="36"/>
      <c r="AE199" s="36"/>
      <c r="AR199" s="191" t="s">
        <v>238</v>
      </c>
      <c r="AT199" s="191" t="s">
        <v>234</v>
      </c>
      <c r="AU199" s="191" t="s">
        <v>78</v>
      </c>
      <c r="AY199" s="19" t="s">
        <v>231</v>
      </c>
      <c r="BE199" s="192">
        <f>IF(N199="základní",J199,0)</f>
        <v>0</v>
      </c>
      <c r="BF199" s="192">
        <f>IF(N199="snížená",J199,0)</f>
        <v>0</v>
      </c>
      <c r="BG199" s="192">
        <f>IF(N199="zákl. přenesená",J199,0)</f>
        <v>0</v>
      </c>
      <c r="BH199" s="192">
        <f>IF(N199="sníž. přenesená",J199,0)</f>
        <v>0</v>
      </c>
      <c r="BI199" s="192">
        <f>IF(N199="nulová",J199,0)</f>
        <v>0</v>
      </c>
      <c r="BJ199" s="19" t="s">
        <v>76</v>
      </c>
      <c r="BK199" s="192">
        <f>ROUND(I199*H199,2)</f>
        <v>0</v>
      </c>
      <c r="BL199" s="19" t="s">
        <v>238</v>
      </c>
      <c r="BM199" s="191" t="s">
        <v>4025</v>
      </c>
    </row>
    <row r="200" spans="1:65" s="13" customFormat="1" ht="11.25">
      <c r="B200" s="198"/>
      <c r="C200" s="199"/>
      <c r="D200" s="193" t="s">
        <v>248</v>
      </c>
      <c r="E200" s="200" t="s">
        <v>19</v>
      </c>
      <c r="F200" s="201" t="s">
        <v>4026</v>
      </c>
      <c r="G200" s="199"/>
      <c r="H200" s="200" t="s">
        <v>19</v>
      </c>
      <c r="I200" s="202"/>
      <c r="J200" s="199"/>
      <c r="K200" s="199"/>
      <c r="L200" s="203"/>
      <c r="M200" s="204"/>
      <c r="N200" s="205"/>
      <c r="O200" s="205"/>
      <c r="P200" s="205"/>
      <c r="Q200" s="205"/>
      <c r="R200" s="205"/>
      <c r="S200" s="205"/>
      <c r="T200" s="206"/>
      <c r="AT200" s="207" t="s">
        <v>248</v>
      </c>
      <c r="AU200" s="207" t="s">
        <v>78</v>
      </c>
      <c r="AV200" s="13" t="s">
        <v>76</v>
      </c>
      <c r="AW200" s="13" t="s">
        <v>31</v>
      </c>
      <c r="AX200" s="13" t="s">
        <v>69</v>
      </c>
      <c r="AY200" s="207" t="s">
        <v>231</v>
      </c>
    </row>
    <row r="201" spans="1:65" s="14" customFormat="1" ht="11.25">
      <c r="B201" s="208"/>
      <c r="C201" s="209"/>
      <c r="D201" s="193" t="s">
        <v>248</v>
      </c>
      <c r="E201" s="210" t="s">
        <v>19</v>
      </c>
      <c r="F201" s="211" t="s">
        <v>4027</v>
      </c>
      <c r="G201" s="209"/>
      <c r="H201" s="212">
        <v>0.248</v>
      </c>
      <c r="I201" s="213"/>
      <c r="J201" s="209"/>
      <c r="K201" s="209"/>
      <c r="L201" s="214"/>
      <c r="M201" s="215"/>
      <c r="N201" s="216"/>
      <c r="O201" s="216"/>
      <c r="P201" s="216"/>
      <c r="Q201" s="216"/>
      <c r="R201" s="216"/>
      <c r="S201" s="216"/>
      <c r="T201" s="217"/>
      <c r="AT201" s="218" t="s">
        <v>248</v>
      </c>
      <c r="AU201" s="218" t="s">
        <v>78</v>
      </c>
      <c r="AV201" s="14" t="s">
        <v>78</v>
      </c>
      <c r="AW201" s="14" t="s">
        <v>31</v>
      </c>
      <c r="AX201" s="14" t="s">
        <v>69</v>
      </c>
      <c r="AY201" s="218" t="s">
        <v>231</v>
      </c>
    </row>
    <row r="202" spans="1:65" s="15" customFormat="1" ht="11.25">
      <c r="B202" s="219"/>
      <c r="C202" s="220"/>
      <c r="D202" s="193" t="s">
        <v>248</v>
      </c>
      <c r="E202" s="221" t="s">
        <v>19</v>
      </c>
      <c r="F202" s="222" t="s">
        <v>260</v>
      </c>
      <c r="G202" s="220"/>
      <c r="H202" s="223">
        <v>0.248</v>
      </c>
      <c r="I202" s="224"/>
      <c r="J202" s="220"/>
      <c r="K202" s="220"/>
      <c r="L202" s="225"/>
      <c r="M202" s="226"/>
      <c r="N202" s="227"/>
      <c r="O202" s="227"/>
      <c r="P202" s="227"/>
      <c r="Q202" s="227"/>
      <c r="R202" s="227"/>
      <c r="S202" s="227"/>
      <c r="T202" s="228"/>
      <c r="AT202" s="229" t="s">
        <v>248</v>
      </c>
      <c r="AU202" s="229" t="s">
        <v>78</v>
      </c>
      <c r="AV202" s="15" t="s">
        <v>238</v>
      </c>
      <c r="AW202" s="15" t="s">
        <v>31</v>
      </c>
      <c r="AX202" s="15" t="s">
        <v>76</v>
      </c>
      <c r="AY202" s="229" t="s">
        <v>231</v>
      </c>
    </row>
    <row r="203" spans="1:65" s="12" customFormat="1" ht="22.9" customHeight="1">
      <c r="B203" s="164"/>
      <c r="C203" s="165"/>
      <c r="D203" s="166" t="s">
        <v>68</v>
      </c>
      <c r="E203" s="178" t="s">
        <v>238</v>
      </c>
      <c r="F203" s="178" t="s">
        <v>1514</v>
      </c>
      <c r="G203" s="165"/>
      <c r="H203" s="165"/>
      <c r="I203" s="168"/>
      <c r="J203" s="179">
        <f>BK203</f>
        <v>0</v>
      </c>
      <c r="K203" s="165"/>
      <c r="L203" s="170"/>
      <c r="M203" s="171"/>
      <c r="N203" s="172"/>
      <c r="O203" s="172"/>
      <c r="P203" s="173">
        <f>SUM(P204:P224)</f>
        <v>0</v>
      </c>
      <c r="Q203" s="172"/>
      <c r="R203" s="173">
        <f>SUM(R204:R224)</f>
        <v>353.32115906999996</v>
      </c>
      <c r="S203" s="172"/>
      <c r="T203" s="174">
        <f>SUM(T204:T224)</f>
        <v>0</v>
      </c>
      <c r="AR203" s="175" t="s">
        <v>76</v>
      </c>
      <c r="AT203" s="176" t="s">
        <v>68</v>
      </c>
      <c r="AU203" s="176" t="s">
        <v>76</v>
      </c>
      <c r="AY203" s="175" t="s">
        <v>231</v>
      </c>
      <c r="BK203" s="177">
        <f>SUM(BK204:BK224)</f>
        <v>0</v>
      </c>
    </row>
    <row r="204" spans="1:65" s="2" customFormat="1" ht="49.15" customHeight="1">
      <c r="A204" s="36"/>
      <c r="B204" s="37"/>
      <c r="C204" s="180" t="s">
        <v>429</v>
      </c>
      <c r="D204" s="180" t="s">
        <v>234</v>
      </c>
      <c r="E204" s="181" t="s">
        <v>4028</v>
      </c>
      <c r="F204" s="182" t="s">
        <v>4029</v>
      </c>
      <c r="G204" s="183" t="s">
        <v>356</v>
      </c>
      <c r="H204" s="184">
        <v>137</v>
      </c>
      <c r="I204" s="185"/>
      <c r="J204" s="186">
        <f>ROUND(I204*H204,2)</f>
        <v>0</v>
      </c>
      <c r="K204" s="182" t="s">
        <v>19</v>
      </c>
      <c r="L204" s="41"/>
      <c r="M204" s="187" t="s">
        <v>19</v>
      </c>
      <c r="N204" s="188" t="s">
        <v>40</v>
      </c>
      <c r="O204" s="66"/>
      <c r="P204" s="189">
        <f>O204*H204</f>
        <v>0</v>
      </c>
      <c r="Q204" s="189">
        <v>2.45343</v>
      </c>
      <c r="R204" s="189">
        <f>Q204*H204</f>
        <v>336.11991</v>
      </c>
      <c r="S204" s="189">
        <v>0</v>
      </c>
      <c r="T204" s="190">
        <f>S204*H204</f>
        <v>0</v>
      </c>
      <c r="U204" s="36"/>
      <c r="V204" s="36"/>
      <c r="W204" s="36"/>
      <c r="X204" s="36"/>
      <c r="Y204" s="36"/>
      <c r="Z204" s="36"/>
      <c r="AA204" s="36"/>
      <c r="AB204" s="36"/>
      <c r="AC204" s="36"/>
      <c r="AD204" s="36"/>
      <c r="AE204" s="36"/>
      <c r="AR204" s="191" t="s">
        <v>238</v>
      </c>
      <c r="AT204" s="191" t="s">
        <v>234</v>
      </c>
      <c r="AU204" s="191" t="s">
        <v>78</v>
      </c>
      <c r="AY204" s="19" t="s">
        <v>231</v>
      </c>
      <c r="BE204" s="192">
        <f>IF(N204="základní",J204,0)</f>
        <v>0</v>
      </c>
      <c r="BF204" s="192">
        <f>IF(N204="snížená",J204,0)</f>
        <v>0</v>
      </c>
      <c r="BG204" s="192">
        <f>IF(N204="zákl. přenesená",J204,0)</f>
        <v>0</v>
      </c>
      <c r="BH204" s="192">
        <f>IF(N204="sníž. přenesená",J204,0)</f>
        <v>0</v>
      </c>
      <c r="BI204" s="192">
        <f>IF(N204="nulová",J204,0)</f>
        <v>0</v>
      </c>
      <c r="BJ204" s="19" t="s">
        <v>76</v>
      </c>
      <c r="BK204" s="192">
        <f>ROUND(I204*H204,2)</f>
        <v>0</v>
      </c>
      <c r="BL204" s="19" t="s">
        <v>238</v>
      </c>
      <c r="BM204" s="191" t="s">
        <v>4030</v>
      </c>
    </row>
    <row r="205" spans="1:65" s="13" customFormat="1" ht="11.25">
      <c r="B205" s="198"/>
      <c r="C205" s="199"/>
      <c r="D205" s="193" t="s">
        <v>248</v>
      </c>
      <c r="E205" s="200" t="s">
        <v>19</v>
      </c>
      <c r="F205" s="201" t="s">
        <v>4031</v>
      </c>
      <c r="G205" s="199"/>
      <c r="H205" s="200" t="s">
        <v>19</v>
      </c>
      <c r="I205" s="202"/>
      <c r="J205" s="199"/>
      <c r="K205" s="199"/>
      <c r="L205" s="203"/>
      <c r="M205" s="204"/>
      <c r="N205" s="205"/>
      <c r="O205" s="205"/>
      <c r="P205" s="205"/>
      <c r="Q205" s="205"/>
      <c r="R205" s="205"/>
      <c r="S205" s="205"/>
      <c r="T205" s="206"/>
      <c r="AT205" s="207" t="s">
        <v>248</v>
      </c>
      <c r="AU205" s="207" t="s">
        <v>78</v>
      </c>
      <c r="AV205" s="13" t="s">
        <v>76</v>
      </c>
      <c r="AW205" s="13" t="s">
        <v>31</v>
      </c>
      <c r="AX205" s="13" t="s">
        <v>69</v>
      </c>
      <c r="AY205" s="207" t="s">
        <v>231</v>
      </c>
    </row>
    <row r="206" spans="1:65" s="14" customFormat="1" ht="11.25">
      <c r="B206" s="208"/>
      <c r="C206" s="209"/>
      <c r="D206" s="193" t="s">
        <v>248</v>
      </c>
      <c r="E206" s="210" t="s">
        <v>19</v>
      </c>
      <c r="F206" s="211" t="s">
        <v>4032</v>
      </c>
      <c r="G206" s="209"/>
      <c r="H206" s="212">
        <v>137</v>
      </c>
      <c r="I206" s="213"/>
      <c r="J206" s="209"/>
      <c r="K206" s="209"/>
      <c r="L206" s="214"/>
      <c r="M206" s="215"/>
      <c r="N206" s="216"/>
      <c r="O206" s="216"/>
      <c r="P206" s="216"/>
      <c r="Q206" s="216"/>
      <c r="R206" s="216"/>
      <c r="S206" s="216"/>
      <c r="T206" s="217"/>
      <c r="AT206" s="218" t="s">
        <v>248</v>
      </c>
      <c r="AU206" s="218" t="s">
        <v>78</v>
      </c>
      <c r="AV206" s="14" t="s">
        <v>78</v>
      </c>
      <c r="AW206" s="14" t="s">
        <v>31</v>
      </c>
      <c r="AX206" s="14" t="s">
        <v>69</v>
      </c>
      <c r="AY206" s="218" t="s">
        <v>231</v>
      </c>
    </row>
    <row r="207" spans="1:65" s="15" customFormat="1" ht="11.25">
      <c r="B207" s="219"/>
      <c r="C207" s="220"/>
      <c r="D207" s="193" t="s">
        <v>248</v>
      </c>
      <c r="E207" s="221" t="s">
        <v>4033</v>
      </c>
      <c r="F207" s="222" t="s">
        <v>260</v>
      </c>
      <c r="G207" s="220"/>
      <c r="H207" s="223">
        <v>137</v>
      </c>
      <c r="I207" s="224"/>
      <c r="J207" s="220"/>
      <c r="K207" s="220"/>
      <c r="L207" s="225"/>
      <c r="M207" s="226"/>
      <c r="N207" s="227"/>
      <c r="O207" s="227"/>
      <c r="P207" s="227"/>
      <c r="Q207" s="227"/>
      <c r="R207" s="227"/>
      <c r="S207" s="227"/>
      <c r="T207" s="228"/>
      <c r="AT207" s="229" t="s">
        <v>248</v>
      </c>
      <c r="AU207" s="229" t="s">
        <v>78</v>
      </c>
      <c r="AV207" s="15" t="s">
        <v>238</v>
      </c>
      <c r="AW207" s="15" t="s">
        <v>31</v>
      </c>
      <c r="AX207" s="15" t="s">
        <v>76</v>
      </c>
      <c r="AY207" s="229" t="s">
        <v>231</v>
      </c>
    </row>
    <row r="208" spans="1:65" s="2" customFormat="1" ht="37.9" customHeight="1">
      <c r="A208" s="36"/>
      <c r="B208" s="37"/>
      <c r="C208" s="180" t="s">
        <v>434</v>
      </c>
      <c r="D208" s="180" t="s">
        <v>234</v>
      </c>
      <c r="E208" s="181" t="s">
        <v>3514</v>
      </c>
      <c r="F208" s="182" t="s">
        <v>3515</v>
      </c>
      <c r="G208" s="183" t="s">
        <v>243</v>
      </c>
      <c r="H208" s="184">
        <v>40.35</v>
      </c>
      <c r="I208" s="185"/>
      <c r="J208" s="186">
        <f>ROUND(I208*H208,2)</f>
        <v>0</v>
      </c>
      <c r="K208" s="182" t="s">
        <v>19</v>
      </c>
      <c r="L208" s="41"/>
      <c r="M208" s="187" t="s">
        <v>19</v>
      </c>
      <c r="N208" s="188" t="s">
        <v>40</v>
      </c>
      <c r="O208" s="66"/>
      <c r="P208" s="189">
        <f>O208*H208</f>
        <v>0</v>
      </c>
      <c r="Q208" s="189">
        <v>5.3299999999999997E-3</v>
      </c>
      <c r="R208" s="189">
        <f>Q208*H208</f>
        <v>0.21506549999999999</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4034</v>
      </c>
    </row>
    <row r="209" spans="1:65" s="13" customFormat="1" ht="11.25">
      <c r="B209" s="198"/>
      <c r="C209" s="199"/>
      <c r="D209" s="193" t="s">
        <v>248</v>
      </c>
      <c r="E209" s="200" t="s">
        <v>19</v>
      </c>
      <c r="F209" s="201" t="s">
        <v>4035</v>
      </c>
      <c r="G209" s="199"/>
      <c r="H209" s="200" t="s">
        <v>19</v>
      </c>
      <c r="I209" s="202"/>
      <c r="J209" s="199"/>
      <c r="K209" s="199"/>
      <c r="L209" s="203"/>
      <c r="M209" s="204"/>
      <c r="N209" s="205"/>
      <c r="O209" s="205"/>
      <c r="P209" s="205"/>
      <c r="Q209" s="205"/>
      <c r="R209" s="205"/>
      <c r="S209" s="205"/>
      <c r="T209" s="206"/>
      <c r="AT209" s="207" t="s">
        <v>248</v>
      </c>
      <c r="AU209" s="207" t="s">
        <v>78</v>
      </c>
      <c r="AV209" s="13" t="s">
        <v>76</v>
      </c>
      <c r="AW209" s="13" t="s">
        <v>31</v>
      </c>
      <c r="AX209" s="13" t="s">
        <v>69</v>
      </c>
      <c r="AY209" s="207" t="s">
        <v>231</v>
      </c>
    </row>
    <row r="210" spans="1:65" s="14" customFormat="1" ht="11.25">
      <c r="B210" s="208"/>
      <c r="C210" s="209"/>
      <c r="D210" s="193" t="s">
        <v>248</v>
      </c>
      <c r="E210" s="210" t="s">
        <v>19</v>
      </c>
      <c r="F210" s="211" t="s">
        <v>4036</v>
      </c>
      <c r="G210" s="209"/>
      <c r="H210" s="212">
        <v>40.35</v>
      </c>
      <c r="I210" s="213"/>
      <c r="J210" s="209"/>
      <c r="K210" s="209"/>
      <c r="L210" s="214"/>
      <c r="M210" s="215"/>
      <c r="N210" s="216"/>
      <c r="O210" s="216"/>
      <c r="P210" s="216"/>
      <c r="Q210" s="216"/>
      <c r="R210" s="216"/>
      <c r="S210" s="216"/>
      <c r="T210" s="217"/>
      <c r="AT210" s="218" t="s">
        <v>248</v>
      </c>
      <c r="AU210" s="218" t="s">
        <v>78</v>
      </c>
      <c r="AV210" s="14" t="s">
        <v>78</v>
      </c>
      <c r="AW210" s="14" t="s">
        <v>31</v>
      </c>
      <c r="AX210" s="14" t="s">
        <v>69</v>
      </c>
      <c r="AY210" s="218" t="s">
        <v>231</v>
      </c>
    </row>
    <row r="211" spans="1:65" s="15" customFormat="1" ht="11.25">
      <c r="B211" s="219"/>
      <c r="C211" s="220"/>
      <c r="D211" s="193" t="s">
        <v>248</v>
      </c>
      <c r="E211" s="221" t="s">
        <v>19</v>
      </c>
      <c r="F211" s="222" t="s">
        <v>260</v>
      </c>
      <c r="G211" s="220"/>
      <c r="H211" s="223">
        <v>40.35</v>
      </c>
      <c r="I211" s="224"/>
      <c r="J211" s="220"/>
      <c r="K211" s="220"/>
      <c r="L211" s="225"/>
      <c r="M211" s="226"/>
      <c r="N211" s="227"/>
      <c r="O211" s="227"/>
      <c r="P211" s="227"/>
      <c r="Q211" s="227"/>
      <c r="R211" s="227"/>
      <c r="S211" s="227"/>
      <c r="T211" s="228"/>
      <c r="AT211" s="229" t="s">
        <v>248</v>
      </c>
      <c r="AU211" s="229" t="s">
        <v>78</v>
      </c>
      <c r="AV211" s="15" t="s">
        <v>238</v>
      </c>
      <c r="AW211" s="15" t="s">
        <v>31</v>
      </c>
      <c r="AX211" s="15" t="s">
        <v>76</v>
      </c>
      <c r="AY211" s="229" t="s">
        <v>231</v>
      </c>
    </row>
    <row r="212" spans="1:65" s="2" customFormat="1" ht="37.9" customHeight="1">
      <c r="A212" s="36"/>
      <c r="B212" s="37"/>
      <c r="C212" s="180" t="s">
        <v>442</v>
      </c>
      <c r="D212" s="180" t="s">
        <v>234</v>
      </c>
      <c r="E212" s="181" t="s">
        <v>3520</v>
      </c>
      <c r="F212" s="182" t="s">
        <v>3521</v>
      </c>
      <c r="G212" s="183" t="s">
        <v>243</v>
      </c>
      <c r="H212" s="184">
        <v>40.35</v>
      </c>
      <c r="I212" s="185"/>
      <c r="J212" s="186">
        <f>ROUND(I212*H212,2)</f>
        <v>0</v>
      </c>
      <c r="K212" s="182" t="s">
        <v>19</v>
      </c>
      <c r="L212" s="41"/>
      <c r="M212" s="187" t="s">
        <v>19</v>
      </c>
      <c r="N212" s="188" t="s">
        <v>40</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238</v>
      </c>
      <c r="AT212" s="191" t="s">
        <v>234</v>
      </c>
      <c r="AU212" s="191" t="s">
        <v>78</v>
      </c>
      <c r="AY212" s="19" t="s">
        <v>231</v>
      </c>
      <c r="BE212" s="192">
        <f>IF(N212="základní",J212,0)</f>
        <v>0</v>
      </c>
      <c r="BF212" s="192">
        <f>IF(N212="snížená",J212,0)</f>
        <v>0</v>
      </c>
      <c r="BG212" s="192">
        <f>IF(N212="zákl. přenesená",J212,0)</f>
        <v>0</v>
      </c>
      <c r="BH212" s="192">
        <f>IF(N212="sníž. přenesená",J212,0)</f>
        <v>0</v>
      </c>
      <c r="BI212" s="192">
        <f>IF(N212="nulová",J212,0)</f>
        <v>0</v>
      </c>
      <c r="BJ212" s="19" t="s">
        <v>76</v>
      </c>
      <c r="BK212" s="192">
        <f>ROUND(I212*H212,2)</f>
        <v>0</v>
      </c>
      <c r="BL212" s="19" t="s">
        <v>238</v>
      </c>
      <c r="BM212" s="191" t="s">
        <v>4037</v>
      </c>
    </row>
    <row r="213" spans="1:65" s="2" customFormat="1" ht="37.9" customHeight="1">
      <c r="A213" s="36"/>
      <c r="B213" s="37"/>
      <c r="C213" s="180" t="s">
        <v>825</v>
      </c>
      <c r="D213" s="180" t="s">
        <v>234</v>
      </c>
      <c r="E213" s="181" t="s">
        <v>3523</v>
      </c>
      <c r="F213" s="182" t="s">
        <v>3524</v>
      </c>
      <c r="G213" s="183" t="s">
        <v>243</v>
      </c>
      <c r="H213" s="184">
        <v>200</v>
      </c>
      <c r="I213" s="185"/>
      <c r="J213" s="186">
        <f>ROUND(I213*H213,2)</f>
        <v>0</v>
      </c>
      <c r="K213" s="182" t="s">
        <v>19</v>
      </c>
      <c r="L213" s="41"/>
      <c r="M213" s="187" t="s">
        <v>19</v>
      </c>
      <c r="N213" s="188" t="s">
        <v>40</v>
      </c>
      <c r="O213" s="66"/>
      <c r="P213" s="189">
        <f>O213*H213</f>
        <v>0</v>
      </c>
      <c r="Q213" s="189">
        <v>8.8000000000000003E-4</v>
      </c>
      <c r="R213" s="189">
        <f>Q213*H213</f>
        <v>0.17600000000000002</v>
      </c>
      <c r="S213" s="189">
        <v>0</v>
      </c>
      <c r="T213" s="190">
        <f>S213*H213</f>
        <v>0</v>
      </c>
      <c r="U213" s="36"/>
      <c r="V213" s="36"/>
      <c r="W213" s="36"/>
      <c r="X213" s="36"/>
      <c r="Y213" s="36"/>
      <c r="Z213" s="36"/>
      <c r="AA213" s="36"/>
      <c r="AB213" s="36"/>
      <c r="AC213" s="36"/>
      <c r="AD213" s="36"/>
      <c r="AE213" s="36"/>
      <c r="AR213" s="191" t="s">
        <v>238</v>
      </c>
      <c r="AT213" s="191" t="s">
        <v>234</v>
      </c>
      <c r="AU213" s="191" t="s">
        <v>78</v>
      </c>
      <c r="AY213" s="19" t="s">
        <v>231</v>
      </c>
      <c r="BE213" s="192">
        <f>IF(N213="základní",J213,0)</f>
        <v>0</v>
      </c>
      <c r="BF213" s="192">
        <f>IF(N213="snížená",J213,0)</f>
        <v>0</v>
      </c>
      <c r="BG213" s="192">
        <f>IF(N213="zákl. přenesená",J213,0)</f>
        <v>0</v>
      </c>
      <c r="BH213" s="192">
        <f>IF(N213="sníž. přenesená",J213,0)</f>
        <v>0</v>
      </c>
      <c r="BI213" s="192">
        <f>IF(N213="nulová",J213,0)</f>
        <v>0</v>
      </c>
      <c r="BJ213" s="19" t="s">
        <v>76</v>
      </c>
      <c r="BK213" s="192">
        <f>ROUND(I213*H213,2)</f>
        <v>0</v>
      </c>
      <c r="BL213" s="19" t="s">
        <v>238</v>
      </c>
      <c r="BM213" s="191" t="s">
        <v>4038</v>
      </c>
    </row>
    <row r="214" spans="1:65" s="2" customFormat="1" ht="37.9" customHeight="1">
      <c r="A214" s="36"/>
      <c r="B214" s="37"/>
      <c r="C214" s="180" t="s">
        <v>833</v>
      </c>
      <c r="D214" s="180" t="s">
        <v>234</v>
      </c>
      <c r="E214" s="181" t="s">
        <v>3527</v>
      </c>
      <c r="F214" s="182" t="s">
        <v>3528</v>
      </c>
      <c r="G214" s="183" t="s">
        <v>243</v>
      </c>
      <c r="H214" s="184">
        <v>200</v>
      </c>
      <c r="I214" s="185"/>
      <c r="J214" s="186">
        <f>ROUND(I214*H214,2)</f>
        <v>0</v>
      </c>
      <c r="K214" s="182" t="s">
        <v>19</v>
      </c>
      <c r="L214" s="41"/>
      <c r="M214" s="187" t="s">
        <v>19</v>
      </c>
      <c r="N214" s="188" t="s">
        <v>40</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238</v>
      </c>
      <c r="AT214" s="191" t="s">
        <v>234</v>
      </c>
      <c r="AU214" s="191" t="s">
        <v>78</v>
      </c>
      <c r="AY214" s="19" t="s">
        <v>231</v>
      </c>
      <c r="BE214" s="192">
        <f>IF(N214="základní",J214,0)</f>
        <v>0</v>
      </c>
      <c r="BF214" s="192">
        <f>IF(N214="snížená",J214,0)</f>
        <v>0</v>
      </c>
      <c r="BG214" s="192">
        <f>IF(N214="zákl. přenesená",J214,0)</f>
        <v>0</v>
      </c>
      <c r="BH214" s="192">
        <f>IF(N214="sníž. přenesená",J214,0)</f>
        <v>0</v>
      </c>
      <c r="BI214" s="192">
        <f>IF(N214="nulová",J214,0)</f>
        <v>0</v>
      </c>
      <c r="BJ214" s="19" t="s">
        <v>76</v>
      </c>
      <c r="BK214" s="192">
        <f>ROUND(I214*H214,2)</f>
        <v>0</v>
      </c>
      <c r="BL214" s="19" t="s">
        <v>238</v>
      </c>
      <c r="BM214" s="191" t="s">
        <v>4039</v>
      </c>
    </row>
    <row r="215" spans="1:65" s="2" customFormat="1" ht="78" customHeight="1">
      <c r="A215" s="36"/>
      <c r="B215" s="37"/>
      <c r="C215" s="180" t="s">
        <v>839</v>
      </c>
      <c r="D215" s="180" t="s">
        <v>234</v>
      </c>
      <c r="E215" s="181" t="s">
        <v>3530</v>
      </c>
      <c r="F215" s="182" t="s">
        <v>3531</v>
      </c>
      <c r="G215" s="183" t="s">
        <v>404</v>
      </c>
      <c r="H215" s="184">
        <v>15.528</v>
      </c>
      <c r="I215" s="185"/>
      <c r="J215" s="186">
        <f>ROUND(I215*H215,2)</f>
        <v>0</v>
      </c>
      <c r="K215" s="182" t="s">
        <v>19</v>
      </c>
      <c r="L215" s="41"/>
      <c r="M215" s="187" t="s">
        <v>19</v>
      </c>
      <c r="N215" s="188" t="s">
        <v>40</v>
      </c>
      <c r="O215" s="66"/>
      <c r="P215" s="189">
        <f>O215*H215</f>
        <v>0</v>
      </c>
      <c r="Q215" s="189">
        <v>1.05555</v>
      </c>
      <c r="R215" s="189">
        <f>Q215*H215</f>
        <v>16.390580400000001</v>
      </c>
      <c r="S215" s="189">
        <v>0</v>
      </c>
      <c r="T215" s="190">
        <f>S215*H215</f>
        <v>0</v>
      </c>
      <c r="U215" s="36"/>
      <c r="V215" s="36"/>
      <c r="W215" s="36"/>
      <c r="X215" s="36"/>
      <c r="Y215" s="36"/>
      <c r="Z215" s="36"/>
      <c r="AA215" s="36"/>
      <c r="AB215" s="36"/>
      <c r="AC215" s="36"/>
      <c r="AD215" s="36"/>
      <c r="AE215" s="36"/>
      <c r="AR215" s="191" t="s">
        <v>238</v>
      </c>
      <c r="AT215" s="191" t="s">
        <v>234</v>
      </c>
      <c r="AU215" s="191" t="s">
        <v>78</v>
      </c>
      <c r="AY215" s="19" t="s">
        <v>231</v>
      </c>
      <c r="BE215" s="192">
        <f>IF(N215="základní",J215,0)</f>
        <v>0</v>
      </c>
      <c r="BF215" s="192">
        <f>IF(N215="snížená",J215,0)</f>
        <v>0</v>
      </c>
      <c r="BG215" s="192">
        <f>IF(N215="zákl. přenesená",J215,0)</f>
        <v>0</v>
      </c>
      <c r="BH215" s="192">
        <f>IF(N215="sníž. přenesená",J215,0)</f>
        <v>0</v>
      </c>
      <c r="BI215" s="192">
        <f>IF(N215="nulová",J215,0)</f>
        <v>0</v>
      </c>
      <c r="BJ215" s="19" t="s">
        <v>76</v>
      </c>
      <c r="BK215" s="192">
        <f>ROUND(I215*H215,2)</f>
        <v>0</v>
      </c>
      <c r="BL215" s="19" t="s">
        <v>238</v>
      </c>
      <c r="BM215" s="191" t="s">
        <v>4040</v>
      </c>
    </row>
    <row r="216" spans="1:65" s="13" customFormat="1" ht="11.25">
      <c r="B216" s="198"/>
      <c r="C216" s="199"/>
      <c r="D216" s="193" t="s">
        <v>248</v>
      </c>
      <c r="E216" s="200" t="s">
        <v>19</v>
      </c>
      <c r="F216" s="201" t="s">
        <v>4041</v>
      </c>
      <c r="G216" s="199"/>
      <c r="H216" s="200" t="s">
        <v>19</v>
      </c>
      <c r="I216" s="202"/>
      <c r="J216" s="199"/>
      <c r="K216" s="199"/>
      <c r="L216" s="203"/>
      <c r="M216" s="204"/>
      <c r="N216" s="205"/>
      <c r="O216" s="205"/>
      <c r="P216" s="205"/>
      <c r="Q216" s="205"/>
      <c r="R216" s="205"/>
      <c r="S216" s="205"/>
      <c r="T216" s="206"/>
      <c r="AT216" s="207" t="s">
        <v>248</v>
      </c>
      <c r="AU216" s="207" t="s">
        <v>78</v>
      </c>
      <c r="AV216" s="13" t="s">
        <v>76</v>
      </c>
      <c r="AW216" s="13" t="s">
        <v>31</v>
      </c>
      <c r="AX216" s="13" t="s">
        <v>69</v>
      </c>
      <c r="AY216" s="207" t="s">
        <v>231</v>
      </c>
    </row>
    <row r="217" spans="1:65" s="14" customFormat="1" ht="11.25">
      <c r="B217" s="208"/>
      <c r="C217" s="209"/>
      <c r="D217" s="193" t="s">
        <v>248</v>
      </c>
      <c r="E217" s="210" t="s">
        <v>19</v>
      </c>
      <c r="F217" s="211" t="s">
        <v>4042</v>
      </c>
      <c r="G217" s="209"/>
      <c r="H217" s="212">
        <v>15.528</v>
      </c>
      <c r="I217" s="213"/>
      <c r="J217" s="209"/>
      <c r="K217" s="209"/>
      <c r="L217" s="214"/>
      <c r="M217" s="215"/>
      <c r="N217" s="216"/>
      <c r="O217" s="216"/>
      <c r="P217" s="216"/>
      <c r="Q217" s="216"/>
      <c r="R217" s="216"/>
      <c r="S217" s="216"/>
      <c r="T217" s="217"/>
      <c r="AT217" s="218" t="s">
        <v>248</v>
      </c>
      <c r="AU217" s="218" t="s">
        <v>78</v>
      </c>
      <c r="AV217" s="14" t="s">
        <v>78</v>
      </c>
      <c r="AW217" s="14" t="s">
        <v>31</v>
      </c>
      <c r="AX217" s="14" t="s">
        <v>69</v>
      </c>
      <c r="AY217" s="218" t="s">
        <v>231</v>
      </c>
    </row>
    <row r="218" spans="1:65" s="15" customFormat="1" ht="11.25">
      <c r="B218" s="219"/>
      <c r="C218" s="220"/>
      <c r="D218" s="193" t="s">
        <v>248</v>
      </c>
      <c r="E218" s="221" t="s">
        <v>19</v>
      </c>
      <c r="F218" s="222" t="s">
        <v>260</v>
      </c>
      <c r="G218" s="220"/>
      <c r="H218" s="223">
        <v>15.528</v>
      </c>
      <c r="I218" s="224"/>
      <c r="J218" s="220"/>
      <c r="K218" s="220"/>
      <c r="L218" s="225"/>
      <c r="M218" s="226"/>
      <c r="N218" s="227"/>
      <c r="O218" s="227"/>
      <c r="P218" s="227"/>
      <c r="Q218" s="227"/>
      <c r="R218" s="227"/>
      <c r="S218" s="227"/>
      <c r="T218" s="228"/>
      <c r="AT218" s="229" t="s">
        <v>248</v>
      </c>
      <c r="AU218" s="229" t="s">
        <v>78</v>
      </c>
      <c r="AV218" s="15" t="s">
        <v>238</v>
      </c>
      <c r="AW218" s="15" t="s">
        <v>31</v>
      </c>
      <c r="AX218" s="15" t="s">
        <v>76</v>
      </c>
      <c r="AY218" s="229" t="s">
        <v>231</v>
      </c>
    </row>
    <row r="219" spans="1:65" s="2" customFormat="1" ht="37.9" customHeight="1">
      <c r="A219" s="36"/>
      <c r="B219" s="37"/>
      <c r="C219" s="180" t="s">
        <v>417</v>
      </c>
      <c r="D219" s="180" t="s">
        <v>234</v>
      </c>
      <c r="E219" s="181" t="s">
        <v>4043</v>
      </c>
      <c r="F219" s="182" t="s">
        <v>4044</v>
      </c>
      <c r="G219" s="183" t="s">
        <v>404</v>
      </c>
      <c r="H219" s="184">
        <v>0.377</v>
      </c>
      <c r="I219" s="185"/>
      <c r="J219" s="186">
        <f>ROUND(I219*H219,2)</f>
        <v>0</v>
      </c>
      <c r="K219" s="182" t="s">
        <v>19</v>
      </c>
      <c r="L219" s="41"/>
      <c r="M219" s="187" t="s">
        <v>19</v>
      </c>
      <c r="N219" s="188" t="s">
        <v>40</v>
      </c>
      <c r="O219" s="66"/>
      <c r="P219" s="189">
        <f>O219*H219</f>
        <v>0</v>
      </c>
      <c r="Q219" s="189">
        <v>1.221E-2</v>
      </c>
      <c r="R219" s="189">
        <f>Q219*H219</f>
        <v>4.6031700000000002E-3</v>
      </c>
      <c r="S219" s="189">
        <v>0</v>
      </c>
      <c r="T219" s="190">
        <f>S219*H219</f>
        <v>0</v>
      </c>
      <c r="U219" s="36"/>
      <c r="V219" s="36"/>
      <c r="W219" s="36"/>
      <c r="X219" s="36"/>
      <c r="Y219" s="36"/>
      <c r="Z219" s="36"/>
      <c r="AA219" s="36"/>
      <c r="AB219" s="36"/>
      <c r="AC219" s="36"/>
      <c r="AD219" s="36"/>
      <c r="AE219" s="36"/>
      <c r="AR219" s="191" t="s">
        <v>238</v>
      </c>
      <c r="AT219" s="191" t="s">
        <v>234</v>
      </c>
      <c r="AU219" s="191" t="s">
        <v>78</v>
      </c>
      <c r="AY219" s="19" t="s">
        <v>231</v>
      </c>
      <c r="BE219" s="192">
        <f>IF(N219="základní",J219,0)</f>
        <v>0</v>
      </c>
      <c r="BF219" s="192">
        <f>IF(N219="snížená",J219,0)</f>
        <v>0</v>
      </c>
      <c r="BG219" s="192">
        <f>IF(N219="zákl. přenesená",J219,0)</f>
        <v>0</v>
      </c>
      <c r="BH219" s="192">
        <f>IF(N219="sníž. přenesená",J219,0)</f>
        <v>0</v>
      </c>
      <c r="BI219" s="192">
        <f>IF(N219="nulová",J219,0)</f>
        <v>0</v>
      </c>
      <c r="BJ219" s="19" t="s">
        <v>76</v>
      </c>
      <c r="BK219" s="192">
        <f>ROUND(I219*H219,2)</f>
        <v>0</v>
      </c>
      <c r="BL219" s="19" t="s">
        <v>238</v>
      </c>
      <c r="BM219" s="191" t="s">
        <v>4045</v>
      </c>
    </row>
    <row r="220" spans="1:65" s="13" customFormat="1" ht="11.25">
      <c r="B220" s="198"/>
      <c r="C220" s="199"/>
      <c r="D220" s="193" t="s">
        <v>248</v>
      </c>
      <c r="E220" s="200" t="s">
        <v>19</v>
      </c>
      <c r="F220" s="201" t="s">
        <v>4046</v>
      </c>
      <c r="G220" s="199"/>
      <c r="H220" s="200" t="s">
        <v>19</v>
      </c>
      <c r="I220" s="202"/>
      <c r="J220" s="199"/>
      <c r="K220" s="199"/>
      <c r="L220" s="203"/>
      <c r="M220" s="204"/>
      <c r="N220" s="205"/>
      <c r="O220" s="205"/>
      <c r="P220" s="205"/>
      <c r="Q220" s="205"/>
      <c r="R220" s="205"/>
      <c r="S220" s="205"/>
      <c r="T220" s="206"/>
      <c r="AT220" s="207" t="s">
        <v>248</v>
      </c>
      <c r="AU220" s="207" t="s">
        <v>78</v>
      </c>
      <c r="AV220" s="13" t="s">
        <v>76</v>
      </c>
      <c r="AW220" s="13" t="s">
        <v>31</v>
      </c>
      <c r="AX220" s="13" t="s">
        <v>69</v>
      </c>
      <c r="AY220" s="207" t="s">
        <v>231</v>
      </c>
    </row>
    <row r="221" spans="1:65" s="14" customFormat="1" ht="11.25">
      <c r="B221" s="208"/>
      <c r="C221" s="209"/>
      <c r="D221" s="193" t="s">
        <v>248</v>
      </c>
      <c r="E221" s="210" t="s">
        <v>19</v>
      </c>
      <c r="F221" s="211" t="s">
        <v>4047</v>
      </c>
      <c r="G221" s="209"/>
      <c r="H221" s="212">
        <v>0.377</v>
      </c>
      <c r="I221" s="213"/>
      <c r="J221" s="209"/>
      <c r="K221" s="209"/>
      <c r="L221" s="214"/>
      <c r="M221" s="215"/>
      <c r="N221" s="216"/>
      <c r="O221" s="216"/>
      <c r="P221" s="216"/>
      <c r="Q221" s="216"/>
      <c r="R221" s="216"/>
      <c r="S221" s="216"/>
      <c r="T221" s="217"/>
      <c r="AT221" s="218" t="s">
        <v>248</v>
      </c>
      <c r="AU221" s="218" t="s">
        <v>78</v>
      </c>
      <c r="AV221" s="14" t="s">
        <v>78</v>
      </c>
      <c r="AW221" s="14" t="s">
        <v>31</v>
      </c>
      <c r="AX221" s="14" t="s">
        <v>69</v>
      </c>
      <c r="AY221" s="218" t="s">
        <v>231</v>
      </c>
    </row>
    <row r="222" spans="1:65" s="15" customFormat="1" ht="11.25">
      <c r="B222" s="219"/>
      <c r="C222" s="220"/>
      <c r="D222" s="193" t="s">
        <v>248</v>
      </c>
      <c r="E222" s="221" t="s">
        <v>19</v>
      </c>
      <c r="F222" s="222" t="s">
        <v>260</v>
      </c>
      <c r="G222" s="220"/>
      <c r="H222" s="223">
        <v>0.377</v>
      </c>
      <c r="I222" s="224"/>
      <c r="J222" s="220"/>
      <c r="K222" s="220"/>
      <c r="L222" s="225"/>
      <c r="M222" s="226"/>
      <c r="N222" s="227"/>
      <c r="O222" s="227"/>
      <c r="P222" s="227"/>
      <c r="Q222" s="227"/>
      <c r="R222" s="227"/>
      <c r="S222" s="227"/>
      <c r="T222" s="228"/>
      <c r="AT222" s="229" t="s">
        <v>248</v>
      </c>
      <c r="AU222" s="229" t="s">
        <v>78</v>
      </c>
      <c r="AV222" s="15" t="s">
        <v>238</v>
      </c>
      <c r="AW222" s="15" t="s">
        <v>31</v>
      </c>
      <c r="AX222" s="15" t="s">
        <v>76</v>
      </c>
      <c r="AY222" s="229" t="s">
        <v>231</v>
      </c>
    </row>
    <row r="223" spans="1:65" s="2" customFormat="1" ht="16.5" customHeight="1">
      <c r="A223" s="36"/>
      <c r="B223" s="37"/>
      <c r="C223" s="247" t="s">
        <v>423</v>
      </c>
      <c r="D223" s="247" t="s">
        <v>638</v>
      </c>
      <c r="E223" s="248" t="s">
        <v>4048</v>
      </c>
      <c r="F223" s="249" t="s">
        <v>4049</v>
      </c>
      <c r="G223" s="250" t="s">
        <v>404</v>
      </c>
      <c r="H223" s="251">
        <v>0.41499999999999998</v>
      </c>
      <c r="I223" s="252"/>
      <c r="J223" s="253">
        <f>ROUND(I223*H223,2)</f>
        <v>0</v>
      </c>
      <c r="K223" s="249" t="s">
        <v>19</v>
      </c>
      <c r="L223" s="254"/>
      <c r="M223" s="255" t="s">
        <v>19</v>
      </c>
      <c r="N223" s="256" t="s">
        <v>40</v>
      </c>
      <c r="O223" s="66"/>
      <c r="P223" s="189">
        <f>O223*H223</f>
        <v>0</v>
      </c>
      <c r="Q223" s="189">
        <v>1</v>
      </c>
      <c r="R223" s="189">
        <f>Q223*H223</f>
        <v>0.41499999999999998</v>
      </c>
      <c r="S223" s="189">
        <v>0</v>
      </c>
      <c r="T223" s="190">
        <f>S223*H223</f>
        <v>0</v>
      </c>
      <c r="U223" s="36"/>
      <c r="V223" s="36"/>
      <c r="W223" s="36"/>
      <c r="X223" s="36"/>
      <c r="Y223" s="36"/>
      <c r="Z223" s="36"/>
      <c r="AA223" s="36"/>
      <c r="AB223" s="36"/>
      <c r="AC223" s="36"/>
      <c r="AD223" s="36"/>
      <c r="AE223" s="36"/>
      <c r="AR223" s="191" t="s">
        <v>287</v>
      </c>
      <c r="AT223" s="191" t="s">
        <v>638</v>
      </c>
      <c r="AU223" s="191" t="s">
        <v>78</v>
      </c>
      <c r="AY223" s="19" t="s">
        <v>231</v>
      </c>
      <c r="BE223" s="192">
        <f>IF(N223="základní",J223,0)</f>
        <v>0</v>
      </c>
      <c r="BF223" s="192">
        <f>IF(N223="snížená",J223,0)</f>
        <v>0</v>
      </c>
      <c r="BG223" s="192">
        <f>IF(N223="zákl. přenesená",J223,0)</f>
        <v>0</v>
      </c>
      <c r="BH223" s="192">
        <f>IF(N223="sníž. přenesená",J223,0)</f>
        <v>0</v>
      </c>
      <c r="BI223" s="192">
        <f>IF(N223="nulová",J223,0)</f>
        <v>0</v>
      </c>
      <c r="BJ223" s="19" t="s">
        <v>76</v>
      </c>
      <c r="BK223" s="192">
        <f>ROUND(I223*H223,2)</f>
        <v>0</v>
      </c>
      <c r="BL223" s="19" t="s">
        <v>238</v>
      </c>
      <c r="BM223" s="191" t="s">
        <v>4050</v>
      </c>
    </row>
    <row r="224" spans="1:65" s="14" customFormat="1" ht="11.25">
      <c r="B224" s="208"/>
      <c r="C224" s="209"/>
      <c r="D224" s="193" t="s">
        <v>248</v>
      </c>
      <c r="E224" s="210" t="s">
        <v>19</v>
      </c>
      <c r="F224" s="211" t="s">
        <v>4051</v>
      </c>
      <c r="G224" s="209"/>
      <c r="H224" s="212">
        <v>0.41499999999999998</v>
      </c>
      <c r="I224" s="213"/>
      <c r="J224" s="209"/>
      <c r="K224" s="209"/>
      <c r="L224" s="214"/>
      <c r="M224" s="215"/>
      <c r="N224" s="216"/>
      <c r="O224" s="216"/>
      <c r="P224" s="216"/>
      <c r="Q224" s="216"/>
      <c r="R224" s="216"/>
      <c r="S224" s="216"/>
      <c r="T224" s="217"/>
      <c r="AT224" s="218" t="s">
        <v>248</v>
      </c>
      <c r="AU224" s="218" t="s">
        <v>78</v>
      </c>
      <c r="AV224" s="14" t="s">
        <v>78</v>
      </c>
      <c r="AW224" s="14" t="s">
        <v>31</v>
      </c>
      <c r="AX224" s="14" t="s">
        <v>76</v>
      </c>
      <c r="AY224" s="218" t="s">
        <v>231</v>
      </c>
    </row>
    <row r="225" spans="1:65" s="12" customFormat="1" ht="22.9" customHeight="1">
      <c r="B225" s="164"/>
      <c r="C225" s="165"/>
      <c r="D225" s="166" t="s">
        <v>68</v>
      </c>
      <c r="E225" s="178" t="s">
        <v>287</v>
      </c>
      <c r="F225" s="178" t="s">
        <v>346</v>
      </c>
      <c r="G225" s="165"/>
      <c r="H225" s="165"/>
      <c r="I225" s="168"/>
      <c r="J225" s="179">
        <f>BK225</f>
        <v>0</v>
      </c>
      <c r="K225" s="165"/>
      <c r="L225" s="170"/>
      <c r="M225" s="171"/>
      <c r="N225" s="172"/>
      <c r="O225" s="172"/>
      <c r="P225" s="173">
        <f>SUM(P226:P227)</f>
        <v>0</v>
      </c>
      <c r="Q225" s="172"/>
      <c r="R225" s="173">
        <f>SUM(R226:R227)</f>
        <v>0.21734000000000001</v>
      </c>
      <c r="S225" s="172"/>
      <c r="T225" s="174">
        <f>SUM(T226:T227)</f>
        <v>0</v>
      </c>
      <c r="AR225" s="175" t="s">
        <v>76</v>
      </c>
      <c r="AT225" s="176" t="s">
        <v>68</v>
      </c>
      <c r="AU225" s="176" t="s">
        <v>76</v>
      </c>
      <c r="AY225" s="175" t="s">
        <v>231</v>
      </c>
      <c r="BK225" s="177">
        <f>SUM(BK226:BK227)</f>
        <v>0</v>
      </c>
    </row>
    <row r="226" spans="1:65" s="2" customFormat="1" ht="24.2" customHeight="1">
      <c r="A226" s="36"/>
      <c r="B226" s="37"/>
      <c r="C226" s="180" t="s">
        <v>844</v>
      </c>
      <c r="D226" s="180" t="s">
        <v>234</v>
      </c>
      <c r="E226" s="181" t="s">
        <v>4052</v>
      </c>
      <c r="F226" s="182" t="s">
        <v>4053</v>
      </c>
      <c r="G226" s="183" t="s">
        <v>237</v>
      </c>
      <c r="H226" s="184">
        <v>1</v>
      </c>
      <c r="I226" s="185"/>
      <c r="J226" s="186">
        <f>ROUND(I226*H226,2)</f>
        <v>0</v>
      </c>
      <c r="K226" s="182" t="s">
        <v>19</v>
      </c>
      <c r="L226" s="41"/>
      <c r="M226" s="187" t="s">
        <v>19</v>
      </c>
      <c r="N226" s="188" t="s">
        <v>40</v>
      </c>
      <c r="O226" s="66"/>
      <c r="P226" s="189">
        <f>O226*H226</f>
        <v>0</v>
      </c>
      <c r="Q226" s="189">
        <v>0.21734000000000001</v>
      </c>
      <c r="R226" s="189">
        <f>Q226*H226</f>
        <v>0.21734000000000001</v>
      </c>
      <c r="S226" s="189">
        <v>0</v>
      </c>
      <c r="T226" s="190">
        <f>S226*H226</f>
        <v>0</v>
      </c>
      <c r="U226" s="36"/>
      <c r="V226" s="36"/>
      <c r="W226" s="36"/>
      <c r="X226" s="36"/>
      <c r="Y226" s="36"/>
      <c r="Z226" s="36"/>
      <c r="AA226" s="36"/>
      <c r="AB226" s="36"/>
      <c r="AC226" s="36"/>
      <c r="AD226" s="36"/>
      <c r="AE226" s="36"/>
      <c r="AR226" s="191" t="s">
        <v>238</v>
      </c>
      <c r="AT226" s="191" t="s">
        <v>234</v>
      </c>
      <c r="AU226" s="191" t="s">
        <v>78</v>
      </c>
      <c r="AY226" s="19" t="s">
        <v>231</v>
      </c>
      <c r="BE226" s="192">
        <f>IF(N226="základní",J226,0)</f>
        <v>0</v>
      </c>
      <c r="BF226" s="192">
        <f>IF(N226="snížená",J226,0)</f>
        <v>0</v>
      </c>
      <c r="BG226" s="192">
        <f>IF(N226="zákl. přenesená",J226,0)</f>
        <v>0</v>
      </c>
      <c r="BH226" s="192">
        <f>IF(N226="sníž. přenesená",J226,0)</f>
        <v>0</v>
      </c>
      <c r="BI226" s="192">
        <f>IF(N226="nulová",J226,0)</f>
        <v>0</v>
      </c>
      <c r="BJ226" s="19" t="s">
        <v>76</v>
      </c>
      <c r="BK226" s="192">
        <f>ROUND(I226*H226,2)</f>
        <v>0</v>
      </c>
      <c r="BL226" s="19" t="s">
        <v>238</v>
      </c>
      <c r="BM226" s="191" t="s">
        <v>4054</v>
      </c>
    </row>
    <row r="227" spans="1:65" s="2" customFormat="1" ht="24.2" customHeight="1">
      <c r="A227" s="36"/>
      <c r="B227" s="37"/>
      <c r="C227" s="247" t="s">
        <v>849</v>
      </c>
      <c r="D227" s="247" t="s">
        <v>638</v>
      </c>
      <c r="E227" s="248" t="s">
        <v>4055</v>
      </c>
      <c r="F227" s="249" t="s">
        <v>4056</v>
      </c>
      <c r="G227" s="250" t="s">
        <v>237</v>
      </c>
      <c r="H227" s="251">
        <v>1</v>
      </c>
      <c r="I227" s="252"/>
      <c r="J227" s="253">
        <f>ROUND(I227*H227,2)</f>
        <v>0</v>
      </c>
      <c r="K227" s="249" t="s">
        <v>19</v>
      </c>
      <c r="L227" s="254"/>
      <c r="M227" s="255" t="s">
        <v>19</v>
      </c>
      <c r="N227" s="256" t="s">
        <v>40</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287</v>
      </c>
      <c r="AT227" s="191" t="s">
        <v>638</v>
      </c>
      <c r="AU227" s="191" t="s">
        <v>78</v>
      </c>
      <c r="AY227" s="19" t="s">
        <v>231</v>
      </c>
      <c r="BE227" s="192">
        <f>IF(N227="základní",J227,0)</f>
        <v>0</v>
      </c>
      <c r="BF227" s="192">
        <f>IF(N227="snížená",J227,0)</f>
        <v>0</v>
      </c>
      <c r="BG227" s="192">
        <f>IF(N227="zákl. přenesená",J227,0)</f>
        <v>0</v>
      </c>
      <c r="BH227" s="192">
        <f>IF(N227="sníž. přenesená",J227,0)</f>
        <v>0</v>
      </c>
      <c r="BI227" s="192">
        <f>IF(N227="nulová",J227,0)</f>
        <v>0</v>
      </c>
      <c r="BJ227" s="19" t="s">
        <v>76</v>
      </c>
      <c r="BK227" s="192">
        <f>ROUND(I227*H227,2)</f>
        <v>0</v>
      </c>
      <c r="BL227" s="19" t="s">
        <v>238</v>
      </c>
      <c r="BM227" s="191" t="s">
        <v>4057</v>
      </c>
    </row>
    <row r="228" spans="1:65" s="12" customFormat="1" ht="22.9" customHeight="1">
      <c r="B228" s="164"/>
      <c r="C228" s="165"/>
      <c r="D228" s="166" t="s">
        <v>68</v>
      </c>
      <c r="E228" s="178" t="s">
        <v>294</v>
      </c>
      <c r="F228" s="178" t="s">
        <v>352</v>
      </c>
      <c r="G228" s="165"/>
      <c r="H228" s="165"/>
      <c r="I228" s="168"/>
      <c r="J228" s="179">
        <f>BK228</f>
        <v>0</v>
      </c>
      <c r="K228" s="165"/>
      <c r="L228" s="170"/>
      <c r="M228" s="171"/>
      <c r="N228" s="172"/>
      <c r="O228" s="172"/>
      <c r="P228" s="173">
        <f>SUM(P229:P230)</f>
        <v>0</v>
      </c>
      <c r="Q228" s="172"/>
      <c r="R228" s="173">
        <f>SUM(R229:R230)</f>
        <v>3.8688E-2</v>
      </c>
      <c r="S228" s="172"/>
      <c r="T228" s="174">
        <f>SUM(T229:T230)</f>
        <v>0</v>
      </c>
      <c r="AR228" s="175" t="s">
        <v>76</v>
      </c>
      <c r="AT228" s="176" t="s">
        <v>68</v>
      </c>
      <c r="AU228" s="176" t="s">
        <v>76</v>
      </c>
      <c r="AY228" s="175" t="s">
        <v>231</v>
      </c>
      <c r="BK228" s="177">
        <f>SUM(BK229:BK230)</f>
        <v>0</v>
      </c>
    </row>
    <row r="229" spans="1:65" s="2" customFormat="1" ht="37.9" customHeight="1">
      <c r="A229" s="36"/>
      <c r="B229" s="37"/>
      <c r="C229" s="180" t="s">
        <v>862</v>
      </c>
      <c r="D229" s="180" t="s">
        <v>234</v>
      </c>
      <c r="E229" s="181" t="s">
        <v>1751</v>
      </c>
      <c r="F229" s="182" t="s">
        <v>1752</v>
      </c>
      <c r="G229" s="183" t="s">
        <v>243</v>
      </c>
      <c r="H229" s="184">
        <v>200</v>
      </c>
      <c r="I229" s="185"/>
      <c r="J229" s="186">
        <f>ROUND(I229*H229,2)</f>
        <v>0</v>
      </c>
      <c r="K229" s="182" t="s">
        <v>19</v>
      </c>
      <c r="L229" s="41"/>
      <c r="M229" s="187" t="s">
        <v>19</v>
      </c>
      <c r="N229" s="188" t="s">
        <v>40</v>
      </c>
      <c r="O229" s="66"/>
      <c r="P229" s="189">
        <f>O229*H229</f>
        <v>0</v>
      </c>
      <c r="Q229" s="189">
        <v>1.2999999999999999E-4</v>
      </c>
      <c r="R229" s="189">
        <f>Q229*H229</f>
        <v>2.5999999999999999E-2</v>
      </c>
      <c r="S229" s="189">
        <v>0</v>
      </c>
      <c r="T229" s="190">
        <f>S229*H229</f>
        <v>0</v>
      </c>
      <c r="U229" s="36"/>
      <c r="V229" s="36"/>
      <c r="W229" s="36"/>
      <c r="X229" s="36"/>
      <c r="Y229" s="36"/>
      <c r="Z229" s="36"/>
      <c r="AA229" s="36"/>
      <c r="AB229" s="36"/>
      <c r="AC229" s="36"/>
      <c r="AD229" s="36"/>
      <c r="AE229" s="36"/>
      <c r="AR229" s="191" t="s">
        <v>238</v>
      </c>
      <c r="AT229" s="191" t="s">
        <v>234</v>
      </c>
      <c r="AU229" s="191" t="s">
        <v>78</v>
      </c>
      <c r="AY229" s="19" t="s">
        <v>231</v>
      </c>
      <c r="BE229" s="192">
        <f>IF(N229="základní",J229,0)</f>
        <v>0</v>
      </c>
      <c r="BF229" s="192">
        <f>IF(N229="snížená",J229,0)</f>
        <v>0</v>
      </c>
      <c r="BG229" s="192">
        <f>IF(N229="zákl. přenesená",J229,0)</f>
        <v>0</v>
      </c>
      <c r="BH229" s="192">
        <f>IF(N229="sníž. přenesená",J229,0)</f>
        <v>0</v>
      </c>
      <c r="BI229" s="192">
        <f>IF(N229="nulová",J229,0)</f>
        <v>0</v>
      </c>
      <c r="BJ229" s="19" t="s">
        <v>76</v>
      </c>
      <c r="BK229" s="192">
        <f>ROUND(I229*H229,2)</f>
        <v>0</v>
      </c>
      <c r="BL229" s="19" t="s">
        <v>238</v>
      </c>
      <c r="BM229" s="191" t="s">
        <v>4058</v>
      </c>
    </row>
    <row r="230" spans="1:65" s="2" customFormat="1" ht="55.5" customHeight="1">
      <c r="A230" s="36"/>
      <c r="B230" s="37"/>
      <c r="C230" s="180" t="s">
        <v>855</v>
      </c>
      <c r="D230" s="180" t="s">
        <v>234</v>
      </c>
      <c r="E230" s="181" t="s">
        <v>4059</v>
      </c>
      <c r="F230" s="182" t="s">
        <v>4060</v>
      </c>
      <c r="G230" s="183" t="s">
        <v>342</v>
      </c>
      <c r="H230" s="184">
        <v>10.4</v>
      </c>
      <c r="I230" s="185"/>
      <c r="J230" s="186">
        <f>ROUND(I230*H230,2)</f>
        <v>0</v>
      </c>
      <c r="K230" s="182" t="s">
        <v>19</v>
      </c>
      <c r="L230" s="41"/>
      <c r="M230" s="187" t="s">
        <v>19</v>
      </c>
      <c r="N230" s="188" t="s">
        <v>40</v>
      </c>
      <c r="O230" s="66"/>
      <c r="P230" s="189">
        <f>O230*H230</f>
        <v>0</v>
      </c>
      <c r="Q230" s="189">
        <v>1.2199999999999999E-3</v>
      </c>
      <c r="R230" s="189">
        <f>Q230*H230</f>
        <v>1.2688E-2</v>
      </c>
      <c r="S230" s="189">
        <v>0</v>
      </c>
      <c r="T230" s="190">
        <f>S230*H230</f>
        <v>0</v>
      </c>
      <c r="U230" s="36"/>
      <c r="V230" s="36"/>
      <c r="W230" s="36"/>
      <c r="X230" s="36"/>
      <c r="Y230" s="36"/>
      <c r="Z230" s="36"/>
      <c r="AA230" s="36"/>
      <c r="AB230" s="36"/>
      <c r="AC230" s="36"/>
      <c r="AD230" s="36"/>
      <c r="AE230" s="36"/>
      <c r="AR230" s="191" t="s">
        <v>238</v>
      </c>
      <c r="AT230" s="191" t="s">
        <v>234</v>
      </c>
      <c r="AU230" s="191" t="s">
        <v>78</v>
      </c>
      <c r="AY230" s="19" t="s">
        <v>231</v>
      </c>
      <c r="BE230" s="192">
        <f>IF(N230="základní",J230,0)</f>
        <v>0</v>
      </c>
      <c r="BF230" s="192">
        <f>IF(N230="snížená",J230,0)</f>
        <v>0</v>
      </c>
      <c r="BG230" s="192">
        <f>IF(N230="zákl. přenesená",J230,0)</f>
        <v>0</v>
      </c>
      <c r="BH230" s="192">
        <f>IF(N230="sníž. přenesená",J230,0)</f>
        <v>0</v>
      </c>
      <c r="BI230" s="192">
        <f>IF(N230="nulová",J230,0)</f>
        <v>0</v>
      </c>
      <c r="BJ230" s="19" t="s">
        <v>76</v>
      </c>
      <c r="BK230" s="192">
        <f>ROUND(I230*H230,2)</f>
        <v>0</v>
      </c>
      <c r="BL230" s="19" t="s">
        <v>238</v>
      </c>
      <c r="BM230" s="191" t="s">
        <v>4061</v>
      </c>
    </row>
    <row r="231" spans="1:65" s="12" customFormat="1" ht="22.9" customHeight="1">
      <c r="B231" s="164"/>
      <c r="C231" s="165"/>
      <c r="D231" s="166" t="s">
        <v>68</v>
      </c>
      <c r="E231" s="178" t="s">
        <v>965</v>
      </c>
      <c r="F231" s="178" t="s">
        <v>966</v>
      </c>
      <c r="G231" s="165"/>
      <c r="H231" s="165"/>
      <c r="I231" s="168"/>
      <c r="J231" s="179">
        <f>BK231</f>
        <v>0</v>
      </c>
      <c r="K231" s="165"/>
      <c r="L231" s="170"/>
      <c r="M231" s="171"/>
      <c r="N231" s="172"/>
      <c r="O231" s="172"/>
      <c r="P231" s="173">
        <f>P232</f>
        <v>0</v>
      </c>
      <c r="Q231" s="172"/>
      <c r="R231" s="173">
        <f>R232</f>
        <v>0</v>
      </c>
      <c r="S231" s="172"/>
      <c r="T231" s="174">
        <f>T232</f>
        <v>0</v>
      </c>
      <c r="AR231" s="175" t="s">
        <v>76</v>
      </c>
      <c r="AT231" s="176" t="s">
        <v>68</v>
      </c>
      <c r="AU231" s="176" t="s">
        <v>76</v>
      </c>
      <c r="AY231" s="175" t="s">
        <v>231</v>
      </c>
      <c r="BK231" s="177">
        <f>BK232</f>
        <v>0</v>
      </c>
    </row>
    <row r="232" spans="1:65" s="2" customFormat="1" ht="55.5" customHeight="1">
      <c r="A232" s="36"/>
      <c r="B232" s="37"/>
      <c r="C232" s="180" t="s">
        <v>867</v>
      </c>
      <c r="D232" s="180" t="s">
        <v>234</v>
      </c>
      <c r="E232" s="181" t="s">
        <v>4062</v>
      </c>
      <c r="F232" s="182" t="s">
        <v>4063</v>
      </c>
      <c r="G232" s="183" t="s">
        <v>404</v>
      </c>
      <c r="H232" s="184">
        <v>1521.5350000000001</v>
      </c>
      <c r="I232" s="185"/>
      <c r="J232" s="186">
        <f>ROUND(I232*H232,2)</f>
        <v>0</v>
      </c>
      <c r="K232" s="182" t="s">
        <v>19</v>
      </c>
      <c r="L232" s="41"/>
      <c r="M232" s="187" t="s">
        <v>19</v>
      </c>
      <c r="N232" s="188" t="s">
        <v>40</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238</v>
      </c>
      <c r="AT232" s="191" t="s">
        <v>234</v>
      </c>
      <c r="AU232" s="191" t="s">
        <v>78</v>
      </c>
      <c r="AY232" s="19" t="s">
        <v>231</v>
      </c>
      <c r="BE232" s="192">
        <f>IF(N232="základní",J232,0)</f>
        <v>0</v>
      </c>
      <c r="BF232" s="192">
        <f>IF(N232="snížená",J232,0)</f>
        <v>0</v>
      </c>
      <c r="BG232" s="192">
        <f>IF(N232="zákl. přenesená",J232,0)</f>
        <v>0</v>
      </c>
      <c r="BH232" s="192">
        <f>IF(N232="sníž. přenesená",J232,0)</f>
        <v>0</v>
      </c>
      <c r="BI232" s="192">
        <f>IF(N232="nulová",J232,0)</f>
        <v>0</v>
      </c>
      <c r="BJ232" s="19" t="s">
        <v>76</v>
      </c>
      <c r="BK232" s="192">
        <f>ROUND(I232*H232,2)</f>
        <v>0</v>
      </c>
      <c r="BL232" s="19" t="s">
        <v>238</v>
      </c>
      <c r="BM232" s="191" t="s">
        <v>4064</v>
      </c>
    </row>
    <row r="233" spans="1:65" s="12" customFormat="1" ht="25.9" customHeight="1">
      <c r="B233" s="164"/>
      <c r="C233" s="165"/>
      <c r="D233" s="166" t="s">
        <v>68</v>
      </c>
      <c r="E233" s="167" t="s">
        <v>438</v>
      </c>
      <c r="F233" s="167" t="s">
        <v>439</v>
      </c>
      <c r="G233" s="165"/>
      <c r="H233" s="165"/>
      <c r="I233" s="168"/>
      <c r="J233" s="169">
        <f>BK233</f>
        <v>0</v>
      </c>
      <c r="K233" s="165"/>
      <c r="L233" s="170"/>
      <c r="M233" s="171"/>
      <c r="N233" s="172"/>
      <c r="O233" s="172"/>
      <c r="P233" s="173">
        <f>P234+P272</f>
        <v>0</v>
      </c>
      <c r="Q233" s="172"/>
      <c r="R233" s="173">
        <f>R234+R272</f>
        <v>2.4496238399999997</v>
      </c>
      <c r="S233" s="172"/>
      <c r="T233" s="174">
        <f>T234+T272</f>
        <v>0</v>
      </c>
      <c r="AR233" s="175" t="s">
        <v>78</v>
      </c>
      <c r="AT233" s="176" t="s">
        <v>68</v>
      </c>
      <c r="AU233" s="176" t="s">
        <v>69</v>
      </c>
      <c r="AY233" s="175" t="s">
        <v>231</v>
      </c>
      <c r="BK233" s="177">
        <f>BK234+BK272</f>
        <v>0</v>
      </c>
    </row>
    <row r="234" spans="1:65" s="12" customFormat="1" ht="22.9" customHeight="1">
      <c r="B234" s="164"/>
      <c r="C234" s="165"/>
      <c r="D234" s="166" t="s">
        <v>68</v>
      </c>
      <c r="E234" s="178" t="s">
        <v>1202</v>
      </c>
      <c r="F234" s="178" t="s">
        <v>1203</v>
      </c>
      <c r="G234" s="165"/>
      <c r="H234" s="165"/>
      <c r="I234" s="168"/>
      <c r="J234" s="179">
        <f>BK234</f>
        <v>0</v>
      </c>
      <c r="K234" s="165"/>
      <c r="L234" s="170"/>
      <c r="M234" s="171"/>
      <c r="N234" s="172"/>
      <c r="O234" s="172"/>
      <c r="P234" s="173">
        <f>SUM(P235:P271)</f>
        <v>0</v>
      </c>
      <c r="Q234" s="172"/>
      <c r="R234" s="173">
        <f>SUM(R235:R271)</f>
        <v>2.4473159999999998</v>
      </c>
      <c r="S234" s="172"/>
      <c r="T234" s="174">
        <f>SUM(T235:T271)</f>
        <v>0</v>
      </c>
      <c r="AR234" s="175" t="s">
        <v>78</v>
      </c>
      <c r="AT234" s="176" t="s">
        <v>68</v>
      </c>
      <c r="AU234" s="176" t="s">
        <v>76</v>
      </c>
      <c r="AY234" s="175" t="s">
        <v>231</v>
      </c>
      <c r="BK234" s="177">
        <f>SUM(BK235:BK271)</f>
        <v>0</v>
      </c>
    </row>
    <row r="235" spans="1:65" s="2" customFormat="1" ht="37.9" customHeight="1">
      <c r="A235" s="36"/>
      <c r="B235" s="37"/>
      <c r="C235" s="180" t="s">
        <v>881</v>
      </c>
      <c r="D235" s="180" t="s">
        <v>234</v>
      </c>
      <c r="E235" s="181" t="s">
        <v>1204</v>
      </c>
      <c r="F235" s="182" t="s">
        <v>1205</v>
      </c>
      <c r="G235" s="183" t="s">
        <v>243</v>
      </c>
      <c r="H235" s="184">
        <v>295</v>
      </c>
      <c r="I235" s="185"/>
      <c r="J235" s="186">
        <f>ROUND(I235*H235,2)</f>
        <v>0</v>
      </c>
      <c r="K235" s="182" t="s">
        <v>19</v>
      </c>
      <c r="L235" s="41"/>
      <c r="M235" s="187" t="s">
        <v>19</v>
      </c>
      <c r="N235" s="188" t="s">
        <v>40</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331</v>
      </c>
      <c r="AT235" s="191" t="s">
        <v>234</v>
      </c>
      <c r="AU235" s="191" t="s">
        <v>78</v>
      </c>
      <c r="AY235" s="19" t="s">
        <v>231</v>
      </c>
      <c r="BE235" s="192">
        <f>IF(N235="základní",J235,0)</f>
        <v>0</v>
      </c>
      <c r="BF235" s="192">
        <f>IF(N235="snížená",J235,0)</f>
        <v>0</v>
      </c>
      <c r="BG235" s="192">
        <f>IF(N235="zákl. přenesená",J235,0)</f>
        <v>0</v>
      </c>
      <c r="BH235" s="192">
        <f>IF(N235="sníž. přenesená",J235,0)</f>
        <v>0</v>
      </c>
      <c r="BI235" s="192">
        <f>IF(N235="nulová",J235,0)</f>
        <v>0</v>
      </c>
      <c r="BJ235" s="19" t="s">
        <v>76</v>
      </c>
      <c r="BK235" s="192">
        <f>ROUND(I235*H235,2)</f>
        <v>0</v>
      </c>
      <c r="BL235" s="19" t="s">
        <v>331</v>
      </c>
      <c r="BM235" s="191" t="s">
        <v>4065</v>
      </c>
    </row>
    <row r="236" spans="1:65" s="13" customFormat="1" ht="11.25">
      <c r="B236" s="198"/>
      <c r="C236" s="199"/>
      <c r="D236" s="193" t="s">
        <v>248</v>
      </c>
      <c r="E236" s="200" t="s">
        <v>19</v>
      </c>
      <c r="F236" s="201" t="s">
        <v>4066</v>
      </c>
      <c r="G236" s="199"/>
      <c r="H236" s="200" t="s">
        <v>19</v>
      </c>
      <c r="I236" s="202"/>
      <c r="J236" s="199"/>
      <c r="K236" s="199"/>
      <c r="L236" s="203"/>
      <c r="M236" s="204"/>
      <c r="N236" s="205"/>
      <c r="O236" s="205"/>
      <c r="P236" s="205"/>
      <c r="Q236" s="205"/>
      <c r="R236" s="205"/>
      <c r="S236" s="205"/>
      <c r="T236" s="206"/>
      <c r="AT236" s="207" t="s">
        <v>248</v>
      </c>
      <c r="AU236" s="207" t="s">
        <v>78</v>
      </c>
      <c r="AV236" s="13" t="s">
        <v>76</v>
      </c>
      <c r="AW236" s="13" t="s">
        <v>31</v>
      </c>
      <c r="AX236" s="13" t="s">
        <v>69</v>
      </c>
      <c r="AY236" s="207" t="s">
        <v>231</v>
      </c>
    </row>
    <row r="237" spans="1:65" s="14" customFormat="1" ht="11.25">
      <c r="B237" s="208"/>
      <c r="C237" s="209"/>
      <c r="D237" s="193" t="s">
        <v>248</v>
      </c>
      <c r="E237" s="210" t="s">
        <v>19</v>
      </c>
      <c r="F237" s="211" t="s">
        <v>4067</v>
      </c>
      <c r="G237" s="209"/>
      <c r="H237" s="212">
        <v>295</v>
      </c>
      <c r="I237" s="213"/>
      <c r="J237" s="209"/>
      <c r="K237" s="209"/>
      <c r="L237" s="214"/>
      <c r="M237" s="215"/>
      <c r="N237" s="216"/>
      <c r="O237" s="216"/>
      <c r="P237" s="216"/>
      <c r="Q237" s="216"/>
      <c r="R237" s="216"/>
      <c r="S237" s="216"/>
      <c r="T237" s="217"/>
      <c r="AT237" s="218" t="s">
        <v>248</v>
      </c>
      <c r="AU237" s="218" t="s">
        <v>78</v>
      </c>
      <c r="AV237" s="14" t="s">
        <v>78</v>
      </c>
      <c r="AW237" s="14" t="s">
        <v>31</v>
      </c>
      <c r="AX237" s="14" t="s">
        <v>69</v>
      </c>
      <c r="AY237" s="218" t="s">
        <v>231</v>
      </c>
    </row>
    <row r="238" spans="1:65" s="15" customFormat="1" ht="11.25">
      <c r="B238" s="219"/>
      <c r="C238" s="220"/>
      <c r="D238" s="193" t="s">
        <v>248</v>
      </c>
      <c r="E238" s="221" t="s">
        <v>3895</v>
      </c>
      <c r="F238" s="222" t="s">
        <v>260</v>
      </c>
      <c r="G238" s="220"/>
      <c r="H238" s="223">
        <v>295</v>
      </c>
      <c r="I238" s="224"/>
      <c r="J238" s="220"/>
      <c r="K238" s="220"/>
      <c r="L238" s="225"/>
      <c r="M238" s="226"/>
      <c r="N238" s="227"/>
      <c r="O238" s="227"/>
      <c r="P238" s="227"/>
      <c r="Q238" s="227"/>
      <c r="R238" s="227"/>
      <c r="S238" s="227"/>
      <c r="T238" s="228"/>
      <c r="AT238" s="229" t="s">
        <v>248</v>
      </c>
      <c r="AU238" s="229" t="s">
        <v>78</v>
      </c>
      <c r="AV238" s="15" t="s">
        <v>238</v>
      </c>
      <c r="AW238" s="15" t="s">
        <v>31</v>
      </c>
      <c r="AX238" s="15" t="s">
        <v>76</v>
      </c>
      <c r="AY238" s="229" t="s">
        <v>231</v>
      </c>
    </row>
    <row r="239" spans="1:65" s="2" customFormat="1" ht="33" customHeight="1">
      <c r="A239" s="36"/>
      <c r="B239" s="37"/>
      <c r="C239" s="180" t="s">
        <v>886</v>
      </c>
      <c r="D239" s="180" t="s">
        <v>234</v>
      </c>
      <c r="E239" s="181" t="s">
        <v>1790</v>
      </c>
      <c r="F239" s="182" t="s">
        <v>1791</v>
      </c>
      <c r="G239" s="183" t="s">
        <v>243</v>
      </c>
      <c r="H239" s="184">
        <v>81.8</v>
      </c>
      <c r="I239" s="185"/>
      <c r="J239" s="186">
        <f>ROUND(I239*H239,2)</f>
        <v>0</v>
      </c>
      <c r="K239" s="182" t="s">
        <v>19</v>
      </c>
      <c r="L239" s="41"/>
      <c r="M239" s="187" t="s">
        <v>19</v>
      </c>
      <c r="N239" s="188" t="s">
        <v>40</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331</v>
      </c>
      <c r="AT239" s="191" t="s">
        <v>234</v>
      </c>
      <c r="AU239" s="191" t="s">
        <v>78</v>
      </c>
      <c r="AY239" s="19" t="s">
        <v>231</v>
      </c>
      <c r="BE239" s="192">
        <f>IF(N239="základní",J239,0)</f>
        <v>0</v>
      </c>
      <c r="BF239" s="192">
        <f>IF(N239="snížená",J239,0)</f>
        <v>0</v>
      </c>
      <c r="BG239" s="192">
        <f>IF(N239="zákl. přenesená",J239,0)</f>
        <v>0</v>
      </c>
      <c r="BH239" s="192">
        <f>IF(N239="sníž. přenesená",J239,0)</f>
        <v>0</v>
      </c>
      <c r="BI239" s="192">
        <f>IF(N239="nulová",J239,0)</f>
        <v>0</v>
      </c>
      <c r="BJ239" s="19" t="s">
        <v>76</v>
      </c>
      <c r="BK239" s="192">
        <f>ROUND(I239*H239,2)</f>
        <v>0</v>
      </c>
      <c r="BL239" s="19" t="s">
        <v>331</v>
      </c>
      <c r="BM239" s="191" t="s">
        <v>4068</v>
      </c>
    </row>
    <row r="240" spans="1:65" s="13" customFormat="1" ht="11.25">
      <c r="B240" s="198"/>
      <c r="C240" s="199"/>
      <c r="D240" s="193" t="s">
        <v>248</v>
      </c>
      <c r="E240" s="200" t="s">
        <v>19</v>
      </c>
      <c r="F240" s="201" t="s">
        <v>4069</v>
      </c>
      <c r="G240" s="199"/>
      <c r="H240" s="200" t="s">
        <v>19</v>
      </c>
      <c r="I240" s="202"/>
      <c r="J240" s="199"/>
      <c r="K240" s="199"/>
      <c r="L240" s="203"/>
      <c r="M240" s="204"/>
      <c r="N240" s="205"/>
      <c r="O240" s="205"/>
      <c r="P240" s="205"/>
      <c r="Q240" s="205"/>
      <c r="R240" s="205"/>
      <c r="S240" s="205"/>
      <c r="T240" s="206"/>
      <c r="AT240" s="207" t="s">
        <v>248</v>
      </c>
      <c r="AU240" s="207" t="s">
        <v>78</v>
      </c>
      <c r="AV240" s="13" t="s">
        <v>76</v>
      </c>
      <c r="AW240" s="13" t="s">
        <v>31</v>
      </c>
      <c r="AX240" s="13" t="s">
        <v>69</v>
      </c>
      <c r="AY240" s="207" t="s">
        <v>231</v>
      </c>
    </row>
    <row r="241" spans="1:65" s="14" customFormat="1" ht="11.25">
      <c r="B241" s="208"/>
      <c r="C241" s="209"/>
      <c r="D241" s="193" t="s">
        <v>248</v>
      </c>
      <c r="E241" s="210" t="s">
        <v>19</v>
      </c>
      <c r="F241" s="211" t="s">
        <v>4070</v>
      </c>
      <c r="G241" s="209"/>
      <c r="H241" s="212">
        <v>80</v>
      </c>
      <c r="I241" s="213"/>
      <c r="J241" s="209"/>
      <c r="K241" s="209"/>
      <c r="L241" s="214"/>
      <c r="M241" s="215"/>
      <c r="N241" s="216"/>
      <c r="O241" s="216"/>
      <c r="P241" s="216"/>
      <c r="Q241" s="216"/>
      <c r="R241" s="216"/>
      <c r="S241" s="216"/>
      <c r="T241" s="217"/>
      <c r="AT241" s="218" t="s">
        <v>248</v>
      </c>
      <c r="AU241" s="218" t="s">
        <v>78</v>
      </c>
      <c r="AV241" s="14" t="s">
        <v>78</v>
      </c>
      <c r="AW241" s="14" t="s">
        <v>31</v>
      </c>
      <c r="AX241" s="14" t="s">
        <v>69</v>
      </c>
      <c r="AY241" s="218" t="s">
        <v>231</v>
      </c>
    </row>
    <row r="242" spans="1:65" s="14" customFormat="1" ht="11.25">
      <c r="B242" s="208"/>
      <c r="C242" s="209"/>
      <c r="D242" s="193" t="s">
        <v>248</v>
      </c>
      <c r="E242" s="210" t="s">
        <v>19</v>
      </c>
      <c r="F242" s="211" t="s">
        <v>4071</v>
      </c>
      <c r="G242" s="209"/>
      <c r="H242" s="212">
        <v>1.8</v>
      </c>
      <c r="I242" s="213"/>
      <c r="J242" s="209"/>
      <c r="K242" s="209"/>
      <c r="L242" s="214"/>
      <c r="M242" s="215"/>
      <c r="N242" s="216"/>
      <c r="O242" s="216"/>
      <c r="P242" s="216"/>
      <c r="Q242" s="216"/>
      <c r="R242" s="216"/>
      <c r="S242" s="216"/>
      <c r="T242" s="217"/>
      <c r="AT242" s="218" t="s">
        <v>248</v>
      </c>
      <c r="AU242" s="218" t="s">
        <v>78</v>
      </c>
      <c r="AV242" s="14" t="s">
        <v>78</v>
      </c>
      <c r="AW242" s="14" t="s">
        <v>31</v>
      </c>
      <c r="AX242" s="14" t="s">
        <v>69</v>
      </c>
      <c r="AY242" s="218" t="s">
        <v>231</v>
      </c>
    </row>
    <row r="243" spans="1:65" s="15" customFormat="1" ht="11.25">
      <c r="B243" s="219"/>
      <c r="C243" s="220"/>
      <c r="D243" s="193" t="s">
        <v>248</v>
      </c>
      <c r="E243" s="221" t="s">
        <v>3893</v>
      </c>
      <c r="F243" s="222" t="s">
        <v>260</v>
      </c>
      <c r="G243" s="220"/>
      <c r="H243" s="223">
        <v>81.8</v>
      </c>
      <c r="I243" s="224"/>
      <c r="J243" s="220"/>
      <c r="K243" s="220"/>
      <c r="L243" s="225"/>
      <c r="M243" s="226"/>
      <c r="N243" s="227"/>
      <c r="O243" s="227"/>
      <c r="P243" s="227"/>
      <c r="Q243" s="227"/>
      <c r="R243" s="227"/>
      <c r="S243" s="227"/>
      <c r="T243" s="228"/>
      <c r="AT243" s="229" t="s">
        <v>248</v>
      </c>
      <c r="AU243" s="229" t="s">
        <v>78</v>
      </c>
      <c r="AV243" s="15" t="s">
        <v>238</v>
      </c>
      <c r="AW243" s="15" t="s">
        <v>31</v>
      </c>
      <c r="AX243" s="15" t="s">
        <v>76</v>
      </c>
      <c r="AY243" s="229" t="s">
        <v>231</v>
      </c>
    </row>
    <row r="244" spans="1:65" s="2" customFormat="1" ht="16.5" customHeight="1">
      <c r="A244" s="36"/>
      <c r="B244" s="37"/>
      <c r="C244" s="247" t="s">
        <v>892</v>
      </c>
      <c r="D244" s="247" t="s">
        <v>638</v>
      </c>
      <c r="E244" s="248" t="s">
        <v>4072</v>
      </c>
      <c r="F244" s="249" t="s">
        <v>4073</v>
      </c>
      <c r="G244" s="250" t="s">
        <v>4074</v>
      </c>
      <c r="H244" s="251">
        <v>131.88</v>
      </c>
      <c r="I244" s="252"/>
      <c r="J244" s="253">
        <f>ROUND(I244*H244,2)</f>
        <v>0</v>
      </c>
      <c r="K244" s="249" t="s">
        <v>19</v>
      </c>
      <c r="L244" s="254"/>
      <c r="M244" s="255" t="s">
        <v>19</v>
      </c>
      <c r="N244" s="256" t="s">
        <v>40</v>
      </c>
      <c r="O244" s="66"/>
      <c r="P244" s="189">
        <f>O244*H244</f>
        <v>0</v>
      </c>
      <c r="Q244" s="189">
        <v>1E-3</v>
      </c>
      <c r="R244" s="189">
        <f>Q244*H244</f>
        <v>0.13188</v>
      </c>
      <c r="S244" s="189">
        <v>0</v>
      </c>
      <c r="T244" s="190">
        <f>S244*H244</f>
        <v>0</v>
      </c>
      <c r="U244" s="36"/>
      <c r="V244" s="36"/>
      <c r="W244" s="36"/>
      <c r="X244" s="36"/>
      <c r="Y244" s="36"/>
      <c r="Z244" s="36"/>
      <c r="AA244" s="36"/>
      <c r="AB244" s="36"/>
      <c r="AC244" s="36"/>
      <c r="AD244" s="36"/>
      <c r="AE244" s="36"/>
      <c r="AR244" s="191" t="s">
        <v>423</v>
      </c>
      <c r="AT244" s="191" t="s">
        <v>638</v>
      </c>
      <c r="AU244" s="191" t="s">
        <v>78</v>
      </c>
      <c r="AY244" s="19" t="s">
        <v>231</v>
      </c>
      <c r="BE244" s="192">
        <f>IF(N244="základní",J244,0)</f>
        <v>0</v>
      </c>
      <c r="BF244" s="192">
        <f>IF(N244="snížená",J244,0)</f>
        <v>0</v>
      </c>
      <c r="BG244" s="192">
        <f>IF(N244="zákl. přenesená",J244,0)</f>
        <v>0</v>
      </c>
      <c r="BH244" s="192">
        <f>IF(N244="sníž. přenesená",J244,0)</f>
        <v>0</v>
      </c>
      <c r="BI244" s="192">
        <f>IF(N244="nulová",J244,0)</f>
        <v>0</v>
      </c>
      <c r="BJ244" s="19" t="s">
        <v>76</v>
      </c>
      <c r="BK244" s="192">
        <f>ROUND(I244*H244,2)</f>
        <v>0</v>
      </c>
      <c r="BL244" s="19" t="s">
        <v>331</v>
      </c>
      <c r="BM244" s="191" t="s">
        <v>4075</v>
      </c>
    </row>
    <row r="245" spans="1:65" s="14" customFormat="1" ht="11.25">
      <c r="B245" s="208"/>
      <c r="C245" s="209"/>
      <c r="D245" s="193" t="s">
        <v>248</v>
      </c>
      <c r="E245" s="210" t="s">
        <v>19</v>
      </c>
      <c r="F245" s="211" t="s">
        <v>4076</v>
      </c>
      <c r="G245" s="209"/>
      <c r="H245" s="212">
        <v>131.88</v>
      </c>
      <c r="I245" s="213"/>
      <c r="J245" s="209"/>
      <c r="K245" s="209"/>
      <c r="L245" s="214"/>
      <c r="M245" s="215"/>
      <c r="N245" s="216"/>
      <c r="O245" s="216"/>
      <c r="P245" s="216"/>
      <c r="Q245" s="216"/>
      <c r="R245" s="216"/>
      <c r="S245" s="216"/>
      <c r="T245" s="217"/>
      <c r="AT245" s="218" t="s">
        <v>248</v>
      </c>
      <c r="AU245" s="218" t="s">
        <v>78</v>
      </c>
      <c r="AV245" s="14" t="s">
        <v>78</v>
      </c>
      <c r="AW245" s="14" t="s">
        <v>31</v>
      </c>
      <c r="AX245" s="14" t="s">
        <v>76</v>
      </c>
      <c r="AY245" s="218" t="s">
        <v>231</v>
      </c>
    </row>
    <row r="246" spans="1:65" s="2" customFormat="1" ht="24.2" customHeight="1">
      <c r="A246" s="36"/>
      <c r="B246" s="37"/>
      <c r="C246" s="180" t="s">
        <v>915</v>
      </c>
      <c r="D246" s="180" t="s">
        <v>234</v>
      </c>
      <c r="E246" s="181" t="s">
        <v>4077</v>
      </c>
      <c r="F246" s="182" t="s">
        <v>4078</v>
      </c>
      <c r="G246" s="183" t="s">
        <v>243</v>
      </c>
      <c r="H246" s="184">
        <v>295</v>
      </c>
      <c r="I246" s="185"/>
      <c r="J246" s="186">
        <f>ROUND(I246*H246,2)</f>
        <v>0</v>
      </c>
      <c r="K246" s="182" t="s">
        <v>19</v>
      </c>
      <c r="L246" s="41"/>
      <c r="M246" s="187" t="s">
        <v>19</v>
      </c>
      <c r="N246" s="188" t="s">
        <v>40</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331</v>
      </c>
      <c r="AT246" s="191" t="s">
        <v>234</v>
      </c>
      <c r="AU246" s="191" t="s">
        <v>78</v>
      </c>
      <c r="AY246" s="19" t="s">
        <v>231</v>
      </c>
      <c r="BE246" s="192">
        <f>IF(N246="základní",J246,0)</f>
        <v>0</v>
      </c>
      <c r="BF246" s="192">
        <f>IF(N246="snížená",J246,0)</f>
        <v>0</v>
      </c>
      <c r="BG246" s="192">
        <f>IF(N246="zákl. přenesená",J246,0)</f>
        <v>0</v>
      </c>
      <c r="BH246" s="192">
        <f>IF(N246="sníž. přenesená",J246,0)</f>
        <v>0</v>
      </c>
      <c r="BI246" s="192">
        <f>IF(N246="nulová",J246,0)</f>
        <v>0</v>
      </c>
      <c r="BJ246" s="19" t="s">
        <v>76</v>
      </c>
      <c r="BK246" s="192">
        <f>ROUND(I246*H246,2)</f>
        <v>0</v>
      </c>
      <c r="BL246" s="19" t="s">
        <v>331</v>
      </c>
      <c r="BM246" s="191" t="s">
        <v>4079</v>
      </c>
    </row>
    <row r="247" spans="1:65" s="13" customFormat="1" ht="11.25">
      <c r="B247" s="198"/>
      <c r="C247" s="199"/>
      <c r="D247" s="193" t="s">
        <v>248</v>
      </c>
      <c r="E247" s="200" t="s">
        <v>19</v>
      </c>
      <c r="F247" s="201" t="s">
        <v>4080</v>
      </c>
      <c r="G247" s="199"/>
      <c r="H247" s="200" t="s">
        <v>19</v>
      </c>
      <c r="I247" s="202"/>
      <c r="J247" s="199"/>
      <c r="K247" s="199"/>
      <c r="L247" s="203"/>
      <c r="M247" s="204"/>
      <c r="N247" s="205"/>
      <c r="O247" s="205"/>
      <c r="P247" s="205"/>
      <c r="Q247" s="205"/>
      <c r="R247" s="205"/>
      <c r="S247" s="205"/>
      <c r="T247" s="206"/>
      <c r="AT247" s="207" t="s">
        <v>248</v>
      </c>
      <c r="AU247" s="207" t="s">
        <v>78</v>
      </c>
      <c r="AV247" s="13" t="s">
        <v>76</v>
      </c>
      <c r="AW247" s="13" t="s">
        <v>31</v>
      </c>
      <c r="AX247" s="13" t="s">
        <v>69</v>
      </c>
      <c r="AY247" s="207" t="s">
        <v>231</v>
      </c>
    </row>
    <row r="248" spans="1:65" s="14" customFormat="1" ht="11.25">
      <c r="B248" s="208"/>
      <c r="C248" s="209"/>
      <c r="D248" s="193" t="s">
        <v>248</v>
      </c>
      <c r="E248" s="210" t="s">
        <v>19</v>
      </c>
      <c r="F248" s="211" t="s">
        <v>4081</v>
      </c>
      <c r="G248" s="209"/>
      <c r="H248" s="212">
        <v>295</v>
      </c>
      <c r="I248" s="213"/>
      <c r="J248" s="209"/>
      <c r="K248" s="209"/>
      <c r="L248" s="214"/>
      <c r="M248" s="215"/>
      <c r="N248" s="216"/>
      <c r="O248" s="216"/>
      <c r="P248" s="216"/>
      <c r="Q248" s="216"/>
      <c r="R248" s="216"/>
      <c r="S248" s="216"/>
      <c r="T248" s="217"/>
      <c r="AT248" s="218" t="s">
        <v>248</v>
      </c>
      <c r="AU248" s="218" t="s">
        <v>78</v>
      </c>
      <c r="AV248" s="14" t="s">
        <v>78</v>
      </c>
      <c r="AW248" s="14" t="s">
        <v>31</v>
      </c>
      <c r="AX248" s="14" t="s">
        <v>69</v>
      </c>
      <c r="AY248" s="218" t="s">
        <v>231</v>
      </c>
    </row>
    <row r="249" spans="1:65" s="15" customFormat="1" ht="11.25">
      <c r="B249" s="219"/>
      <c r="C249" s="220"/>
      <c r="D249" s="193" t="s">
        <v>248</v>
      </c>
      <c r="E249" s="221" t="s">
        <v>19</v>
      </c>
      <c r="F249" s="222" t="s">
        <v>260</v>
      </c>
      <c r="G249" s="220"/>
      <c r="H249" s="223">
        <v>295</v>
      </c>
      <c r="I249" s="224"/>
      <c r="J249" s="220"/>
      <c r="K249" s="220"/>
      <c r="L249" s="225"/>
      <c r="M249" s="226"/>
      <c r="N249" s="227"/>
      <c r="O249" s="227"/>
      <c r="P249" s="227"/>
      <c r="Q249" s="227"/>
      <c r="R249" s="227"/>
      <c r="S249" s="227"/>
      <c r="T249" s="228"/>
      <c r="AT249" s="229" t="s">
        <v>248</v>
      </c>
      <c r="AU249" s="229" t="s">
        <v>78</v>
      </c>
      <c r="AV249" s="15" t="s">
        <v>238</v>
      </c>
      <c r="AW249" s="15" t="s">
        <v>31</v>
      </c>
      <c r="AX249" s="15" t="s">
        <v>76</v>
      </c>
      <c r="AY249" s="229" t="s">
        <v>231</v>
      </c>
    </row>
    <row r="250" spans="1:65" s="2" customFormat="1" ht="24.2" customHeight="1">
      <c r="A250" s="36"/>
      <c r="B250" s="37"/>
      <c r="C250" s="180" t="s">
        <v>924</v>
      </c>
      <c r="D250" s="180" t="s">
        <v>234</v>
      </c>
      <c r="E250" s="181" t="s">
        <v>4082</v>
      </c>
      <c r="F250" s="182" t="s">
        <v>4083</v>
      </c>
      <c r="G250" s="183" t="s">
        <v>243</v>
      </c>
      <c r="H250" s="184">
        <v>81.8</v>
      </c>
      <c r="I250" s="185"/>
      <c r="J250" s="186">
        <f>ROUND(I250*H250,2)</f>
        <v>0</v>
      </c>
      <c r="K250" s="182" t="s">
        <v>19</v>
      </c>
      <c r="L250" s="41"/>
      <c r="M250" s="187" t="s">
        <v>19</v>
      </c>
      <c r="N250" s="188" t="s">
        <v>40</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331</v>
      </c>
      <c r="AT250" s="191" t="s">
        <v>234</v>
      </c>
      <c r="AU250" s="191" t="s">
        <v>78</v>
      </c>
      <c r="AY250" s="19" t="s">
        <v>231</v>
      </c>
      <c r="BE250" s="192">
        <f>IF(N250="základní",J250,0)</f>
        <v>0</v>
      </c>
      <c r="BF250" s="192">
        <f>IF(N250="snížená",J250,0)</f>
        <v>0</v>
      </c>
      <c r="BG250" s="192">
        <f>IF(N250="zákl. přenesená",J250,0)</f>
        <v>0</v>
      </c>
      <c r="BH250" s="192">
        <f>IF(N250="sníž. přenesená",J250,0)</f>
        <v>0</v>
      </c>
      <c r="BI250" s="192">
        <f>IF(N250="nulová",J250,0)</f>
        <v>0</v>
      </c>
      <c r="BJ250" s="19" t="s">
        <v>76</v>
      </c>
      <c r="BK250" s="192">
        <f>ROUND(I250*H250,2)</f>
        <v>0</v>
      </c>
      <c r="BL250" s="19" t="s">
        <v>331</v>
      </c>
      <c r="BM250" s="191" t="s">
        <v>4084</v>
      </c>
    </row>
    <row r="251" spans="1:65" s="13" customFormat="1" ht="11.25">
      <c r="B251" s="198"/>
      <c r="C251" s="199"/>
      <c r="D251" s="193" t="s">
        <v>248</v>
      </c>
      <c r="E251" s="200" t="s">
        <v>19</v>
      </c>
      <c r="F251" s="201" t="s">
        <v>4085</v>
      </c>
      <c r="G251" s="199"/>
      <c r="H251" s="200" t="s">
        <v>19</v>
      </c>
      <c r="I251" s="202"/>
      <c r="J251" s="199"/>
      <c r="K251" s="199"/>
      <c r="L251" s="203"/>
      <c r="M251" s="204"/>
      <c r="N251" s="205"/>
      <c r="O251" s="205"/>
      <c r="P251" s="205"/>
      <c r="Q251" s="205"/>
      <c r="R251" s="205"/>
      <c r="S251" s="205"/>
      <c r="T251" s="206"/>
      <c r="AT251" s="207" t="s">
        <v>248</v>
      </c>
      <c r="AU251" s="207" t="s">
        <v>78</v>
      </c>
      <c r="AV251" s="13" t="s">
        <v>76</v>
      </c>
      <c r="AW251" s="13" t="s">
        <v>31</v>
      </c>
      <c r="AX251" s="13" t="s">
        <v>69</v>
      </c>
      <c r="AY251" s="207" t="s">
        <v>231</v>
      </c>
    </row>
    <row r="252" spans="1:65" s="14" customFormat="1" ht="11.25">
      <c r="B252" s="208"/>
      <c r="C252" s="209"/>
      <c r="D252" s="193" t="s">
        <v>248</v>
      </c>
      <c r="E252" s="210" t="s">
        <v>19</v>
      </c>
      <c r="F252" s="211" t="s">
        <v>4086</v>
      </c>
      <c r="G252" s="209"/>
      <c r="H252" s="212">
        <v>81.8</v>
      </c>
      <c r="I252" s="213"/>
      <c r="J252" s="209"/>
      <c r="K252" s="209"/>
      <c r="L252" s="214"/>
      <c r="M252" s="215"/>
      <c r="N252" s="216"/>
      <c r="O252" s="216"/>
      <c r="P252" s="216"/>
      <c r="Q252" s="216"/>
      <c r="R252" s="216"/>
      <c r="S252" s="216"/>
      <c r="T252" s="217"/>
      <c r="AT252" s="218" t="s">
        <v>248</v>
      </c>
      <c r="AU252" s="218" t="s">
        <v>78</v>
      </c>
      <c r="AV252" s="14" t="s">
        <v>78</v>
      </c>
      <c r="AW252" s="14" t="s">
        <v>31</v>
      </c>
      <c r="AX252" s="14" t="s">
        <v>69</v>
      </c>
      <c r="AY252" s="218" t="s">
        <v>231</v>
      </c>
    </row>
    <row r="253" spans="1:65" s="15" customFormat="1" ht="11.25">
      <c r="B253" s="219"/>
      <c r="C253" s="220"/>
      <c r="D253" s="193" t="s">
        <v>248</v>
      </c>
      <c r="E253" s="221" t="s">
        <v>19</v>
      </c>
      <c r="F253" s="222" t="s">
        <v>260</v>
      </c>
      <c r="G253" s="220"/>
      <c r="H253" s="223">
        <v>81.8</v>
      </c>
      <c r="I253" s="224"/>
      <c r="J253" s="220"/>
      <c r="K253" s="220"/>
      <c r="L253" s="225"/>
      <c r="M253" s="226"/>
      <c r="N253" s="227"/>
      <c r="O253" s="227"/>
      <c r="P253" s="227"/>
      <c r="Q253" s="227"/>
      <c r="R253" s="227"/>
      <c r="S253" s="227"/>
      <c r="T253" s="228"/>
      <c r="AT253" s="229" t="s">
        <v>248</v>
      </c>
      <c r="AU253" s="229" t="s">
        <v>78</v>
      </c>
      <c r="AV253" s="15" t="s">
        <v>238</v>
      </c>
      <c r="AW253" s="15" t="s">
        <v>31</v>
      </c>
      <c r="AX253" s="15" t="s">
        <v>76</v>
      </c>
      <c r="AY253" s="229" t="s">
        <v>231</v>
      </c>
    </row>
    <row r="254" spans="1:65" s="2" customFormat="1" ht="24.2" customHeight="1">
      <c r="A254" s="36"/>
      <c r="B254" s="37"/>
      <c r="C254" s="247" t="s">
        <v>372</v>
      </c>
      <c r="D254" s="247" t="s">
        <v>638</v>
      </c>
      <c r="E254" s="248" t="s">
        <v>4087</v>
      </c>
      <c r="F254" s="249" t="s">
        <v>4088</v>
      </c>
      <c r="G254" s="250" t="s">
        <v>243</v>
      </c>
      <c r="H254" s="251">
        <v>433.32</v>
      </c>
      <c r="I254" s="252"/>
      <c r="J254" s="253">
        <f>ROUND(I254*H254,2)</f>
        <v>0</v>
      </c>
      <c r="K254" s="249" t="s">
        <v>19</v>
      </c>
      <c r="L254" s="254"/>
      <c r="M254" s="255" t="s">
        <v>19</v>
      </c>
      <c r="N254" s="256" t="s">
        <v>40</v>
      </c>
      <c r="O254" s="66"/>
      <c r="P254" s="189">
        <f>O254*H254</f>
        <v>0</v>
      </c>
      <c r="Q254" s="189">
        <v>2.9999999999999997E-4</v>
      </c>
      <c r="R254" s="189">
        <f>Q254*H254</f>
        <v>0.129996</v>
      </c>
      <c r="S254" s="189">
        <v>0</v>
      </c>
      <c r="T254" s="190">
        <f>S254*H254</f>
        <v>0</v>
      </c>
      <c r="U254" s="36"/>
      <c r="V254" s="36"/>
      <c r="W254" s="36"/>
      <c r="X254" s="36"/>
      <c r="Y254" s="36"/>
      <c r="Z254" s="36"/>
      <c r="AA254" s="36"/>
      <c r="AB254" s="36"/>
      <c r="AC254" s="36"/>
      <c r="AD254" s="36"/>
      <c r="AE254" s="36"/>
      <c r="AR254" s="191" t="s">
        <v>423</v>
      </c>
      <c r="AT254" s="191" t="s">
        <v>638</v>
      </c>
      <c r="AU254" s="191" t="s">
        <v>78</v>
      </c>
      <c r="AY254" s="19" t="s">
        <v>231</v>
      </c>
      <c r="BE254" s="192">
        <f>IF(N254="základní",J254,0)</f>
        <v>0</v>
      </c>
      <c r="BF254" s="192">
        <f>IF(N254="snížená",J254,0)</f>
        <v>0</v>
      </c>
      <c r="BG254" s="192">
        <f>IF(N254="zákl. přenesená",J254,0)</f>
        <v>0</v>
      </c>
      <c r="BH254" s="192">
        <f>IF(N254="sníž. přenesená",J254,0)</f>
        <v>0</v>
      </c>
      <c r="BI254" s="192">
        <f>IF(N254="nulová",J254,0)</f>
        <v>0</v>
      </c>
      <c r="BJ254" s="19" t="s">
        <v>76</v>
      </c>
      <c r="BK254" s="192">
        <f>ROUND(I254*H254,2)</f>
        <v>0</v>
      </c>
      <c r="BL254" s="19" t="s">
        <v>331</v>
      </c>
      <c r="BM254" s="191" t="s">
        <v>4089</v>
      </c>
    </row>
    <row r="255" spans="1:65" s="14" customFormat="1" ht="11.25">
      <c r="B255" s="208"/>
      <c r="C255" s="209"/>
      <c r="D255" s="193" t="s">
        <v>248</v>
      </c>
      <c r="E255" s="210" t="s">
        <v>19</v>
      </c>
      <c r="F255" s="211" t="s">
        <v>4090</v>
      </c>
      <c r="G255" s="209"/>
      <c r="H255" s="212">
        <v>433.32</v>
      </c>
      <c r="I255" s="213"/>
      <c r="J255" s="209"/>
      <c r="K255" s="209"/>
      <c r="L255" s="214"/>
      <c r="M255" s="215"/>
      <c r="N255" s="216"/>
      <c r="O255" s="216"/>
      <c r="P255" s="216"/>
      <c r="Q255" s="216"/>
      <c r="R255" s="216"/>
      <c r="S255" s="216"/>
      <c r="T255" s="217"/>
      <c r="AT255" s="218" t="s">
        <v>248</v>
      </c>
      <c r="AU255" s="218" t="s">
        <v>78</v>
      </c>
      <c r="AV255" s="14" t="s">
        <v>78</v>
      </c>
      <c r="AW255" s="14" t="s">
        <v>31</v>
      </c>
      <c r="AX255" s="14" t="s">
        <v>76</v>
      </c>
      <c r="AY255" s="218" t="s">
        <v>231</v>
      </c>
    </row>
    <row r="256" spans="1:65" s="2" customFormat="1" ht="24.2" customHeight="1">
      <c r="A256" s="36"/>
      <c r="B256" s="37"/>
      <c r="C256" s="180" t="s">
        <v>897</v>
      </c>
      <c r="D256" s="180" t="s">
        <v>234</v>
      </c>
      <c r="E256" s="181" t="s">
        <v>1212</v>
      </c>
      <c r="F256" s="182" t="s">
        <v>1213</v>
      </c>
      <c r="G256" s="183" t="s">
        <v>243</v>
      </c>
      <c r="H256" s="184">
        <v>295</v>
      </c>
      <c r="I256" s="185"/>
      <c r="J256" s="186">
        <f>ROUND(I256*H256,2)</f>
        <v>0</v>
      </c>
      <c r="K256" s="182" t="s">
        <v>19</v>
      </c>
      <c r="L256" s="41"/>
      <c r="M256" s="187" t="s">
        <v>19</v>
      </c>
      <c r="N256" s="188" t="s">
        <v>40</v>
      </c>
      <c r="O256" s="66"/>
      <c r="P256" s="189">
        <f>O256*H256</f>
        <v>0</v>
      </c>
      <c r="Q256" s="189">
        <v>4.0000000000000002E-4</v>
      </c>
      <c r="R256" s="189">
        <f>Q256*H256</f>
        <v>0.11800000000000001</v>
      </c>
      <c r="S256" s="189">
        <v>0</v>
      </c>
      <c r="T256" s="190">
        <f>S256*H256</f>
        <v>0</v>
      </c>
      <c r="U256" s="36"/>
      <c r="V256" s="36"/>
      <c r="W256" s="36"/>
      <c r="X256" s="36"/>
      <c r="Y256" s="36"/>
      <c r="Z256" s="36"/>
      <c r="AA256" s="36"/>
      <c r="AB256" s="36"/>
      <c r="AC256" s="36"/>
      <c r="AD256" s="36"/>
      <c r="AE256" s="36"/>
      <c r="AR256" s="191" t="s">
        <v>331</v>
      </c>
      <c r="AT256" s="191" t="s">
        <v>234</v>
      </c>
      <c r="AU256" s="191" t="s">
        <v>78</v>
      </c>
      <c r="AY256" s="19" t="s">
        <v>231</v>
      </c>
      <c r="BE256" s="192">
        <f>IF(N256="základní",J256,0)</f>
        <v>0</v>
      </c>
      <c r="BF256" s="192">
        <f>IF(N256="snížená",J256,0)</f>
        <v>0</v>
      </c>
      <c r="BG256" s="192">
        <f>IF(N256="zákl. přenesená",J256,0)</f>
        <v>0</v>
      </c>
      <c r="BH256" s="192">
        <f>IF(N256="sníž. přenesená",J256,0)</f>
        <v>0</v>
      </c>
      <c r="BI256" s="192">
        <f>IF(N256="nulová",J256,0)</f>
        <v>0</v>
      </c>
      <c r="BJ256" s="19" t="s">
        <v>76</v>
      </c>
      <c r="BK256" s="192">
        <f>ROUND(I256*H256,2)</f>
        <v>0</v>
      </c>
      <c r="BL256" s="19" t="s">
        <v>331</v>
      </c>
      <c r="BM256" s="191" t="s">
        <v>4091</v>
      </c>
    </row>
    <row r="257" spans="1:65" s="13" customFormat="1" ht="11.25">
      <c r="B257" s="198"/>
      <c r="C257" s="199"/>
      <c r="D257" s="193" t="s">
        <v>248</v>
      </c>
      <c r="E257" s="200" t="s">
        <v>19</v>
      </c>
      <c r="F257" s="201" t="s">
        <v>4092</v>
      </c>
      <c r="G257" s="199"/>
      <c r="H257" s="200" t="s">
        <v>19</v>
      </c>
      <c r="I257" s="202"/>
      <c r="J257" s="199"/>
      <c r="K257" s="199"/>
      <c r="L257" s="203"/>
      <c r="M257" s="204"/>
      <c r="N257" s="205"/>
      <c r="O257" s="205"/>
      <c r="P257" s="205"/>
      <c r="Q257" s="205"/>
      <c r="R257" s="205"/>
      <c r="S257" s="205"/>
      <c r="T257" s="206"/>
      <c r="AT257" s="207" t="s">
        <v>248</v>
      </c>
      <c r="AU257" s="207" t="s">
        <v>78</v>
      </c>
      <c r="AV257" s="13" t="s">
        <v>76</v>
      </c>
      <c r="AW257" s="13" t="s">
        <v>31</v>
      </c>
      <c r="AX257" s="13" t="s">
        <v>69</v>
      </c>
      <c r="AY257" s="207" t="s">
        <v>231</v>
      </c>
    </row>
    <row r="258" spans="1:65" s="14" customFormat="1" ht="11.25">
      <c r="B258" s="208"/>
      <c r="C258" s="209"/>
      <c r="D258" s="193" t="s">
        <v>248</v>
      </c>
      <c r="E258" s="210" t="s">
        <v>19</v>
      </c>
      <c r="F258" s="211" t="s">
        <v>4081</v>
      </c>
      <c r="G258" s="209"/>
      <c r="H258" s="212">
        <v>295</v>
      </c>
      <c r="I258" s="213"/>
      <c r="J258" s="209"/>
      <c r="K258" s="209"/>
      <c r="L258" s="214"/>
      <c r="M258" s="215"/>
      <c r="N258" s="216"/>
      <c r="O258" s="216"/>
      <c r="P258" s="216"/>
      <c r="Q258" s="216"/>
      <c r="R258" s="216"/>
      <c r="S258" s="216"/>
      <c r="T258" s="217"/>
      <c r="AT258" s="218" t="s">
        <v>248</v>
      </c>
      <c r="AU258" s="218" t="s">
        <v>78</v>
      </c>
      <c r="AV258" s="14" t="s">
        <v>78</v>
      </c>
      <c r="AW258" s="14" t="s">
        <v>31</v>
      </c>
      <c r="AX258" s="14" t="s">
        <v>69</v>
      </c>
      <c r="AY258" s="218" t="s">
        <v>231</v>
      </c>
    </row>
    <row r="259" spans="1:65" s="15" customFormat="1" ht="11.25">
      <c r="B259" s="219"/>
      <c r="C259" s="220"/>
      <c r="D259" s="193" t="s">
        <v>248</v>
      </c>
      <c r="E259" s="221" t="s">
        <v>19</v>
      </c>
      <c r="F259" s="222" t="s">
        <v>260</v>
      </c>
      <c r="G259" s="220"/>
      <c r="H259" s="223">
        <v>295</v>
      </c>
      <c r="I259" s="224"/>
      <c r="J259" s="220"/>
      <c r="K259" s="220"/>
      <c r="L259" s="225"/>
      <c r="M259" s="226"/>
      <c r="N259" s="227"/>
      <c r="O259" s="227"/>
      <c r="P259" s="227"/>
      <c r="Q259" s="227"/>
      <c r="R259" s="227"/>
      <c r="S259" s="227"/>
      <c r="T259" s="228"/>
      <c r="AT259" s="229" t="s">
        <v>248</v>
      </c>
      <c r="AU259" s="229" t="s">
        <v>78</v>
      </c>
      <c r="AV259" s="15" t="s">
        <v>238</v>
      </c>
      <c r="AW259" s="15" t="s">
        <v>31</v>
      </c>
      <c r="AX259" s="15" t="s">
        <v>76</v>
      </c>
      <c r="AY259" s="229" t="s">
        <v>231</v>
      </c>
    </row>
    <row r="260" spans="1:65" s="2" customFormat="1" ht="24.2" customHeight="1">
      <c r="A260" s="36"/>
      <c r="B260" s="37"/>
      <c r="C260" s="180" t="s">
        <v>903</v>
      </c>
      <c r="D260" s="180" t="s">
        <v>234</v>
      </c>
      <c r="E260" s="181" t="s">
        <v>1806</v>
      </c>
      <c r="F260" s="182" t="s">
        <v>1807</v>
      </c>
      <c r="G260" s="183" t="s">
        <v>243</v>
      </c>
      <c r="H260" s="184">
        <v>81.8</v>
      </c>
      <c r="I260" s="185"/>
      <c r="J260" s="186">
        <f>ROUND(I260*H260,2)</f>
        <v>0</v>
      </c>
      <c r="K260" s="182" t="s">
        <v>19</v>
      </c>
      <c r="L260" s="41"/>
      <c r="M260" s="187" t="s">
        <v>19</v>
      </c>
      <c r="N260" s="188" t="s">
        <v>40</v>
      </c>
      <c r="O260" s="66"/>
      <c r="P260" s="189">
        <f>O260*H260</f>
        <v>0</v>
      </c>
      <c r="Q260" s="189">
        <v>4.0000000000000002E-4</v>
      </c>
      <c r="R260" s="189">
        <f>Q260*H260</f>
        <v>3.2719999999999999E-2</v>
      </c>
      <c r="S260" s="189">
        <v>0</v>
      </c>
      <c r="T260" s="190">
        <f>S260*H260</f>
        <v>0</v>
      </c>
      <c r="U260" s="36"/>
      <c r="V260" s="36"/>
      <c r="W260" s="36"/>
      <c r="X260" s="36"/>
      <c r="Y260" s="36"/>
      <c r="Z260" s="36"/>
      <c r="AA260" s="36"/>
      <c r="AB260" s="36"/>
      <c r="AC260" s="36"/>
      <c r="AD260" s="36"/>
      <c r="AE260" s="36"/>
      <c r="AR260" s="191" t="s">
        <v>331</v>
      </c>
      <c r="AT260" s="191" t="s">
        <v>234</v>
      </c>
      <c r="AU260" s="191" t="s">
        <v>78</v>
      </c>
      <c r="AY260" s="19" t="s">
        <v>231</v>
      </c>
      <c r="BE260" s="192">
        <f>IF(N260="základní",J260,0)</f>
        <v>0</v>
      </c>
      <c r="BF260" s="192">
        <f>IF(N260="snížená",J260,0)</f>
        <v>0</v>
      </c>
      <c r="BG260" s="192">
        <f>IF(N260="zákl. přenesená",J260,0)</f>
        <v>0</v>
      </c>
      <c r="BH260" s="192">
        <f>IF(N260="sníž. přenesená",J260,0)</f>
        <v>0</v>
      </c>
      <c r="BI260" s="192">
        <f>IF(N260="nulová",J260,0)</f>
        <v>0</v>
      </c>
      <c r="BJ260" s="19" t="s">
        <v>76</v>
      </c>
      <c r="BK260" s="192">
        <f>ROUND(I260*H260,2)</f>
        <v>0</v>
      </c>
      <c r="BL260" s="19" t="s">
        <v>331</v>
      </c>
      <c r="BM260" s="191" t="s">
        <v>4093</v>
      </c>
    </row>
    <row r="261" spans="1:65" s="13" customFormat="1" ht="11.25">
      <c r="B261" s="198"/>
      <c r="C261" s="199"/>
      <c r="D261" s="193" t="s">
        <v>248</v>
      </c>
      <c r="E261" s="200" t="s">
        <v>19</v>
      </c>
      <c r="F261" s="201" t="s">
        <v>4094</v>
      </c>
      <c r="G261" s="199"/>
      <c r="H261" s="200" t="s">
        <v>19</v>
      </c>
      <c r="I261" s="202"/>
      <c r="J261" s="199"/>
      <c r="K261" s="199"/>
      <c r="L261" s="203"/>
      <c r="M261" s="204"/>
      <c r="N261" s="205"/>
      <c r="O261" s="205"/>
      <c r="P261" s="205"/>
      <c r="Q261" s="205"/>
      <c r="R261" s="205"/>
      <c r="S261" s="205"/>
      <c r="T261" s="206"/>
      <c r="AT261" s="207" t="s">
        <v>248</v>
      </c>
      <c r="AU261" s="207" t="s">
        <v>78</v>
      </c>
      <c r="AV261" s="13" t="s">
        <v>76</v>
      </c>
      <c r="AW261" s="13" t="s">
        <v>31</v>
      </c>
      <c r="AX261" s="13" t="s">
        <v>69</v>
      </c>
      <c r="AY261" s="207" t="s">
        <v>231</v>
      </c>
    </row>
    <row r="262" spans="1:65" s="14" customFormat="1" ht="11.25">
      <c r="B262" s="208"/>
      <c r="C262" s="209"/>
      <c r="D262" s="193" t="s">
        <v>248</v>
      </c>
      <c r="E262" s="210" t="s">
        <v>19</v>
      </c>
      <c r="F262" s="211" t="s">
        <v>4086</v>
      </c>
      <c r="G262" s="209"/>
      <c r="H262" s="212">
        <v>81.8</v>
      </c>
      <c r="I262" s="213"/>
      <c r="J262" s="209"/>
      <c r="K262" s="209"/>
      <c r="L262" s="214"/>
      <c r="M262" s="215"/>
      <c r="N262" s="216"/>
      <c r="O262" s="216"/>
      <c r="P262" s="216"/>
      <c r="Q262" s="216"/>
      <c r="R262" s="216"/>
      <c r="S262" s="216"/>
      <c r="T262" s="217"/>
      <c r="AT262" s="218" t="s">
        <v>248</v>
      </c>
      <c r="AU262" s="218" t="s">
        <v>78</v>
      </c>
      <c r="AV262" s="14" t="s">
        <v>78</v>
      </c>
      <c r="AW262" s="14" t="s">
        <v>31</v>
      </c>
      <c r="AX262" s="14" t="s">
        <v>69</v>
      </c>
      <c r="AY262" s="218" t="s">
        <v>231</v>
      </c>
    </row>
    <row r="263" spans="1:65" s="15" customFormat="1" ht="11.25">
      <c r="B263" s="219"/>
      <c r="C263" s="220"/>
      <c r="D263" s="193" t="s">
        <v>248</v>
      </c>
      <c r="E263" s="221" t="s">
        <v>19</v>
      </c>
      <c r="F263" s="222" t="s">
        <v>260</v>
      </c>
      <c r="G263" s="220"/>
      <c r="H263" s="223">
        <v>81.8</v>
      </c>
      <c r="I263" s="224"/>
      <c r="J263" s="220"/>
      <c r="K263" s="220"/>
      <c r="L263" s="225"/>
      <c r="M263" s="226"/>
      <c r="N263" s="227"/>
      <c r="O263" s="227"/>
      <c r="P263" s="227"/>
      <c r="Q263" s="227"/>
      <c r="R263" s="227"/>
      <c r="S263" s="227"/>
      <c r="T263" s="228"/>
      <c r="AT263" s="229" t="s">
        <v>248</v>
      </c>
      <c r="AU263" s="229" t="s">
        <v>78</v>
      </c>
      <c r="AV263" s="15" t="s">
        <v>238</v>
      </c>
      <c r="AW263" s="15" t="s">
        <v>31</v>
      </c>
      <c r="AX263" s="15" t="s">
        <v>76</v>
      </c>
      <c r="AY263" s="229" t="s">
        <v>231</v>
      </c>
    </row>
    <row r="264" spans="1:65" s="2" customFormat="1" ht="44.25" customHeight="1">
      <c r="A264" s="36"/>
      <c r="B264" s="37"/>
      <c r="C264" s="247" t="s">
        <v>909</v>
      </c>
      <c r="D264" s="247" t="s">
        <v>638</v>
      </c>
      <c r="E264" s="248" t="s">
        <v>4095</v>
      </c>
      <c r="F264" s="249" t="s">
        <v>4096</v>
      </c>
      <c r="G264" s="250" t="s">
        <v>243</v>
      </c>
      <c r="H264" s="251">
        <v>376.8</v>
      </c>
      <c r="I264" s="252"/>
      <c r="J264" s="253">
        <f>ROUND(I264*H264,2)</f>
        <v>0</v>
      </c>
      <c r="K264" s="249" t="s">
        <v>19</v>
      </c>
      <c r="L264" s="254"/>
      <c r="M264" s="255" t="s">
        <v>19</v>
      </c>
      <c r="N264" s="256" t="s">
        <v>40</v>
      </c>
      <c r="O264" s="66"/>
      <c r="P264" s="189">
        <f>O264*H264</f>
        <v>0</v>
      </c>
      <c r="Q264" s="189">
        <v>5.4000000000000003E-3</v>
      </c>
      <c r="R264" s="189">
        <f>Q264*H264</f>
        <v>2.0347200000000001</v>
      </c>
      <c r="S264" s="189">
        <v>0</v>
      </c>
      <c r="T264" s="190">
        <f>S264*H264</f>
        <v>0</v>
      </c>
      <c r="U264" s="36"/>
      <c r="V264" s="36"/>
      <c r="W264" s="36"/>
      <c r="X264" s="36"/>
      <c r="Y264" s="36"/>
      <c r="Z264" s="36"/>
      <c r="AA264" s="36"/>
      <c r="AB264" s="36"/>
      <c r="AC264" s="36"/>
      <c r="AD264" s="36"/>
      <c r="AE264" s="36"/>
      <c r="AR264" s="191" t="s">
        <v>423</v>
      </c>
      <c r="AT264" s="191" t="s">
        <v>638</v>
      </c>
      <c r="AU264" s="191" t="s">
        <v>78</v>
      </c>
      <c r="AY264" s="19" t="s">
        <v>231</v>
      </c>
      <c r="BE264" s="192">
        <f>IF(N264="základní",J264,0)</f>
        <v>0</v>
      </c>
      <c r="BF264" s="192">
        <f>IF(N264="snížená",J264,0)</f>
        <v>0</v>
      </c>
      <c r="BG264" s="192">
        <f>IF(N264="zákl. přenesená",J264,0)</f>
        <v>0</v>
      </c>
      <c r="BH264" s="192">
        <f>IF(N264="sníž. přenesená",J264,0)</f>
        <v>0</v>
      </c>
      <c r="BI264" s="192">
        <f>IF(N264="nulová",J264,0)</f>
        <v>0</v>
      </c>
      <c r="BJ264" s="19" t="s">
        <v>76</v>
      </c>
      <c r="BK264" s="192">
        <f>ROUND(I264*H264,2)</f>
        <v>0</v>
      </c>
      <c r="BL264" s="19" t="s">
        <v>331</v>
      </c>
      <c r="BM264" s="191" t="s">
        <v>4097</v>
      </c>
    </row>
    <row r="265" spans="1:65" s="13" customFormat="1" ht="11.25">
      <c r="B265" s="198"/>
      <c r="C265" s="199"/>
      <c r="D265" s="193" t="s">
        <v>248</v>
      </c>
      <c r="E265" s="200" t="s">
        <v>19</v>
      </c>
      <c r="F265" s="201" t="s">
        <v>4092</v>
      </c>
      <c r="G265" s="199"/>
      <c r="H265" s="200" t="s">
        <v>19</v>
      </c>
      <c r="I265" s="202"/>
      <c r="J265" s="199"/>
      <c r="K265" s="199"/>
      <c r="L265" s="203"/>
      <c r="M265" s="204"/>
      <c r="N265" s="205"/>
      <c r="O265" s="205"/>
      <c r="P265" s="205"/>
      <c r="Q265" s="205"/>
      <c r="R265" s="205"/>
      <c r="S265" s="205"/>
      <c r="T265" s="206"/>
      <c r="AT265" s="207" t="s">
        <v>248</v>
      </c>
      <c r="AU265" s="207" t="s">
        <v>78</v>
      </c>
      <c r="AV265" s="13" t="s">
        <v>76</v>
      </c>
      <c r="AW265" s="13" t="s">
        <v>31</v>
      </c>
      <c r="AX265" s="13" t="s">
        <v>69</v>
      </c>
      <c r="AY265" s="207" t="s">
        <v>231</v>
      </c>
    </row>
    <row r="266" spans="1:65" s="14" customFormat="1" ht="11.25">
      <c r="B266" s="208"/>
      <c r="C266" s="209"/>
      <c r="D266" s="193" t="s">
        <v>248</v>
      </c>
      <c r="E266" s="210" t="s">
        <v>19</v>
      </c>
      <c r="F266" s="211" t="s">
        <v>4081</v>
      </c>
      <c r="G266" s="209"/>
      <c r="H266" s="212">
        <v>295</v>
      </c>
      <c r="I266" s="213"/>
      <c r="J266" s="209"/>
      <c r="K266" s="209"/>
      <c r="L266" s="214"/>
      <c r="M266" s="215"/>
      <c r="N266" s="216"/>
      <c r="O266" s="216"/>
      <c r="P266" s="216"/>
      <c r="Q266" s="216"/>
      <c r="R266" s="216"/>
      <c r="S266" s="216"/>
      <c r="T266" s="217"/>
      <c r="AT266" s="218" t="s">
        <v>248</v>
      </c>
      <c r="AU266" s="218" t="s">
        <v>78</v>
      </c>
      <c r="AV266" s="14" t="s">
        <v>78</v>
      </c>
      <c r="AW266" s="14" t="s">
        <v>31</v>
      </c>
      <c r="AX266" s="14" t="s">
        <v>69</v>
      </c>
      <c r="AY266" s="218" t="s">
        <v>231</v>
      </c>
    </row>
    <row r="267" spans="1:65" s="13" customFormat="1" ht="11.25">
      <c r="B267" s="198"/>
      <c r="C267" s="199"/>
      <c r="D267" s="193" t="s">
        <v>248</v>
      </c>
      <c r="E267" s="200" t="s">
        <v>19</v>
      </c>
      <c r="F267" s="201" t="s">
        <v>4094</v>
      </c>
      <c r="G267" s="199"/>
      <c r="H267" s="200" t="s">
        <v>19</v>
      </c>
      <c r="I267" s="202"/>
      <c r="J267" s="199"/>
      <c r="K267" s="199"/>
      <c r="L267" s="203"/>
      <c r="M267" s="204"/>
      <c r="N267" s="205"/>
      <c r="O267" s="205"/>
      <c r="P267" s="205"/>
      <c r="Q267" s="205"/>
      <c r="R267" s="205"/>
      <c r="S267" s="205"/>
      <c r="T267" s="206"/>
      <c r="AT267" s="207" t="s">
        <v>248</v>
      </c>
      <c r="AU267" s="207" t="s">
        <v>78</v>
      </c>
      <c r="AV267" s="13" t="s">
        <v>76</v>
      </c>
      <c r="AW267" s="13" t="s">
        <v>31</v>
      </c>
      <c r="AX267" s="13" t="s">
        <v>69</v>
      </c>
      <c r="AY267" s="207" t="s">
        <v>231</v>
      </c>
    </row>
    <row r="268" spans="1:65" s="14" customFormat="1" ht="11.25">
      <c r="B268" s="208"/>
      <c r="C268" s="209"/>
      <c r="D268" s="193" t="s">
        <v>248</v>
      </c>
      <c r="E268" s="210" t="s">
        <v>19</v>
      </c>
      <c r="F268" s="211" t="s">
        <v>4086</v>
      </c>
      <c r="G268" s="209"/>
      <c r="H268" s="212">
        <v>81.8</v>
      </c>
      <c r="I268" s="213"/>
      <c r="J268" s="209"/>
      <c r="K268" s="209"/>
      <c r="L268" s="214"/>
      <c r="M268" s="215"/>
      <c r="N268" s="216"/>
      <c r="O268" s="216"/>
      <c r="P268" s="216"/>
      <c r="Q268" s="216"/>
      <c r="R268" s="216"/>
      <c r="S268" s="216"/>
      <c r="T268" s="217"/>
      <c r="AT268" s="218" t="s">
        <v>248</v>
      </c>
      <c r="AU268" s="218" t="s">
        <v>78</v>
      </c>
      <c r="AV268" s="14" t="s">
        <v>78</v>
      </c>
      <c r="AW268" s="14" t="s">
        <v>31</v>
      </c>
      <c r="AX268" s="14" t="s">
        <v>69</v>
      </c>
      <c r="AY268" s="218" t="s">
        <v>231</v>
      </c>
    </row>
    <row r="269" spans="1:65" s="15" customFormat="1" ht="11.25">
      <c r="B269" s="219"/>
      <c r="C269" s="220"/>
      <c r="D269" s="193" t="s">
        <v>248</v>
      </c>
      <c r="E269" s="221" t="s">
        <v>19</v>
      </c>
      <c r="F269" s="222" t="s">
        <v>260</v>
      </c>
      <c r="G269" s="220"/>
      <c r="H269" s="223">
        <v>376.8</v>
      </c>
      <c r="I269" s="224"/>
      <c r="J269" s="220"/>
      <c r="K269" s="220"/>
      <c r="L269" s="225"/>
      <c r="M269" s="226"/>
      <c r="N269" s="227"/>
      <c r="O269" s="227"/>
      <c r="P269" s="227"/>
      <c r="Q269" s="227"/>
      <c r="R269" s="227"/>
      <c r="S269" s="227"/>
      <c r="T269" s="228"/>
      <c r="AT269" s="229" t="s">
        <v>248</v>
      </c>
      <c r="AU269" s="229" t="s">
        <v>78</v>
      </c>
      <c r="AV269" s="15" t="s">
        <v>238</v>
      </c>
      <c r="AW269" s="15" t="s">
        <v>31</v>
      </c>
      <c r="AX269" s="15" t="s">
        <v>76</v>
      </c>
      <c r="AY269" s="229" t="s">
        <v>231</v>
      </c>
    </row>
    <row r="270" spans="1:65" s="2" customFormat="1" ht="49.15" customHeight="1">
      <c r="A270" s="36"/>
      <c r="B270" s="37"/>
      <c r="C270" s="180" t="s">
        <v>936</v>
      </c>
      <c r="D270" s="180" t="s">
        <v>234</v>
      </c>
      <c r="E270" s="181" t="s">
        <v>1826</v>
      </c>
      <c r="F270" s="182" t="s">
        <v>1827</v>
      </c>
      <c r="G270" s="183" t="s">
        <v>404</v>
      </c>
      <c r="H270" s="184">
        <v>2.4470000000000001</v>
      </c>
      <c r="I270" s="185"/>
      <c r="J270" s="186">
        <f>ROUND(I270*H270,2)</f>
        <v>0</v>
      </c>
      <c r="K270" s="182" t="s">
        <v>19</v>
      </c>
      <c r="L270" s="41"/>
      <c r="M270" s="187" t="s">
        <v>19</v>
      </c>
      <c r="N270" s="188" t="s">
        <v>40</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331</v>
      </c>
      <c r="AT270" s="191" t="s">
        <v>234</v>
      </c>
      <c r="AU270" s="191" t="s">
        <v>78</v>
      </c>
      <c r="AY270" s="19" t="s">
        <v>231</v>
      </c>
      <c r="BE270" s="192">
        <f>IF(N270="základní",J270,0)</f>
        <v>0</v>
      </c>
      <c r="BF270" s="192">
        <f>IF(N270="snížená",J270,0)</f>
        <v>0</v>
      </c>
      <c r="BG270" s="192">
        <f>IF(N270="zákl. přenesená",J270,0)</f>
        <v>0</v>
      </c>
      <c r="BH270" s="192">
        <f>IF(N270="sníž. přenesená",J270,0)</f>
        <v>0</v>
      </c>
      <c r="BI270" s="192">
        <f>IF(N270="nulová",J270,0)</f>
        <v>0</v>
      </c>
      <c r="BJ270" s="19" t="s">
        <v>76</v>
      </c>
      <c r="BK270" s="192">
        <f>ROUND(I270*H270,2)</f>
        <v>0</v>
      </c>
      <c r="BL270" s="19" t="s">
        <v>331</v>
      </c>
      <c r="BM270" s="191" t="s">
        <v>4098</v>
      </c>
    </row>
    <row r="271" spans="1:65" s="2" customFormat="1" ht="55.5" customHeight="1">
      <c r="A271" s="36"/>
      <c r="B271" s="37"/>
      <c r="C271" s="180" t="s">
        <v>941</v>
      </c>
      <c r="D271" s="180" t="s">
        <v>234</v>
      </c>
      <c r="E271" s="181" t="s">
        <v>4099</v>
      </c>
      <c r="F271" s="182" t="s">
        <v>4100</v>
      </c>
      <c r="G271" s="183" t="s">
        <v>404</v>
      </c>
      <c r="H271" s="184">
        <v>2.4470000000000001</v>
      </c>
      <c r="I271" s="185"/>
      <c r="J271" s="186">
        <f>ROUND(I271*H271,2)</f>
        <v>0</v>
      </c>
      <c r="K271" s="182" t="s">
        <v>19</v>
      </c>
      <c r="L271" s="41"/>
      <c r="M271" s="187" t="s">
        <v>19</v>
      </c>
      <c r="N271" s="188" t="s">
        <v>40</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331</v>
      </c>
      <c r="AT271" s="191" t="s">
        <v>234</v>
      </c>
      <c r="AU271" s="191" t="s">
        <v>78</v>
      </c>
      <c r="AY271" s="19" t="s">
        <v>231</v>
      </c>
      <c r="BE271" s="192">
        <f>IF(N271="základní",J271,0)</f>
        <v>0</v>
      </c>
      <c r="BF271" s="192">
        <f>IF(N271="snížená",J271,0)</f>
        <v>0</v>
      </c>
      <c r="BG271" s="192">
        <f>IF(N271="zákl. přenesená",J271,0)</f>
        <v>0</v>
      </c>
      <c r="BH271" s="192">
        <f>IF(N271="sníž. přenesená",J271,0)</f>
        <v>0</v>
      </c>
      <c r="BI271" s="192">
        <f>IF(N271="nulová",J271,0)</f>
        <v>0</v>
      </c>
      <c r="BJ271" s="19" t="s">
        <v>76</v>
      </c>
      <c r="BK271" s="192">
        <f>ROUND(I271*H271,2)</f>
        <v>0</v>
      </c>
      <c r="BL271" s="19" t="s">
        <v>331</v>
      </c>
      <c r="BM271" s="191" t="s">
        <v>4101</v>
      </c>
    </row>
    <row r="272" spans="1:65" s="12" customFormat="1" ht="22.9" customHeight="1">
      <c r="B272" s="164"/>
      <c r="C272" s="165"/>
      <c r="D272" s="166" t="s">
        <v>68</v>
      </c>
      <c r="E272" s="178" t="s">
        <v>2438</v>
      </c>
      <c r="F272" s="178" t="s">
        <v>2439</v>
      </c>
      <c r="G272" s="165"/>
      <c r="H272" s="165"/>
      <c r="I272" s="168"/>
      <c r="J272" s="179">
        <f>BK272</f>
        <v>0</v>
      </c>
      <c r="K272" s="165"/>
      <c r="L272" s="170"/>
      <c r="M272" s="171"/>
      <c r="N272" s="172"/>
      <c r="O272" s="172"/>
      <c r="P272" s="173">
        <f>SUM(P273:P280)</f>
        <v>0</v>
      </c>
      <c r="Q272" s="172"/>
      <c r="R272" s="173">
        <f>SUM(R273:R280)</f>
        <v>2.3078400000000002E-3</v>
      </c>
      <c r="S272" s="172"/>
      <c r="T272" s="174">
        <f>SUM(T273:T280)</f>
        <v>0</v>
      </c>
      <c r="AR272" s="175" t="s">
        <v>78</v>
      </c>
      <c r="AT272" s="176" t="s">
        <v>68</v>
      </c>
      <c r="AU272" s="176" t="s">
        <v>76</v>
      </c>
      <c r="AY272" s="175" t="s">
        <v>231</v>
      </c>
      <c r="BK272" s="177">
        <f>SUM(BK273:BK280)</f>
        <v>0</v>
      </c>
    </row>
    <row r="273" spans="1:65" s="2" customFormat="1" ht="44.25" customHeight="1">
      <c r="A273" s="36"/>
      <c r="B273" s="37"/>
      <c r="C273" s="180" t="s">
        <v>952</v>
      </c>
      <c r="D273" s="180" t="s">
        <v>234</v>
      </c>
      <c r="E273" s="181" t="s">
        <v>4102</v>
      </c>
      <c r="F273" s="182" t="s">
        <v>4103</v>
      </c>
      <c r="G273" s="183" t="s">
        <v>243</v>
      </c>
      <c r="H273" s="184">
        <v>7.2119999999999997</v>
      </c>
      <c r="I273" s="185"/>
      <c r="J273" s="186">
        <f>ROUND(I273*H273,2)</f>
        <v>0</v>
      </c>
      <c r="K273" s="182" t="s">
        <v>19</v>
      </c>
      <c r="L273" s="41"/>
      <c r="M273" s="187" t="s">
        <v>19</v>
      </c>
      <c r="N273" s="188" t="s">
        <v>40</v>
      </c>
      <c r="O273" s="66"/>
      <c r="P273" s="189">
        <f>O273*H273</f>
        <v>0</v>
      </c>
      <c r="Q273" s="189">
        <v>1.7000000000000001E-4</v>
      </c>
      <c r="R273" s="189">
        <f>Q273*H273</f>
        <v>1.2260400000000001E-3</v>
      </c>
      <c r="S273" s="189">
        <v>0</v>
      </c>
      <c r="T273" s="190">
        <f>S273*H273</f>
        <v>0</v>
      </c>
      <c r="U273" s="36"/>
      <c r="V273" s="36"/>
      <c r="W273" s="36"/>
      <c r="X273" s="36"/>
      <c r="Y273" s="36"/>
      <c r="Z273" s="36"/>
      <c r="AA273" s="36"/>
      <c r="AB273" s="36"/>
      <c r="AC273" s="36"/>
      <c r="AD273" s="36"/>
      <c r="AE273" s="36"/>
      <c r="AR273" s="191" t="s">
        <v>331</v>
      </c>
      <c r="AT273" s="191" t="s">
        <v>234</v>
      </c>
      <c r="AU273" s="191" t="s">
        <v>78</v>
      </c>
      <c r="AY273" s="19" t="s">
        <v>231</v>
      </c>
      <c r="BE273" s="192">
        <f>IF(N273="základní",J273,0)</f>
        <v>0</v>
      </c>
      <c r="BF273" s="192">
        <f>IF(N273="snížená",J273,0)</f>
        <v>0</v>
      </c>
      <c r="BG273" s="192">
        <f>IF(N273="zákl. přenesená",J273,0)</f>
        <v>0</v>
      </c>
      <c r="BH273" s="192">
        <f>IF(N273="sníž. přenesená",J273,0)</f>
        <v>0</v>
      </c>
      <c r="BI273" s="192">
        <f>IF(N273="nulová",J273,0)</f>
        <v>0</v>
      </c>
      <c r="BJ273" s="19" t="s">
        <v>76</v>
      </c>
      <c r="BK273" s="192">
        <f>ROUND(I273*H273,2)</f>
        <v>0</v>
      </c>
      <c r="BL273" s="19" t="s">
        <v>331</v>
      </c>
      <c r="BM273" s="191" t="s">
        <v>4104</v>
      </c>
    </row>
    <row r="274" spans="1:65" s="13" customFormat="1" ht="11.25">
      <c r="B274" s="198"/>
      <c r="C274" s="199"/>
      <c r="D274" s="193" t="s">
        <v>248</v>
      </c>
      <c r="E274" s="200" t="s">
        <v>19</v>
      </c>
      <c r="F274" s="201" t="s">
        <v>4105</v>
      </c>
      <c r="G274" s="199"/>
      <c r="H274" s="200" t="s">
        <v>19</v>
      </c>
      <c r="I274" s="202"/>
      <c r="J274" s="199"/>
      <c r="K274" s="199"/>
      <c r="L274" s="203"/>
      <c r="M274" s="204"/>
      <c r="N274" s="205"/>
      <c r="O274" s="205"/>
      <c r="P274" s="205"/>
      <c r="Q274" s="205"/>
      <c r="R274" s="205"/>
      <c r="S274" s="205"/>
      <c r="T274" s="206"/>
      <c r="AT274" s="207" t="s">
        <v>248</v>
      </c>
      <c r="AU274" s="207" t="s">
        <v>78</v>
      </c>
      <c r="AV274" s="13" t="s">
        <v>76</v>
      </c>
      <c r="AW274" s="13" t="s">
        <v>31</v>
      </c>
      <c r="AX274" s="13" t="s">
        <v>69</v>
      </c>
      <c r="AY274" s="207" t="s">
        <v>231</v>
      </c>
    </row>
    <row r="275" spans="1:65" s="14" customFormat="1" ht="11.25">
      <c r="B275" s="208"/>
      <c r="C275" s="209"/>
      <c r="D275" s="193" t="s">
        <v>248</v>
      </c>
      <c r="E275" s="210" t="s">
        <v>19</v>
      </c>
      <c r="F275" s="211" t="s">
        <v>4106</v>
      </c>
      <c r="G275" s="209"/>
      <c r="H275" s="212">
        <v>7.2119999999999997</v>
      </c>
      <c r="I275" s="213"/>
      <c r="J275" s="209"/>
      <c r="K275" s="209"/>
      <c r="L275" s="214"/>
      <c r="M275" s="215"/>
      <c r="N275" s="216"/>
      <c r="O275" s="216"/>
      <c r="P275" s="216"/>
      <c r="Q275" s="216"/>
      <c r="R275" s="216"/>
      <c r="S275" s="216"/>
      <c r="T275" s="217"/>
      <c r="AT275" s="218" t="s">
        <v>248</v>
      </c>
      <c r="AU275" s="218" t="s">
        <v>78</v>
      </c>
      <c r="AV275" s="14" t="s">
        <v>78</v>
      </c>
      <c r="AW275" s="14" t="s">
        <v>31</v>
      </c>
      <c r="AX275" s="14" t="s">
        <v>69</v>
      </c>
      <c r="AY275" s="218" t="s">
        <v>231</v>
      </c>
    </row>
    <row r="276" spans="1:65" s="15" customFormat="1" ht="11.25">
      <c r="B276" s="219"/>
      <c r="C276" s="220"/>
      <c r="D276" s="193" t="s">
        <v>248</v>
      </c>
      <c r="E276" s="221" t="s">
        <v>19</v>
      </c>
      <c r="F276" s="222" t="s">
        <v>260</v>
      </c>
      <c r="G276" s="220"/>
      <c r="H276" s="223">
        <v>7.2119999999999997</v>
      </c>
      <c r="I276" s="224"/>
      <c r="J276" s="220"/>
      <c r="K276" s="220"/>
      <c r="L276" s="225"/>
      <c r="M276" s="226"/>
      <c r="N276" s="227"/>
      <c r="O276" s="227"/>
      <c r="P276" s="227"/>
      <c r="Q276" s="227"/>
      <c r="R276" s="227"/>
      <c r="S276" s="227"/>
      <c r="T276" s="228"/>
      <c r="AT276" s="229" t="s">
        <v>248</v>
      </c>
      <c r="AU276" s="229" t="s">
        <v>78</v>
      </c>
      <c r="AV276" s="15" t="s">
        <v>238</v>
      </c>
      <c r="AW276" s="15" t="s">
        <v>31</v>
      </c>
      <c r="AX276" s="15" t="s">
        <v>76</v>
      </c>
      <c r="AY276" s="229" t="s">
        <v>231</v>
      </c>
    </row>
    <row r="277" spans="1:65" s="2" customFormat="1" ht="49.15" customHeight="1">
      <c r="A277" s="36"/>
      <c r="B277" s="37"/>
      <c r="C277" s="180" t="s">
        <v>959</v>
      </c>
      <c r="D277" s="180" t="s">
        <v>234</v>
      </c>
      <c r="E277" s="181" t="s">
        <v>4107</v>
      </c>
      <c r="F277" s="182" t="s">
        <v>4108</v>
      </c>
      <c r="G277" s="183" t="s">
        <v>243</v>
      </c>
      <c r="H277" s="184">
        <v>7.2119999999999997</v>
      </c>
      <c r="I277" s="185"/>
      <c r="J277" s="186">
        <f>ROUND(I277*H277,2)</f>
        <v>0</v>
      </c>
      <c r="K277" s="182" t="s">
        <v>19</v>
      </c>
      <c r="L277" s="41"/>
      <c r="M277" s="187" t="s">
        <v>19</v>
      </c>
      <c r="N277" s="188" t="s">
        <v>40</v>
      </c>
      <c r="O277" s="66"/>
      <c r="P277" s="189">
        <f>O277*H277</f>
        <v>0</v>
      </c>
      <c r="Q277" s="189">
        <v>1.4999999999999999E-4</v>
      </c>
      <c r="R277" s="189">
        <f>Q277*H277</f>
        <v>1.0817999999999999E-3</v>
      </c>
      <c r="S277" s="189">
        <v>0</v>
      </c>
      <c r="T277" s="190">
        <f>S277*H277</f>
        <v>0</v>
      </c>
      <c r="U277" s="36"/>
      <c r="V277" s="36"/>
      <c r="W277" s="36"/>
      <c r="X277" s="36"/>
      <c r="Y277" s="36"/>
      <c r="Z277" s="36"/>
      <c r="AA277" s="36"/>
      <c r="AB277" s="36"/>
      <c r="AC277" s="36"/>
      <c r="AD277" s="36"/>
      <c r="AE277" s="36"/>
      <c r="AR277" s="191" t="s">
        <v>331</v>
      </c>
      <c r="AT277" s="191" t="s">
        <v>234</v>
      </c>
      <c r="AU277" s="191" t="s">
        <v>78</v>
      </c>
      <c r="AY277" s="19" t="s">
        <v>231</v>
      </c>
      <c r="BE277" s="192">
        <f>IF(N277="základní",J277,0)</f>
        <v>0</v>
      </c>
      <c r="BF277" s="192">
        <f>IF(N277="snížená",J277,0)</f>
        <v>0</v>
      </c>
      <c r="BG277" s="192">
        <f>IF(N277="zákl. přenesená",J277,0)</f>
        <v>0</v>
      </c>
      <c r="BH277" s="192">
        <f>IF(N277="sníž. přenesená",J277,0)</f>
        <v>0</v>
      </c>
      <c r="BI277" s="192">
        <f>IF(N277="nulová",J277,0)</f>
        <v>0</v>
      </c>
      <c r="BJ277" s="19" t="s">
        <v>76</v>
      </c>
      <c r="BK277" s="192">
        <f>ROUND(I277*H277,2)</f>
        <v>0</v>
      </c>
      <c r="BL277" s="19" t="s">
        <v>331</v>
      </c>
      <c r="BM277" s="191" t="s">
        <v>4109</v>
      </c>
    </row>
    <row r="278" spans="1:65" s="13" customFormat="1" ht="11.25">
      <c r="B278" s="198"/>
      <c r="C278" s="199"/>
      <c r="D278" s="193" t="s">
        <v>248</v>
      </c>
      <c r="E278" s="200" t="s">
        <v>19</v>
      </c>
      <c r="F278" s="201" t="s">
        <v>4110</v>
      </c>
      <c r="G278" s="199"/>
      <c r="H278" s="200" t="s">
        <v>19</v>
      </c>
      <c r="I278" s="202"/>
      <c r="J278" s="199"/>
      <c r="K278" s="199"/>
      <c r="L278" s="203"/>
      <c r="M278" s="204"/>
      <c r="N278" s="205"/>
      <c r="O278" s="205"/>
      <c r="P278" s="205"/>
      <c r="Q278" s="205"/>
      <c r="R278" s="205"/>
      <c r="S278" s="205"/>
      <c r="T278" s="206"/>
      <c r="AT278" s="207" t="s">
        <v>248</v>
      </c>
      <c r="AU278" s="207" t="s">
        <v>78</v>
      </c>
      <c r="AV278" s="13" t="s">
        <v>76</v>
      </c>
      <c r="AW278" s="13" t="s">
        <v>31</v>
      </c>
      <c r="AX278" s="13" t="s">
        <v>69</v>
      </c>
      <c r="AY278" s="207" t="s">
        <v>231</v>
      </c>
    </row>
    <row r="279" spans="1:65" s="14" customFormat="1" ht="11.25">
      <c r="B279" s="208"/>
      <c r="C279" s="209"/>
      <c r="D279" s="193" t="s">
        <v>248</v>
      </c>
      <c r="E279" s="210" t="s">
        <v>19</v>
      </c>
      <c r="F279" s="211" t="s">
        <v>4106</v>
      </c>
      <c r="G279" s="209"/>
      <c r="H279" s="212">
        <v>7.2119999999999997</v>
      </c>
      <c r="I279" s="213"/>
      <c r="J279" s="209"/>
      <c r="K279" s="209"/>
      <c r="L279" s="214"/>
      <c r="M279" s="215"/>
      <c r="N279" s="216"/>
      <c r="O279" s="216"/>
      <c r="P279" s="216"/>
      <c r="Q279" s="216"/>
      <c r="R279" s="216"/>
      <c r="S279" s="216"/>
      <c r="T279" s="217"/>
      <c r="AT279" s="218" t="s">
        <v>248</v>
      </c>
      <c r="AU279" s="218" t="s">
        <v>78</v>
      </c>
      <c r="AV279" s="14" t="s">
        <v>78</v>
      </c>
      <c r="AW279" s="14" t="s">
        <v>31</v>
      </c>
      <c r="AX279" s="14" t="s">
        <v>69</v>
      </c>
      <c r="AY279" s="218" t="s">
        <v>231</v>
      </c>
    </row>
    <row r="280" spans="1:65" s="15" customFormat="1" ht="11.25">
      <c r="B280" s="219"/>
      <c r="C280" s="220"/>
      <c r="D280" s="193" t="s">
        <v>248</v>
      </c>
      <c r="E280" s="221" t="s">
        <v>19</v>
      </c>
      <c r="F280" s="222" t="s">
        <v>260</v>
      </c>
      <c r="G280" s="220"/>
      <c r="H280" s="223">
        <v>7.2119999999999997</v>
      </c>
      <c r="I280" s="224"/>
      <c r="J280" s="220"/>
      <c r="K280" s="220"/>
      <c r="L280" s="225"/>
      <c r="M280" s="244"/>
      <c r="N280" s="245"/>
      <c r="O280" s="245"/>
      <c r="P280" s="245"/>
      <c r="Q280" s="245"/>
      <c r="R280" s="245"/>
      <c r="S280" s="245"/>
      <c r="T280" s="246"/>
      <c r="AT280" s="229" t="s">
        <v>248</v>
      </c>
      <c r="AU280" s="229" t="s">
        <v>78</v>
      </c>
      <c r="AV280" s="15" t="s">
        <v>238</v>
      </c>
      <c r="AW280" s="15" t="s">
        <v>31</v>
      </c>
      <c r="AX280" s="15" t="s">
        <v>76</v>
      </c>
      <c r="AY280" s="229" t="s">
        <v>231</v>
      </c>
    </row>
    <row r="281" spans="1:65" s="2" customFormat="1" ht="6.95" customHeight="1">
      <c r="A281" s="36"/>
      <c r="B281" s="49"/>
      <c r="C281" s="50"/>
      <c r="D281" s="50"/>
      <c r="E281" s="50"/>
      <c r="F281" s="50"/>
      <c r="G281" s="50"/>
      <c r="H281" s="50"/>
      <c r="I281" s="50"/>
      <c r="J281" s="50"/>
      <c r="K281" s="50"/>
      <c r="L281" s="41"/>
      <c r="M281" s="36"/>
      <c r="O281" s="36"/>
      <c r="P281" s="36"/>
      <c r="Q281" s="36"/>
      <c r="R281" s="36"/>
      <c r="S281" s="36"/>
      <c r="T281" s="36"/>
      <c r="U281" s="36"/>
      <c r="V281" s="36"/>
      <c r="W281" s="36"/>
      <c r="X281" s="36"/>
      <c r="Y281" s="36"/>
      <c r="Z281" s="36"/>
      <c r="AA281" s="36"/>
      <c r="AB281" s="36"/>
      <c r="AC281" s="36"/>
      <c r="AD281" s="36"/>
      <c r="AE281" s="36"/>
    </row>
  </sheetData>
  <sheetProtection algorithmName="SHA-512" hashValue="oSQLYBTDf/6632MLffUJ2vBsn3Yzpc+2E72mifrWSB4TA8D38T8vwU5roJCWMMJxlcT+GIS/dxjWL3dI+DMZCw==" saltValue="e4sL3rgcAbRN2FW4tVVdPDPmtNQ5kE4PGWNopuevNzwwrV6QlOtXoY/1poXgDvZErRwdTZAVt8OFNVGU0WSzCA==" spinCount="100000" sheet="1" objects="1" scenarios="1" formatColumns="0" formatRows="0" autoFilter="0"/>
  <autoFilter ref="C88:K28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159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4111</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ROUND((SUM(BE86:BE784)),  2)</f>
        <v>0</v>
      </c>
      <c r="G33" s="36"/>
      <c r="H33" s="36"/>
      <c r="I33" s="126">
        <v>0.21</v>
      </c>
      <c r="J33" s="125">
        <f>ROUND(((SUM(BE86:BE784))*I33),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ROUND((SUM(BF86:BF784)),  2)</f>
        <v>0</v>
      </c>
      <c r="G34" s="36"/>
      <c r="H34" s="36"/>
      <c r="I34" s="126">
        <v>0.15</v>
      </c>
      <c r="J34" s="125">
        <f>ROUND(((SUM(BF86:BF784))*I34),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ROUND((SUM(BG86:BG784)),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ROUND((SUM(BH86:BH784)),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ROUND((SUM(BI86:BI784)),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201 - IO201 - Hospodaření s dešťovými vodami</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J87</f>
        <v>0</v>
      </c>
      <c r="K60" s="143"/>
      <c r="L60" s="147"/>
    </row>
    <row r="61" spans="1:47" s="10" customFormat="1" ht="19.899999999999999" customHeight="1">
      <c r="B61" s="148"/>
      <c r="C61" s="99"/>
      <c r="D61" s="149" t="s">
        <v>210</v>
      </c>
      <c r="E61" s="150"/>
      <c r="F61" s="150"/>
      <c r="G61" s="150"/>
      <c r="H61" s="150"/>
      <c r="I61" s="150"/>
      <c r="J61" s="151">
        <f>J88</f>
        <v>0</v>
      </c>
      <c r="K61" s="99"/>
      <c r="L61" s="152"/>
    </row>
    <row r="62" spans="1:47" s="10" customFormat="1" ht="19.899999999999999" customHeight="1">
      <c r="B62" s="148"/>
      <c r="C62" s="99"/>
      <c r="D62" s="149" t="s">
        <v>580</v>
      </c>
      <c r="E62" s="150"/>
      <c r="F62" s="150"/>
      <c r="G62" s="150"/>
      <c r="H62" s="150"/>
      <c r="I62" s="150"/>
      <c r="J62" s="151">
        <f>J451</f>
        <v>0</v>
      </c>
      <c r="K62" s="99"/>
      <c r="L62" s="152"/>
    </row>
    <row r="63" spans="1:47" s="10" customFormat="1" ht="19.899999999999999" customHeight="1">
      <c r="B63" s="148"/>
      <c r="C63" s="99"/>
      <c r="D63" s="149" t="s">
        <v>1232</v>
      </c>
      <c r="E63" s="150"/>
      <c r="F63" s="150"/>
      <c r="G63" s="150"/>
      <c r="H63" s="150"/>
      <c r="I63" s="150"/>
      <c r="J63" s="151">
        <f>J519</f>
        <v>0</v>
      </c>
      <c r="K63" s="99"/>
      <c r="L63" s="152"/>
    </row>
    <row r="64" spans="1:47" s="10" customFormat="1" ht="19.899999999999999" customHeight="1">
      <c r="B64" s="148"/>
      <c r="C64" s="99"/>
      <c r="D64" s="149" t="s">
        <v>211</v>
      </c>
      <c r="E64" s="150"/>
      <c r="F64" s="150"/>
      <c r="G64" s="150"/>
      <c r="H64" s="150"/>
      <c r="I64" s="150"/>
      <c r="J64" s="151">
        <f>J549</f>
        <v>0</v>
      </c>
      <c r="K64" s="99"/>
      <c r="L64" s="152"/>
    </row>
    <row r="65" spans="1:31" s="10" customFormat="1" ht="19.899999999999999" customHeight="1">
      <c r="B65" s="148"/>
      <c r="C65" s="99"/>
      <c r="D65" s="149" t="s">
        <v>212</v>
      </c>
      <c r="E65" s="150"/>
      <c r="F65" s="150"/>
      <c r="G65" s="150"/>
      <c r="H65" s="150"/>
      <c r="I65" s="150"/>
      <c r="J65" s="151">
        <f>J776</f>
        <v>0</v>
      </c>
      <c r="K65" s="99"/>
      <c r="L65" s="152"/>
    </row>
    <row r="66" spans="1:31" s="10" customFormat="1" ht="19.899999999999999" customHeight="1">
      <c r="B66" s="148"/>
      <c r="C66" s="99"/>
      <c r="D66" s="149" t="s">
        <v>583</v>
      </c>
      <c r="E66" s="150"/>
      <c r="F66" s="150"/>
      <c r="G66" s="150"/>
      <c r="H66" s="150"/>
      <c r="I66" s="150"/>
      <c r="J66" s="151">
        <f>J782</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8" t="str">
        <f>E7</f>
        <v>Park na Moravském náměstí v Brně</v>
      </c>
      <c r="F76" s="419"/>
      <c r="G76" s="419"/>
      <c r="H76" s="419"/>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200</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2" t="str">
        <f>E9</f>
        <v>201 - IO201 - Hospodaření s dešťovými vodami</v>
      </c>
      <c r="F78" s="420"/>
      <c r="G78" s="420"/>
      <c r="H78" s="420"/>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31" t="s">
        <v>23</v>
      </c>
      <c r="J80" s="61" t="str">
        <f>IF(J12="","",J12)</f>
        <v>28. 5. 2021</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 xml:space="preserve"> </v>
      </c>
      <c r="G82" s="38"/>
      <c r="H82" s="38"/>
      <c r="I82" s="31" t="s">
        <v>30</v>
      </c>
      <c r="J82" s="34" t="str">
        <f>E21</f>
        <v xml:space="preserve"> </v>
      </c>
      <c r="K82" s="38"/>
      <c r="L82" s="115"/>
      <c r="S82" s="36"/>
      <c r="T82" s="36"/>
      <c r="U82" s="36"/>
      <c r="V82" s="36"/>
      <c r="W82" s="36"/>
      <c r="X82" s="36"/>
      <c r="Y82" s="36"/>
      <c r="Z82" s="36"/>
      <c r="AA82" s="36"/>
      <c r="AB82" s="36"/>
      <c r="AC82" s="36"/>
      <c r="AD82" s="36"/>
      <c r="AE82" s="36"/>
    </row>
    <row r="83" spans="1:65" s="2" customFormat="1" ht="15.2" customHeight="1">
      <c r="A83" s="36"/>
      <c r="B83" s="37"/>
      <c r="C83" s="31" t="s">
        <v>28</v>
      </c>
      <c r="D83" s="38"/>
      <c r="E83" s="38"/>
      <c r="F83" s="29" t="str">
        <f>IF(E18="","",E18)</f>
        <v>Vyplň údaj</v>
      </c>
      <c r="G83" s="38"/>
      <c r="H83" s="38"/>
      <c r="I83" s="31" t="s">
        <v>32</v>
      </c>
      <c r="J83" s="34" t="str">
        <f>E24</f>
        <v xml:space="preserve"> </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217</v>
      </c>
      <c r="D85" s="156" t="s">
        <v>54</v>
      </c>
      <c r="E85" s="156" t="s">
        <v>50</v>
      </c>
      <c r="F85" s="156" t="s">
        <v>51</v>
      </c>
      <c r="G85" s="156" t="s">
        <v>218</v>
      </c>
      <c r="H85" s="156" t="s">
        <v>219</v>
      </c>
      <c r="I85" s="156" t="s">
        <v>220</v>
      </c>
      <c r="J85" s="156" t="s">
        <v>206</v>
      </c>
      <c r="K85" s="157" t="s">
        <v>221</v>
      </c>
      <c r="L85" s="158"/>
      <c r="M85" s="70" t="s">
        <v>19</v>
      </c>
      <c r="N85" s="71" t="s">
        <v>39</v>
      </c>
      <c r="O85" s="71" t="s">
        <v>222</v>
      </c>
      <c r="P85" s="71" t="s">
        <v>223</v>
      </c>
      <c r="Q85" s="71" t="s">
        <v>224</v>
      </c>
      <c r="R85" s="71" t="s">
        <v>225</v>
      </c>
      <c r="S85" s="71" t="s">
        <v>226</v>
      </c>
      <c r="T85" s="72" t="s">
        <v>227</v>
      </c>
      <c r="U85" s="153"/>
      <c r="V85" s="153"/>
      <c r="W85" s="153"/>
      <c r="X85" s="153"/>
      <c r="Y85" s="153"/>
      <c r="Z85" s="153"/>
      <c r="AA85" s="153"/>
      <c r="AB85" s="153"/>
      <c r="AC85" s="153"/>
      <c r="AD85" s="153"/>
      <c r="AE85" s="153"/>
    </row>
    <row r="86" spans="1:65" s="2" customFormat="1" ht="22.9" customHeight="1">
      <c r="A86" s="36"/>
      <c r="B86" s="37"/>
      <c r="C86" s="77" t="s">
        <v>228</v>
      </c>
      <c r="D86" s="38"/>
      <c r="E86" s="38"/>
      <c r="F86" s="38"/>
      <c r="G86" s="38"/>
      <c r="H86" s="38"/>
      <c r="I86" s="38"/>
      <c r="J86" s="159">
        <f>BK86</f>
        <v>0</v>
      </c>
      <c r="K86" s="38"/>
      <c r="L86" s="41"/>
      <c r="M86" s="73"/>
      <c r="N86" s="160"/>
      <c r="O86" s="74"/>
      <c r="P86" s="161">
        <f>P87</f>
        <v>0</v>
      </c>
      <c r="Q86" s="74"/>
      <c r="R86" s="161">
        <f>R87</f>
        <v>134.78620081</v>
      </c>
      <c r="S86" s="74"/>
      <c r="T86" s="162">
        <f>T87</f>
        <v>0</v>
      </c>
      <c r="U86" s="36"/>
      <c r="V86" s="36"/>
      <c r="W86" s="36"/>
      <c r="X86" s="36"/>
      <c r="Y86" s="36"/>
      <c r="Z86" s="36"/>
      <c r="AA86" s="36"/>
      <c r="AB86" s="36"/>
      <c r="AC86" s="36"/>
      <c r="AD86" s="36"/>
      <c r="AE86" s="36"/>
      <c r="AT86" s="19" t="s">
        <v>68</v>
      </c>
      <c r="AU86" s="19" t="s">
        <v>207</v>
      </c>
      <c r="BK86" s="163">
        <f>BK87</f>
        <v>0</v>
      </c>
    </row>
    <row r="87" spans="1:65" s="12" customFormat="1" ht="25.9" customHeight="1">
      <c r="B87" s="164"/>
      <c r="C87" s="165"/>
      <c r="D87" s="166" t="s">
        <v>68</v>
      </c>
      <c r="E87" s="167" t="s">
        <v>229</v>
      </c>
      <c r="F87" s="167" t="s">
        <v>230</v>
      </c>
      <c r="G87" s="165"/>
      <c r="H87" s="165"/>
      <c r="I87" s="168"/>
      <c r="J87" s="169">
        <f>BK87</f>
        <v>0</v>
      </c>
      <c r="K87" s="165"/>
      <c r="L87" s="170"/>
      <c r="M87" s="171"/>
      <c r="N87" s="172"/>
      <c r="O87" s="172"/>
      <c r="P87" s="173">
        <f>P88+P451+P519+P549+P776+P782</f>
        <v>0</v>
      </c>
      <c r="Q87" s="172"/>
      <c r="R87" s="173">
        <f>R88+R451+R519+R549+R776+R782</f>
        <v>134.78620081</v>
      </c>
      <c r="S87" s="172"/>
      <c r="T87" s="174">
        <f>T88+T451+T519+T549+T776+T782</f>
        <v>0</v>
      </c>
      <c r="AR87" s="175" t="s">
        <v>76</v>
      </c>
      <c r="AT87" s="176" t="s">
        <v>68</v>
      </c>
      <c r="AU87" s="176" t="s">
        <v>69</v>
      </c>
      <c r="AY87" s="175" t="s">
        <v>231</v>
      </c>
      <c r="BK87" s="177">
        <f>BK88+BK451+BK519+BK549+BK776+BK782</f>
        <v>0</v>
      </c>
    </row>
    <row r="88" spans="1:65" s="12" customFormat="1" ht="22.9" customHeight="1">
      <c r="B88" s="164"/>
      <c r="C88" s="165"/>
      <c r="D88" s="166" t="s">
        <v>68</v>
      </c>
      <c r="E88" s="178" t="s">
        <v>76</v>
      </c>
      <c r="F88" s="178" t="s">
        <v>240</v>
      </c>
      <c r="G88" s="165"/>
      <c r="H88" s="165"/>
      <c r="I88" s="168"/>
      <c r="J88" s="179">
        <f>BK88</f>
        <v>0</v>
      </c>
      <c r="K88" s="165"/>
      <c r="L88" s="170"/>
      <c r="M88" s="171"/>
      <c r="N88" s="172"/>
      <c r="O88" s="172"/>
      <c r="P88" s="173">
        <f>SUM(P89:P450)</f>
        <v>0</v>
      </c>
      <c r="Q88" s="172"/>
      <c r="R88" s="173">
        <f>SUM(R89:R450)</f>
        <v>103.63196004000001</v>
      </c>
      <c r="S88" s="172"/>
      <c r="T88" s="174">
        <f>SUM(T89:T450)</f>
        <v>0</v>
      </c>
      <c r="AR88" s="175" t="s">
        <v>76</v>
      </c>
      <c r="AT88" s="176" t="s">
        <v>68</v>
      </c>
      <c r="AU88" s="176" t="s">
        <v>76</v>
      </c>
      <c r="AY88" s="175" t="s">
        <v>231</v>
      </c>
      <c r="BK88" s="177">
        <f>SUM(BK89:BK450)</f>
        <v>0</v>
      </c>
    </row>
    <row r="89" spans="1:65" s="2" customFormat="1" ht="44.25" customHeight="1">
      <c r="A89" s="36"/>
      <c r="B89" s="37"/>
      <c r="C89" s="180" t="s">
        <v>76</v>
      </c>
      <c r="D89" s="180" t="s">
        <v>234</v>
      </c>
      <c r="E89" s="181" t="s">
        <v>4112</v>
      </c>
      <c r="F89" s="182" t="s">
        <v>4113</v>
      </c>
      <c r="G89" s="183" t="s">
        <v>356</v>
      </c>
      <c r="H89" s="184">
        <v>30.629000000000001</v>
      </c>
      <c r="I89" s="185"/>
      <c r="J89" s="186">
        <f>ROUND(I89*H89,2)</f>
        <v>0</v>
      </c>
      <c r="K89" s="182" t="s">
        <v>244</v>
      </c>
      <c r="L89" s="41"/>
      <c r="M89" s="187" t="s">
        <v>19</v>
      </c>
      <c r="N89" s="188" t="s">
        <v>40</v>
      </c>
      <c r="O89" s="66"/>
      <c r="P89" s="189">
        <f>O89*H89</f>
        <v>0</v>
      </c>
      <c r="Q89" s="189">
        <v>0</v>
      </c>
      <c r="R89" s="189">
        <f>Q89*H89</f>
        <v>0</v>
      </c>
      <c r="S89" s="189">
        <v>0</v>
      </c>
      <c r="T89" s="190">
        <f>S89*H89</f>
        <v>0</v>
      </c>
      <c r="U89" s="36"/>
      <c r="V89" s="36"/>
      <c r="W89" s="36"/>
      <c r="X89" s="36"/>
      <c r="Y89" s="36"/>
      <c r="Z89" s="36"/>
      <c r="AA89" s="36"/>
      <c r="AB89" s="36"/>
      <c r="AC89" s="36"/>
      <c r="AD89" s="36"/>
      <c r="AE89" s="36"/>
      <c r="AR89" s="191" t="s">
        <v>238</v>
      </c>
      <c r="AT89" s="191" t="s">
        <v>234</v>
      </c>
      <c r="AU89" s="191" t="s">
        <v>78</v>
      </c>
      <c r="AY89" s="19" t="s">
        <v>231</v>
      </c>
      <c r="BE89" s="192">
        <f>IF(N89="základní",J89,0)</f>
        <v>0</v>
      </c>
      <c r="BF89" s="192">
        <f>IF(N89="snížená",J89,0)</f>
        <v>0</v>
      </c>
      <c r="BG89" s="192">
        <f>IF(N89="zákl. přenesená",J89,0)</f>
        <v>0</v>
      </c>
      <c r="BH89" s="192">
        <f>IF(N89="sníž. přenesená",J89,0)</f>
        <v>0</v>
      </c>
      <c r="BI89" s="192">
        <f>IF(N89="nulová",J89,0)</f>
        <v>0</v>
      </c>
      <c r="BJ89" s="19" t="s">
        <v>76</v>
      </c>
      <c r="BK89" s="192">
        <f>ROUND(I89*H89,2)</f>
        <v>0</v>
      </c>
      <c r="BL89" s="19" t="s">
        <v>238</v>
      </c>
      <c r="BM89" s="191" t="s">
        <v>4114</v>
      </c>
    </row>
    <row r="90" spans="1:65" s="2" customFormat="1" ht="97.5">
      <c r="A90" s="36"/>
      <c r="B90" s="37"/>
      <c r="C90" s="38"/>
      <c r="D90" s="193" t="s">
        <v>246</v>
      </c>
      <c r="E90" s="38"/>
      <c r="F90" s="194" t="s">
        <v>4115</v>
      </c>
      <c r="G90" s="38"/>
      <c r="H90" s="38"/>
      <c r="I90" s="195"/>
      <c r="J90" s="38"/>
      <c r="K90" s="38"/>
      <c r="L90" s="41"/>
      <c r="M90" s="196"/>
      <c r="N90" s="197"/>
      <c r="O90" s="66"/>
      <c r="P90" s="66"/>
      <c r="Q90" s="66"/>
      <c r="R90" s="66"/>
      <c r="S90" s="66"/>
      <c r="T90" s="67"/>
      <c r="U90" s="36"/>
      <c r="V90" s="36"/>
      <c r="W90" s="36"/>
      <c r="X90" s="36"/>
      <c r="Y90" s="36"/>
      <c r="Z90" s="36"/>
      <c r="AA90" s="36"/>
      <c r="AB90" s="36"/>
      <c r="AC90" s="36"/>
      <c r="AD90" s="36"/>
      <c r="AE90" s="36"/>
      <c r="AT90" s="19" t="s">
        <v>246</v>
      </c>
      <c r="AU90" s="19" t="s">
        <v>78</v>
      </c>
    </row>
    <row r="91" spans="1:65" s="13" customFormat="1" ht="11.25">
      <c r="B91" s="198"/>
      <c r="C91" s="199"/>
      <c r="D91" s="193" t="s">
        <v>248</v>
      </c>
      <c r="E91" s="200" t="s">
        <v>19</v>
      </c>
      <c r="F91" s="201" t="s">
        <v>4116</v>
      </c>
      <c r="G91" s="199"/>
      <c r="H91" s="200" t="s">
        <v>19</v>
      </c>
      <c r="I91" s="202"/>
      <c r="J91" s="199"/>
      <c r="K91" s="199"/>
      <c r="L91" s="203"/>
      <c r="M91" s="204"/>
      <c r="N91" s="205"/>
      <c r="O91" s="205"/>
      <c r="P91" s="205"/>
      <c r="Q91" s="205"/>
      <c r="R91" s="205"/>
      <c r="S91" s="205"/>
      <c r="T91" s="206"/>
      <c r="AT91" s="207" t="s">
        <v>248</v>
      </c>
      <c r="AU91" s="207" t="s">
        <v>78</v>
      </c>
      <c r="AV91" s="13" t="s">
        <v>76</v>
      </c>
      <c r="AW91" s="13" t="s">
        <v>31</v>
      </c>
      <c r="AX91" s="13" t="s">
        <v>69</v>
      </c>
      <c r="AY91" s="207" t="s">
        <v>231</v>
      </c>
    </row>
    <row r="92" spans="1:65" s="14" customFormat="1" ht="11.25">
      <c r="B92" s="208"/>
      <c r="C92" s="209"/>
      <c r="D92" s="193" t="s">
        <v>248</v>
      </c>
      <c r="E92" s="210" t="s">
        <v>19</v>
      </c>
      <c r="F92" s="211" t="s">
        <v>4117</v>
      </c>
      <c r="G92" s="209"/>
      <c r="H92" s="212">
        <v>30.629000000000001</v>
      </c>
      <c r="I92" s="213"/>
      <c r="J92" s="209"/>
      <c r="K92" s="209"/>
      <c r="L92" s="214"/>
      <c r="M92" s="215"/>
      <c r="N92" s="216"/>
      <c r="O92" s="216"/>
      <c r="P92" s="216"/>
      <c r="Q92" s="216"/>
      <c r="R92" s="216"/>
      <c r="S92" s="216"/>
      <c r="T92" s="217"/>
      <c r="AT92" s="218" t="s">
        <v>248</v>
      </c>
      <c r="AU92" s="218" t="s">
        <v>78</v>
      </c>
      <c r="AV92" s="14" t="s">
        <v>78</v>
      </c>
      <c r="AW92" s="14" t="s">
        <v>31</v>
      </c>
      <c r="AX92" s="14" t="s">
        <v>76</v>
      </c>
      <c r="AY92" s="218" t="s">
        <v>231</v>
      </c>
    </row>
    <row r="93" spans="1:65" s="2" customFormat="1" ht="44.25" customHeight="1">
      <c r="A93" s="36"/>
      <c r="B93" s="37"/>
      <c r="C93" s="180" t="s">
        <v>78</v>
      </c>
      <c r="D93" s="180" t="s">
        <v>234</v>
      </c>
      <c r="E93" s="181" t="s">
        <v>4118</v>
      </c>
      <c r="F93" s="182" t="s">
        <v>4119</v>
      </c>
      <c r="G93" s="183" t="s">
        <v>356</v>
      </c>
      <c r="H93" s="184">
        <v>490.06099999999998</v>
      </c>
      <c r="I93" s="185"/>
      <c r="J93" s="186">
        <f>ROUND(I93*H93,2)</f>
        <v>0</v>
      </c>
      <c r="K93" s="182" t="s">
        <v>244</v>
      </c>
      <c r="L93" s="41"/>
      <c r="M93" s="187" t="s">
        <v>19</v>
      </c>
      <c r="N93" s="188" t="s">
        <v>40</v>
      </c>
      <c r="O93" s="66"/>
      <c r="P93" s="189">
        <f>O93*H93</f>
        <v>0</v>
      </c>
      <c r="Q93" s="189">
        <v>0</v>
      </c>
      <c r="R93" s="189">
        <f>Q93*H93</f>
        <v>0</v>
      </c>
      <c r="S93" s="189">
        <v>0</v>
      </c>
      <c r="T93" s="190">
        <f>S93*H93</f>
        <v>0</v>
      </c>
      <c r="U93" s="36"/>
      <c r="V93" s="36"/>
      <c r="W93" s="36"/>
      <c r="X93" s="36"/>
      <c r="Y93" s="36"/>
      <c r="Z93" s="36"/>
      <c r="AA93" s="36"/>
      <c r="AB93" s="36"/>
      <c r="AC93" s="36"/>
      <c r="AD93" s="36"/>
      <c r="AE93" s="36"/>
      <c r="AR93" s="191" t="s">
        <v>238</v>
      </c>
      <c r="AT93" s="191" t="s">
        <v>234</v>
      </c>
      <c r="AU93" s="191" t="s">
        <v>78</v>
      </c>
      <c r="AY93" s="19" t="s">
        <v>231</v>
      </c>
      <c r="BE93" s="192">
        <f>IF(N93="základní",J93,0)</f>
        <v>0</v>
      </c>
      <c r="BF93" s="192">
        <f>IF(N93="snížená",J93,0)</f>
        <v>0</v>
      </c>
      <c r="BG93" s="192">
        <f>IF(N93="zákl. přenesená",J93,0)</f>
        <v>0</v>
      </c>
      <c r="BH93" s="192">
        <f>IF(N93="sníž. přenesená",J93,0)</f>
        <v>0</v>
      </c>
      <c r="BI93" s="192">
        <f>IF(N93="nulová",J93,0)</f>
        <v>0</v>
      </c>
      <c r="BJ93" s="19" t="s">
        <v>76</v>
      </c>
      <c r="BK93" s="192">
        <f>ROUND(I93*H93,2)</f>
        <v>0</v>
      </c>
      <c r="BL93" s="19" t="s">
        <v>238</v>
      </c>
      <c r="BM93" s="191" t="s">
        <v>4120</v>
      </c>
    </row>
    <row r="94" spans="1:65" s="2" customFormat="1" ht="97.5">
      <c r="A94" s="36"/>
      <c r="B94" s="37"/>
      <c r="C94" s="38"/>
      <c r="D94" s="193" t="s">
        <v>246</v>
      </c>
      <c r="E94" s="38"/>
      <c r="F94" s="194" t="s">
        <v>4115</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246</v>
      </c>
      <c r="AU94" s="19" t="s">
        <v>78</v>
      </c>
    </row>
    <row r="95" spans="1:65" s="13" customFormat="1" ht="11.25">
      <c r="B95" s="198"/>
      <c r="C95" s="199"/>
      <c r="D95" s="193" t="s">
        <v>248</v>
      </c>
      <c r="E95" s="200" t="s">
        <v>19</v>
      </c>
      <c r="F95" s="201" t="s">
        <v>4121</v>
      </c>
      <c r="G95" s="199"/>
      <c r="H95" s="200" t="s">
        <v>19</v>
      </c>
      <c r="I95" s="202"/>
      <c r="J95" s="199"/>
      <c r="K95" s="199"/>
      <c r="L95" s="203"/>
      <c r="M95" s="204"/>
      <c r="N95" s="205"/>
      <c r="O95" s="205"/>
      <c r="P95" s="205"/>
      <c r="Q95" s="205"/>
      <c r="R95" s="205"/>
      <c r="S95" s="205"/>
      <c r="T95" s="206"/>
      <c r="AT95" s="207" t="s">
        <v>248</v>
      </c>
      <c r="AU95" s="207" t="s">
        <v>78</v>
      </c>
      <c r="AV95" s="13" t="s">
        <v>76</v>
      </c>
      <c r="AW95" s="13" t="s">
        <v>31</v>
      </c>
      <c r="AX95" s="13" t="s">
        <v>69</v>
      </c>
      <c r="AY95" s="207" t="s">
        <v>231</v>
      </c>
    </row>
    <row r="96" spans="1:65" s="14" customFormat="1" ht="11.25">
      <c r="B96" s="208"/>
      <c r="C96" s="209"/>
      <c r="D96" s="193" t="s">
        <v>248</v>
      </c>
      <c r="E96" s="210" t="s">
        <v>19</v>
      </c>
      <c r="F96" s="211" t="s">
        <v>4122</v>
      </c>
      <c r="G96" s="209"/>
      <c r="H96" s="212">
        <v>189.05</v>
      </c>
      <c r="I96" s="213"/>
      <c r="J96" s="209"/>
      <c r="K96" s="209"/>
      <c r="L96" s="214"/>
      <c r="M96" s="215"/>
      <c r="N96" s="216"/>
      <c r="O96" s="216"/>
      <c r="P96" s="216"/>
      <c r="Q96" s="216"/>
      <c r="R96" s="216"/>
      <c r="S96" s="216"/>
      <c r="T96" s="217"/>
      <c r="AT96" s="218" t="s">
        <v>248</v>
      </c>
      <c r="AU96" s="218" t="s">
        <v>78</v>
      </c>
      <c r="AV96" s="14" t="s">
        <v>78</v>
      </c>
      <c r="AW96" s="14" t="s">
        <v>31</v>
      </c>
      <c r="AX96" s="14" t="s">
        <v>69</v>
      </c>
      <c r="AY96" s="218" t="s">
        <v>231</v>
      </c>
    </row>
    <row r="97" spans="2:51" s="13" customFormat="1" ht="11.25">
      <c r="B97" s="198"/>
      <c r="C97" s="199"/>
      <c r="D97" s="193" t="s">
        <v>248</v>
      </c>
      <c r="E97" s="200" t="s">
        <v>19</v>
      </c>
      <c r="F97" s="201" t="s">
        <v>4123</v>
      </c>
      <c r="G97" s="199"/>
      <c r="H97" s="200" t="s">
        <v>19</v>
      </c>
      <c r="I97" s="202"/>
      <c r="J97" s="199"/>
      <c r="K97" s="199"/>
      <c r="L97" s="203"/>
      <c r="M97" s="204"/>
      <c r="N97" s="205"/>
      <c r="O97" s="205"/>
      <c r="P97" s="205"/>
      <c r="Q97" s="205"/>
      <c r="R97" s="205"/>
      <c r="S97" s="205"/>
      <c r="T97" s="206"/>
      <c r="AT97" s="207" t="s">
        <v>248</v>
      </c>
      <c r="AU97" s="207" t="s">
        <v>78</v>
      </c>
      <c r="AV97" s="13" t="s">
        <v>76</v>
      </c>
      <c r="AW97" s="13" t="s">
        <v>31</v>
      </c>
      <c r="AX97" s="13" t="s">
        <v>69</v>
      </c>
      <c r="AY97" s="207" t="s">
        <v>231</v>
      </c>
    </row>
    <row r="98" spans="2:51" s="14" customFormat="1" ht="11.25">
      <c r="B98" s="208"/>
      <c r="C98" s="209"/>
      <c r="D98" s="193" t="s">
        <v>248</v>
      </c>
      <c r="E98" s="210" t="s">
        <v>19</v>
      </c>
      <c r="F98" s="211" t="s">
        <v>4124</v>
      </c>
      <c r="G98" s="209"/>
      <c r="H98" s="212">
        <v>26.135999999999999</v>
      </c>
      <c r="I98" s="213"/>
      <c r="J98" s="209"/>
      <c r="K98" s="209"/>
      <c r="L98" s="214"/>
      <c r="M98" s="215"/>
      <c r="N98" s="216"/>
      <c r="O98" s="216"/>
      <c r="P98" s="216"/>
      <c r="Q98" s="216"/>
      <c r="R98" s="216"/>
      <c r="S98" s="216"/>
      <c r="T98" s="217"/>
      <c r="AT98" s="218" t="s">
        <v>248</v>
      </c>
      <c r="AU98" s="218" t="s">
        <v>78</v>
      </c>
      <c r="AV98" s="14" t="s">
        <v>78</v>
      </c>
      <c r="AW98" s="14" t="s">
        <v>31</v>
      </c>
      <c r="AX98" s="14" t="s">
        <v>69</v>
      </c>
      <c r="AY98" s="218" t="s">
        <v>231</v>
      </c>
    </row>
    <row r="99" spans="2:51" s="13" customFormat="1" ht="11.25">
      <c r="B99" s="198"/>
      <c r="C99" s="199"/>
      <c r="D99" s="193" t="s">
        <v>248</v>
      </c>
      <c r="E99" s="200" t="s">
        <v>19</v>
      </c>
      <c r="F99" s="201" t="s">
        <v>4125</v>
      </c>
      <c r="G99" s="199"/>
      <c r="H99" s="200" t="s">
        <v>19</v>
      </c>
      <c r="I99" s="202"/>
      <c r="J99" s="199"/>
      <c r="K99" s="199"/>
      <c r="L99" s="203"/>
      <c r="M99" s="204"/>
      <c r="N99" s="205"/>
      <c r="O99" s="205"/>
      <c r="P99" s="205"/>
      <c r="Q99" s="205"/>
      <c r="R99" s="205"/>
      <c r="S99" s="205"/>
      <c r="T99" s="206"/>
      <c r="AT99" s="207" t="s">
        <v>248</v>
      </c>
      <c r="AU99" s="207" t="s">
        <v>78</v>
      </c>
      <c r="AV99" s="13" t="s">
        <v>76</v>
      </c>
      <c r="AW99" s="13" t="s">
        <v>31</v>
      </c>
      <c r="AX99" s="13" t="s">
        <v>69</v>
      </c>
      <c r="AY99" s="207" t="s">
        <v>231</v>
      </c>
    </row>
    <row r="100" spans="2:51" s="14" customFormat="1" ht="11.25">
      <c r="B100" s="208"/>
      <c r="C100" s="209"/>
      <c r="D100" s="193" t="s">
        <v>248</v>
      </c>
      <c r="E100" s="210" t="s">
        <v>19</v>
      </c>
      <c r="F100" s="211" t="s">
        <v>4126</v>
      </c>
      <c r="G100" s="209"/>
      <c r="H100" s="212">
        <v>155.4</v>
      </c>
      <c r="I100" s="213"/>
      <c r="J100" s="209"/>
      <c r="K100" s="209"/>
      <c r="L100" s="214"/>
      <c r="M100" s="215"/>
      <c r="N100" s="216"/>
      <c r="O100" s="216"/>
      <c r="P100" s="216"/>
      <c r="Q100" s="216"/>
      <c r="R100" s="216"/>
      <c r="S100" s="216"/>
      <c r="T100" s="217"/>
      <c r="AT100" s="218" t="s">
        <v>248</v>
      </c>
      <c r="AU100" s="218" t="s">
        <v>78</v>
      </c>
      <c r="AV100" s="14" t="s">
        <v>78</v>
      </c>
      <c r="AW100" s="14" t="s">
        <v>31</v>
      </c>
      <c r="AX100" s="14" t="s">
        <v>69</v>
      </c>
      <c r="AY100" s="218" t="s">
        <v>231</v>
      </c>
    </row>
    <row r="101" spans="2:51" s="13" customFormat="1" ht="11.25">
      <c r="B101" s="198"/>
      <c r="C101" s="199"/>
      <c r="D101" s="193" t="s">
        <v>248</v>
      </c>
      <c r="E101" s="200" t="s">
        <v>19</v>
      </c>
      <c r="F101" s="201" t="s">
        <v>4127</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2:51" s="14" customFormat="1" ht="11.25">
      <c r="B102" s="208"/>
      <c r="C102" s="209"/>
      <c r="D102" s="193" t="s">
        <v>248</v>
      </c>
      <c r="E102" s="210" t="s">
        <v>19</v>
      </c>
      <c r="F102" s="211" t="s">
        <v>4128</v>
      </c>
      <c r="G102" s="209"/>
      <c r="H102" s="212">
        <v>96.882000000000005</v>
      </c>
      <c r="I102" s="213"/>
      <c r="J102" s="209"/>
      <c r="K102" s="209"/>
      <c r="L102" s="214"/>
      <c r="M102" s="215"/>
      <c r="N102" s="216"/>
      <c r="O102" s="216"/>
      <c r="P102" s="216"/>
      <c r="Q102" s="216"/>
      <c r="R102" s="216"/>
      <c r="S102" s="216"/>
      <c r="T102" s="217"/>
      <c r="AT102" s="218" t="s">
        <v>248</v>
      </c>
      <c r="AU102" s="218" t="s">
        <v>78</v>
      </c>
      <c r="AV102" s="14" t="s">
        <v>78</v>
      </c>
      <c r="AW102" s="14" t="s">
        <v>31</v>
      </c>
      <c r="AX102" s="14" t="s">
        <v>69</v>
      </c>
      <c r="AY102" s="218" t="s">
        <v>231</v>
      </c>
    </row>
    <row r="103" spans="2:51" s="13" customFormat="1" ht="11.25">
      <c r="B103" s="198"/>
      <c r="C103" s="199"/>
      <c r="D103" s="193" t="s">
        <v>248</v>
      </c>
      <c r="E103" s="200" t="s">
        <v>19</v>
      </c>
      <c r="F103" s="201" t="s">
        <v>4129</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2:51" s="14" customFormat="1" ht="11.25">
      <c r="B104" s="208"/>
      <c r="C104" s="209"/>
      <c r="D104" s="193" t="s">
        <v>248</v>
      </c>
      <c r="E104" s="210" t="s">
        <v>19</v>
      </c>
      <c r="F104" s="211" t="s">
        <v>4130</v>
      </c>
      <c r="G104" s="209"/>
      <c r="H104" s="212">
        <v>56.017000000000003</v>
      </c>
      <c r="I104" s="213"/>
      <c r="J104" s="209"/>
      <c r="K104" s="209"/>
      <c r="L104" s="214"/>
      <c r="M104" s="215"/>
      <c r="N104" s="216"/>
      <c r="O104" s="216"/>
      <c r="P104" s="216"/>
      <c r="Q104" s="216"/>
      <c r="R104" s="216"/>
      <c r="S104" s="216"/>
      <c r="T104" s="217"/>
      <c r="AT104" s="218" t="s">
        <v>248</v>
      </c>
      <c r="AU104" s="218" t="s">
        <v>78</v>
      </c>
      <c r="AV104" s="14" t="s">
        <v>78</v>
      </c>
      <c r="AW104" s="14" t="s">
        <v>31</v>
      </c>
      <c r="AX104" s="14" t="s">
        <v>69</v>
      </c>
      <c r="AY104" s="218" t="s">
        <v>231</v>
      </c>
    </row>
    <row r="105" spans="2:51" s="13" customFormat="1" ht="11.25">
      <c r="B105" s="198"/>
      <c r="C105" s="199"/>
      <c r="D105" s="193" t="s">
        <v>248</v>
      </c>
      <c r="E105" s="200" t="s">
        <v>19</v>
      </c>
      <c r="F105" s="201" t="s">
        <v>4131</v>
      </c>
      <c r="G105" s="199"/>
      <c r="H105" s="200" t="s">
        <v>19</v>
      </c>
      <c r="I105" s="202"/>
      <c r="J105" s="199"/>
      <c r="K105" s="199"/>
      <c r="L105" s="203"/>
      <c r="M105" s="204"/>
      <c r="N105" s="205"/>
      <c r="O105" s="205"/>
      <c r="P105" s="205"/>
      <c r="Q105" s="205"/>
      <c r="R105" s="205"/>
      <c r="S105" s="205"/>
      <c r="T105" s="206"/>
      <c r="AT105" s="207" t="s">
        <v>248</v>
      </c>
      <c r="AU105" s="207" t="s">
        <v>78</v>
      </c>
      <c r="AV105" s="13" t="s">
        <v>76</v>
      </c>
      <c r="AW105" s="13" t="s">
        <v>31</v>
      </c>
      <c r="AX105" s="13" t="s">
        <v>69</v>
      </c>
      <c r="AY105" s="207" t="s">
        <v>231</v>
      </c>
    </row>
    <row r="106" spans="2:51" s="14" customFormat="1" ht="11.25">
      <c r="B106" s="208"/>
      <c r="C106" s="209"/>
      <c r="D106" s="193" t="s">
        <v>248</v>
      </c>
      <c r="E106" s="210" t="s">
        <v>19</v>
      </c>
      <c r="F106" s="211" t="s">
        <v>4132</v>
      </c>
      <c r="G106" s="209"/>
      <c r="H106" s="212">
        <v>2.794</v>
      </c>
      <c r="I106" s="213"/>
      <c r="J106" s="209"/>
      <c r="K106" s="209"/>
      <c r="L106" s="214"/>
      <c r="M106" s="215"/>
      <c r="N106" s="216"/>
      <c r="O106" s="216"/>
      <c r="P106" s="216"/>
      <c r="Q106" s="216"/>
      <c r="R106" s="216"/>
      <c r="S106" s="216"/>
      <c r="T106" s="217"/>
      <c r="AT106" s="218" t="s">
        <v>248</v>
      </c>
      <c r="AU106" s="218" t="s">
        <v>78</v>
      </c>
      <c r="AV106" s="14" t="s">
        <v>78</v>
      </c>
      <c r="AW106" s="14" t="s">
        <v>31</v>
      </c>
      <c r="AX106" s="14" t="s">
        <v>69</v>
      </c>
      <c r="AY106" s="218" t="s">
        <v>231</v>
      </c>
    </row>
    <row r="107" spans="2:51" s="13" customFormat="1" ht="11.25">
      <c r="B107" s="198"/>
      <c r="C107" s="199"/>
      <c r="D107" s="193" t="s">
        <v>248</v>
      </c>
      <c r="E107" s="200" t="s">
        <v>19</v>
      </c>
      <c r="F107" s="201" t="s">
        <v>4133</v>
      </c>
      <c r="G107" s="199"/>
      <c r="H107" s="200" t="s">
        <v>19</v>
      </c>
      <c r="I107" s="202"/>
      <c r="J107" s="199"/>
      <c r="K107" s="199"/>
      <c r="L107" s="203"/>
      <c r="M107" s="204"/>
      <c r="N107" s="205"/>
      <c r="O107" s="205"/>
      <c r="P107" s="205"/>
      <c r="Q107" s="205"/>
      <c r="R107" s="205"/>
      <c r="S107" s="205"/>
      <c r="T107" s="206"/>
      <c r="AT107" s="207" t="s">
        <v>248</v>
      </c>
      <c r="AU107" s="207" t="s">
        <v>78</v>
      </c>
      <c r="AV107" s="13" t="s">
        <v>76</v>
      </c>
      <c r="AW107" s="13" t="s">
        <v>31</v>
      </c>
      <c r="AX107" s="13" t="s">
        <v>69</v>
      </c>
      <c r="AY107" s="207" t="s">
        <v>231</v>
      </c>
    </row>
    <row r="108" spans="2:51" s="14" customFormat="1" ht="11.25">
      <c r="B108" s="208"/>
      <c r="C108" s="209"/>
      <c r="D108" s="193" t="s">
        <v>248</v>
      </c>
      <c r="E108" s="210" t="s">
        <v>19</v>
      </c>
      <c r="F108" s="211" t="s">
        <v>4134</v>
      </c>
      <c r="G108" s="209"/>
      <c r="H108" s="212">
        <v>62.65</v>
      </c>
      <c r="I108" s="213"/>
      <c r="J108" s="209"/>
      <c r="K108" s="209"/>
      <c r="L108" s="214"/>
      <c r="M108" s="215"/>
      <c r="N108" s="216"/>
      <c r="O108" s="216"/>
      <c r="P108" s="216"/>
      <c r="Q108" s="216"/>
      <c r="R108" s="216"/>
      <c r="S108" s="216"/>
      <c r="T108" s="217"/>
      <c r="AT108" s="218" t="s">
        <v>248</v>
      </c>
      <c r="AU108" s="218" t="s">
        <v>78</v>
      </c>
      <c r="AV108" s="14" t="s">
        <v>78</v>
      </c>
      <c r="AW108" s="14" t="s">
        <v>31</v>
      </c>
      <c r="AX108" s="14" t="s">
        <v>69</v>
      </c>
      <c r="AY108" s="218" t="s">
        <v>231</v>
      </c>
    </row>
    <row r="109" spans="2:51" s="14" customFormat="1" ht="11.25">
      <c r="B109" s="208"/>
      <c r="C109" s="209"/>
      <c r="D109" s="193" t="s">
        <v>248</v>
      </c>
      <c r="E109" s="210" t="s">
        <v>19</v>
      </c>
      <c r="F109" s="211" t="s">
        <v>4135</v>
      </c>
      <c r="G109" s="209"/>
      <c r="H109" s="212">
        <v>23.648</v>
      </c>
      <c r="I109" s="213"/>
      <c r="J109" s="209"/>
      <c r="K109" s="209"/>
      <c r="L109" s="214"/>
      <c r="M109" s="215"/>
      <c r="N109" s="216"/>
      <c r="O109" s="216"/>
      <c r="P109" s="216"/>
      <c r="Q109" s="216"/>
      <c r="R109" s="216"/>
      <c r="S109" s="216"/>
      <c r="T109" s="217"/>
      <c r="AT109" s="218" t="s">
        <v>248</v>
      </c>
      <c r="AU109" s="218" t="s">
        <v>78</v>
      </c>
      <c r="AV109" s="14" t="s">
        <v>78</v>
      </c>
      <c r="AW109" s="14" t="s">
        <v>31</v>
      </c>
      <c r="AX109" s="14" t="s">
        <v>69</v>
      </c>
      <c r="AY109" s="218" t="s">
        <v>231</v>
      </c>
    </row>
    <row r="110" spans="2:51" s="16" customFormat="1" ht="11.25">
      <c r="B110" s="233"/>
      <c r="C110" s="234"/>
      <c r="D110" s="193" t="s">
        <v>248</v>
      </c>
      <c r="E110" s="235" t="s">
        <v>19</v>
      </c>
      <c r="F110" s="236" t="s">
        <v>546</v>
      </c>
      <c r="G110" s="234"/>
      <c r="H110" s="237">
        <v>612.577</v>
      </c>
      <c r="I110" s="238"/>
      <c r="J110" s="234"/>
      <c r="K110" s="234"/>
      <c r="L110" s="239"/>
      <c r="M110" s="240"/>
      <c r="N110" s="241"/>
      <c r="O110" s="241"/>
      <c r="P110" s="241"/>
      <c r="Q110" s="241"/>
      <c r="R110" s="241"/>
      <c r="S110" s="241"/>
      <c r="T110" s="242"/>
      <c r="AT110" s="243" t="s">
        <v>248</v>
      </c>
      <c r="AU110" s="243" t="s">
        <v>78</v>
      </c>
      <c r="AV110" s="16" t="s">
        <v>119</v>
      </c>
      <c r="AW110" s="16" t="s">
        <v>31</v>
      </c>
      <c r="AX110" s="16" t="s">
        <v>69</v>
      </c>
      <c r="AY110" s="243" t="s">
        <v>231</v>
      </c>
    </row>
    <row r="111" spans="2:51" s="13" customFormat="1" ht="11.25">
      <c r="B111" s="198"/>
      <c r="C111" s="199"/>
      <c r="D111" s="193" t="s">
        <v>248</v>
      </c>
      <c r="E111" s="200" t="s">
        <v>19</v>
      </c>
      <c r="F111" s="201" t="s">
        <v>4136</v>
      </c>
      <c r="G111" s="199"/>
      <c r="H111" s="200" t="s">
        <v>19</v>
      </c>
      <c r="I111" s="202"/>
      <c r="J111" s="199"/>
      <c r="K111" s="199"/>
      <c r="L111" s="203"/>
      <c r="M111" s="204"/>
      <c r="N111" s="205"/>
      <c r="O111" s="205"/>
      <c r="P111" s="205"/>
      <c r="Q111" s="205"/>
      <c r="R111" s="205"/>
      <c r="S111" s="205"/>
      <c r="T111" s="206"/>
      <c r="AT111" s="207" t="s">
        <v>248</v>
      </c>
      <c r="AU111" s="207" t="s">
        <v>78</v>
      </c>
      <c r="AV111" s="13" t="s">
        <v>76</v>
      </c>
      <c r="AW111" s="13" t="s">
        <v>31</v>
      </c>
      <c r="AX111" s="13" t="s">
        <v>69</v>
      </c>
      <c r="AY111" s="207" t="s">
        <v>231</v>
      </c>
    </row>
    <row r="112" spans="2:51" s="14" customFormat="1" ht="11.25">
      <c r="B112" s="208"/>
      <c r="C112" s="209"/>
      <c r="D112" s="193" t="s">
        <v>248</v>
      </c>
      <c r="E112" s="210" t="s">
        <v>19</v>
      </c>
      <c r="F112" s="211" t="s">
        <v>4137</v>
      </c>
      <c r="G112" s="209"/>
      <c r="H112" s="212">
        <v>-30.629000000000001</v>
      </c>
      <c r="I112" s="213"/>
      <c r="J112" s="209"/>
      <c r="K112" s="209"/>
      <c r="L112" s="214"/>
      <c r="M112" s="215"/>
      <c r="N112" s="216"/>
      <c r="O112" s="216"/>
      <c r="P112" s="216"/>
      <c r="Q112" s="216"/>
      <c r="R112" s="216"/>
      <c r="S112" s="216"/>
      <c r="T112" s="217"/>
      <c r="AT112" s="218" t="s">
        <v>248</v>
      </c>
      <c r="AU112" s="218" t="s">
        <v>78</v>
      </c>
      <c r="AV112" s="14" t="s">
        <v>78</v>
      </c>
      <c r="AW112" s="14" t="s">
        <v>31</v>
      </c>
      <c r="AX112" s="14" t="s">
        <v>69</v>
      </c>
      <c r="AY112" s="218" t="s">
        <v>231</v>
      </c>
    </row>
    <row r="113" spans="1:65" s="13" customFormat="1" ht="11.25">
      <c r="B113" s="198"/>
      <c r="C113" s="199"/>
      <c r="D113" s="193" t="s">
        <v>248</v>
      </c>
      <c r="E113" s="200" t="s">
        <v>19</v>
      </c>
      <c r="F113" s="201" t="s">
        <v>4138</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4" customFormat="1" ht="11.25">
      <c r="B114" s="208"/>
      <c r="C114" s="209"/>
      <c r="D114" s="193" t="s">
        <v>248</v>
      </c>
      <c r="E114" s="210" t="s">
        <v>19</v>
      </c>
      <c r="F114" s="211" t="s">
        <v>4139</v>
      </c>
      <c r="G114" s="209"/>
      <c r="H114" s="212">
        <v>-91.887</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5" customFormat="1" ht="11.25">
      <c r="B115" s="219"/>
      <c r="C115" s="220"/>
      <c r="D115" s="193" t="s">
        <v>248</v>
      </c>
      <c r="E115" s="221" t="s">
        <v>19</v>
      </c>
      <c r="F115" s="222" t="s">
        <v>260</v>
      </c>
      <c r="G115" s="220"/>
      <c r="H115" s="223">
        <v>490.06099999999998</v>
      </c>
      <c r="I115" s="224"/>
      <c r="J115" s="220"/>
      <c r="K115" s="220"/>
      <c r="L115" s="225"/>
      <c r="M115" s="226"/>
      <c r="N115" s="227"/>
      <c r="O115" s="227"/>
      <c r="P115" s="227"/>
      <c r="Q115" s="227"/>
      <c r="R115" s="227"/>
      <c r="S115" s="227"/>
      <c r="T115" s="228"/>
      <c r="AT115" s="229" t="s">
        <v>248</v>
      </c>
      <c r="AU115" s="229" t="s">
        <v>78</v>
      </c>
      <c r="AV115" s="15" t="s">
        <v>238</v>
      </c>
      <c r="AW115" s="15" t="s">
        <v>31</v>
      </c>
      <c r="AX115" s="15" t="s">
        <v>76</v>
      </c>
      <c r="AY115" s="229" t="s">
        <v>231</v>
      </c>
    </row>
    <row r="116" spans="1:65" s="2" customFormat="1" ht="44.25" customHeight="1">
      <c r="A116" s="36"/>
      <c r="B116" s="37"/>
      <c r="C116" s="180" t="s">
        <v>119</v>
      </c>
      <c r="D116" s="180" t="s">
        <v>234</v>
      </c>
      <c r="E116" s="181" t="s">
        <v>4140</v>
      </c>
      <c r="F116" s="182" t="s">
        <v>4141</v>
      </c>
      <c r="G116" s="183" t="s">
        <v>356</v>
      </c>
      <c r="H116" s="184">
        <v>91.887</v>
      </c>
      <c r="I116" s="185"/>
      <c r="J116" s="186">
        <f>ROUND(I116*H116,2)</f>
        <v>0</v>
      </c>
      <c r="K116" s="182" t="s">
        <v>244</v>
      </c>
      <c r="L116" s="41"/>
      <c r="M116" s="187" t="s">
        <v>19</v>
      </c>
      <c r="N116" s="188" t="s">
        <v>40</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238</v>
      </c>
      <c r="AT116" s="191" t="s">
        <v>234</v>
      </c>
      <c r="AU116" s="191" t="s">
        <v>78</v>
      </c>
      <c r="AY116" s="19" t="s">
        <v>231</v>
      </c>
      <c r="BE116" s="192">
        <f>IF(N116="základní",J116,0)</f>
        <v>0</v>
      </c>
      <c r="BF116" s="192">
        <f>IF(N116="snížená",J116,0)</f>
        <v>0</v>
      </c>
      <c r="BG116" s="192">
        <f>IF(N116="zákl. přenesená",J116,0)</f>
        <v>0</v>
      </c>
      <c r="BH116" s="192">
        <f>IF(N116="sníž. přenesená",J116,0)</f>
        <v>0</v>
      </c>
      <c r="BI116" s="192">
        <f>IF(N116="nulová",J116,0)</f>
        <v>0</v>
      </c>
      <c r="BJ116" s="19" t="s">
        <v>76</v>
      </c>
      <c r="BK116" s="192">
        <f>ROUND(I116*H116,2)</f>
        <v>0</v>
      </c>
      <c r="BL116" s="19" t="s">
        <v>238</v>
      </c>
      <c r="BM116" s="191" t="s">
        <v>4142</v>
      </c>
    </row>
    <row r="117" spans="1:65" s="2" customFormat="1" ht="97.5">
      <c r="A117" s="36"/>
      <c r="B117" s="37"/>
      <c r="C117" s="38"/>
      <c r="D117" s="193" t="s">
        <v>246</v>
      </c>
      <c r="E117" s="38"/>
      <c r="F117" s="194" t="s">
        <v>4115</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246</v>
      </c>
      <c r="AU117" s="19" t="s">
        <v>78</v>
      </c>
    </row>
    <row r="118" spans="1:65" s="13" customFormat="1" ht="11.25">
      <c r="B118" s="198"/>
      <c r="C118" s="199"/>
      <c r="D118" s="193" t="s">
        <v>248</v>
      </c>
      <c r="E118" s="200" t="s">
        <v>19</v>
      </c>
      <c r="F118" s="201" t="s">
        <v>4143</v>
      </c>
      <c r="G118" s="199"/>
      <c r="H118" s="200" t="s">
        <v>19</v>
      </c>
      <c r="I118" s="202"/>
      <c r="J118" s="199"/>
      <c r="K118" s="199"/>
      <c r="L118" s="203"/>
      <c r="M118" s="204"/>
      <c r="N118" s="205"/>
      <c r="O118" s="205"/>
      <c r="P118" s="205"/>
      <c r="Q118" s="205"/>
      <c r="R118" s="205"/>
      <c r="S118" s="205"/>
      <c r="T118" s="206"/>
      <c r="AT118" s="207" t="s">
        <v>248</v>
      </c>
      <c r="AU118" s="207" t="s">
        <v>78</v>
      </c>
      <c r="AV118" s="13" t="s">
        <v>76</v>
      </c>
      <c r="AW118" s="13" t="s">
        <v>31</v>
      </c>
      <c r="AX118" s="13" t="s">
        <v>69</v>
      </c>
      <c r="AY118" s="207" t="s">
        <v>231</v>
      </c>
    </row>
    <row r="119" spans="1:65" s="14" customFormat="1" ht="11.25">
      <c r="B119" s="208"/>
      <c r="C119" s="209"/>
      <c r="D119" s="193" t="s">
        <v>248</v>
      </c>
      <c r="E119" s="210" t="s">
        <v>19</v>
      </c>
      <c r="F119" s="211" t="s">
        <v>4144</v>
      </c>
      <c r="G119" s="209"/>
      <c r="H119" s="212">
        <v>91.887</v>
      </c>
      <c r="I119" s="213"/>
      <c r="J119" s="209"/>
      <c r="K119" s="209"/>
      <c r="L119" s="214"/>
      <c r="M119" s="215"/>
      <c r="N119" s="216"/>
      <c r="O119" s="216"/>
      <c r="P119" s="216"/>
      <c r="Q119" s="216"/>
      <c r="R119" s="216"/>
      <c r="S119" s="216"/>
      <c r="T119" s="217"/>
      <c r="AT119" s="218" t="s">
        <v>248</v>
      </c>
      <c r="AU119" s="218" t="s">
        <v>78</v>
      </c>
      <c r="AV119" s="14" t="s">
        <v>78</v>
      </c>
      <c r="AW119" s="14" t="s">
        <v>31</v>
      </c>
      <c r="AX119" s="14" t="s">
        <v>76</v>
      </c>
      <c r="AY119" s="218" t="s">
        <v>231</v>
      </c>
    </row>
    <row r="120" spans="1:65" s="2" customFormat="1" ht="49.15" customHeight="1">
      <c r="A120" s="36"/>
      <c r="B120" s="37"/>
      <c r="C120" s="180" t="s">
        <v>238</v>
      </c>
      <c r="D120" s="180" t="s">
        <v>234</v>
      </c>
      <c r="E120" s="181" t="s">
        <v>991</v>
      </c>
      <c r="F120" s="182" t="s">
        <v>992</v>
      </c>
      <c r="G120" s="183" t="s">
        <v>356</v>
      </c>
      <c r="H120" s="184">
        <v>77.688999999999993</v>
      </c>
      <c r="I120" s="185"/>
      <c r="J120" s="186">
        <f>ROUND(I120*H120,2)</f>
        <v>0</v>
      </c>
      <c r="K120" s="182" t="s">
        <v>244</v>
      </c>
      <c r="L120" s="41"/>
      <c r="M120" s="187" t="s">
        <v>19</v>
      </c>
      <c r="N120" s="188" t="s">
        <v>40</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238</v>
      </c>
      <c r="AT120" s="191" t="s">
        <v>234</v>
      </c>
      <c r="AU120" s="191" t="s">
        <v>78</v>
      </c>
      <c r="AY120" s="19" t="s">
        <v>231</v>
      </c>
      <c r="BE120" s="192">
        <f>IF(N120="základní",J120,0)</f>
        <v>0</v>
      </c>
      <c r="BF120" s="192">
        <f>IF(N120="snížená",J120,0)</f>
        <v>0</v>
      </c>
      <c r="BG120" s="192">
        <f>IF(N120="zákl. přenesená",J120,0)</f>
        <v>0</v>
      </c>
      <c r="BH120" s="192">
        <f>IF(N120="sníž. přenesená",J120,0)</f>
        <v>0</v>
      </c>
      <c r="BI120" s="192">
        <f>IF(N120="nulová",J120,0)</f>
        <v>0</v>
      </c>
      <c r="BJ120" s="19" t="s">
        <v>76</v>
      </c>
      <c r="BK120" s="192">
        <f>ROUND(I120*H120,2)</f>
        <v>0</v>
      </c>
      <c r="BL120" s="19" t="s">
        <v>238</v>
      </c>
      <c r="BM120" s="191" t="s">
        <v>4145</v>
      </c>
    </row>
    <row r="121" spans="1:65" s="2" customFormat="1" ht="48.75">
      <c r="A121" s="36"/>
      <c r="B121" s="37"/>
      <c r="C121" s="38"/>
      <c r="D121" s="193" t="s">
        <v>246</v>
      </c>
      <c r="E121" s="38"/>
      <c r="F121" s="194" t="s">
        <v>994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246</v>
      </c>
      <c r="AU121" s="19" t="s">
        <v>78</v>
      </c>
    </row>
    <row r="122" spans="1:65" s="13" customFormat="1" ht="11.25">
      <c r="B122" s="198"/>
      <c r="C122" s="199"/>
      <c r="D122" s="193" t="s">
        <v>248</v>
      </c>
      <c r="E122" s="200" t="s">
        <v>19</v>
      </c>
      <c r="F122" s="201" t="s">
        <v>4146</v>
      </c>
      <c r="G122" s="199"/>
      <c r="H122" s="200" t="s">
        <v>19</v>
      </c>
      <c r="I122" s="202"/>
      <c r="J122" s="199"/>
      <c r="K122" s="199"/>
      <c r="L122" s="203"/>
      <c r="M122" s="204"/>
      <c r="N122" s="205"/>
      <c r="O122" s="205"/>
      <c r="P122" s="205"/>
      <c r="Q122" s="205"/>
      <c r="R122" s="205"/>
      <c r="S122" s="205"/>
      <c r="T122" s="206"/>
      <c r="AT122" s="207" t="s">
        <v>248</v>
      </c>
      <c r="AU122" s="207" t="s">
        <v>78</v>
      </c>
      <c r="AV122" s="13" t="s">
        <v>76</v>
      </c>
      <c r="AW122" s="13" t="s">
        <v>31</v>
      </c>
      <c r="AX122" s="13" t="s">
        <v>69</v>
      </c>
      <c r="AY122" s="207" t="s">
        <v>231</v>
      </c>
    </row>
    <row r="123" spans="1:65" s="14" customFormat="1" ht="11.25">
      <c r="B123" s="208"/>
      <c r="C123" s="209"/>
      <c r="D123" s="193" t="s">
        <v>248</v>
      </c>
      <c r="E123" s="210" t="s">
        <v>19</v>
      </c>
      <c r="F123" s="211" t="s">
        <v>4147</v>
      </c>
      <c r="G123" s="209"/>
      <c r="H123" s="212">
        <v>14.619</v>
      </c>
      <c r="I123" s="213"/>
      <c r="J123" s="209"/>
      <c r="K123" s="209"/>
      <c r="L123" s="214"/>
      <c r="M123" s="215"/>
      <c r="N123" s="216"/>
      <c r="O123" s="216"/>
      <c r="P123" s="216"/>
      <c r="Q123" s="216"/>
      <c r="R123" s="216"/>
      <c r="S123" s="216"/>
      <c r="T123" s="217"/>
      <c r="AT123" s="218" t="s">
        <v>248</v>
      </c>
      <c r="AU123" s="218" t="s">
        <v>78</v>
      </c>
      <c r="AV123" s="14" t="s">
        <v>78</v>
      </c>
      <c r="AW123" s="14" t="s">
        <v>31</v>
      </c>
      <c r="AX123" s="14" t="s">
        <v>69</v>
      </c>
      <c r="AY123" s="218" t="s">
        <v>231</v>
      </c>
    </row>
    <row r="124" spans="1:65" s="13" customFormat="1" ht="11.25">
      <c r="B124" s="198"/>
      <c r="C124" s="199"/>
      <c r="D124" s="193" t="s">
        <v>248</v>
      </c>
      <c r="E124" s="200" t="s">
        <v>19</v>
      </c>
      <c r="F124" s="201" t="s">
        <v>4148</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22.5">
      <c r="B125" s="208"/>
      <c r="C125" s="209"/>
      <c r="D125" s="193" t="s">
        <v>248</v>
      </c>
      <c r="E125" s="210" t="s">
        <v>19</v>
      </c>
      <c r="F125" s="211" t="s">
        <v>4149</v>
      </c>
      <c r="G125" s="209"/>
      <c r="H125" s="212">
        <v>63.07</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5" customFormat="1" ht="11.25">
      <c r="B126" s="219"/>
      <c r="C126" s="220"/>
      <c r="D126" s="193" t="s">
        <v>248</v>
      </c>
      <c r="E126" s="221" t="s">
        <v>19</v>
      </c>
      <c r="F126" s="222" t="s">
        <v>260</v>
      </c>
      <c r="G126" s="220"/>
      <c r="H126" s="223">
        <v>77.688999999999993</v>
      </c>
      <c r="I126" s="224"/>
      <c r="J126" s="220"/>
      <c r="K126" s="220"/>
      <c r="L126" s="225"/>
      <c r="M126" s="226"/>
      <c r="N126" s="227"/>
      <c r="O126" s="227"/>
      <c r="P126" s="227"/>
      <c r="Q126" s="227"/>
      <c r="R126" s="227"/>
      <c r="S126" s="227"/>
      <c r="T126" s="228"/>
      <c r="AT126" s="229" t="s">
        <v>248</v>
      </c>
      <c r="AU126" s="229" t="s">
        <v>78</v>
      </c>
      <c r="AV126" s="15" t="s">
        <v>238</v>
      </c>
      <c r="AW126" s="15" t="s">
        <v>31</v>
      </c>
      <c r="AX126" s="15" t="s">
        <v>76</v>
      </c>
      <c r="AY126" s="229" t="s">
        <v>231</v>
      </c>
    </row>
    <row r="127" spans="1:65" s="2" customFormat="1" ht="44.25" customHeight="1">
      <c r="A127" s="36"/>
      <c r="B127" s="37"/>
      <c r="C127" s="180" t="s">
        <v>269</v>
      </c>
      <c r="D127" s="180" t="s">
        <v>234</v>
      </c>
      <c r="E127" s="181" t="s">
        <v>4150</v>
      </c>
      <c r="F127" s="182" t="s">
        <v>4151</v>
      </c>
      <c r="G127" s="183" t="s">
        <v>356</v>
      </c>
      <c r="H127" s="184">
        <v>6.6509999999999998</v>
      </c>
      <c r="I127" s="185"/>
      <c r="J127" s="186">
        <f>ROUND(I127*H127,2)</f>
        <v>0</v>
      </c>
      <c r="K127" s="182" t="s">
        <v>244</v>
      </c>
      <c r="L127" s="41"/>
      <c r="M127" s="187" t="s">
        <v>19</v>
      </c>
      <c r="N127" s="188" t="s">
        <v>40</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4152</v>
      </c>
    </row>
    <row r="128" spans="1:65" s="2" customFormat="1" ht="48.75">
      <c r="A128" s="36"/>
      <c r="B128" s="37"/>
      <c r="C128" s="38"/>
      <c r="D128" s="193" t="s">
        <v>246</v>
      </c>
      <c r="E128" s="38"/>
      <c r="F128" s="194" t="s">
        <v>603</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246</v>
      </c>
      <c r="AU128" s="19" t="s">
        <v>78</v>
      </c>
    </row>
    <row r="129" spans="1:65" s="13" customFormat="1" ht="11.25">
      <c r="B129" s="198"/>
      <c r="C129" s="199"/>
      <c r="D129" s="193" t="s">
        <v>248</v>
      </c>
      <c r="E129" s="200" t="s">
        <v>19</v>
      </c>
      <c r="F129" s="201" t="s">
        <v>4116</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4" customFormat="1" ht="11.25">
      <c r="B130" s="208"/>
      <c r="C130" s="209"/>
      <c r="D130" s="193" t="s">
        <v>248</v>
      </c>
      <c r="E130" s="210" t="s">
        <v>19</v>
      </c>
      <c r="F130" s="211" t="s">
        <v>4153</v>
      </c>
      <c r="G130" s="209"/>
      <c r="H130" s="212">
        <v>6.6509999999999998</v>
      </c>
      <c r="I130" s="213"/>
      <c r="J130" s="209"/>
      <c r="K130" s="209"/>
      <c r="L130" s="214"/>
      <c r="M130" s="215"/>
      <c r="N130" s="216"/>
      <c r="O130" s="216"/>
      <c r="P130" s="216"/>
      <c r="Q130" s="216"/>
      <c r="R130" s="216"/>
      <c r="S130" s="216"/>
      <c r="T130" s="217"/>
      <c r="AT130" s="218" t="s">
        <v>248</v>
      </c>
      <c r="AU130" s="218" t="s">
        <v>78</v>
      </c>
      <c r="AV130" s="14" t="s">
        <v>78</v>
      </c>
      <c r="AW130" s="14" t="s">
        <v>31</v>
      </c>
      <c r="AX130" s="14" t="s">
        <v>76</v>
      </c>
      <c r="AY130" s="218" t="s">
        <v>231</v>
      </c>
    </row>
    <row r="131" spans="1:65" s="2" customFormat="1" ht="44.25" customHeight="1">
      <c r="A131" s="36"/>
      <c r="B131" s="37"/>
      <c r="C131" s="180" t="s">
        <v>275</v>
      </c>
      <c r="D131" s="180" t="s">
        <v>234</v>
      </c>
      <c r="E131" s="181" t="s">
        <v>600</v>
      </c>
      <c r="F131" s="182" t="s">
        <v>601</v>
      </c>
      <c r="G131" s="183" t="s">
        <v>356</v>
      </c>
      <c r="H131" s="184">
        <v>106.407</v>
      </c>
      <c r="I131" s="185"/>
      <c r="J131" s="186">
        <f>ROUND(I131*H131,2)</f>
        <v>0</v>
      </c>
      <c r="K131" s="182" t="s">
        <v>244</v>
      </c>
      <c r="L131" s="41"/>
      <c r="M131" s="187" t="s">
        <v>19</v>
      </c>
      <c r="N131" s="188" t="s">
        <v>40</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238</v>
      </c>
      <c r="AT131" s="191" t="s">
        <v>234</v>
      </c>
      <c r="AU131" s="191" t="s">
        <v>78</v>
      </c>
      <c r="AY131" s="19" t="s">
        <v>231</v>
      </c>
      <c r="BE131" s="192">
        <f>IF(N131="základní",J131,0)</f>
        <v>0</v>
      </c>
      <c r="BF131" s="192">
        <f>IF(N131="snížená",J131,0)</f>
        <v>0</v>
      </c>
      <c r="BG131" s="192">
        <f>IF(N131="zákl. přenesená",J131,0)</f>
        <v>0</v>
      </c>
      <c r="BH131" s="192">
        <f>IF(N131="sníž. přenesená",J131,0)</f>
        <v>0</v>
      </c>
      <c r="BI131" s="192">
        <f>IF(N131="nulová",J131,0)</f>
        <v>0</v>
      </c>
      <c r="BJ131" s="19" t="s">
        <v>76</v>
      </c>
      <c r="BK131" s="192">
        <f>ROUND(I131*H131,2)</f>
        <v>0</v>
      </c>
      <c r="BL131" s="19" t="s">
        <v>238</v>
      </c>
      <c r="BM131" s="191" t="s">
        <v>4154</v>
      </c>
    </row>
    <row r="132" spans="1:65" s="2" customFormat="1" ht="48.75">
      <c r="A132" s="36"/>
      <c r="B132" s="37"/>
      <c r="C132" s="38"/>
      <c r="D132" s="193" t="s">
        <v>246</v>
      </c>
      <c r="E132" s="38"/>
      <c r="F132" s="194" t="s">
        <v>603</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246</v>
      </c>
      <c r="AU132" s="19" t="s">
        <v>78</v>
      </c>
    </row>
    <row r="133" spans="1:65" s="13" customFormat="1" ht="11.25">
      <c r="B133" s="198"/>
      <c r="C133" s="199"/>
      <c r="D133" s="193" t="s">
        <v>248</v>
      </c>
      <c r="E133" s="200" t="s">
        <v>19</v>
      </c>
      <c r="F133" s="201" t="s">
        <v>4155</v>
      </c>
      <c r="G133" s="199"/>
      <c r="H133" s="200" t="s">
        <v>19</v>
      </c>
      <c r="I133" s="202"/>
      <c r="J133" s="199"/>
      <c r="K133" s="199"/>
      <c r="L133" s="203"/>
      <c r="M133" s="204"/>
      <c r="N133" s="205"/>
      <c r="O133" s="205"/>
      <c r="P133" s="205"/>
      <c r="Q133" s="205"/>
      <c r="R133" s="205"/>
      <c r="S133" s="205"/>
      <c r="T133" s="206"/>
      <c r="AT133" s="207" t="s">
        <v>248</v>
      </c>
      <c r="AU133" s="207" t="s">
        <v>78</v>
      </c>
      <c r="AV133" s="13" t="s">
        <v>76</v>
      </c>
      <c r="AW133" s="13" t="s">
        <v>31</v>
      </c>
      <c r="AX133" s="13" t="s">
        <v>69</v>
      </c>
      <c r="AY133" s="207" t="s">
        <v>231</v>
      </c>
    </row>
    <row r="134" spans="1:65" s="14" customFormat="1" ht="11.25">
      <c r="B134" s="208"/>
      <c r="C134" s="209"/>
      <c r="D134" s="193" t="s">
        <v>248</v>
      </c>
      <c r="E134" s="210" t="s">
        <v>19</v>
      </c>
      <c r="F134" s="211" t="s">
        <v>4156</v>
      </c>
      <c r="G134" s="209"/>
      <c r="H134" s="212">
        <v>5.5869999999999997</v>
      </c>
      <c r="I134" s="213"/>
      <c r="J134" s="209"/>
      <c r="K134" s="209"/>
      <c r="L134" s="214"/>
      <c r="M134" s="215"/>
      <c r="N134" s="216"/>
      <c r="O134" s="216"/>
      <c r="P134" s="216"/>
      <c r="Q134" s="216"/>
      <c r="R134" s="216"/>
      <c r="S134" s="216"/>
      <c r="T134" s="217"/>
      <c r="AT134" s="218" t="s">
        <v>248</v>
      </c>
      <c r="AU134" s="218" t="s">
        <v>78</v>
      </c>
      <c r="AV134" s="14" t="s">
        <v>78</v>
      </c>
      <c r="AW134" s="14" t="s">
        <v>31</v>
      </c>
      <c r="AX134" s="14" t="s">
        <v>69</v>
      </c>
      <c r="AY134" s="218" t="s">
        <v>231</v>
      </c>
    </row>
    <row r="135" spans="1:65" s="13" customFormat="1" ht="11.25">
      <c r="B135" s="198"/>
      <c r="C135" s="199"/>
      <c r="D135" s="193" t="s">
        <v>248</v>
      </c>
      <c r="E135" s="200" t="s">
        <v>19</v>
      </c>
      <c r="F135" s="201" t="s">
        <v>4157</v>
      </c>
      <c r="G135" s="199"/>
      <c r="H135" s="200" t="s">
        <v>19</v>
      </c>
      <c r="I135" s="202"/>
      <c r="J135" s="199"/>
      <c r="K135" s="199"/>
      <c r="L135" s="203"/>
      <c r="M135" s="204"/>
      <c r="N135" s="205"/>
      <c r="O135" s="205"/>
      <c r="P135" s="205"/>
      <c r="Q135" s="205"/>
      <c r="R135" s="205"/>
      <c r="S135" s="205"/>
      <c r="T135" s="206"/>
      <c r="AT135" s="207" t="s">
        <v>248</v>
      </c>
      <c r="AU135" s="207" t="s">
        <v>78</v>
      </c>
      <c r="AV135" s="13" t="s">
        <v>76</v>
      </c>
      <c r="AW135" s="13" t="s">
        <v>31</v>
      </c>
      <c r="AX135" s="13" t="s">
        <v>69</v>
      </c>
      <c r="AY135" s="207" t="s">
        <v>231</v>
      </c>
    </row>
    <row r="136" spans="1:65" s="14" customFormat="1" ht="22.5">
      <c r="B136" s="208"/>
      <c r="C136" s="209"/>
      <c r="D136" s="193" t="s">
        <v>248</v>
      </c>
      <c r="E136" s="210" t="s">
        <v>19</v>
      </c>
      <c r="F136" s="211" t="s">
        <v>4158</v>
      </c>
      <c r="G136" s="209"/>
      <c r="H136" s="212">
        <v>0.33800000000000002</v>
      </c>
      <c r="I136" s="213"/>
      <c r="J136" s="209"/>
      <c r="K136" s="209"/>
      <c r="L136" s="214"/>
      <c r="M136" s="215"/>
      <c r="N136" s="216"/>
      <c r="O136" s="216"/>
      <c r="P136" s="216"/>
      <c r="Q136" s="216"/>
      <c r="R136" s="216"/>
      <c r="S136" s="216"/>
      <c r="T136" s="217"/>
      <c r="AT136" s="218" t="s">
        <v>248</v>
      </c>
      <c r="AU136" s="218" t="s">
        <v>78</v>
      </c>
      <c r="AV136" s="14" t="s">
        <v>78</v>
      </c>
      <c r="AW136" s="14" t="s">
        <v>31</v>
      </c>
      <c r="AX136" s="14" t="s">
        <v>69</v>
      </c>
      <c r="AY136" s="218" t="s">
        <v>231</v>
      </c>
    </row>
    <row r="137" spans="1:65" s="14" customFormat="1" ht="22.5">
      <c r="B137" s="208"/>
      <c r="C137" s="209"/>
      <c r="D137" s="193" t="s">
        <v>248</v>
      </c>
      <c r="E137" s="210" t="s">
        <v>19</v>
      </c>
      <c r="F137" s="211" t="s">
        <v>4159</v>
      </c>
      <c r="G137" s="209"/>
      <c r="H137" s="212">
        <v>2.008</v>
      </c>
      <c r="I137" s="213"/>
      <c r="J137" s="209"/>
      <c r="K137" s="209"/>
      <c r="L137" s="214"/>
      <c r="M137" s="215"/>
      <c r="N137" s="216"/>
      <c r="O137" s="216"/>
      <c r="P137" s="216"/>
      <c r="Q137" s="216"/>
      <c r="R137" s="216"/>
      <c r="S137" s="216"/>
      <c r="T137" s="217"/>
      <c r="AT137" s="218" t="s">
        <v>248</v>
      </c>
      <c r="AU137" s="218" t="s">
        <v>78</v>
      </c>
      <c r="AV137" s="14" t="s">
        <v>78</v>
      </c>
      <c r="AW137" s="14" t="s">
        <v>31</v>
      </c>
      <c r="AX137" s="14" t="s">
        <v>69</v>
      </c>
      <c r="AY137" s="218" t="s">
        <v>231</v>
      </c>
    </row>
    <row r="138" spans="1:65" s="13" customFormat="1" ht="11.25">
      <c r="B138" s="198"/>
      <c r="C138" s="199"/>
      <c r="D138" s="193" t="s">
        <v>248</v>
      </c>
      <c r="E138" s="200" t="s">
        <v>19</v>
      </c>
      <c r="F138" s="201" t="s">
        <v>4160</v>
      </c>
      <c r="G138" s="199"/>
      <c r="H138" s="200" t="s">
        <v>19</v>
      </c>
      <c r="I138" s="202"/>
      <c r="J138" s="199"/>
      <c r="K138" s="199"/>
      <c r="L138" s="203"/>
      <c r="M138" s="204"/>
      <c r="N138" s="205"/>
      <c r="O138" s="205"/>
      <c r="P138" s="205"/>
      <c r="Q138" s="205"/>
      <c r="R138" s="205"/>
      <c r="S138" s="205"/>
      <c r="T138" s="206"/>
      <c r="AT138" s="207" t="s">
        <v>248</v>
      </c>
      <c r="AU138" s="207" t="s">
        <v>78</v>
      </c>
      <c r="AV138" s="13" t="s">
        <v>76</v>
      </c>
      <c r="AW138" s="13" t="s">
        <v>31</v>
      </c>
      <c r="AX138" s="13" t="s">
        <v>69</v>
      </c>
      <c r="AY138" s="207" t="s">
        <v>231</v>
      </c>
    </row>
    <row r="139" spans="1:65" s="14" customFormat="1" ht="11.25">
      <c r="B139" s="208"/>
      <c r="C139" s="209"/>
      <c r="D139" s="193" t="s">
        <v>248</v>
      </c>
      <c r="E139" s="210" t="s">
        <v>19</v>
      </c>
      <c r="F139" s="211" t="s">
        <v>4161</v>
      </c>
      <c r="G139" s="209"/>
      <c r="H139" s="212">
        <v>5.3209999999999997</v>
      </c>
      <c r="I139" s="213"/>
      <c r="J139" s="209"/>
      <c r="K139" s="209"/>
      <c r="L139" s="214"/>
      <c r="M139" s="215"/>
      <c r="N139" s="216"/>
      <c r="O139" s="216"/>
      <c r="P139" s="216"/>
      <c r="Q139" s="216"/>
      <c r="R139" s="216"/>
      <c r="S139" s="216"/>
      <c r="T139" s="217"/>
      <c r="AT139" s="218" t="s">
        <v>248</v>
      </c>
      <c r="AU139" s="218" t="s">
        <v>78</v>
      </c>
      <c r="AV139" s="14" t="s">
        <v>78</v>
      </c>
      <c r="AW139" s="14" t="s">
        <v>31</v>
      </c>
      <c r="AX139" s="14" t="s">
        <v>69</v>
      </c>
      <c r="AY139" s="218" t="s">
        <v>231</v>
      </c>
    </row>
    <row r="140" spans="1:65" s="13" customFormat="1" ht="11.25">
      <c r="B140" s="198"/>
      <c r="C140" s="199"/>
      <c r="D140" s="193" t="s">
        <v>248</v>
      </c>
      <c r="E140" s="200" t="s">
        <v>19</v>
      </c>
      <c r="F140" s="201" t="s">
        <v>4162</v>
      </c>
      <c r="G140" s="199"/>
      <c r="H140" s="200" t="s">
        <v>19</v>
      </c>
      <c r="I140" s="202"/>
      <c r="J140" s="199"/>
      <c r="K140" s="199"/>
      <c r="L140" s="203"/>
      <c r="M140" s="204"/>
      <c r="N140" s="205"/>
      <c r="O140" s="205"/>
      <c r="P140" s="205"/>
      <c r="Q140" s="205"/>
      <c r="R140" s="205"/>
      <c r="S140" s="205"/>
      <c r="T140" s="206"/>
      <c r="AT140" s="207" t="s">
        <v>248</v>
      </c>
      <c r="AU140" s="207" t="s">
        <v>78</v>
      </c>
      <c r="AV140" s="13" t="s">
        <v>76</v>
      </c>
      <c r="AW140" s="13" t="s">
        <v>31</v>
      </c>
      <c r="AX140" s="13" t="s">
        <v>69</v>
      </c>
      <c r="AY140" s="207" t="s">
        <v>231</v>
      </c>
    </row>
    <row r="141" spans="1:65" s="14" customFormat="1" ht="11.25">
      <c r="B141" s="208"/>
      <c r="C141" s="209"/>
      <c r="D141" s="193" t="s">
        <v>248</v>
      </c>
      <c r="E141" s="210" t="s">
        <v>19</v>
      </c>
      <c r="F141" s="211" t="s">
        <v>4163</v>
      </c>
      <c r="G141" s="209"/>
      <c r="H141" s="212">
        <v>39.25</v>
      </c>
      <c r="I141" s="213"/>
      <c r="J141" s="209"/>
      <c r="K141" s="209"/>
      <c r="L141" s="214"/>
      <c r="M141" s="215"/>
      <c r="N141" s="216"/>
      <c r="O141" s="216"/>
      <c r="P141" s="216"/>
      <c r="Q141" s="216"/>
      <c r="R141" s="216"/>
      <c r="S141" s="216"/>
      <c r="T141" s="217"/>
      <c r="AT141" s="218" t="s">
        <v>248</v>
      </c>
      <c r="AU141" s="218" t="s">
        <v>78</v>
      </c>
      <c r="AV141" s="14" t="s">
        <v>78</v>
      </c>
      <c r="AW141" s="14" t="s">
        <v>31</v>
      </c>
      <c r="AX141" s="14" t="s">
        <v>69</v>
      </c>
      <c r="AY141" s="218" t="s">
        <v>231</v>
      </c>
    </row>
    <row r="142" spans="1:65" s="13" customFormat="1" ht="11.25">
      <c r="B142" s="198"/>
      <c r="C142" s="199"/>
      <c r="D142" s="193" t="s">
        <v>248</v>
      </c>
      <c r="E142" s="200" t="s">
        <v>19</v>
      </c>
      <c r="F142" s="201" t="s">
        <v>4164</v>
      </c>
      <c r="G142" s="199"/>
      <c r="H142" s="200" t="s">
        <v>19</v>
      </c>
      <c r="I142" s="202"/>
      <c r="J142" s="199"/>
      <c r="K142" s="199"/>
      <c r="L142" s="203"/>
      <c r="M142" s="204"/>
      <c r="N142" s="205"/>
      <c r="O142" s="205"/>
      <c r="P142" s="205"/>
      <c r="Q142" s="205"/>
      <c r="R142" s="205"/>
      <c r="S142" s="205"/>
      <c r="T142" s="206"/>
      <c r="AT142" s="207" t="s">
        <v>248</v>
      </c>
      <c r="AU142" s="207" t="s">
        <v>78</v>
      </c>
      <c r="AV142" s="13" t="s">
        <v>76</v>
      </c>
      <c r="AW142" s="13" t="s">
        <v>31</v>
      </c>
      <c r="AX142" s="13" t="s">
        <v>69</v>
      </c>
      <c r="AY142" s="207" t="s">
        <v>231</v>
      </c>
    </row>
    <row r="143" spans="1:65" s="14" customFormat="1" ht="11.25">
      <c r="B143" s="208"/>
      <c r="C143" s="209"/>
      <c r="D143" s="193" t="s">
        <v>248</v>
      </c>
      <c r="E143" s="210" t="s">
        <v>19</v>
      </c>
      <c r="F143" s="211" t="s">
        <v>4165</v>
      </c>
      <c r="G143" s="209"/>
      <c r="H143" s="212">
        <v>10.395</v>
      </c>
      <c r="I143" s="213"/>
      <c r="J143" s="209"/>
      <c r="K143" s="209"/>
      <c r="L143" s="214"/>
      <c r="M143" s="215"/>
      <c r="N143" s="216"/>
      <c r="O143" s="216"/>
      <c r="P143" s="216"/>
      <c r="Q143" s="216"/>
      <c r="R143" s="216"/>
      <c r="S143" s="216"/>
      <c r="T143" s="217"/>
      <c r="AT143" s="218" t="s">
        <v>248</v>
      </c>
      <c r="AU143" s="218" t="s">
        <v>78</v>
      </c>
      <c r="AV143" s="14" t="s">
        <v>78</v>
      </c>
      <c r="AW143" s="14" t="s">
        <v>31</v>
      </c>
      <c r="AX143" s="14" t="s">
        <v>69</v>
      </c>
      <c r="AY143" s="218" t="s">
        <v>231</v>
      </c>
    </row>
    <row r="144" spans="1:65" s="13" customFormat="1" ht="11.25">
      <c r="B144" s="198"/>
      <c r="C144" s="199"/>
      <c r="D144" s="193" t="s">
        <v>248</v>
      </c>
      <c r="E144" s="200" t="s">
        <v>19</v>
      </c>
      <c r="F144" s="201" t="s">
        <v>4166</v>
      </c>
      <c r="G144" s="199"/>
      <c r="H144" s="200" t="s">
        <v>19</v>
      </c>
      <c r="I144" s="202"/>
      <c r="J144" s="199"/>
      <c r="K144" s="199"/>
      <c r="L144" s="203"/>
      <c r="M144" s="204"/>
      <c r="N144" s="205"/>
      <c r="O144" s="205"/>
      <c r="P144" s="205"/>
      <c r="Q144" s="205"/>
      <c r="R144" s="205"/>
      <c r="S144" s="205"/>
      <c r="T144" s="206"/>
      <c r="AT144" s="207" t="s">
        <v>248</v>
      </c>
      <c r="AU144" s="207" t="s">
        <v>78</v>
      </c>
      <c r="AV144" s="13" t="s">
        <v>76</v>
      </c>
      <c r="AW144" s="13" t="s">
        <v>31</v>
      </c>
      <c r="AX144" s="13" t="s">
        <v>69</v>
      </c>
      <c r="AY144" s="207" t="s">
        <v>231</v>
      </c>
    </row>
    <row r="145" spans="2:51" s="14" customFormat="1" ht="11.25">
      <c r="B145" s="208"/>
      <c r="C145" s="209"/>
      <c r="D145" s="193" t="s">
        <v>248</v>
      </c>
      <c r="E145" s="210" t="s">
        <v>19</v>
      </c>
      <c r="F145" s="211" t="s">
        <v>4167</v>
      </c>
      <c r="G145" s="209"/>
      <c r="H145" s="212">
        <v>4.2720000000000002</v>
      </c>
      <c r="I145" s="213"/>
      <c r="J145" s="209"/>
      <c r="K145" s="209"/>
      <c r="L145" s="214"/>
      <c r="M145" s="215"/>
      <c r="N145" s="216"/>
      <c r="O145" s="216"/>
      <c r="P145" s="216"/>
      <c r="Q145" s="216"/>
      <c r="R145" s="216"/>
      <c r="S145" s="216"/>
      <c r="T145" s="217"/>
      <c r="AT145" s="218" t="s">
        <v>248</v>
      </c>
      <c r="AU145" s="218" t="s">
        <v>78</v>
      </c>
      <c r="AV145" s="14" t="s">
        <v>78</v>
      </c>
      <c r="AW145" s="14" t="s">
        <v>31</v>
      </c>
      <c r="AX145" s="14" t="s">
        <v>69</v>
      </c>
      <c r="AY145" s="218" t="s">
        <v>231</v>
      </c>
    </row>
    <row r="146" spans="2:51" s="13" customFormat="1" ht="11.25">
      <c r="B146" s="198"/>
      <c r="C146" s="199"/>
      <c r="D146" s="193" t="s">
        <v>248</v>
      </c>
      <c r="E146" s="200" t="s">
        <v>19</v>
      </c>
      <c r="F146" s="201" t="s">
        <v>4168</v>
      </c>
      <c r="G146" s="199"/>
      <c r="H146" s="200" t="s">
        <v>19</v>
      </c>
      <c r="I146" s="202"/>
      <c r="J146" s="199"/>
      <c r="K146" s="199"/>
      <c r="L146" s="203"/>
      <c r="M146" s="204"/>
      <c r="N146" s="205"/>
      <c r="O146" s="205"/>
      <c r="P146" s="205"/>
      <c r="Q146" s="205"/>
      <c r="R146" s="205"/>
      <c r="S146" s="205"/>
      <c r="T146" s="206"/>
      <c r="AT146" s="207" t="s">
        <v>248</v>
      </c>
      <c r="AU146" s="207" t="s">
        <v>78</v>
      </c>
      <c r="AV146" s="13" t="s">
        <v>76</v>
      </c>
      <c r="AW146" s="13" t="s">
        <v>31</v>
      </c>
      <c r="AX146" s="13" t="s">
        <v>69</v>
      </c>
      <c r="AY146" s="207" t="s">
        <v>231</v>
      </c>
    </row>
    <row r="147" spans="2:51" s="14" customFormat="1" ht="11.25">
      <c r="B147" s="208"/>
      <c r="C147" s="209"/>
      <c r="D147" s="193" t="s">
        <v>248</v>
      </c>
      <c r="E147" s="210" t="s">
        <v>19</v>
      </c>
      <c r="F147" s="211" t="s">
        <v>4169</v>
      </c>
      <c r="G147" s="209"/>
      <c r="H147" s="212">
        <v>3.3519999999999999</v>
      </c>
      <c r="I147" s="213"/>
      <c r="J147" s="209"/>
      <c r="K147" s="209"/>
      <c r="L147" s="214"/>
      <c r="M147" s="215"/>
      <c r="N147" s="216"/>
      <c r="O147" s="216"/>
      <c r="P147" s="216"/>
      <c r="Q147" s="216"/>
      <c r="R147" s="216"/>
      <c r="S147" s="216"/>
      <c r="T147" s="217"/>
      <c r="AT147" s="218" t="s">
        <v>248</v>
      </c>
      <c r="AU147" s="218" t="s">
        <v>78</v>
      </c>
      <c r="AV147" s="14" t="s">
        <v>78</v>
      </c>
      <c r="AW147" s="14" t="s">
        <v>31</v>
      </c>
      <c r="AX147" s="14" t="s">
        <v>69</v>
      </c>
      <c r="AY147" s="218" t="s">
        <v>231</v>
      </c>
    </row>
    <row r="148" spans="2:51" s="13" customFormat="1" ht="11.25">
      <c r="B148" s="198"/>
      <c r="C148" s="199"/>
      <c r="D148" s="193" t="s">
        <v>248</v>
      </c>
      <c r="E148" s="200" t="s">
        <v>19</v>
      </c>
      <c r="F148" s="201" t="s">
        <v>4170</v>
      </c>
      <c r="G148" s="199"/>
      <c r="H148" s="200" t="s">
        <v>19</v>
      </c>
      <c r="I148" s="202"/>
      <c r="J148" s="199"/>
      <c r="K148" s="199"/>
      <c r="L148" s="203"/>
      <c r="M148" s="204"/>
      <c r="N148" s="205"/>
      <c r="O148" s="205"/>
      <c r="P148" s="205"/>
      <c r="Q148" s="205"/>
      <c r="R148" s="205"/>
      <c r="S148" s="205"/>
      <c r="T148" s="206"/>
      <c r="AT148" s="207" t="s">
        <v>248</v>
      </c>
      <c r="AU148" s="207" t="s">
        <v>78</v>
      </c>
      <c r="AV148" s="13" t="s">
        <v>76</v>
      </c>
      <c r="AW148" s="13" t="s">
        <v>31</v>
      </c>
      <c r="AX148" s="13" t="s">
        <v>69</v>
      </c>
      <c r="AY148" s="207" t="s">
        <v>231</v>
      </c>
    </row>
    <row r="149" spans="2:51" s="14" customFormat="1" ht="22.5">
      <c r="B149" s="208"/>
      <c r="C149" s="209"/>
      <c r="D149" s="193" t="s">
        <v>248</v>
      </c>
      <c r="E149" s="210" t="s">
        <v>19</v>
      </c>
      <c r="F149" s="211" t="s">
        <v>4171</v>
      </c>
      <c r="G149" s="209"/>
      <c r="H149" s="212">
        <v>33.664000000000001</v>
      </c>
      <c r="I149" s="213"/>
      <c r="J149" s="209"/>
      <c r="K149" s="209"/>
      <c r="L149" s="214"/>
      <c r="M149" s="215"/>
      <c r="N149" s="216"/>
      <c r="O149" s="216"/>
      <c r="P149" s="216"/>
      <c r="Q149" s="216"/>
      <c r="R149" s="216"/>
      <c r="S149" s="216"/>
      <c r="T149" s="217"/>
      <c r="AT149" s="218" t="s">
        <v>248</v>
      </c>
      <c r="AU149" s="218" t="s">
        <v>78</v>
      </c>
      <c r="AV149" s="14" t="s">
        <v>78</v>
      </c>
      <c r="AW149" s="14" t="s">
        <v>31</v>
      </c>
      <c r="AX149" s="14" t="s">
        <v>69</v>
      </c>
      <c r="AY149" s="218" t="s">
        <v>231</v>
      </c>
    </row>
    <row r="150" spans="2:51" s="13" customFormat="1" ht="11.25">
      <c r="B150" s="198"/>
      <c r="C150" s="199"/>
      <c r="D150" s="193" t="s">
        <v>248</v>
      </c>
      <c r="E150" s="200" t="s">
        <v>19</v>
      </c>
      <c r="F150" s="201" t="s">
        <v>4172</v>
      </c>
      <c r="G150" s="199"/>
      <c r="H150" s="200" t="s">
        <v>19</v>
      </c>
      <c r="I150" s="202"/>
      <c r="J150" s="199"/>
      <c r="K150" s="199"/>
      <c r="L150" s="203"/>
      <c r="M150" s="204"/>
      <c r="N150" s="205"/>
      <c r="O150" s="205"/>
      <c r="P150" s="205"/>
      <c r="Q150" s="205"/>
      <c r="R150" s="205"/>
      <c r="S150" s="205"/>
      <c r="T150" s="206"/>
      <c r="AT150" s="207" t="s">
        <v>248</v>
      </c>
      <c r="AU150" s="207" t="s">
        <v>78</v>
      </c>
      <c r="AV150" s="13" t="s">
        <v>76</v>
      </c>
      <c r="AW150" s="13" t="s">
        <v>31</v>
      </c>
      <c r="AX150" s="13" t="s">
        <v>69</v>
      </c>
      <c r="AY150" s="207" t="s">
        <v>231</v>
      </c>
    </row>
    <row r="151" spans="2:51" s="14" customFormat="1" ht="11.25">
      <c r="B151" s="208"/>
      <c r="C151" s="209"/>
      <c r="D151" s="193" t="s">
        <v>248</v>
      </c>
      <c r="E151" s="210" t="s">
        <v>19</v>
      </c>
      <c r="F151" s="211" t="s">
        <v>4173</v>
      </c>
      <c r="G151" s="209"/>
      <c r="H151" s="212">
        <v>5.7720000000000002</v>
      </c>
      <c r="I151" s="213"/>
      <c r="J151" s="209"/>
      <c r="K151" s="209"/>
      <c r="L151" s="214"/>
      <c r="M151" s="215"/>
      <c r="N151" s="216"/>
      <c r="O151" s="216"/>
      <c r="P151" s="216"/>
      <c r="Q151" s="216"/>
      <c r="R151" s="216"/>
      <c r="S151" s="216"/>
      <c r="T151" s="217"/>
      <c r="AT151" s="218" t="s">
        <v>248</v>
      </c>
      <c r="AU151" s="218" t="s">
        <v>78</v>
      </c>
      <c r="AV151" s="14" t="s">
        <v>78</v>
      </c>
      <c r="AW151" s="14" t="s">
        <v>31</v>
      </c>
      <c r="AX151" s="14" t="s">
        <v>69</v>
      </c>
      <c r="AY151" s="218" t="s">
        <v>231</v>
      </c>
    </row>
    <row r="152" spans="2:51" s="13" customFormat="1" ht="11.25">
      <c r="B152" s="198"/>
      <c r="C152" s="199"/>
      <c r="D152" s="193" t="s">
        <v>248</v>
      </c>
      <c r="E152" s="200" t="s">
        <v>19</v>
      </c>
      <c r="F152" s="201" t="s">
        <v>4133</v>
      </c>
      <c r="G152" s="199"/>
      <c r="H152" s="200" t="s">
        <v>19</v>
      </c>
      <c r="I152" s="202"/>
      <c r="J152" s="199"/>
      <c r="K152" s="199"/>
      <c r="L152" s="203"/>
      <c r="M152" s="204"/>
      <c r="N152" s="205"/>
      <c r="O152" s="205"/>
      <c r="P152" s="205"/>
      <c r="Q152" s="205"/>
      <c r="R152" s="205"/>
      <c r="S152" s="205"/>
      <c r="T152" s="206"/>
      <c r="AT152" s="207" t="s">
        <v>248</v>
      </c>
      <c r="AU152" s="207" t="s">
        <v>78</v>
      </c>
      <c r="AV152" s="13" t="s">
        <v>76</v>
      </c>
      <c r="AW152" s="13" t="s">
        <v>31</v>
      </c>
      <c r="AX152" s="13" t="s">
        <v>69</v>
      </c>
      <c r="AY152" s="207" t="s">
        <v>231</v>
      </c>
    </row>
    <row r="153" spans="2:51" s="14" customFormat="1" ht="22.5">
      <c r="B153" s="208"/>
      <c r="C153" s="209"/>
      <c r="D153" s="193" t="s">
        <v>248</v>
      </c>
      <c r="E153" s="210" t="s">
        <v>19</v>
      </c>
      <c r="F153" s="211" t="s">
        <v>4174</v>
      </c>
      <c r="G153" s="209"/>
      <c r="H153" s="212">
        <v>6.0110000000000001</v>
      </c>
      <c r="I153" s="213"/>
      <c r="J153" s="209"/>
      <c r="K153" s="209"/>
      <c r="L153" s="214"/>
      <c r="M153" s="215"/>
      <c r="N153" s="216"/>
      <c r="O153" s="216"/>
      <c r="P153" s="216"/>
      <c r="Q153" s="216"/>
      <c r="R153" s="216"/>
      <c r="S153" s="216"/>
      <c r="T153" s="217"/>
      <c r="AT153" s="218" t="s">
        <v>248</v>
      </c>
      <c r="AU153" s="218" t="s">
        <v>78</v>
      </c>
      <c r="AV153" s="14" t="s">
        <v>78</v>
      </c>
      <c r="AW153" s="14" t="s">
        <v>31</v>
      </c>
      <c r="AX153" s="14" t="s">
        <v>69</v>
      </c>
      <c r="AY153" s="218" t="s">
        <v>231</v>
      </c>
    </row>
    <row r="154" spans="2:51" s="13" customFormat="1" ht="11.25">
      <c r="B154" s="198"/>
      <c r="C154" s="199"/>
      <c r="D154" s="193" t="s">
        <v>248</v>
      </c>
      <c r="E154" s="200" t="s">
        <v>19</v>
      </c>
      <c r="F154" s="201" t="s">
        <v>4175</v>
      </c>
      <c r="G154" s="199"/>
      <c r="H154" s="200" t="s">
        <v>19</v>
      </c>
      <c r="I154" s="202"/>
      <c r="J154" s="199"/>
      <c r="K154" s="199"/>
      <c r="L154" s="203"/>
      <c r="M154" s="204"/>
      <c r="N154" s="205"/>
      <c r="O154" s="205"/>
      <c r="P154" s="205"/>
      <c r="Q154" s="205"/>
      <c r="R154" s="205"/>
      <c r="S154" s="205"/>
      <c r="T154" s="206"/>
      <c r="AT154" s="207" t="s">
        <v>248</v>
      </c>
      <c r="AU154" s="207" t="s">
        <v>78</v>
      </c>
      <c r="AV154" s="13" t="s">
        <v>76</v>
      </c>
      <c r="AW154" s="13" t="s">
        <v>31</v>
      </c>
      <c r="AX154" s="13" t="s">
        <v>69</v>
      </c>
      <c r="AY154" s="207" t="s">
        <v>231</v>
      </c>
    </row>
    <row r="155" spans="2:51" s="14" customFormat="1" ht="11.25">
      <c r="B155" s="208"/>
      <c r="C155" s="209"/>
      <c r="D155" s="193" t="s">
        <v>248</v>
      </c>
      <c r="E155" s="210" t="s">
        <v>19</v>
      </c>
      <c r="F155" s="211" t="s">
        <v>4176</v>
      </c>
      <c r="G155" s="209"/>
      <c r="H155" s="212">
        <v>17.04</v>
      </c>
      <c r="I155" s="213"/>
      <c r="J155" s="209"/>
      <c r="K155" s="209"/>
      <c r="L155" s="214"/>
      <c r="M155" s="215"/>
      <c r="N155" s="216"/>
      <c r="O155" s="216"/>
      <c r="P155" s="216"/>
      <c r="Q155" s="216"/>
      <c r="R155" s="216"/>
      <c r="S155" s="216"/>
      <c r="T155" s="217"/>
      <c r="AT155" s="218" t="s">
        <v>248</v>
      </c>
      <c r="AU155" s="218" t="s">
        <v>78</v>
      </c>
      <c r="AV155" s="14" t="s">
        <v>78</v>
      </c>
      <c r="AW155" s="14" t="s">
        <v>31</v>
      </c>
      <c r="AX155" s="14" t="s">
        <v>69</v>
      </c>
      <c r="AY155" s="218" t="s">
        <v>231</v>
      </c>
    </row>
    <row r="156" spans="2:51" s="16" customFormat="1" ht="11.25">
      <c r="B156" s="233"/>
      <c r="C156" s="234"/>
      <c r="D156" s="193" t="s">
        <v>248</v>
      </c>
      <c r="E156" s="235" t="s">
        <v>19</v>
      </c>
      <c r="F156" s="236" t="s">
        <v>546</v>
      </c>
      <c r="G156" s="234"/>
      <c r="H156" s="237">
        <v>133.01000000000002</v>
      </c>
      <c r="I156" s="238"/>
      <c r="J156" s="234"/>
      <c r="K156" s="234"/>
      <c r="L156" s="239"/>
      <c r="M156" s="240"/>
      <c r="N156" s="241"/>
      <c r="O156" s="241"/>
      <c r="P156" s="241"/>
      <c r="Q156" s="241"/>
      <c r="R156" s="241"/>
      <c r="S156" s="241"/>
      <c r="T156" s="242"/>
      <c r="AT156" s="243" t="s">
        <v>248</v>
      </c>
      <c r="AU156" s="243" t="s">
        <v>78</v>
      </c>
      <c r="AV156" s="16" t="s">
        <v>119</v>
      </c>
      <c r="AW156" s="16" t="s">
        <v>31</v>
      </c>
      <c r="AX156" s="16" t="s">
        <v>69</v>
      </c>
      <c r="AY156" s="243" t="s">
        <v>231</v>
      </c>
    </row>
    <row r="157" spans="2:51" s="13" customFormat="1" ht="11.25">
      <c r="B157" s="198"/>
      <c r="C157" s="199"/>
      <c r="D157" s="193" t="s">
        <v>248</v>
      </c>
      <c r="E157" s="200" t="s">
        <v>19</v>
      </c>
      <c r="F157" s="201" t="s">
        <v>4136</v>
      </c>
      <c r="G157" s="199"/>
      <c r="H157" s="200" t="s">
        <v>19</v>
      </c>
      <c r="I157" s="202"/>
      <c r="J157" s="199"/>
      <c r="K157" s="199"/>
      <c r="L157" s="203"/>
      <c r="M157" s="204"/>
      <c r="N157" s="205"/>
      <c r="O157" s="205"/>
      <c r="P157" s="205"/>
      <c r="Q157" s="205"/>
      <c r="R157" s="205"/>
      <c r="S157" s="205"/>
      <c r="T157" s="206"/>
      <c r="AT157" s="207" t="s">
        <v>248</v>
      </c>
      <c r="AU157" s="207" t="s">
        <v>78</v>
      </c>
      <c r="AV157" s="13" t="s">
        <v>76</v>
      </c>
      <c r="AW157" s="13" t="s">
        <v>31</v>
      </c>
      <c r="AX157" s="13" t="s">
        <v>69</v>
      </c>
      <c r="AY157" s="207" t="s">
        <v>231</v>
      </c>
    </row>
    <row r="158" spans="2:51" s="14" customFormat="1" ht="11.25">
      <c r="B158" s="208"/>
      <c r="C158" s="209"/>
      <c r="D158" s="193" t="s">
        <v>248</v>
      </c>
      <c r="E158" s="210" t="s">
        <v>19</v>
      </c>
      <c r="F158" s="211" t="s">
        <v>4177</v>
      </c>
      <c r="G158" s="209"/>
      <c r="H158" s="212">
        <v>-6.6509999999999998</v>
      </c>
      <c r="I158" s="213"/>
      <c r="J158" s="209"/>
      <c r="K158" s="209"/>
      <c r="L158" s="214"/>
      <c r="M158" s="215"/>
      <c r="N158" s="216"/>
      <c r="O158" s="216"/>
      <c r="P158" s="216"/>
      <c r="Q158" s="216"/>
      <c r="R158" s="216"/>
      <c r="S158" s="216"/>
      <c r="T158" s="217"/>
      <c r="AT158" s="218" t="s">
        <v>248</v>
      </c>
      <c r="AU158" s="218" t="s">
        <v>78</v>
      </c>
      <c r="AV158" s="14" t="s">
        <v>78</v>
      </c>
      <c r="AW158" s="14" t="s">
        <v>31</v>
      </c>
      <c r="AX158" s="14" t="s">
        <v>69</v>
      </c>
      <c r="AY158" s="218" t="s">
        <v>231</v>
      </c>
    </row>
    <row r="159" spans="2:51" s="13" customFormat="1" ht="11.25">
      <c r="B159" s="198"/>
      <c r="C159" s="199"/>
      <c r="D159" s="193" t="s">
        <v>248</v>
      </c>
      <c r="E159" s="200" t="s">
        <v>19</v>
      </c>
      <c r="F159" s="201" t="s">
        <v>4138</v>
      </c>
      <c r="G159" s="199"/>
      <c r="H159" s="200" t="s">
        <v>19</v>
      </c>
      <c r="I159" s="202"/>
      <c r="J159" s="199"/>
      <c r="K159" s="199"/>
      <c r="L159" s="203"/>
      <c r="M159" s="204"/>
      <c r="N159" s="205"/>
      <c r="O159" s="205"/>
      <c r="P159" s="205"/>
      <c r="Q159" s="205"/>
      <c r="R159" s="205"/>
      <c r="S159" s="205"/>
      <c r="T159" s="206"/>
      <c r="AT159" s="207" t="s">
        <v>248</v>
      </c>
      <c r="AU159" s="207" t="s">
        <v>78</v>
      </c>
      <c r="AV159" s="13" t="s">
        <v>76</v>
      </c>
      <c r="AW159" s="13" t="s">
        <v>31</v>
      </c>
      <c r="AX159" s="13" t="s">
        <v>69</v>
      </c>
      <c r="AY159" s="207" t="s">
        <v>231</v>
      </c>
    </row>
    <row r="160" spans="2:51" s="14" customFormat="1" ht="11.25">
      <c r="B160" s="208"/>
      <c r="C160" s="209"/>
      <c r="D160" s="193" t="s">
        <v>248</v>
      </c>
      <c r="E160" s="210" t="s">
        <v>19</v>
      </c>
      <c r="F160" s="211" t="s">
        <v>4178</v>
      </c>
      <c r="G160" s="209"/>
      <c r="H160" s="212">
        <v>-19.952000000000002</v>
      </c>
      <c r="I160" s="213"/>
      <c r="J160" s="209"/>
      <c r="K160" s="209"/>
      <c r="L160" s="214"/>
      <c r="M160" s="215"/>
      <c r="N160" s="216"/>
      <c r="O160" s="216"/>
      <c r="P160" s="216"/>
      <c r="Q160" s="216"/>
      <c r="R160" s="216"/>
      <c r="S160" s="216"/>
      <c r="T160" s="217"/>
      <c r="AT160" s="218" t="s">
        <v>248</v>
      </c>
      <c r="AU160" s="218" t="s">
        <v>78</v>
      </c>
      <c r="AV160" s="14" t="s">
        <v>78</v>
      </c>
      <c r="AW160" s="14" t="s">
        <v>31</v>
      </c>
      <c r="AX160" s="14" t="s">
        <v>69</v>
      </c>
      <c r="AY160" s="218" t="s">
        <v>231</v>
      </c>
    </row>
    <row r="161" spans="1:65" s="15" customFormat="1" ht="11.25">
      <c r="B161" s="219"/>
      <c r="C161" s="220"/>
      <c r="D161" s="193" t="s">
        <v>248</v>
      </c>
      <c r="E161" s="221" t="s">
        <v>19</v>
      </c>
      <c r="F161" s="222" t="s">
        <v>260</v>
      </c>
      <c r="G161" s="220"/>
      <c r="H161" s="223">
        <v>106.40700000000002</v>
      </c>
      <c r="I161" s="224"/>
      <c r="J161" s="220"/>
      <c r="K161" s="220"/>
      <c r="L161" s="225"/>
      <c r="M161" s="226"/>
      <c r="N161" s="227"/>
      <c r="O161" s="227"/>
      <c r="P161" s="227"/>
      <c r="Q161" s="227"/>
      <c r="R161" s="227"/>
      <c r="S161" s="227"/>
      <c r="T161" s="228"/>
      <c r="AT161" s="229" t="s">
        <v>248</v>
      </c>
      <c r="AU161" s="229" t="s">
        <v>78</v>
      </c>
      <c r="AV161" s="15" t="s">
        <v>238</v>
      </c>
      <c r="AW161" s="15" t="s">
        <v>31</v>
      </c>
      <c r="AX161" s="15" t="s">
        <v>76</v>
      </c>
      <c r="AY161" s="229" t="s">
        <v>231</v>
      </c>
    </row>
    <row r="162" spans="1:65" s="2" customFormat="1" ht="44.25" customHeight="1">
      <c r="A162" s="36"/>
      <c r="B162" s="37"/>
      <c r="C162" s="180" t="s">
        <v>282</v>
      </c>
      <c r="D162" s="180" t="s">
        <v>234</v>
      </c>
      <c r="E162" s="181" t="s">
        <v>4179</v>
      </c>
      <c r="F162" s="182" t="s">
        <v>4180</v>
      </c>
      <c r="G162" s="183" t="s">
        <v>356</v>
      </c>
      <c r="H162" s="184">
        <v>19.952000000000002</v>
      </c>
      <c r="I162" s="185"/>
      <c r="J162" s="186">
        <f>ROUND(I162*H162,2)</f>
        <v>0</v>
      </c>
      <c r="K162" s="182" t="s">
        <v>244</v>
      </c>
      <c r="L162" s="41"/>
      <c r="M162" s="187" t="s">
        <v>19</v>
      </c>
      <c r="N162" s="188" t="s">
        <v>40</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238</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238</v>
      </c>
      <c r="BM162" s="191" t="s">
        <v>4181</v>
      </c>
    </row>
    <row r="163" spans="1:65" s="2" customFormat="1" ht="48.75">
      <c r="A163" s="36"/>
      <c r="B163" s="37"/>
      <c r="C163" s="38"/>
      <c r="D163" s="193" t="s">
        <v>246</v>
      </c>
      <c r="E163" s="38"/>
      <c r="F163" s="194" t="s">
        <v>603</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246</v>
      </c>
      <c r="AU163" s="19" t="s">
        <v>78</v>
      </c>
    </row>
    <row r="164" spans="1:65" s="13" customFormat="1" ht="11.25">
      <c r="B164" s="198"/>
      <c r="C164" s="199"/>
      <c r="D164" s="193" t="s">
        <v>248</v>
      </c>
      <c r="E164" s="200" t="s">
        <v>19</v>
      </c>
      <c r="F164" s="201" t="s">
        <v>4143</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4" customFormat="1" ht="11.25">
      <c r="B165" s="208"/>
      <c r="C165" s="209"/>
      <c r="D165" s="193" t="s">
        <v>248</v>
      </c>
      <c r="E165" s="210" t="s">
        <v>19</v>
      </c>
      <c r="F165" s="211" t="s">
        <v>4182</v>
      </c>
      <c r="G165" s="209"/>
      <c r="H165" s="212">
        <v>19.952000000000002</v>
      </c>
      <c r="I165" s="213"/>
      <c r="J165" s="209"/>
      <c r="K165" s="209"/>
      <c r="L165" s="214"/>
      <c r="M165" s="215"/>
      <c r="N165" s="216"/>
      <c r="O165" s="216"/>
      <c r="P165" s="216"/>
      <c r="Q165" s="216"/>
      <c r="R165" s="216"/>
      <c r="S165" s="216"/>
      <c r="T165" s="217"/>
      <c r="AT165" s="218" t="s">
        <v>248</v>
      </c>
      <c r="AU165" s="218" t="s">
        <v>78</v>
      </c>
      <c r="AV165" s="14" t="s">
        <v>78</v>
      </c>
      <c r="AW165" s="14" t="s">
        <v>31</v>
      </c>
      <c r="AX165" s="14" t="s">
        <v>76</v>
      </c>
      <c r="AY165" s="218" t="s">
        <v>231</v>
      </c>
    </row>
    <row r="166" spans="1:65" s="2" customFormat="1" ht="55.5" customHeight="1">
      <c r="A166" s="36"/>
      <c r="B166" s="37"/>
      <c r="C166" s="180" t="s">
        <v>287</v>
      </c>
      <c r="D166" s="180" t="s">
        <v>234</v>
      </c>
      <c r="E166" s="181" t="s">
        <v>4183</v>
      </c>
      <c r="F166" s="182" t="s">
        <v>4184</v>
      </c>
      <c r="G166" s="183" t="s">
        <v>356</v>
      </c>
      <c r="H166" s="184">
        <v>11.622</v>
      </c>
      <c r="I166" s="185"/>
      <c r="J166" s="186">
        <f>ROUND(I166*H166,2)</f>
        <v>0</v>
      </c>
      <c r="K166" s="182" t="s">
        <v>244</v>
      </c>
      <c r="L166" s="41"/>
      <c r="M166" s="187" t="s">
        <v>19</v>
      </c>
      <c r="N166" s="188" t="s">
        <v>40</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238</v>
      </c>
      <c r="AT166" s="191" t="s">
        <v>234</v>
      </c>
      <c r="AU166" s="191" t="s">
        <v>78</v>
      </c>
      <c r="AY166" s="19" t="s">
        <v>231</v>
      </c>
      <c r="BE166" s="192">
        <f>IF(N166="základní",J166,0)</f>
        <v>0</v>
      </c>
      <c r="BF166" s="192">
        <f>IF(N166="snížená",J166,0)</f>
        <v>0</v>
      </c>
      <c r="BG166" s="192">
        <f>IF(N166="zákl. přenesená",J166,0)</f>
        <v>0</v>
      </c>
      <c r="BH166" s="192">
        <f>IF(N166="sníž. přenesená",J166,0)</f>
        <v>0</v>
      </c>
      <c r="BI166" s="192">
        <f>IF(N166="nulová",J166,0)</f>
        <v>0</v>
      </c>
      <c r="BJ166" s="19" t="s">
        <v>76</v>
      </c>
      <c r="BK166" s="192">
        <f>ROUND(I166*H166,2)</f>
        <v>0</v>
      </c>
      <c r="BL166" s="19" t="s">
        <v>238</v>
      </c>
      <c r="BM166" s="191" t="s">
        <v>4185</v>
      </c>
    </row>
    <row r="167" spans="1:65" s="2" customFormat="1" ht="58.5">
      <c r="A167" s="36"/>
      <c r="B167" s="37"/>
      <c r="C167" s="38"/>
      <c r="D167" s="193" t="s">
        <v>246</v>
      </c>
      <c r="E167" s="38"/>
      <c r="F167" s="194" t="s">
        <v>4186</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246</v>
      </c>
      <c r="AU167" s="19" t="s">
        <v>78</v>
      </c>
    </row>
    <row r="168" spans="1:65" s="13" customFormat="1" ht="11.25">
      <c r="B168" s="198"/>
      <c r="C168" s="199"/>
      <c r="D168" s="193" t="s">
        <v>248</v>
      </c>
      <c r="E168" s="200" t="s">
        <v>19</v>
      </c>
      <c r="F168" s="201" t="s">
        <v>4116</v>
      </c>
      <c r="G168" s="199"/>
      <c r="H168" s="200" t="s">
        <v>19</v>
      </c>
      <c r="I168" s="202"/>
      <c r="J168" s="199"/>
      <c r="K168" s="199"/>
      <c r="L168" s="203"/>
      <c r="M168" s="204"/>
      <c r="N168" s="205"/>
      <c r="O168" s="205"/>
      <c r="P168" s="205"/>
      <c r="Q168" s="205"/>
      <c r="R168" s="205"/>
      <c r="S168" s="205"/>
      <c r="T168" s="206"/>
      <c r="AT168" s="207" t="s">
        <v>248</v>
      </c>
      <c r="AU168" s="207" t="s">
        <v>78</v>
      </c>
      <c r="AV168" s="13" t="s">
        <v>76</v>
      </c>
      <c r="AW168" s="13" t="s">
        <v>31</v>
      </c>
      <c r="AX168" s="13" t="s">
        <v>69</v>
      </c>
      <c r="AY168" s="207" t="s">
        <v>231</v>
      </c>
    </row>
    <row r="169" spans="1:65" s="14" customFormat="1" ht="11.25">
      <c r="B169" s="208"/>
      <c r="C169" s="209"/>
      <c r="D169" s="193" t="s">
        <v>248</v>
      </c>
      <c r="E169" s="210" t="s">
        <v>19</v>
      </c>
      <c r="F169" s="211" t="s">
        <v>4187</v>
      </c>
      <c r="G169" s="209"/>
      <c r="H169" s="212">
        <v>11.622</v>
      </c>
      <c r="I169" s="213"/>
      <c r="J169" s="209"/>
      <c r="K169" s="209"/>
      <c r="L169" s="214"/>
      <c r="M169" s="215"/>
      <c r="N169" s="216"/>
      <c r="O169" s="216"/>
      <c r="P169" s="216"/>
      <c r="Q169" s="216"/>
      <c r="R169" s="216"/>
      <c r="S169" s="216"/>
      <c r="T169" s="217"/>
      <c r="AT169" s="218" t="s">
        <v>248</v>
      </c>
      <c r="AU169" s="218" t="s">
        <v>78</v>
      </c>
      <c r="AV169" s="14" t="s">
        <v>78</v>
      </c>
      <c r="AW169" s="14" t="s">
        <v>31</v>
      </c>
      <c r="AX169" s="14" t="s">
        <v>76</v>
      </c>
      <c r="AY169" s="218" t="s">
        <v>231</v>
      </c>
    </row>
    <row r="170" spans="1:65" s="2" customFormat="1" ht="49.15" customHeight="1">
      <c r="A170" s="36"/>
      <c r="B170" s="37"/>
      <c r="C170" s="180" t="s">
        <v>294</v>
      </c>
      <c r="D170" s="180" t="s">
        <v>234</v>
      </c>
      <c r="E170" s="181" t="s">
        <v>4188</v>
      </c>
      <c r="F170" s="182" t="s">
        <v>4189</v>
      </c>
      <c r="G170" s="183" t="s">
        <v>356</v>
      </c>
      <c r="H170" s="184">
        <v>185.953</v>
      </c>
      <c r="I170" s="185"/>
      <c r="J170" s="186">
        <f>ROUND(I170*H170,2)</f>
        <v>0</v>
      </c>
      <c r="K170" s="182" t="s">
        <v>244</v>
      </c>
      <c r="L170" s="41"/>
      <c r="M170" s="187" t="s">
        <v>19</v>
      </c>
      <c r="N170" s="188" t="s">
        <v>40</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238</v>
      </c>
      <c r="AT170" s="191" t="s">
        <v>234</v>
      </c>
      <c r="AU170" s="191" t="s">
        <v>78</v>
      </c>
      <c r="AY170" s="19" t="s">
        <v>231</v>
      </c>
      <c r="BE170" s="192">
        <f>IF(N170="základní",J170,0)</f>
        <v>0</v>
      </c>
      <c r="BF170" s="192">
        <f>IF(N170="snížená",J170,0)</f>
        <v>0</v>
      </c>
      <c r="BG170" s="192">
        <f>IF(N170="zákl. přenesená",J170,0)</f>
        <v>0</v>
      </c>
      <c r="BH170" s="192">
        <f>IF(N170="sníž. přenesená",J170,0)</f>
        <v>0</v>
      </c>
      <c r="BI170" s="192">
        <f>IF(N170="nulová",J170,0)</f>
        <v>0</v>
      </c>
      <c r="BJ170" s="19" t="s">
        <v>76</v>
      </c>
      <c r="BK170" s="192">
        <f>ROUND(I170*H170,2)</f>
        <v>0</v>
      </c>
      <c r="BL170" s="19" t="s">
        <v>238</v>
      </c>
      <c r="BM170" s="191" t="s">
        <v>4190</v>
      </c>
    </row>
    <row r="171" spans="1:65" s="2" customFormat="1" ht="58.5">
      <c r="A171" s="36"/>
      <c r="B171" s="37"/>
      <c r="C171" s="38"/>
      <c r="D171" s="193" t="s">
        <v>246</v>
      </c>
      <c r="E171" s="38"/>
      <c r="F171" s="194" t="s">
        <v>4186</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246</v>
      </c>
      <c r="AU171" s="19" t="s">
        <v>78</v>
      </c>
    </row>
    <row r="172" spans="1:65" s="13" customFormat="1" ht="11.25">
      <c r="B172" s="198"/>
      <c r="C172" s="199"/>
      <c r="D172" s="193" t="s">
        <v>248</v>
      </c>
      <c r="E172" s="200" t="s">
        <v>19</v>
      </c>
      <c r="F172" s="201" t="s">
        <v>4191</v>
      </c>
      <c r="G172" s="199"/>
      <c r="H172" s="200" t="s">
        <v>19</v>
      </c>
      <c r="I172" s="202"/>
      <c r="J172" s="199"/>
      <c r="K172" s="199"/>
      <c r="L172" s="203"/>
      <c r="M172" s="204"/>
      <c r="N172" s="205"/>
      <c r="O172" s="205"/>
      <c r="P172" s="205"/>
      <c r="Q172" s="205"/>
      <c r="R172" s="205"/>
      <c r="S172" s="205"/>
      <c r="T172" s="206"/>
      <c r="AT172" s="207" t="s">
        <v>248</v>
      </c>
      <c r="AU172" s="207" t="s">
        <v>78</v>
      </c>
      <c r="AV172" s="13" t="s">
        <v>76</v>
      </c>
      <c r="AW172" s="13" t="s">
        <v>31</v>
      </c>
      <c r="AX172" s="13" t="s">
        <v>69</v>
      </c>
      <c r="AY172" s="207" t="s">
        <v>231</v>
      </c>
    </row>
    <row r="173" spans="1:65" s="14" customFormat="1" ht="22.5">
      <c r="B173" s="208"/>
      <c r="C173" s="209"/>
      <c r="D173" s="193" t="s">
        <v>248</v>
      </c>
      <c r="E173" s="210" t="s">
        <v>19</v>
      </c>
      <c r="F173" s="211" t="s">
        <v>4192</v>
      </c>
      <c r="G173" s="209"/>
      <c r="H173" s="212">
        <v>10.667</v>
      </c>
      <c r="I173" s="213"/>
      <c r="J173" s="209"/>
      <c r="K173" s="209"/>
      <c r="L173" s="214"/>
      <c r="M173" s="215"/>
      <c r="N173" s="216"/>
      <c r="O173" s="216"/>
      <c r="P173" s="216"/>
      <c r="Q173" s="216"/>
      <c r="R173" s="216"/>
      <c r="S173" s="216"/>
      <c r="T173" s="217"/>
      <c r="AT173" s="218" t="s">
        <v>248</v>
      </c>
      <c r="AU173" s="218" t="s">
        <v>78</v>
      </c>
      <c r="AV173" s="14" t="s">
        <v>78</v>
      </c>
      <c r="AW173" s="14" t="s">
        <v>31</v>
      </c>
      <c r="AX173" s="14" t="s">
        <v>69</v>
      </c>
      <c r="AY173" s="218" t="s">
        <v>231</v>
      </c>
    </row>
    <row r="174" spans="1:65" s="13" customFormat="1" ht="11.25">
      <c r="B174" s="198"/>
      <c r="C174" s="199"/>
      <c r="D174" s="193" t="s">
        <v>248</v>
      </c>
      <c r="E174" s="200" t="s">
        <v>19</v>
      </c>
      <c r="F174" s="201" t="s">
        <v>4193</v>
      </c>
      <c r="G174" s="199"/>
      <c r="H174" s="200" t="s">
        <v>19</v>
      </c>
      <c r="I174" s="202"/>
      <c r="J174" s="199"/>
      <c r="K174" s="199"/>
      <c r="L174" s="203"/>
      <c r="M174" s="204"/>
      <c r="N174" s="205"/>
      <c r="O174" s="205"/>
      <c r="P174" s="205"/>
      <c r="Q174" s="205"/>
      <c r="R174" s="205"/>
      <c r="S174" s="205"/>
      <c r="T174" s="206"/>
      <c r="AT174" s="207" t="s">
        <v>248</v>
      </c>
      <c r="AU174" s="207" t="s">
        <v>78</v>
      </c>
      <c r="AV174" s="13" t="s">
        <v>76</v>
      </c>
      <c r="AW174" s="13" t="s">
        <v>31</v>
      </c>
      <c r="AX174" s="13" t="s">
        <v>69</v>
      </c>
      <c r="AY174" s="207" t="s">
        <v>231</v>
      </c>
    </row>
    <row r="175" spans="1:65" s="14" customFormat="1" ht="11.25">
      <c r="B175" s="208"/>
      <c r="C175" s="209"/>
      <c r="D175" s="193" t="s">
        <v>248</v>
      </c>
      <c r="E175" s="210" t="s">
        <v>19</v>
      </c>
      <c r="F175" s="211" t="s">
        <v>4194</v>
      </c>
      <c r="G175" s="209"/>
      <c r="H175" s="212">
        <v>4.55</v>
      </c>
      <c r="I175" s="213"/>
      <c r="J175" s="209"/>
      <c r="K175" s="209"/>
      <c r="L175" s="214"/>
      <c r="M175" s="215"/>
      <c r="N175" s="216"/>
      <c r="O175" s="216"/>
      <c r="P175" s="216"/>
      <c r="Q175" s="216"/>
      <c r="R175" s="216"/>
      <c r="S175" s="216"/>
      <c r="T175" s="217"/>
      <c r="AT175" s="218" t="s">
        <v>248</v>
      </c>
      <c r="AU175" s="218" t="s">
        <v>78</v>
      </c>
      <c r="AV175" s="14" t="s">
        <v>78</v>
      </c>
      <c r="AW175" s="14" t="s">
        <v>31</v>
      </c>
      <c r="AX175" s="14" t="s">
        <v>69</v>
      </c>
      <c r="AY175" s="218" t="s">
        <v>231</v>
      </c>
    </row>
    <row r="176" spans="1:65" s="13" customFormat="1" ht="11.25">
      <c r="B176" s="198"/>
      <c r="C176" s="199"/>
      <c r="D176" s="193" t="s">
        <v>248</v>
      </c>
      <c r="E176" s="200" t="s">
        <v>19</v>
      </c>
      <c r="F176" s="201" t="s">
        <v>4195</v>
      </c>
      <c r="G176" s="199"/>
      <c r="H176" s="200" t="s">
        <v>19</v>
      </c>
      <c r="I176" s="202"/>
      <c r="J176" s="199"/>
      <c r="K176" s="199"/>
      <c r="L176" s="203"/>
      <c r="M176" s="204"/>
      <c r="N176" s="205"/>
      <c r="O176" s="205"/>
      <c r="P176" s="205"/>
      <c r="Q176" s="205"/>
      <c r="R176" s="205"/>
      <c r="S176" s="205"/>
      <c r="T176" s="206"/>
      <c r="AT176" s="207" t="s">
        <v>248</v>
      </c>
      <c r="AU176" s="207" t="s">
        <v>78</v>
      </c>
      <c r="AV176" s="13" t="s">
        <v>76</v>
      </c>
      <c r="AW176" s="13" t="s">
        <v>31</v>
      </c>
      <c r="AX176" s="13" t="s">
        <v>69</v>
      </c>
      <c r="AY176" s="207" t="s">
        <v>231</v>
      </c>
    </row>
    <row r="177" spans="1:65" s="14" customFormat="1" ht="11.25">
      <c r="B177" s="208"/>
      <c r="C177" s="209"/>
      <c r="D177" s="193" t="s">
        <v>248</v>
      </c>
      <c r="E177" s="210" t="s">
        <v>19</v>
      </c>
      <c r="F177" s="211" t="s">
        <v>4196</v>
      </c>
      <c r="G177" s="209"/>
      <c r="H177" s="212">
        <v>6.5119999999999996</v>
      </c>
      <c r="I177" s="213"/>
      <c r="J177" s="209"/>
      <c r="K177" s="209"/>
      <c r="L177" s="214"/>
      <c r="M177" s="215"/>
      <c r="N177" s="216"/>
      <c r="O177" s="216"/>
      <c r="P177" s="216"/>
      <c r="Q177" s="216"/>
      <c r="R177" s="216"/>
      <c r="S177" s="216"/>
      <c r="T177" s="217"/>
      <c r="AT177" s="218" t="s">
        <v>248</v>
      </c>
      <c r="AU177" s="218" t="s">
        <v>78</v>
      </c>
      <c r="AV177" s="14" t="s">
        <v>78</v>
      </c>
      <c r="AW177" s="14" t="s">
        <v>31</v>
      </c>
      <c r="AX177" s="14" t="s">
        <v>69</v>
      </c>
      <c r="AY177" s="218" t="s">
        <v>231</v>
      </c>
    </row>
    <row r="178" spans="1:65" s="13" customFormat="1" ht="11.25">
      <c r="B178" s="198"/>
      <c r="C178" s="199"/>
      <c r="D178" s="193" t="s">
        <v>248</v>
      </c>
      <c r="E178" s="200" t="s">
        <v>19</v>
      </c>
      <c r="F178" s="201" t="s">
        <v>4197</v>
      </c>
      <c r="G178" s="199"/>
      <c r="H178" s="200" t="s">
        <v>19</v>
      </c>
      <c r="I178" s="202"/>
      <c r="J178" s="199"/>
      <c r="K178" s="199"/>
      <c r="L178" s="203"/>
      <c r="M178" s="204"/>
      <c r="N178" s="205"/>
      <c r="O178" s="205"/>
      <c r="P178" s="205"/>
      <c r="Q178" s="205"/>
      <c r="R178" s="205"/>
      <c r="S178" s="205"/>
      <c r="T178" s="206"/>
      <c r="AT178" s="207" t="s">
        <v>248</v>
      </c>
      <c r="AU178" s="207" t="s">
        <v>78</v>
      </c>
      <c r="AV178" s="13" t="s">
        <v>76</v>
      </c>
      <c r="AW178" s="13" t="s">
        <v>31</v>
      </c>
      <c r="AX178" s="13" t="s">
        <v>69</v>
      </c>
      <c r="AY178" s="207" t="s">
        <v>231</v>
      </c>
    </row>
    <row r="179" spans="1:65" s="14" customFormat="1" ht="11.25">
      <c r="B179" s="208"/>
      <c r="C179" s="209"/>
      <c r="D179" s="193" t="s">
        <v>248</v>
      </c>
      <c r="E179" s="210" t="s">
        <v>19</v>
      </c>
      <c r="F179" s="211" t="s">
        <v>4198</v>
      </c>
      <c r="G179" s="209"/>
      <c r="H179" s="212">
        <v>9.9740000000000002</v>
      </c>
      <c r="I179" s="213"/>
      <c r="J179" s="209"/>
      <c r="K179" s="209"/>
      <c r="L179" s="214"/>
      <c r="M179" s="215"/>
      <c r="N179" s="216"/>
      <c r="O179" s="216"/>
      <c r="P179" s="216"/>
      <c r="Q179" s="216"/>
      <c r="R179" s="216"/>
      <c r="S179" s="216"/>
      <c r="T179" s="217"/>
      <c r="AT179" s="218" t="s">
        <v>248</v>
      </c>
      <c r="AU179" s="218" t="s">
        <v>78</v>
      </c>
      <c r="AV179" s="14" t="s">
        <v>78</v>
      </c>
      <c r="AW179" s="14" t="s">
        <v>31</v>
      </c>
      <c r="AX179" s="14" t="s">
        <v>69</v>
      </c>
      <c r="AY179" s="218" t="s">
        <v>231</v>
      </c>
    </row>
    <row r="180" spans="1:65" s="14" customFormat="1" ht="11.25">
      <c r="B180" s="208"/>
      <c r="C180" s="209"/>
      <c r="D180" s="193" t="s">
        <v>248</v>
      </c>
      <c r="E180" s="210" t="s">
        <v>19</v>
      </c>
      <c r="F180" s="211" t="s">
        <v>4199</v>
      </c>
      <c r="G180" s="209"/>
      <c r="H180" s="212">
        <v>5.7510000000000003</v>
      </c>
      <c r="I180" s="213"/>
      <c r="J180" s="209"/>
      <c r="K180" s="209"/>
      <c r="L180" s="214"/>
      <c r="M180" s="215"/>
      <c r="N180" s="216"/>
      <c r="O180" s="216"/>
      <c r="P180" s="216"/>
      <c r="Q180" s="216"/>
      <c r="R180" s="216"/>
      <c r="S180" s="216"/>
      <c r="T180" s="217"/>
      <c r="AT180" s="218" t="s">
        <v>248</v>
      </c>
      <c r="AU180" s="218" t="s">
        <v>78</v>
      </c>
      <c r="AV180" s="14" t="s">
        <v>78</v>
      </c>
      <c r="AW180" s="14" t="s">
        <v>31</v>
      </c>
      <c r="AX180" s="14" t="s">
        <v>69</v>
      </c>
      <c r="AY180" s="218" t="s">
        <v>231</v>
      </c>
    </row>
    <row r="181" spans="1:65" s="13" customFormat="1" ht="11.25">
      <c r="B181" s="198"/>
      <c r="C181" s="199"/>
      <c r="D181" s="193" t="s">
        <v>248</v>
      </c>
      <c r="E181" s="200" t="s">
        <v>19</v>
      </c>
      <c r="F181" s="201" t="s">
        <v>4146</v>
      </c>
      <c r="G181" s="199"/>
      <c r="H181" s="200" t="s">
        <v>19</v>
      </c>
      <c r="I181" s="202"/>
      <c r="J181" s="199"/>
      <c r="K181" s="199"/>
      <c r="L181" s="203"/>
      <c r="M181" s="204"/>
      <c r="N181" s="205"/>
      <c r="O181" s="205"/>
      <c r="P181" s="205"/>
      <c r="Q181" s="205"/>
      <c r="R181" s="205"/>
      <c r="S181" s="205"/>
      <c r="T181" s="206"/>
      <c r="AT181" s="207" t="s">
        <v>248</v>
      </c>
      <c r="AU181" s="207" t="s">
        <v>78</v>
      </c>
      <c r="AV181" s="13" t="s">
        <v>76</v>
      </c>
      <c r="AW181" s="13" t="s">
        <v>31</v>
      </c>
      <c r="AX181" s="13" t="s">
        <v>69</v>
      </c>
      <c r="AY181" s="207" t="s">
        <v>231</v>
      </c>
    </row>
    <row r="182" spans="1:65" s="14" customFormat="1" ht="22.5">
      <c r="B182" s="208"/>
      <c r="C182" s="209"/>
      <c r="D182" s="193" t="s">
        <v>248</v>
      </c>
      <c r="E182" s="210" t="s">
        <v>19</v>
      </c>
      <c r="F182" s="211" t="s">
        <v>4200</v>
      </c>
      <c r="G182" s="209"/>
      <c r="H182" s="212">
        <v>194.98699999999999</v>
      </c>
      <c r="I182" s="213"/>
      <c r="J182" s="209"/>
      <c r="K182" s="209"/>
      <c r="L182" s="214"/>
      <c r="M182" s="215"/>
      <c r="N182" s="216"/>
      <c r="O182" s="216"/>
      <c r="P182" s="216"/>
      <c r="Q182" s="216"/>
      <c r="R182" s="216"/>
      <c r="S182" s="216"/>
      <c r="T182" s="217"/>
      <c r="AT182" s="218" t="s">
        <v>248</v>
      </c>
      <c r="AU182" s="218" t="s">
        <v>78</v>
      </c>
      <c r="AV182" s="14" t="s">
        <v>78</v>
      </c>
      <c r="AW182" s="14" t="s">
        <v>31</v>
      </c>
      <c r="AX182" s="14" t="s">
        <v>69</v>
      </c>
      <c r="AY182" s="218" t="s">
        <v>231</v>
      </c>
    </row>
    <row r="183" spans="1:65" s="16" customFormat="1" ht="11.25">
      <c r="B183" s="233"/>
      <c r="C183" s="234"/>
      <c r="D183" s="193" t="s">
        <v>248</v>
      </c>
      <c r="E183" s="235" t="s">
        <v>19</v>
      </c>
      <c r="F183" s="236" t="s">
        <v>546</v>
      </c>
      <c r="G183" s="234"/>
      <c r="H183" s="237">
        <v>232.441</v>
      </c>
      <c r="I183" s="238"/>
      <c r="J183" s="234"/>
      <c r="K183" s="234"/>
      <c r="L183" s="239"/>
      <c r="M183" s="240"/>
      <c r="N183" s="241"/>
      <c r="O183" s="241"/>
      <c r="P183" s="241"/>
      <c r="Q183" s="241"/>
      <c r="R183" s="241"/>
      <c r="S183" s="241"/>
      <c r="T183" s="242"/>
      <c r="AT183" s="243" t="s">
        <v>248</v>
      </c>
      <c r="AU183" s="243" t="s">
        <v>78</v>
      </c>
      <c r="AV183" s="16" t="s">
        <v>119</v>
      </c>
      <c r="AW183" s="16" t="s">
        <v>31</v>
      </c>
      <c r="AX183" s="16" t="s">
        <v>69</v>
      </c>
      <c r="AY183" s="243" t="s">
        <v>231</v>
      </c>
    </row>
    <row r="184" spans="1:65" s="13" customFormat="1" ht="11.25">
      <c r="B184" s="198"/>
      <c r="C184" s="199"/>
      <c r="D184" s="193" t="s">
        <v>248</v>
      </c>
      <c r="E184" s="200" t="s">
        <v>19</v>
      </c>
      <c r="F184" s="201" t="s">
        <v>4136</v>
      </c>
      <c r="G184" s="199"/>
      <c r="H184" s="200" t="s">
        <v>19</v>
      </c>
      <c r="I184" s="202"/>
      <c r="J184" s="199"/>
      <c r="K184" s="199"/>
      <c r="L184" s="203"/>
      <c r="M184" s="204"/>
      <c r="N184" s="205"/>
      <c r="O184" s="205"/>
      <c r="P184" s="205"/>
      <c r="Q184" s="205"/>
      <c r="R184" s="205"/>
      <c r="S184" s="205"/>
      <c r="T184" s="206"/>
      <c r="AT184" s="207" t="s">
        <v>248</v>
      </c>
      <c r="AU184" s="207" t="s">
        <v>78</v>
      </c>
      <c r="AV184" s="13" t="s">
        <v>76</v>
      </c>
      <c r="AW184" s="13" t="s">
        <v>31</v>
      </c>
      <c r="AX184" s="13" t="s">
        <v>69</v>
      </c>
      <c r="AY184" s="207" t="s">
        <v>231</v>
      </c>
    </row>
    <row r="185" spans="1:65" s="14" customFormat="1" ht="11.25">
      <c r="B185" s="208"/>
      <c r="C185" s="209"/>
      <c r="D185" s="193" t="s">
        <v>248</v>
      </c>
      <c r="E185" s="210" t="s">
        <v>19</v>
      </c>
      <c r="F185" s="211" t="s">
        <v>4201</v>
      </c>
      <c r="G185" s="209"/>
      <c r="H185" s="212">
        <v>-11.622</v>
      </c>
      <c r="I185" s="213"/>
      <c r="J185" s="209"/>
      <c r="K185" s="209"/>
      <c r="L185" s="214"/>
      <c r="M185" s="215"/>
      <c r="N185" s="216"/>
      <c r="O185" s="216"/>
      <c r="P185" s="216"/>
      <c r="Q185" s="216"/>
      <c r="R185" s="216"/>
      <c r="S185" s="216"/>
      <c r="T185" s="217"/>
      <c r="AT185" s="218" t="s">
        <v>248</v>
      </c>
      <c r="AU185" s="218" t="s">
        <v>78</v>
      </c>
      <c r="AV185" s="14" t="s">
        <v>78</v>
      </c>
      <c r="AW185" s="14" t="s">
        <v>31</v>
      </c>
      <c r="AX185" s="14" t="s">
        <v>69</v>
      </c>
      <c r="AY185" s="218" t="s">
        <v>231</v>
      </c>
    </row>
    <row r="186" spans="1:65" s="13" customFormat="1" ht="11.25">
      <c r="B186" s="198"/>
      <c r="C186" s="199"/>
      <c r="D186" s="193" t="s">
        <v>248</v>
      </c>
      <c r="E186" s="200" t="s">
        <v>19</v>
      </c>
      <c r="F186" s="201" t="s">
        <v>4138</v>
      </c>
      <c r="G186" s="199"/>
      <c r="H186" s="200" t="s">
        <v>19</v>
      </c>
      <c r="I186" s="202"/>
      <c r="J186" s="199"/>
      <c r="K186" s="199"/>
      <c r="L186" s="203"/>
      <c r="M186" s="204"/>
      <c r="N186" s="205"/>
      <c r="O186" s="205"/>
      <c r="P186" s="205"/>
      <c r="Q186" s="205"/>
      <c r="R186" s="205"/>
      <c r="S186" s="205"/>
      <c r="T186" s="206"/>
      <c r="AT186" s="207" t="s">
        <v>248</v>
      </c>
      <c r="AU186" s="207" t="s">
        <v>78</v>
      </c>
      <c r="AV186" s="13" t="s">
        <v>76</v>
      </c>
      <c r="AW186" s="13" t="s">
        <v>31</v>
      </c>
      <c r="AX186" s="13" t="s">
        <v>69</v>
      </c>
      <c r="AY186" s="207" t="s">
        <v>231</v>
      </c>
    </row>
    <row r="187" spans="1:65" s="14" customFormat="1" ht="11.25">
      <c r="B187" s="208"/>
      <c r="C187" s="209"/>
      <c r="D187" s="193" t="s">
        <v>248</v>
      </c>
      <c r="E187" s="210" t="s">
        <v>19</v>
      </c>
      <c r="F187" s="211" t="s">
        <v>4202</v>
      </c>
      <c r="G187" s="209"/>
      <c r="H187" s="212">
        <v>-34.866</v>
      </c>
      <c r="I187" s="213"/>
      <c r="J187" s="209"/>
      <c r="K187" s="209"/>
      <c r="L187" s="214"/>
      <c r="M187" s="215"/>
      <c r="N187" s="216"/>
      <c r="O187" s="216"/>
      <c r="P187" s="216"/>
      <c r="Q187" s="216"/>
      <c r="R187" s="216"/>
      <c r="S187" s="216"/>
      <c r="T187" s="217"/>
      <c r="AT187" s="218" t="s">
        <v>248</v>
      </c>
      <c r="AU187" s="218" t="s">
        <v>78</v>
      </c>
      <c r="AV187" s="14" t="s">
        <v>78</v>
      </c>
      <c r="AW187" s="14" t="s">
        <v>31</v>
      </c>
      <c r="AX187" s="14" t="s">
        <v>69</v>
      </c>
      <c r="AY187" s="218" t="s">
        <v>231</v>
      </c>
    </row>
    <row r="188" spans="1:65" s="15" customFormat="1" ht="11.25">
      <c r="B188" s="219"/>
      <c r="C188" s="220"/>
      <c r="D188" s="193" t="s">
        <v>248</v>
      </c>
      <c r="E188" s="221" t="s">
        <v>19</v>
      </c>
      <c r="F188" s="222" t="s">
        <v>260</v>
      </c>
      <c r="G188" s="220"/>
      <c r="H188" s="223">
        <v>185.95300000000003</v>
      </c>
      <c r="I188" s="224"/>
      <c r="J188" s="220"/>
      <c r="K188" s="220"/>
      <c r="L188" s="225"/>
      <c r="M188" s="226"/>
      <c r="N188" s="227"/>
      <c r="O188" s="227"/>
      <c r="P188" s="227"/>
      <c r="Q188" s="227"/>
      <c r="R188" s="227"/>
      <c r="S188" s="227"/>
      <c r="T188" s="228"/>
      <c r="AT188" s="229" t="s">
        <v>248</v>
      </c>
      <c r="AU188" s="229" t="s">
        <v>78</v>
      </c>
      <c r="AV188" s="15" t="s">
        <v>238</v>
      </c>
      <c r="AW188" s="15" t="s">
        <v>31</v>
      </c>
      <c r="AX188" s="15" t="s">
        <v>76</v>
      </c>
      <c r="AY188" s="229" t="s">
        <v>231</v>
      </c>
    </row>
    <row r="189" spans="1:65" s="2" customFormat="1" ht="49.15" customHeight="1">
      <c r="A189" s="36"/>
      <c r="B189" s="37"/>
      <c r="C189" s="180" t="s">
        <v>145</v>
      </c>
      <c r="D189" s="180" t="s">
        <v>234</v>
      </c>
      <c r="E189" s="181" t="s">
        <v>4203</v>
      </c>
      <c r="F189" s="182" t="s">
        <v>4204</v>
      </c>
      <c r="G189" s="183" t="s">
        <v>356</v>
      </c>
      <c r="H189" s="184">
        <v>34.866</v>
      </c>
      <c r="I189" s="185"/>
      <c r="J189" s="186">
        <f>ROUND(I189*H189,2)</f>
        <v>0</v>
      </c>
      <c r="K189" s="182" t="s">
        <v>244</v>
      </c>
      <c r="L189" s="41"/>
      <c r="M189" s="187" t="s">
        <v>19</v>
      </c>
      <c r="N189" s="188" t="s">
        <v>40</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238</v>
      </c>
      <c r="AT189" s="191" t="s">
        <v>234</v>
      </c>
      <c r="AU189" s="191" t="s">
        <v>78</v>
      </c>
      <c r="AY189" s="19" t="s">
        <v>231</v>
      </c>
      <c r="BE189" s="192">
        <f>IF(N189="základní",J189,0)</f>
        <v>0</v>
      </c>
      <c r="BF189" s="192">
        <f>IF(N189="snížená",J189,0)</f>
        <v>0</v>
      </c>
      <c r="BG189" s="192">
        <f>IF(N189="zákl. přenesená",J189,0)</f>
        <v>0</v>
      </c>
      <c r="BH189" s="192">
        <f>IF(N189="sníž. přenesená",J189,0)</f>
        <v>0</v>
      </c>
      <c r="BI189" s="192">
        <f>IF(N189="nulová",J189,0)</f>
        <v>0</v>
      </c>
      <c r="BJ189" s="19" t="s">
        <v>76</v>
      </c>
      <c r="BK189" s="192">
        <f>ROUND(I189*H189,2)</f>
        <v>0</v>
      </c>
      <c r="BL189" s="19" t="s">
        <v>238</v>
      </c>
      <c r="BM189" s="191" t="s">
        <v>4205</v>
      </c>
    </row>
    <row r="190" spans="1:65" s="2" customFormat="1" ht="58.5">
      <c r="A190" s="36"/>
      <c r="B190" s="37"/>
      <c r="C190" s="38"/>
      <c r="D190" s="193" t="s">
        <v>246</v>
      </c>
      <c r="E190" s="38"/>
      <c r="F190" s="194" t="s">
        <v>4186</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246</v>
      </c>
      <c r="AU190" s="19" t="s">
        <v>78</v>
      </c>
    </row>
    <row r="191" spans="1:65" s="13" customFormat="1" ht="11.25">
      <c r="B191" s="198"/>
      <c r="C191" s="199"/>
      <c r="D191" s="193" t="s">
        <v>248</v>
      </c>
      <c r="E191" s="200" t="s">
        <v>19</v>
      </c>
      <c r="F191" s="201" t="s">
        <v>4143</v>
      </c>
      <c r="G191" s="199"/>
      <c r="H191" s="200" t="s">
        <v>19</v>
      </c>
      <c r="I191" s="202"/>
      <c r="J191" s="199"/>
      <c r="K191" s="199"/>
      <c r="L191" s="203"/>
      <c r="M191" s="204"/>
      <c r="N191" s="205"/>
      <c r="O191" s="205"/>
      <c r="P191" s="205"/>
      <c r="Q191" s="205"/>
      <c r="R191" s="205"/>
      <c r="S191" s="205"/>
      <c r="T191" s="206"/>
      <c r="AT191" s="207" t="s">
        <v>248</v>
      </c>
      <c r="AU191" s="207" t="s">
        <v>78</v>
      </c>
      <c r="AV191" s="13" t="s">
        <v>76</v>
      </c>
      <c r="AW191" s="13" t="s">
        <v>31</v>
      </c>
      <c r="AX191" s="13" t="s">
        <v>69</v>
      </c>
      <c r="AY191" s="207" t="s">
        <v>231</v>
      </c>
    </row>
    <row r="192" spans="1:65" s="14" customFormat="1" ht="11.25">
      <c r="B192" s="208"/>
      <c r="C192" s="209"/>
      <c r="D192" s="193" t="s">
        <v>248</v>
      </c>
      <c r="E192" s="210" t="s">
        <v>19</v>
      </c>
      <c r="F192" s="211" t="s">
        <v>4206</v>
      </c>
      <c r="G192" s="209"/>
      <c r="H192" s="212">
        <v>34.866</v>
      </c>
      <c r="I192" s="213"/>
      <c r="J192" s="209"/>
      <c r="K192" s="209"/>
      <c r="L192" s="214"/>
      <c r="M192" s="215"/>
      <c r="N192" s="216"/>
      <c r="O192" s="216"/>
      <c r="P192" s="216"/>
      <c r="Q192" s="216"/>
      <c r="R192" s="216"/>
      <c r="S192" s="216"/>
      <c r="T192" s="217"/>
      <c r="AT192" s="218" t="s">
        <v>248</v>
      </c>
      <c r="AU192" s="218" t="s">
        <v>78</v>
      </c>
      <c r="AV192" s="14" t="s">
        <v>78</v>
      </c>
      <c r="AW192" s="14" t="s">
        <v>31</v>
      </c>
      <c r="AX192" s="14" t="s">
        <v>76</v>
      </c>
      <c r="AY192" s="218" t="s">
        <v>231</v>
      </c>
    </row>
    <row r="193" spans="1:65" s="2" customFormat="1" ht="24.2" customHeight="1">
      <c r="A193" s="36"/>
      <c r="B193" s="37"/>
      <c r="C193" s="180" t="s">
        <v>154</v>
      </c>
      <c r="D193" s="180" t="s">
        <v>234</v>
      </c>
      <c r="E193" s="181" t="s">
        <v>4207</v>
      </c>
      <c r="F193" s="182" t="s">
        <v>4208</v>
      </c>
      <c r="G193" s="183" t="s">
        <v>243</v>
      </c>
      <c r="H193" s="184">
        <v>211.56899999999999</v>
      </c>
      <c r="I193" s="185"/>
      <c r="J193" s="186">
        <f>ROUND(I193*H193,2)</f>
        <v>0</v>
      </c>
      <c r="K193" s="182" t="s">
        <v>244</v>
      </c>
      <c r="L193" s="41"/>
      <c r="M193" s="187" t="s">
        <v>19</v>
      </c>
      <c r="N193" s="188" t="s">
        <v>40</v>
      </c>
      <c r="O193" s="66"/>
      <c r="P193" s="189">
        <f>O193*H193</f>
        <v>0</v>
      </c>
      <c r="Q193" s="189">
        <v>6.9999999999999999E-4</v>
      </c>
      <c r="R193" s="189">
        <f>Q193*H193</f>
        <v>0.14809829999999999</v>
      </c>
      <c r="S193" s="189">
        <v>0</v>
      </c>
      <c r="T193" s="190">
        <f>S193*H193</f>
        <v>0</v>
      </c>
      <c r="U193" s="36"/>
      <c r="V193" s="36"/>
      <c r="W193" s="36"/>
      <c r="X193" s="36"/>
      <c r="Y193" s="36"/>
      <c r="Z193" s="36"/>
      <c r="AA193" s="36"/>
      <c r="AB193" s="36"/>
      <c r="AC193" s="36"/>
      <c r="AD193" s="36"/>
      <c r="AE193" s="36"/>
      <c r="AR193" s="191" t="s">
        <v>238</v>
      </c>
      <c r="AT193" s="191" t="s">
        <v>234</v>
      </c>
      <c r="AU193" s="191" t="s">
        <v>78</v>
      </c>
      <c r="AY193" s="19" t="s">
        <v>231</v>
      </c>
      <c r="BE193" s="192">
        <f>IF(N193="základní",J193,0)</f>
        <v>0</v>
      </c>
      <c r="BF193" s="192">
        <f>IF(N193="snížená",J193,0)</f>
        <v>0</v>
      </c>
      <c r="BG193" s="192">
        <f>IF(N193="zákl. přenesená",J193,0)</f>
        <v>0</v>
      </c>
      <c r="BH193" s="192">
        <f>IF(N193="sníž. přenesená",J193,0)</f>
        <v>0</v>
      </c>
      <c r="BI193" s="192">
        <f>IF(N193="nulová",J193,0)</f>
        <v>0</v>
      </c>
      <c r="BJ193" s="19" t="s">
        <v>76</v>
      </c>
      <c r="BK193" s="192">
        <f>ROUND(I193*H193,2)</f>
        <v>0</v>
      </c>
      <c r="BL193" s="19" t="s">
        <v>238</v>
      </c>
      <c r="BM193" s="191" t="s">
        <v>4209</v>
      </c>
    </row>
    <row r="194" spans="1:65" s="2" customFormat="1" ht="87.75">
      <c r="A194" s="36"/>
      <c r="B194" s="37"/>
      <c r="C194" s="38"/>
      <c r="D194" s="193" t="s">
        <v>246</v>
      </c>
      <c r="E194" s="38"/>
      <c r="F194" s="194" t="s">
        <v>4210</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246</v>
      </c>
      <c r="AU194" s="19" t="s">
        <v>78</v>
      </c>
    </row>
    <row r="195" spans="1:65" s="13" customFormat="1" ht="11.25">
      <c r="B195" s="198"/>
      <c r="C195" s="199"/>
      <c r="D195" s="193" t="s">
        <v>248</v>
      </c>
      <c r="E195" s="200" t="s">
        <v>19</v>
      </c>
      <c r="F195" s="201" t="s">
        <v>4121</v>
      </c>
      <c r="G195" s="199"/>
      <c r="H195" s="200" t="s">
        <v>19</v>
      </c>
      <c r="I195" s="202"/>
      <c r="J195" s="199"/>
      <c r="K195" s="199"/>
      <c r="L195" s="203"/>
      <c r="M195" s="204"/>
      <c r="N195" s="205"/>
      <c r="O195" s="205"/>
      <c r="P195" s="205"/>
      <c r="Q195" s="205"/>
      <c r="R195" s="205"/>
      <c r="S195" s="205"/>
      <c r="T195" s="206"/>
      <c r="AT195" s="207" t="s">
        <v>248</v>
      </c>
      <c r="AU195" s="207" t="s">
        <v>78</v>
      </c>
      <c r="AV195" s="13" t="s">
        <v>76</v>
      </c>
      <c r="AW195" s="13" t="s">
        <v>31</v>
      </c>
      <c r="AX195" s="13" t="s">
        <v>69</v>
      </c>
      <c r="AY195" s="207" t="s">
        <v>231</v>
      </c>
    </row>
    <row r="196" spans="1:65" s="14" customFormat="1" ht="11.25">
      <c r="B196" s="208"/>
      <c r="C196" s="209"/>
      <c r="D196" s="193" t="s">
        <v>248</v>
      </c>
      <c r="E196" s="210" t="s">
        <v>19</v>
      </c>
      <c r="F196" s="211" t="s">
        <v>4211</v>
      </c>
      <c r="G196" s="209"/>
      <c r="H196" s="212">
        <v>87.063000000000002</v>
      </c>
      <c r="I196" s="213"/>
      <c r="J196" s="209"/>
      <c r="K196" s="209"/>
      <c r="L196" s="214"/>
      <c r="M196" s="215"/>
      <c r="N196" s="216"/>
      <c r="O196" s="216"/>
      <c r="P196" s="216"/>
      <c r="Q196" s="216"/>
      <c r="R196" s="216"/>
      <c r="S196" s="216"/>
      <c r="T196" s="217"/>
      <c r="AT196" s="218" t="s">
        <v>248</v>
      </c>
      <c r="AU196" s="218" t="s">
        <v>78</v>
      </c>
      <c r="AV196" s="14" t="s">
        <v>78</v>
      </c>
      <c r="AW196" s="14" t="s">
        <v>31</v>
      </c>
      <c r="AX196" s="14" t="s">
        <v>69</v>
      </c>
      <c r="AY196" s="218" t="s">
        <v>231</v>
      </c>
    </row>
    <row r="197" spans="1:65" s="13" customFormat="1" ht="11.25">
      <c r="B197" s="198"/>
      <c r="C197" s="199"/>
      <c r="D197" s="193" t="s">
        <v>248</v>
      </c>
      <c r="E197" s="200" t="s">
        <v>19</v>
      </c>
      <c r="F197" s="201" t="s">
        <v>4123</v>
      </c>
      <c r="G197" s="199"/>
      <c r="H197" s="200" t="s">
        <v>19</v>
      </c>
      <c r="I197" s="202"/>
      <c r="J197" s="199"/>
      <c r="K197" s="199"/>
      <c r="L197" s="203"/>
      <c r="M197" s="204"/>
      <c r="N197" s="205"/>
      <c r="O197" s="205"/>
      <c r="P197" s="205"/>
      <c r="Q197" s="205"/>
      <c r="R197" s="205"/>
      <c r="S197" s="205"/>
      <c r="T197" s="206"/>
      <c r="AT197" s="207" t="s">
        <v>248</v>
      </c>
      <c r="AU197" s="207" t="s">
        <v>78</v>
      </c>
      <c r="AV197" s="13" t="s">
        <v>76</v>
      </c>
      <c r="AW197" s="13" t="s">
        <v>31</v>
      </c>
      <c r="AX197" s="13" t="s">
        <v>69</v>
      </c>
      <c r="AY197" s="207" t="s">
        <v>231</v>
      </c>
    </row>
    <row r="198" spans="1:65" s="14" customFormat="1" ht="11.25">
      <c r="B198" s="208"/>
      <c r="C198" s="209"/>
      <c r="D198" s="193" t="s">
        <v>248</v>
      </c>
      <c r="E198" s="210" t="s">
        <v>19</v>
      </c>
      <c r="F198" s="211" t="s">
        <v>4212</v>
      </c>
      <c r="G198" s="209"/>
      <c r="H198" s="212">
        <v>31.943999999999999</v>
      </c>
      <c r="I198" s="213"/>
      <c r="J198" s="209"/>
      <c r="K198" s="209"/>
      <c r="L198" s="214"/>
      <c r="M198" s="215"/>
      <c r="N198" s="216"/>
      <c r="O198" s="216"/>
      <c r="P198" s="216"/>
      <c r="Q198" s="216"/>
      <c r="R198" s="216"/>
      <c r="S198" s="216"/>
      <c r="T198" s="217"/>
      <c r="AT198" s="218" t="s">
        <v>248</v>
      </c>
      <c r="AU198" s="218" t="s">
        <v>78</v>
      </c>
      <c r="AV198" s="14" t="s">
        <v>78</v>
      </c>
      <c r="AW198" s="14" t="s">
        <v>31</v>
      </c>
      <c r="AX198" s="14" t="s">
        <v>69</v>
      </c>
      <c r="AY198" s="218" t="s">
        <v>231</v>
      </c>
    </row>
    <row r="199" spans="1:65" s="13" customFormat="1" ht="11.25">
      <c r="B199" s="198"/>
      <c r="C199" s="199"/>
      <c r="D199" s="193" t="s">
        <v>248</v>
      </c>
      <c r="E199" s="200" t="s">
        <v>19</v>
      </c>
      <c r="F199" s="201" t="s">
        <v>4125</v>
      </c>
      <c r="G199" s="199"/>
      <c r="H199" s="200" t="s">
        <v>19</v>
      </c>
      <c r="I199" s="202"/>
      <c r="J199" s="199"/>
      <c r="K199" s="199"/>
      <c r="L199" s="203"/>
      <c r="M199" s="204"/>
      <c r="N199" s="205"/>
      <c r="O199" s="205"/>
      <c r="P199" s="205"/>
      <c r="Q199" s="205"/>
      <c r="R199" s="205"/>
      <c r="S199" s="205"/>
      <c r="T199" s="206"/>
      <c r="AT199" s="207" t="s">
        <v>248</v>
      </c>
      <c r="AU199" s="207" t="s">
        <v>78</v>
      </c>
      <c r="AV199" s="13" t="s">
        <v>76</v>
      </c>
      <c r="AW199" s="13" t="s">
        <v>31</v>
      </c>
      <c r="AX199" s="13" t="s">
        <v>69</v>
      </c>
      <c r="AY199" s="207" t="s">
        <v>231</v>
      </c>
    </row>
    <row r="200" spans="1:65" s="14" customFormat="1" ht="11.25">
      <c r="B200" s="208"/>
      <c r="C200" s="209"/>
      <c r="D200" s="193" t="s">
        <v>248</v>
      </c>
      <c r="E200" s="210" t="s">
        <v>19</v>
      </c>
      <c r="F200" s="211" t="s">
        <v>4213</v>
      </c>
      <c r="G200" s="209"/>
      <c r="H200" s="212">
        <v>83.25</v>
      </c>
      <c r="I200" s="213"/>
      <c r="J200" s="209"/>
      <c r="K200" s="209"/>
      <c r="L200" s="214"/>
      <c r="M200" s="215"/>
      <c r="N200" s="216"/>
      <c r="O200" s="216"/>
      <c r="P200" s="216"/>
      <c r="Q200" s="216"/>
      <c r="R200" s="216"/>
      <c r="S200" s="216"/>
      <c r="T200" s="217"/>
      <c r="AT200" s="218" t="s">
        <v>248</v>
      </c>
      <c r="AU200" s="218" t="s">
        <v>78</v>
      </c>
      <c r="AV200" s="14" t="s">
        <v>78</v>
      </c>
      <c r="AW200" s="14" t="s">
        <v>31</v>
      </c>
      <c r="AX200" s="14" t="s">
        <v>69</v>
      </c>
      <c r="AY200" s="218" t="s">
        <v>231</v>
      </c>
    </row>
    <row r="201" spans="1:65" s="13" customFormat="1" ht="11.25">
      <c r="B201" s="198"/>
      <c r="C201" s="199"/>
      <c r="D201" s="193" t="s">
        <v>248</v>
      </c>
      <c r="E201" s="200" t="s">
        <v>19</v>
      </c>
      <c r="F201" s="201" t="s">
        <v>4131</v>
      </c>
      <c r="G201" s="199"/>
      <c r="H201" s="200" t="s">
        <v>19</v>
      </c>
      <c r="I201" s="202"/>
      <c r="J201" s="199"/>
      <c r="K201" s="199"/>
      <c r="L201" s="203"/>
      <c r="M201" s="204"/>
      <c r="N201" s="205"/>
      <c r="O201" s="205"/>
      <c r="P201" s="205"/>
      <c r="Q201" s="205"/>
      <c r="R201" s="205"/>
      <c r="S201" s="205"/>
      <c r="T201" s="206"/>
      <c r="AT201" s="207" t="s">
        <v>248</v>
      </c>
      <c r="AU201" s="207" t="s">
        <v>78</v>
      </c>
      <c r="AV201" s="13" t="s">
        <v>76</v>
      </c>
      <c r="AW201" s="13" t="s">
        <v>31</v>
      </c>
      <c r="AX201" s="13" t="s">
        <v>69</v>
      </c>
      <c r="AY201" s="207" t="s">
        <v>231</v>
      </c>
    </row>
    <row r="202" spans="1:65" s="14" customFormat="1" ht="11.25">
      <c r="B202" s="208"/>
      <c r="C202" s="209"/>
      <c r="D202" s="193" t="s">
        <v>248</v>
      </c>
      <c r="E202" s="210" t="s">
        <v>19</v>
      </c>
      <c r="F202" s="211" t="s">
        <v>4214</v>
      </c>
      <c r="G202" s="209"/>
      <c r="H202" s="212">
        <v>9.3119999999999994</v>
      </c>
      <c r="I202" s="213"/>
      <c r="J202" s="209"/>
      <c r="K202" s="209"/>
      <c r="L202" s="214"/>
      <c r="M202" s="215"/>
      <c r="N202" s="216"/>
      <c r="O202" s="216"/>
      <c r="P202" s="216"/>
      <c r="Q202" s="216"/>
      <c r="R202" s="216"/>
      <c r="S202" s="216"/>
      <c r="T202" s="217"/>
      <c r="AT202" s="218" t="s">
        <v>248</v>
      </c>
      <c r="AU202" s="218" t="s">
        <v>78</v>
      </c>
      <c r="AV202" s="14" t="s">
        <v>78</v>
      </c>
      <c r="AW202" s="14" t="s">
        <v>31</v>
      </c>
      <c r="AX202" s="14" t="s">
        <v>69</v>
      </c>
      <c r="AY202" s="218" t="s">
        <v>231</v>
      </c>
    </row>
    <row r="203" spans="1:65" s="15" customFormat="1" ht="11.25">
      <c r="B203" s="219"/>
      <c r="C203" s="220"/>
      <c r="D203" s="193" t="s">
        <v>248</v>
      </c>
      <c r="E203" s="221" t="s">
        <v>19</v>
      </c>
      <c r="F203" s="222" t="s">
        <v>260</v>
      </c>
      <c r="G203" s="220"/>
      <c r="H203" s="223">
        <v>211.56899999999999</v>
      </c>
      <c r="I203" s="224"/>
      <c r="J203" s="220"/>
      <c r="K203" s="220"/>
      <c r="L203" s="225"/>
      <c r="M203" s="226"/>
      <c r="N203" s="227"/>
      <c r="O203" s="227"/>
      <c r="P203" s="227"/>
      <c r="Q203" s="227"/>
      <c r="R203" s="227"/>
      <c r="S203" s="227"/>
      <c r="T203" s="228"/>
      <c r="AT203" s="229" t="s">
        <v>248</v>
      </c>
      <c r="AU203" s="229" t="s">
        <v>78</v>
      </c>
      <c r="AV203" s="15" t="s">
        <v>238</v>
      </c>
      <c r="AW203" s="15" t="s">
        <v>31</v>
      </c>
      <c r="AX203" s="15" t="s">
        <v>76</v>
      </c>
      <c r="AY203" s="229" t="s">
        <v>231</v>
      </c>
    </row>
    <row r="204" spans="1:65" s="2" customFormat="1" ht="44.25" customHeight="1">
      <c r="A204" s="36"/>
      <c r="B204" s="37"/>
      <c r="C204" s="180" t="s">
        <v>311</v>
      </c>
      <c r="D204" s="180" t="s">
        <v>234</v>
      </c>
      <c r="E204" s="181" t="s">
        <v>4215</v>
      </c>
      <c r="F204" s="182" t="s">
        <v>4216</v>
      </c>
      <c r="G204" s="183" t="s">
        <v>243</v>
      </c>
      <c r="H204" s="184">
        <v>211.56899999999999</v>
      </c>
      <c r="I204" s="185"/>
      <c r="J204" s="186">
        <f>ROUND(I204*H204,2)</f>
        <v>0</v>
      </c>
      <c r="K204" s="182" t="s">
        <v>244</v>
      </c>
      <c r="L204" s="41"/>
      <c r="M204" s="187" t="s">
        <v>19</v>
      </c>
      <c r="N204" s="188" t="s">
        <v>40</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238</v>
      </c>
      <c r="AT204" s="191" t="s">
        <v>234</v>
      </c>
      <c r="AU204" s="191" t="s">
        <v>78</v>
      </c>
      <c r="AY204" s="19" t="s">
        <v>231</v>
      </c>
      <c r="BE204" s="192">
        <f>IF(N204="základní",J204,0)</f>
        <v>0</v>
      </c>
      <c r="BF204" s="192">
        <f>IF(N204="snížená",J204,0)</f>
        <v>0</v>
      </c>
      <c r="BG204" s="192">
        <f>IF(N204="zákl. přenesená",J204,0)</f>
        <v>0</v>
      </c>
      <c r="BH204" s="192">
        <f>IF(N204="sníž. přenesená",J204,0)</f>
        <v>0</v>
      </c>
      <c r="BI204" s="192">
        <f>IF(N204="nulová",J204,0)</f>
        <v>0</v>
      </c>
      <c r="BJ204" s="19" t="s">
        <v>76</v>
      </c>
      <c r="BK204" s="192">
        <f>ROUND(I204*H204,2)</f>
        <v>0</v>
      </c>
      <c r="BL204" s="19" t="s">
        <v>238</v>
      </c>
      <c r="BM204" s="191" t="s">
        <v>4217</v>
      </c>
    </row>
    <row r="205" spans="1:65" s="2" customFormat="1" ht="33" customHeight="1">
      <c r="A205" s="36"/>
      <c r="B205" s="37"/>
      <c r="C205" s="180" t="s">
        <v>316</v>
      </c>
      <c r="D205" s="180" t="s">
        <v>234</v>
      </c>
      <c r="E205" s="181" t="s">
        <v>4218</v>
      </c>
      <c r="F205" s="182" t="s">
        <v>4219</v>
      </c>
      <c r="G205" s="183" t="s">
        <v>356</v>
      </c>
      <c r="H205" s="184">
        <v>110.569</v>
      </c>
      <c r="I205" s="185"/>
      <c r="J205" s="186">
        <f>ROUND(I205*H205,2)</f>
        <v>0</v>
      </c>
      <c r="K205" s="182" t="s">
        <v>244</v>
      </c>
      <c r="L205" s="41"/>
      <c r="M205" s="187" t="s">
        <v>19</v>
      </c>
      <c r="N205" s="188" t="s">
        <v>40</v>
      </c>
      <c r="O205" s="66"/>
      <c r="P205" s="189">
        <f>O205*H205</f>
        <v>0</v>
      </c>
      <c r="Q205" s="189">
        <v>4.6000000000000001E-4</v>
      </c>
      <c r="R205" s="189">
        <f>Q205*H205</f>
        <v>5.0861740000000003E-2</v>
      </c>
      <c r="S205" s="189">
        <v>0</v>
      </c>
      <c r="T205" s="190">
        <f>S205*H205</f>
        <v>0</v>
      </c>
      <c r="U205" s="36"/>
      <c r="V205" s="36"/>
      <c r="W205" s="36"/>
      <c r="X205" s="36"/>
      <c r="Y205" s="36"/>
      <c r="Z205" s="36"/>
      <c r="AA205" s="36"/>
      <c r="AB205" s="36"/>
      <c r="AC205" s="36"/>
      <c r="AD205" s="36"/>
      <c r="AE205" s="36"/>
      <c r="AR205" s="191" t="s">
        <v>238</v>
      </c>
      <c r="AT205" s="191" t="s">
        <v>234</v>
      </c>
      <c r="AU205" s="191" t="s">
        <v>78</v>
      </c>
      <c r="AY205" s="19" t="s">
        <v>231</v>
      </c>
      <c r="BE205" s="192">
        <f>IF(N205="základní",J205,0)</f>
        <v>0</v>
      </c>
      <c r="BF205" s="192">
        <f>IF(N205="snížená",J205,0)</f>
        <v>0</v>
      </c>
      <c r="BG205" s="192">
        <f>IF(N205="zákl. přenesená",J205,0)</f>
        <v>0</v>
      </c>
      <c r="BH205" s="192">
        <f>IF(N205="sníž. přenesená",J205,0)</f>
        <v>0</v>
      </c>
      <c r="BI205" s="192">
        <f>IF(N205="nulová",J205,0)</f>
        <v>0</v>
      </c>
      <c r="BJ205" s="19" t="s">
        <v>76</v>
      </c>
      <c r="BK205" s="192">
        <f>ROUND(I205*H205,2)</f>
        <v>0</v>
      </c>
      <c r="BL205" s="19" t="s">
        <v>238</v>
      </c>
      <c r="BM205" s="191" t="s">
        <v>4220</v>
      </c>
    </row>
    <row r="206" spans="1:65" s="2" customFormat="1" ht="58.5">
      <c r="A206" s="36"/>
      <c r="B206" s="37"/>
      <c r="C206" s="38"/>
      <c r="D206" s="193" t="s">
        <v>246</v>
      </c>
      <c r="E206" s="38"/>
      <c r="F206" s="194" t="s">
        <v>4221</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246</v>
      </c>
      <c r="AU206" s="19" t="s">
        <v>78</v>
      </c>
    </row>
    <row r="207" spans="1:65" s="2" customFormat="1" ht="37.9" customHeight="1">
      <c r="A207" s="36"/>
      <c r="B207" s="37"/>
      <c r="C207" s="180" t="s">
        <v>321</v>
      </c>
      <c r="D207" s="180" t="s">
        <v>234</v>
      </c>
      <c r="E207" s="181" t="s">
        <v>4222</v>
      </c>
      <c r="F207" s="182" t="s">
        <v>4223</v>
      </c>
      <c r="G207" s="183" t="s">
        <v>356</v>
      </c>
      <c r="H207" s="184">
        <v>211.56899999999999</v>
      </c>
      <c r="I207" s="185"/>
      <c r="J207" s="186">
        <f>ROUND(I207*H207,2)</f>
        <v>0</v>
      </c>
      <c r="K207" s="182" t="s">
        <v>244</v>
      </c>
      <c r="L207" s="41"/>
      <c r="M207" s="187" t="s">
        <v>19</v>
      </c>
      <c r="N207" s="188" t="s">
        <v>40</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238</v>
      </c>
      <c r="AT207" s="191" t="s">
        <v>234</v>
      </c>
      <c r="AU207" s="191" t="s">
        <v>78</v>
      </c>
      <c r="AY207" s="19" t="s">
        <v>231</v>
      </c>
      <c r="BE207" s="192">
        <f>IF(N207="základní",J207,0)</f>
        <v>0</v>
      </c>
      <c r="BF207" s="192">
        <f>IF(N207="snížená",J207,0)</f>
        <v>0</v>
      </c>
      <c r="BG207" s="192">
        <f>IF(N207="zákl. přenesená",J207,0)</f>
        <v>0</v>
      </c>
      <c r="BH207" s="192">
        <f>IF(N207="sníž. přenesená",J207,0)</f>
        <v>0</v>
      </c>
      <c r="BI207" s="192">
        <f>IF(N207="nulová",J207,0)</f>
        <v>0</v>
      </c>
      <c r="BJ207" s="19" t="s">
        <v>76</v>
      </c>
      <c r="BK207" s="192">
        <f>ROUND(I207*H207,2)</f>
        <v>0</v>
      </c>
      <c r="BL207" s="19" t="s">
        <v>238</v>
      </c>
      <c r="BM207" s="191" t="s">
        <v>4224</v>
      </c>
    </row>
    <row r="208" spans="1:65" s="2" customFormat="1" ht="62.65" customHeight="1">
      <c r="A208" s="36"/>
      <c r="B208" s="37"/>
      <c r="C208" s="180" t="s">
        <v>8</v>
      </c>
      <c r="D208" s="180" t="s">
        <v>234</v>
      </c>
      <c r="E208" s="181" t="s">
        <v>527</v>
      </c>
      <c r="F208" s="182" t="s">
        <v>528</v>
      </c>
      <c r="G208" s="183" t="s">
        <v>356</v>
      </c>
      <c r="H208" s="184">
        <v>378.38</v>
      </c>
      <c r="I208" s="185"/>
      <c r="J208" s="186">
        <f>ROUND(I208*H208,2)</f>
        <v>0</v>
      </c>
      <c r="K208" s="182" t="s">
        <v>244</v>
      </c>
      <c r="L208" s="41"/>
      <c r="M208" s="187" t="s">
        <v>19</v>
      </c>
      <c r="N208" s="188" t="s">
        <v>40</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4225</v>
      </c>
    </row>
    <row r="209" spans="1:65" s="2" customFormat="1" ht="78">
      <c r="A209" s="36"/>
      <c r="B209" s="37"/>
      <c r="C209" s="38"/>
      <c r="D209" s="193" t="s">
        <v>246</v>
      </c>
      <c r="E209" s="38"/>
      <c r="F209" s="194" t="s">
        <v>530</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246</v>
      </c>
      <c r="AU209" s="19" t="s">
        <v>78</v>
      </c>
    </row>
    <row r="210" spans="1:65" s="13" customFormat="1" ht="11.25">
      <c r="B210" s="198"/>
      <c r="C210" s="199"/>
      <c r="D210" s="193" t="s">
        <v>248</v>
      </c>
      <c r="E210" s="200" t="s">
        <v>19</v>
      </c>
      <c r="F210" s="201" t="s">
        <v>4226</v>
      </c>
      <c r="G210" s="199"/>
      <c r="H210" s="200" t="s">
        <v>19</v>
      </c>
      <c r="I210" s="202"/>
      <c r="J210" s="199"/>
      <c r="K210" s="199"/>
      <c r="L210" s="203"/>
      <c r="M210" s="204"/>
      <c r="N210" s="205"/>
      <c r="O210" s="205"/>
      <c r="P210" s="205"/>
      <c r="Q210" s="205"/>
      <c r="R210" s="205"/>
      <c r="S210" s="205"/>
      <c r="T210" s="206"/>
      <c r="AT210" s="207" t="s">
        <v>248</v>
      </c>
      <c r="AU210" s="207" t="s">
        <v>78</v>
      </c>
      <c r="AV210" s="13" t="s">
        <v>76</v>
      </c>
      <c r="AW210" s="13" t="s">
        <v>31</v>
      </c>
      <c r="AX210" s="13" t="s">
        <v>69</v>
      </c>
      <c r="AY210" s="207" t="s">
        <v>231</v>
      </c>
    </row>
    <row r="211" spans="1:65" s="13" customFormat="1" ht="11.25">
      <c r="B211" s="198"/>
      <c r="C211" s="199"/>
      <c r="D211" s="193" t="s">
        <v>248</v>
      </c>
      <c r="E211" s="200" t="s">
        <v>19</v>
      </c>
      <c r="F211" s="201" t="s">
        <v>531</v>
      </c>
      <c r="G211" s="199"/>
      <c r="H211" s="200" t="s">
        <v>19</v>
      </c>
      <c r="I211" s="202"/>
      <c r="J211" s="199"/>
      <c r="K211" s="199"/>
      <c r="L211" s="203"/>
      <c r="M211" s="204"/>
      <c r="N211" s="205"/>
      <c r="O211" s="205"/>
      <c r="P211" s="205"/>
      <c r="Q211" s="205"/>
      <c r="R211" s="205"/>
      <c r="S211" s="205"/>
      <c r="T211" s="206"/>
      <c r="AT211" s="207" t="s">
        <v>248</v>
      </c>
      <c r="AU211" s="207" t="s">
        <v>78</v>
      </c>
      <c r="AV211" s="13" t="s">
        <v>76</v>
      </c>
      <c r="AW211" s="13" t="s">
        <v>31</v>
      </c>
      <c r="AX211" s="13" t="s">
        <v>69</v>
      </c>
      <c r="AY211" s="207" t="s">
        <v>231</v>
      </c>
    </row>
    <row r="212" spans="1:65" s="14" customFormat="1" ht="11.25">
      <c r="B212" s="208"/>
      <c r="C212" s="209"/>
      <c r="D212" s="193" t="s">
        <v>248</v>
      </c>
      <c r="E212" s="210" t="s">
        <v>19</v>
      </c>
      <c r="F212" s="211" t="s">
        <v>4227</v>
      </c>
      <c r="G212" s="209"/>
      <c r="H212" s="212">
        <v>189.19</v>
      </c>
      <c r="I212" s="213"/>
      <c r="J212" s="209"/>
      <c r="K212" s="209"/>
      <c r="L212" s="214"/>
      <c r="M212" s="215"/>
      <c r="N212" s="216"/>
      <c r="O212" s="216"/>
      <c r="P212" s="216"/>
      <c r="Q212" s="216"/>
      <c r="R212" s="216"/>
      <c r="S212" s="216"/>
      <c r="T212" s="217"/>
      <c r="AT212" s="218" t="s">
        <v>248</v>
      </c>
      <c r="AU212" s="218" t="s">
        <v>78</v>
      </c>
      <c r="AV212" s="14" t="s">
        <v>78</v>
      </c>
      <c r="AW212" s="14" t="s">
        <v>31</v>
      </c>
      <c r="AX212" s="14" t="s">
        <v>69</v>
      </c>
      <c r="AY212" s="218" t="s">
        <v>231</v>
      </c>
    </row>
    <row r="213" spans="1:65" s="13" customFormat="1" ht="11.25">
      <c r="B213" s="198"/>
      <c r="C213" s="199"/>
      <c r="D213" s="193" t="s">
        <v>248</v>
      </c>
      <c r="E213" s="200" t="s">
        <v>19</v>
      </c>
      <c r="F213" s="201" t="s">
        <v>4228</v>
      </c>
      <c r="G213" s="199"/>
      <c r="H213" s="200" t="s">
        <v>19</v>
      </c>
      <c r="I213" s="202"/>
      <c r="J213" s="199"/>
      <c r="K213" s="199"/>
      <c r="L213" s="203"/>
      <c r="M213" s="204"/>
      <c r="N213" s="205"/>
      <c r="O213" s="205"/>
      <c r="P213" s="205"/>
      <c r="Q213" s="205"/>
      <c r="R213" s="205"/>
      <c r="S213" s="205"/>
      <c r="T213" s="206"/>
      <c r="AT213" s="207" t="s">
        <v>248</v>
      </c>
      <c r="AU213" s="207" t="s">
        <v>78</v>
      </c>
      <c r="AV213" s="13" t="s">
        <v>76</v>
      </c>
      <c r="AW213" s="13" t="s">
        <v>31</v>
      </c>
      <c r="AX213" s="13" t="s">
        <v>69</v>
      </c>
      <c r="AY213" s="207" t="s">
        <v>231</v>
      </c>
    </row>
    <row r="214" spans="1:65" s="14" customFormat="1" ht="11.25">
      <c r="B214" s="208"/>
      <c r="C214" s="209"/>
      <c r="D214" s="193" t="s">
        <v>248</v>
      </c>
      <c r="E214" s="210" t="s">
        <v>19</v>
      </c>
      <c r="F214" s="211" t="s">
        <v>4227</v>
      </c>
      <c r="G214" s="209"/>
      <c r="H214" s="212">
        <v>189.19</v>
      </c>
      <c r="I214" s="213"/>
      <c r="J214" s="209"/>
      <c r="K214" s="209"/>
      <c r="L214" s="214"/>
      <c r="M214" s="215"/>
      <c r="N214" s="216"/>
      <c r="O214" s="216"/>
      <c r="P214" s="216"/>
      <c r="Q214" s="216"/>
      <c r="R214" s="216"/>
      <c r="S214" s="216"/>
      <c r="T214" s="217"/>
      <c r="AT214" s="218" t="s">
        <v>248</v>
      </c>
      <c r="AU214" s="218" t="s">
        <v>78</v>
      </c>
      <c r="AV214" s="14" t="s">
        <v>78</v>
      </c>
      <c r="AW214" s="14" t="s">
        <v>31</v>
      </c>
      <c r="AX214" s="14" t="s">
        <v>69</v>
      </c>
      <c r="AY214" s="218" t="s">
        <v>231</v>
      </c>
    </row>
    <row r="215" spans="1:65" s="15" customFormat="1" ht="11.25">
      <c r="B215" s="219"/>
      <c r="C215" s="220"/>
      <c r="D215" s="193" t="s">
        <v>248</v>
      </c>
      <c r="E215" s="221" t="s">
        <v>19</v>
      </c>
      <c r="F215" s="222" t="s">
        <v>260</v>
      </c>
      <c r="G215" s="220"/>
      <c r="H215" s="223">
        <v>378.38</v>
      </c>
      <c r="I215" s="224"/>
      <c r="J215" s="220"/>
      <c r="K215" s="220"/>
      <c r="L215" s="225"/>
      <c r="M215" s="226"/>
      <c r="N215" s="227"/>
      <c r="O215" s="227"/>
      <c r="P215" s="227"/>
      <c r="Q215" s="227"/>
      <c r="R215" s="227"/>
      <c r="S215" s="227"/>
      <c r="T215" s="228"/>
      <c r="AT215" s="229" t="s">
        <v>248</v>
      </c>
      <c r="AU215" s="229" t="s">
        <v>78</v>
      </c>
      <c r="AV215" s="15" t="s">
        <v>238</v>
      </c>
      <c r="AW215" s="15" t="s">
        <v>31</v>
      </c>
      <c r="AX215" s="15" t="s">
        <v>76</v>
      </c>
      <c r="AY215" s="229" t="s">
        <v>231</v>
      </c>
    </row>
    <row r="216" spans="1:65" s="2" customFormat="1" ht="62.65" customHeight="1">
      <c r="A216" s="36"/>
      <c r="B216" s="37"/>
      <c r="C216" s="180" t="s">
        <v>331</v>
      </c>
      <c r="D216" s="180" t="s">
        <v>234</v>
      </c>
      <c r="E216" s="181" t="s">
        <v>540</v>
      </c>
      <c r="F216" s="182" t="s">
        <v>541</v>
      </c>
      <c r="G216" s="183" t="s">
        <v>356</v>
      </c>
      <c r="H216" s="184">
        <v>866.52700000000004</v>
      </c>
      <c r="I216" s="185"/>
      <c r="J216" s="186">
        <f>ROUND(I216*H216,2)</f>
        <v>0</v>
      </c>
      <c r="K216" s="182" t="s">
        <v>244</v>
      </c>
      <c r="L216" s="41"/>
      <c r="M216" s="187" t="s">
        <v>19</v>
      </c>
      <c r="N216" s="188" t="s">
        <v>40</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238</v>
      </c>
      <c r="AT216" s="191" t="s">
        <v>234</v>
      </c>
      <c r="AU216" s="191" t="s">
        <v>78</v>
      </c>
      <c r="AY216" s="19" t="s">
        <v>231</v>
      </c>
      <c r="BE216" s="192">
        <f>IF(N216="základní",J216,0)</f>
        <v>0</v>
      </c>
      <c r="BF216" s="192">
        <f>IF(N216="snížená",J216,0)</f>
        <v>0</v>
      </c>
      <c r="BG216" s="192">
        <f>IF(N216="zákl. přenesená",J216,0)</f>
        <v>0</v>
      </c>
      <c r="BH216" s="192">
        <f>IF(N216="sníž. přenesená",J216,0)</f>
        <v>0</v>
      </c>
      <c r="BI216" s="192">
        <f>IF(N216="nulová",J216,0)</f>
        <v>0</v>
      </c>
      <c r="BJ216" s="19" t="s">
        <v>76</v>
      </c>
      <c r="BK216" s="192">
        <f>ROUND(I216*H216,2)</f>
        <v>0</v>
      </c>
      <c r="BL216" s="19" t="s">
        <v>238</v>
      </c>
      <c r="BM216" s="191" t="s">
        <v>4229</v>
      </c>
    </row>
    <row r="217" spans="1:65" s="2" customFormat="1" ht="78">
      <c r="A217" s="36"/>
      <c r="B217" s="37"/>
      <c r="C217" s="38"/>
      <c r="D217" s="193" t="s">
        <v>246</v>
      </c>
      <c r="E217" s="38"/>
      <c r="F217" s="194" t="s">
        <v>530</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246</v>
      </c>
      <c r="AU217" s="19" t="s">
        <v>78</v>
      </c>
    </row>
    <row r="218" spans="1:65" s="13" customFormat="1" ht="11.25">
      <c r="B218" s="198"/>
      <c r="C218" s="199"/>
      <c r="D218" s="193" t="s">
        <v>248</v>
      </c>
      <c r="E218" s="200" t="s">
        <v>19</v>
      </c>
      <c r="F218" s="201" t="s">
        <v>998</v>
      </c>
      <c r="G218" s="199"/>
      <c r="H218" s="200" t="s">
        <v>19</v>
      </c>
      <c r="I218" s="202"/>
      <c r="J218" s="199"/>
      <c r="K218" s="199"/>
      <c r="L218" s="203"/>
      <c r="M218" s="204"/>
      <c r="N218" s="205"/>
      <c r="O218" s="205"/>
      <c r="P218" s="205"/>
      <c r="Q218" s="205"/>
      <c r="R218" s="205"/>
      <c r="S218" s="205"/>
      <c r="T218" s="206"/>
      <c r="AT218" s="207" t="s">
        <v>248</v>
      </c>
      <c r="AU218" s="207" t="s">
        <v>78</v>
      </c>
      <c r="AV218" s="13" t="s">
        <v>76</v>
      </c>
      <c r="AW218" s="13" t="s">
        <v>31</v>
      </c>
      <c r="AX218" s="13" t="s">
        <v>69</v>
      </c>
      <c r="AY218" s="207" t="s">
        <v>231</v>
      </c>
    </row>
    <row r="219" spans="1:65" s="14" customFormat="1" ht="22.5">
      <c r="B219" s="208"/>
      <c r="C219" s="209"/>
      <c r="D219" s="193" t="s">
        <v>248</v>
      </c>
      <c r="E219" s="210" t="s">
        <v>19</v>
      </c>
      <c r="F219" s="211" t="s">
        <v>4230</v>
      </c>
      <c r="G219" s="209"/>
      <c r="H219" s="212">
        <v>1055.7170000000001</v>
      </c>
      <c r="I219" s="213"/>
      <c r="J219" s="209"/>
      <c r="K219" s="209"/>
      <c r="L219" s="214"/>
      <c r="M219" s="215"/>
      <c r="N219" s="216"/>
      <c r="O219" s="216"/>
      <c r="P219" s="216"/>
      <c r="Q219" s="216"/>
      <c r="R219" s="216"/>
      <c r="S219" s="216"/>
      <c r="T219" s="217"/>
      <c r="AT219" s="218" t="s">
        <v>248</v>
      </c>
      <c r="AU219" s="218" t="s">
        <v>78</v>
      </c>
      <c r="AV219" s="14" t="s">
        <v>78</v>
      </c>
      <c r="AW219" s="14" t="s">
        <v>31</v>
      </c>
      <c r="AX219" s="14" t="s">
        <v>69</v>
      </c>
      <c r="AY219" s="218" t="s">
        <v>231</v>
      </c>
    </row>
    <row r="220" spans="1:65" s="13" customFormat="1" ht="11.25">
      <c r="B220" s="198"/>
      <c r="C220" s="199"/>
      <c r="D220" s="193" t="s">
        <v>248</v>
      </c>
      <c r="E220" s="200" t="s">
        <v>19</v>
      </c>
      <c r="F220" s="201" t="s">
        <v>3843</v>
      </c>
      <c r="G220" s="199"/>
      <c r="H220" s="200" t="s">
        <v>19</v>
      </c>
      <c r="I220" s="202"/>
      <c r="J220" s="199"/>
      <c r="K220" s="199"/>
      <c r="L220" s="203"/>
      <c r="M220" s="204"/>
      <c r="N220" s="205"/>
      <c r="O220" s="205"/>
      <c r="P220" s="205"/>
      <c r="Q220" s="205"/>
      <c r="R220" s="205"/>
      <c r="S220" s="205"/>
      <c r="T220" s="206"/>
      <c r="AT220" s="207" t="s">
        <v>248</v>
      </c>
      <c r="AU220" s="207" t="s">
        <v>78</v>
      </c>
      <c r="AV220" s="13" t="s">
        <v>76</v>
      </c>
      <c r="AW220" s="13" t="s">
        <v>31</v>
      </c>
      <c r="AX220" s="13" t="s">
        <v>69</v>
      </c>
      <c r="AY220" s="207" t="s">
        <v>231</v>
      </c>
    </row>
    <row r="221" spans="1:65" s="14" customFormat="1" ht="11.25">
      <c r="B221" s="208"/>
      <c r="C221" s="209"/>
      <c r="D221" s="193" t="s">
        <v>248</v>
      </c>
      <c r="E221" s="210" t="s">
        <v>19</v>
      </c>
      <c r="F221" s="211" t="s">
        <v>4231</v>
      </c>
      <c r="G221" s="209"/>
      <c r="H221" s="212">
        <v>-189.19</v>
      </c>
      <c r="I221" s="213"/>
      <c r="J221" s="209"/>
      <c r="K221" s="209"/>
      <c r="L221" s="214"/>
      <c r="M221" s="215"/>
      <c r="N221" s="216"/>
      <c r="O221" s="216"/>
      <c r="P221" s="216"/>
      <c r="Q221" s="216"/>
      <c r="R221" s="216"/>
      <c r="S221" s="216"/>
      <c r="T221" s="217"/>
      <c r="AT221" s="218" t="s">
        <v>248</v>
      </c>
      <c r="AU221" s="218" t="s">
        <v>78</v>
      </c>
      <c r="AV221" s="14" t="s">
        <v>78</v>
      </c>
      <c r="AW221" s="14" t="s">
        <v>31</v>
      </c>
      <c r="AX221" s="14" t="s">
        <v>69</v>
      </c>
      <c r="AY221" s="218" t="s">
        <v>231</v>
      </c>
    </row>
    <row r="222" spans="1:65" s="15" customFormat="1" ht="11.25">
      <c r="B222" s="219"/>
      <c r="C222" s="220"/>
      <c r="D222" s="193" t="s">
        <v>248</v>
      </c>
      <c r="E222" s="221" t="s">
        <v>19</v>
      </c>
      <c r="F222" s="222" t="s">
        <v>260</v>
      </c>
      <c r="G222" s="220"/>
      <c r="H222" s="223">
        <v>866.52700000000004</v>
      </c>
      <c r="I222" s="224"/>
      <c r="J222" s="220"/>
      <c r="K222" s="220"/>
      <c r="L222" s="225"/>
      <c r="M222" s="226"/>
      <c r="N222" s="227"/>
      <c r="O222" s="227"/>
      <c r="P222" s="227"/>
      <c r="Q222" s="227"/>
      <c r="R222" s="227"/>
      <c r="S222" s="227"/>
      <c r="T222" s="228"/>
      <c r="AT222" s="229" t="s">
        <v>248</v>
      </c>
      <c r="AU222" s="229" t="s">
        <v>78</v>
      </c>
      <c r="AV222" s="15" t="s">
        <v>238</v>
      </c>
      <c r="AW222" s="15" t="s">
        <v>31</v>
      </c>
      <c r="AX222" s="15" t="s">
        <v>76</v>
      </c>
      <c r="AY222" s="229" t="s">
        <v>231</v>
      </c>
    </row>
    <row r="223" spans="1:65" s="2" customFormat="1" ht="66.75" customHeight="1">
      <c r="A223" s="36"/>
      <c r="B223" s="37"/>
      <c r="C223" s="180" t="s">
        <v>335</v>
      </c>
      <c r="D223" s="180" t="s">
        <v>234</v>
      </c>
      <c r="E223" s="181" t="s">
        <v>547</v>
      </c>
      <c r="F223" s="182" t="s">
        <v>548</v>
      </c>
      <c r="G223" s="183" t="s">
        <v>356</v>
      </c>
      <c r="H223" s="184">
        <v>4332.6350000000002</v>
      </c>
      <c r="I223" s="185"/>
      <c r="J223" s="186">
        <f>ROUND(I223*H223,2)</f>
        <v>0</v>
      </c>
      <c r="K223" s="182" t="s">
        <v>244</v>
      </c>
      <c r="L223" s="41"/>
      <c r="M223" s="187" t="s">
        <v>19</v>
      </c>
      <c r="N223" s="188" t="s">
        <v>40</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238</v>
      </c>
      <c r="AT223" s="191" t="s">
        <v>234</v>
      </c>
      <c r="AU223" s="191" t="s">
        <v>78</v>
      </c>
      <c r="AY223" s="19" t="s">
        <v>231</v>
      </c>
      <c r="BE223" s="192">
        <f>IF(N223="základní",J223,0)</f>
        <v>0</v>
      </c>
      <c r="BF223" s="192">
        <f>IF(N223="snížená",J223,0)</f>
        <v>0</v>
      </c>
      <c r="BG223" s="192">
        <f>IF(N223="zákl. přenesená",J223,0)</f>
        <v>0</v>
      </c>
      <c r="BH223" s="192">
        <f>IF(N223="sníž. přenesená",J223,0)</f>
        <v>0</v>
      </c>
      <c r="BI223" s="192">
        <f>IF(N223="nulová",J223,0)</f>
        <v>0</v>
      </c>
      <c r="BJ223" s="19" t="s">
        <v>76</v>
      </c>
      <c r="BK223" s="192">
        <f>ROUND(I223*H223,2)</f>
        <v>0</v>
      </c>
      <c r="BL223" s="19" t="s">
        <v>238</v>
      </c>
      <c r="BM223" s="191" t="s">
        <v>4232</v>
      </c>
    </row>
    <row r="224" spans="1:65" s="2" customFormat="1" ht="78">
      <c r="A224" s="36"/>
      <c r="B224" s="37"/>
      <c r="C224" s="38"/>
      <c r="D224" s="193" t="s">
        <v>246</v>
      </c>
      <c r="E224" s="38"/>
      <c r="F224" s="194" t="s">
        <v>530</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246</v>
      </c>
      <c r="AU224" s="19" t="s">
        <v>78</v>
      </c>
    </row>
    <row r="225" spans="1:65" s="13" customFormat="1" ht="11.25">
      <c r="B225" s="198"/>
      <c r="C225" s="199"/>
      <c r="D225" s="193" t="s">
        <v>248</v>
      </c>
      <c r="E225" s="200" t="s">
        <v>19</v>
      </c>
      <c r="F225" s="201" t="s">
        <v>4233</v>
      </c>
      <c r="G225" s="199"/>
      <c r="H225" s="200" t="s">
        <v>19</v>
      </c>
      <c r="I225" s="202"/>
      <c r="J225" s="199"/>
      <c r="K225" s="199"/>
      <c r="L225" s="203"/>
      <c r="M225" s="204"/>
      <c r="N225" s="205"/>
      <c r="O225" s="205"/>
      <c r="P225" s="205"/>
      <c r="Q225" s="205"/>
      <c r="R225" s="205"/>
      <c r="S225" s="205"/>
      <c r="T225" s="206"/>
      <c r="AT225" s="207" t="s">
        <v>248</v>
      </c>
      <c r="AU225" s="207" t="s">
        <v>78</v>
      </c>
      <c r="AV225" s="13" t="s">
        <v>76</v>
      </c>
      <c r="AW225" s="13" t="s">
        <v>31</v>
      </c>
      <c r="AX225" s="13" t="s">
        <v>69</v>
      </c>
      <c r="AY225" s="207" t="s">
        <v>231</v>
      </c>
    </row>
    <row r="226" spans="1:65" s="14" customFormat="1" ht="11.25">
      <c r="B226" s="208"/>
      <c r="C226" s="209"/>
      <c r="D226" s="193" t="s">
        <v>248</v>
      </c>
      <c r="E226" s="210" t="s">
        <v>19</v>
      </c>
      <c r="F226" s="211" t="s">
        <v>4234</v>
      </c>
      <c r="G226" s="209"/>
      <c r="H226" s="212">
        <v>4332.6350000000002</v>
      </c>
      <c r="I226" s="213"/>
      <c r="J226" s="209"/>
      <c r="K226" s="209"/>
      <c r="L226" s="214"/>
      <c r="M226" s="215"/>
      <c r="N226" s="216"/>
      <c r="O226" s="216"/>
      <c r="P226" s="216"/>
      <c r="Q226" s="216"/>
      <c r="R226" s="216"/>
      <c r="S226" s="216"/>
      <c r="T226" s="217"/>
      <c r="AT226" s="218" t="s">
        <v>248</v>
      </c>
      <c r="AU226" s="218" t="s">
        <v>78</v>
      </c>
      <c r="AV226" s="14" t="s">
        <v>78</v>
      </c>
      <c r="AW226" s="14" t="s">
        <v>31</v>
      </c>
      <c r="AX226" s="14" t="s">
        <v>76</v>
      </c>
      <c r="AY226" s="218" t="s">
        <v>231</v>
      </c>
    </row>
    <row r="227" spans="1:65" s="2" customFormat="1" ht="44.25" customHeight="1">
      <c r="A227" s="36"/>
      <c r="B227" s="37"/>
      <c r="C227" s="180" t="s">
        <v>339</v>
      </c>
      <c r="D227" s="180" t="s">
        <v>234</v>
      </c>
      <c r="E227" s="181" t="s">
        <v>552</v>
      </c>
      <c r="F227" s="182" t="s">
        <v>553</v>
      </c>
      <c r="G227" s="183" t="s">
        <v>356</v>
      </c>
      <c r="H227" s="184">
        <v>189.19</v>
      </c>
      <c r="I227" s="185"/>
      <c r="J227" s="186">
        <f>ROUND(I227*H227,2)</f>
        <v>0</v>
      </c>
      <c r="K227" s="182" t="s">
        <v>244</v>
      </c>
      <c r="L227" s="41"/>
      <c r="M227" s="187" t="s">
        <v>19</v>
      </c>
      <c r="N227" s="188" t="s">
        <v>40</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238</v>
      </c>
      <c r="AT227" s="191" t="s">
        <v>234</v>
      </c>
      <c r="AU227" s="191" t="s">
        <v>78</v>
      </c>
      <c r="AY227" s="19" t="s">
        <v>231</v>
      </c>
      <c r="BE227" s="192">
        <f>IF(N227="základní",J227,0)</f>
        <v>0</v>
      </c>
      <c r="BF227" s="192">
        <f>IF(N227="snížená",J227,0)</f>
        <v>0</v>
      </c>
      <c r="BG227" s="192">
        <f>IF(N227="zákl. přenesená",J227,0)</f>
        <v>0</v>
      </c>
      <c r="BH227" s="192">
        <f>IF(N227="sníž. přenesená",J227,0)</f>
        <v>0</v>
      </c>
      <c r="BI227" s="192">
        <f>IF(N227="nulová",J227,0)</f>
        <v>0</v>
      </c>
      <c r="BJ227" s="19" t="s">
        <v>76</v>
      </c>
      <c r="BK227" s="192">
        <f>ROUND(I227*H227,2)</f>
        <v>0</v>
      </c>
      <c r="BL227" s="19" t="s">
        <v>238</v>
      </c>
      <c r="BM227" s="191" t="s">
        <v>4235</v>
      </c>
    </row>
    <row r="228" spans="1:65" s="2" customFormat="1" ht="136.5">
      <c r="A228" s="36"/>
      <c r="B228" s="37"/>
      <c r="C228" s="38"/>
      <c r="D228" s="193" t="s">
        <v>246</v>
      </c>
      <c r="E228" s="38"/>
      <c r="F228" s="194" t="s">
        <v>555</v>
      </c>
      <c r="G228" s="38"/>
      <c r="H228" s="38"/>
      <c r="I228" s="195"/>
      <c r="J228" s="38"/>
      <c r="K228" s="38"/>
      <c r="L228" s="41"/>
      <c r="M228" s="196"/>
      <c r="N228" s="197"/>
      <c r="O228" s="66"/>
      <c r="P228" s="66"/>
      <c r="Q228" s="66"/>
      <c r="R228" s="66"/>
      <c r="S228" s="66"/>
      <c r="T228" s="67"/>
      <c r="U228" s="36"/>
      <c r="V228" s="36"/>
      <c r="W228" s="36"/>
      <c r="X228" s="36"/>
      <c r="Y228" s="36"/>
      <c r="Z228" s="36"/>
      <c r="AA228" s="36"/>
      <c r="AB228" s="36"/>
      <c r="AC228" s="36"/>
      <c r="AD228" s="36"/>
      <c r="AE228" s="36"/>
      <c r="AT228" s="19" t="s">
        <v>246</v>
      </c>
      <c r="AU228" s="19" t="s">
        <v>78</v>
      </c>
    </row>
    <row r="229" spans="1:65" s="13" customFormat="1" ht="11.25">
      <c r="B229" s="198"/>
      <c r="C229" s="199"/>
      <c r="D229" s="193" t="s">
        <v>248</v>
      </c>
      <c r="E229" s="200" t="s">
        <v>19</v>
      </c>
      <c r="F229" s="201" t="s">
        <v>4236</v>
      </c>
      <c r="G229" s="199"/>
      <c r="H229" s="200" t="s">
        <v>19</v>
      </c>
      <c r="I229" s="202"/>
      <c r="J229" s="199"/>
      <c r="K229" s="199"/>
      <c r="L229" s="203"/>
      <c r="M229" s="204"/>
      <c r="N229" s="205"/>
      <c r="O229" s="205"/>
      <c r="P229" s="205"/>
      <c r="Q229" s="205"/>
      <c r="R229" s="205"/>
      <c r="S229" s="205"/>
      <c r="T229" s="206"/>
      <c r="AT229" s="207" t="s">
        <v>248</v>
      </c>
      <c r="AU229" s="207" t="s">
        <v>78</v>
      </c>
      <c r="AV229" s="13" t="s">
        <v>76</v>
      </c>
      <c r="AW229" s="13" t="s">
        <v>31</v>
      </c>
      <c r="AX229" s="13" t="s">
        <v>69</v>
      </c>
      <c r="AY229" s="207" t="s">
        <v>231</v>
      </c>
    </row>
    <row r="230" spans="1:65" s="14" customFormat="1" ht="11.25">
      <c r="B230" s="208"/>
      <c r="C230" s="209"/>
      <c r="D230" s="193" t="s">
        <v>248</v>
      </c>
      <c r="E230" s="210" t="s">
        <v>19</v>
      </c>
      <c r="F230" s="211" t="s">
        <v>4227</v>
      </c>
      <c r="G230" s="209"/>
      <c r="H230" s="212">
        <v>189.19</v>
      </c>
      <c r="I230" s="213"/>
      <c r="J230" s="209"/>
      <c r="K230" s="209"/>
      <c r="L230" s="214"/>
      <c r="M230" s="215"/>
      <c r="N230" s="216"/>
      <c r="O230" s="216"/>
      <c r="P230" s="216"/>
      <c r="Q230" s="216"/>
      <c r="R230" s="216"/>
      <c r="S230" s="216"/>
      <c r="T230" s="217"/>
      <c r="AT230" s="218" t="s">
        <v>248</v>
      </c>
      <c r="AU230" s="218" t="s">
        <v>78</v>
      </c>
      <c r="AV230" s="14" t="s">
        <v>78</v>
      </c>
      <c r="AW230" s="14" t="s">
        <v>31</v>
      </c>
      <c r="AX230" s="14" t="s">
        <v>76</v>
      </c>
      <c r="AY230" s="218" t="s">
        <v>231</v>
      </c>
    </row>
    <row r="231" spans="1:65" s="2" customFormat="1" ht="44.25" customHeight="1">
      <c r="A231" s="36"/>
      <c r="B231" s="37"/>
      <c r="C231" s="180" t="s">
        <v>347</v>
      </c>
      <c r="D231" s="180" t="s">
        <v>234</v>
      </c>
      <c r="E231" s="181" t="s">
        <v>627</v>
      </c>
      <c r="F231" s="182" t="s">
        <v>628</v>
      </c>
      <c r="G231" s="183" t="s">
        <v>356</v>
      </c>
      <c r="H231" s="184">
        <v>184.95099999999999</v>
      </c>
      <c r="I231" s="185"/>
      <c r="J231" s="186">
        <f>ROUND(I231*H231,2)</f>
        <v>0</v>
      </c>
      <c r="K231" s="182" t="s">
        <v>244</v>
      </c>
      <c r="L231" s="41"/>
      <c r="M231" s="187" t="s">
        <v>19</v>
      </c>
      <c r="N231" s="188" t="s">
        <v>40</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238</v>
      </c>
      <c r="AT231" s="191" t="s">
        <v>234</v>
      </c>
      <c r="AU231" s="191" t="s">
        <v>78</v>
      </c>
      <c r="AY231" s="19" t="s">
        <v>231</v>
      </c>
      <c r="BE231" s="192">
        <f>IF(N231="základní",J231,0)</f>
        <v>0</v>
      </c>
      <c r="BF231" s="192">
        <f>IF(N231="snížená",J231,0)</f>
        <v>0</v>
      </c>
      <c r="BG231" s="192">
        <f>IF(N231="zákl. přenesená",J231,0)</f>
        <v>0</v>
      </c>
      <c r="BH231" s="192">
        <f>IF(N231="sníž. přenesená",J231,0)</f>
        <v>0</v>
      </c>
      <c r="BI231" s="192">
        <f>IF(N231="nulová",J231,0)</f>
        <v>0</v>
      </c>
      <c r="BJ231" s="19" t="s">
        <v>76</v>
      </c>
      <c r="BK231" s="192">
        <f>ROUND(I231*H231,2)</f>
        <v>0</v>
      </c>
      <c r="BL231" s="19" t="s">
        <v>238</v>
      </c>
      <c r="BM231" s="191" t="s">
        <v>4237</v>
      </c>
    </row>
    <row r="232" spans="1:65" s="2" customFormat="1" ht="185.25">
      <c r="A232" s="36"/>
      <c r="B232" s="37"/>
      <c r="C232" s="38"/>
      <c r="D232" s="193" t="s">
        <v>246</v>
      </c>
      <c r="E232" s="38"/>
      <c r="F232" s="194" t="s">
        <v>566</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246</v>
      </c>
      <c r="AU232" s="19" t="s">
        <v>78</v>
      </c>
    </row>
    <row r="233" spans="1:65" s="13" customFormat="1" ht="11.25">
      <c r="B233" s="198"/>
      <c r="C233" s="199"/>
      <c r="D233" s="193" t="s">
        <v>248</v>
      </c>
      <c r="E233" s="200" t="s">
        <v>19</v>
      </c>
      <c r="F233" s="201" t="s">
        <v>4127</v>
      </c>
      <c r="G233" s="199"/>
      <c r="H233" s="200" t="s">
        <v>19</v>
      </c>
      <c r="I233" s="202"/>
      <c r="J233" s="199"/>
      <c r="K233" s="199"/>
      <c r="L233" s="203"/>
      <c r="M233" s="204"/>
      <c r="N233" s="205"/>
      <c r="O233" s="205"/>
      <c r="P233" s="205"/>
      <c r="Q233" s="205"/>
      <c r="R233" s="205"/>
      <c r="S233" s="205"/>
      <c r="T233" s="206"/>
      <c r="AT233" s="207" t="s">
        <v>248</v>
      </c>
      <c r="AU233" s="207" t="s">
        <v>78</v>
      </c>
      <c r="AV233" s="13" t="s">
        <v>76</v>
      </c>
      <c r="AW233" s="13" t="s">
        <v>31</v>
      </c>
      <c r="AX233" s="13" t="s">
        <v>69</v>
      </c>
      <c r="AY233" s="207" t="s">
        <v>231</v>
      </c>
    </row>
    <row r="234" spans="1:65" s="14" customFormat="1" ht="11.25">
      <c r="B234" s="208"/>
      <c r="C234" s="209"/>
      <c r="D234" s="193" t="s">
        <v>248</v>
      </c>
      <c r="E234" s="210" t="s">
        <v>19</v>
      </c>
      <c r="F234" s="211" t="s">
        <v>4238</v>
      </c>
      <c r="G234" s="209"/>
      <c r="H234" s="212">
        <v>70.492000000000004</v>
      </c>
      <c r="I234" s="213"/>
      <c r="J234" s="209"/>
      <c r="K234" s="209"/>
      <c r="L234" s="214"/>
      <c r="M234" s="215"/>
      <c r="N234" s="216"/>
      <c r="O234" s="216"/>
      <c r="P234" s="216"/>
      <c r="Q234" s="216"/>
      <c r="R234" s="216"/>
      <c r="S234" s="216"/>
      <c r="T234" s="217"/>
      <c r="AT234" s="218" t="s">
        <v>248</v>
      </c>
      <c r="AU234" s="218" t="s">
        <v>78</v>
      </c>
      <c r="AV234" s="14" t="s">
        <v>78</v>
      </c>
      <c r="AW234" s="14" t="s">
        <v>31</v>
      </c>
      <c r="AX234" s="14" t="s">
        <v>69</v>
      </c>
      <c r="AY234" s="218" t="s">
        <v>231</v>
      </c>
    </row>
    <row r="235" spans="1:65" s="13" customFormat="1" ht="11.25">
      <c r="B235" s="198"/>
      <c r="C235" s="199"/>
      <c r="D235" s="193" t="s">
        <v>248</v>
      </c>
      <c r="E235" s="200" t="s">
        <v>19</v>
      </c>
      <c r="F235" s="201" t="s">
        <v>4129</v>
      </c>
      <c r="G235" s="199"/>
      <c r="H235" s="200" t="s">
        <v>19</v>
      </c>
      <c r="I235" s="202"/>
      <c r="J235" s="199"/>
      <c r="K235" s="199"/>
      <c r="L235" s="203"/>
      <c r="M235" s="204"/>
      <c r="N235" s="205"/>
      <c r="O235" s="205"/>
      <c r="P235" s="205"/>
      <c r="Q235" s="205"/>
      <c r="R235" s="205"/>
      <c r="S235" s="205"/>
      <c r="T235" s="206"/>
      <c r="AT235" s="207" t="s">
        <v>248</v>
      </c>
      <c r="AU235" s="207" t="s">
        <v>78</v>
      </c>
      <c r="AV235" s="13" t="s">
        <v>76</v>
      </c>
      <c r="AW235" s="13" t="s">
        <v>31</v>
      </c>
      <c r="AX235" s="13" t="s">
        <v>69</v>
      </c>
      <c r="AY235" s="207" t="s">
        <v>231</v>
      </c>
    </row>
    <row r="236" spans="1:65" s="14" customFormat="1" ht="11.25">
      <c r="B236" s="208"/>
      <c r="C236" s="209"/>
      <c r="D236" s="193" t="s">
        <v>248</v>
      </c>
      <c r="E236" s="210" t="s">
        <v>19</v>
      </c>
      <c r="F236" s="211" t="s">
        <v>4239</v>
      </c>
      <c r="G236" s="209"/>
      <c r="H236" s="212">
        <v>25.501999999999999</v>
      </c>
      <c r="I236" s="213"/>
      <c r="J236" s="209"/>
      <c r="K236" s="209"/>
      <c r="L236" s="214"/>
      <c r="M236" s="215"/>
      <c r="N236" s="216"/>
      <c r="O236" s="216"/>
      <c r="P236" s="216"/>
      <c r="Q236" s="216"/>
      <c r="R236" s="216"/>
      <c r="S236" s="216"/>
      <c r="T236" s="217"/>
      <c r="AT236" s="218" t="s">
        <v>248</v>
      </c>
      <c r="AU236" s="218" t="s">
        <v>78</v>
      </c>
      <c r="AV236" s="14" t="s">
        <v>78</v>
      </c>
      <c r="AW236" s="14" t="s">
        <v>31</v>
      </c>
      <c r="AX236" s="14" t="s">
        <v>69</v>
      </c>
      <c r="AY236" s="218" t="s">
        <v>231</v>
      </c>
    </row>
    <row r="237" spans="1:65" s="13" customFormat="1" ht="11.25">
      <c r="B237" s="198"/>
      <c r="C237" s="199"/>
      <c r="D237" s="193" t="s">
        <v>248</v>
      </c>
      <c r="E237" s="200" t="s">
        <v>19</v>
      </c>
      <c r="F237" s="201" t="s">
        <v>4240</v>
      </c>
      <c r="G237" s="199"/>
      <c r="H237" s="200" t="s">
        <v>19</v>
      </c>
      <c r="I237" s="202"/>
      <c r="J237" s="199"/>
      <c r="K237" s="199"/>
      <c r="L237" s="203"/>
      <c r="M237" s="204"/>
      <c r="N237" s="205"/>
      <c r="O237" s="205"/>
      <c r="P237" s="205"/>
      <c r="Q237" s="205"/>
      <c r="R237" s="205"/>
      <c r="S237" s="205"/>
      <c r="T237" s="206"/>
      <c r="AT237" s="207" t="s">
        <v>248</v>
      </c>
      <c r="AU237" s="207" t="s">
        <v>78</v>
      </c>
      <c r="AV237" s="13" t="s">
        <v>76</v>
      </c>
      <c r="AW237" s="13" t="s">
        <v>31</v>
      </c>
      <c r="AX237" s="13" t="s">
        <v>69</v>
      </c>
      <c r="AY237" s="207" t="s">
        <v>231</v>
      </c>
    </row>
    <row r="238" spans="1:65" s="14" customFormat="1" ht="11.25">
      <c r="B238" s="208"/>
      <c r="C238" s="209"/>
      <c r="D238" s="193" t="s">
        <v>248</v>
      </c>
      <c r="E238" s="210" t="s">
        <v>19</v>
      </c>
      <c r="F238" s="211" t="s">
        <v>4134</v>
      </c>
      <c r="G238" s="209"/>
      <c r="H238" s="212">
        <v>62.65</v>
      </c>
      <c r="I238" s="213"/>
      <c r="J238" s="209"/>
      <c r="K238" s="209"/>
      <c r="L238" s="214"/>
      <c r="M238" s="215"/>
      <c r="N238" s="216"/>
      <c r="O238" s="216"/>
      <c r="P238" s="216"/>
      <c r="Q238" s="216"/>
      <c r="R238" s="216"/>
      <c r="S238" s="216"/>
      <c r="T238" s="217"/>
      <c r="AT238" s="218" t="s">
        <v>248</v>
      </c>
      <c r="AU238" s="218" t="s">
        <v>78</v>
      </c>
      <c r="AV238" s="14" t="s">
        <v>78</v>
      </c>
      <c r="AW238" s="14" t="s">
        <v>31</v>
      </c>
      <c r="AX238" s="14" t="s">
        <v>69</v>
      </c>
      <c r="AY238" s="218" t="s">
        <v>231</v>
      </c>
    </row>
    <row r="239" spans="1:65" s="14" customFormat="1" ht="11.25">
      <c r="B239" s="208"/>
      <c r="C239" s="209"/>
      <c r="D239" s="193" t="s">
        <v>248</v>
      </c>
      <c r="E239" s="210" t="s">
        <v>19</v>
      </c>
      <c r="F239" s="211" t="s">
        <v>4135</v>
      </c>
      <c r="G239" s="209"/>
      <c r="H239" s="212">
        <v>23.648</v>
      </c>
      <c r="I239" s="213"/>
      <c r="J239" s="209"/>
      <c r="K239" s="209"/>
      <c r="L239" s="214"/>
      <c r="M239" s="215"/>
      <c r="N239" s="216"/>
      <c r="O239" s="216"/>
      <c r="P239" s="216"/>
      <c r="Q239" s="216"/>
      <c r="R239" s="216"/>
      <c r="S239" s="216"/>
      <c r="T239" s="217"/>
      <c r="AT239" s="218" t="s">
        <v>248</v>
      </c>
      <c r="AU239" s="218" t="s">
        <v>78</v>
      </c>
      <c r="AV239" s="14" t="s">
        <v>78</v>
      </c>
      <c r="AW239" s="14" t="s">
        <v>31</v>
      </c>
      <c r="AX239" s="14" t="s">
        <v>69</v>
      </c>
      <c r="AY239" s="218" t="s">
        <v>231</v>
      </c>
    </row>
    <row r="240" spans="1:65" s="13" customFormat="1" ht="11.25">
      <c r="B240" s="198"/>
      <c r="C240" s="199"/>
      <c r="D240" s="193" t="s">
        <v>248</v>
      </c>
      <c r="E240" s="200" t="s">
        <v>19</v>
      </c>
      <c r="F240" s="201" t="s">
        <v>4241</v>
      </c>
      <c r="G240" s="199"/>
      <c r="H240" s="200" t="s">
        <v>19</v>
      </c>
      <c r="I240" s="202"/>
      <c r="J240" s="199"/>
      <c r="K240" s="199"/>
      <c r="L240" s="203"/>
      <c r="M240" s="204"/>
      <c r="N240" s="205"/>
      <c r="O240" s="205"/>
      <c r="P240" s="205"/>
      <c r="Q240" s="205"/>
      <c r="R240" s="205"/>
      <c r="S240" s="205"/>
      <c r="T240" s="206"/>
      <c r="AT240" s="207" t="s">
        <v>248</v>
      </c>
      <c r="AU240" s="207" t="s">
        <v>78</v>
      </c>
      <c r="AV240" s="13" t="s">
        <v>76</v>
      </c>
      <c r="AW240" s="13" t="s">
        <v>31</v>
      </c>
      <c r="AX240" s="13" t="s">
        <v>69</v>
      </c>
      <c r="AY240" s="207" t="s">
        <v>231</v>
      </c>
    </row>
    <row r="241" spans="1:65" s="14" customFormat="1" ht="11.25">
      <c r="B241" s="208"/>
      <c r="C241" s="209"/>
      <c r="D241" s="193" t="s">
        <v>248</v>
      </c>
      <c r="E241" s="210" t="s">
        <v>19</v>
      </c>
      <c r="F241" s="211" t="s">
        <v>4242</v>
      </c>
      <c r="G241" s="209"/>
      <c r="H241" s="212">
        <v>2.6589999999999998</v>
      </c>
      <c r="I241" s="213"/>
      <c r="J241" s="209"/>
      <c r="K241" s="209"/>
      <c r="L241" s="214"/>
      <c r="M241" s="215"/>
      <c r="N241" s="216"/>
      <c r="O241" s="216"/>
      <c r="P241" s="216"/>
      <c r="Q241" s="216"/>
      <c r="R241" s="216"/>
      <c r="S241" s="216"/>
      <c r="T241" s="217"/>
      <c r="AT241" s="218" t="s">
        <v>248</v>
      </c>
      <c r="AU241" s="218" t="s">
        <v>78</v>
      </c>
      <c r="AV241" s="14" t="s">
        <v>78</v>
      </c>
      <c r="AW241" s="14" t="s">
        <v>31</v>
      </c>
      <c r="AX241" s="14" t="s">
        <v>69</v>
      </c>
      <c r="AY241" s="218" t="s">
        <v>231</v>
      </c>
    </row>
    <row r="242" spans="1:65" s="15" customFormat="1" ht="11.25">
      <c r="B242" s="219"/>
      <c r="C242" s="220"/>
      <c r="D242" s="193" t="s">
        <v>248</v>
      </c>
      <c r="E242" s="221" t="s">
        <v>19</v>
      </c>
      <c r="F242" s="222" t="s">
        <v>260</v>
      </c>
      <c r="G242" s="220"/>
      <c r="H242" s="223">
        <v>184.95099999999999</v>
      </c>
      <c r="I242" s="224"/>
      <c r="J242" s="220"/>
      <c r="K242" s="220"/>
      <c r="L242" s="225"/>
      <c r="M242" s="226"/>
      <c r="N242" s="227"/>
      <c r="O242" s="227"/>
      <c r="P242" s="227"/>
      <c r="Q242" s="227"/>
      <c r="R242" s="227"/>
      <c r="S242" s="227"/>
      <c r="T242" s="228"/>
      <c r="AT242" s="229" t="s">
        <v>248</v>
      </c>
      <c r="AU242" s="229" t="s">
        <v>78</v>
      </c>
      <c r="AV242" s="15" t="s">
        <v>238</v>
      </c>
      <c r="AW242" s="15" t="s">
        <v>31</v>
      </c>
      <c r="AX242" s="15" t="s">
        <v>76</v>
      </c>
      <c r="AY242" s="229" t="s">
        <v>231</v>
      </c>
    </row>
    <row r="243" spans="1:65" s="2" customFormat="1" ht="16.5" customHeight="1">
      <c r="A243" s="36"/>
      <c r="B243" s="37"/>
      <c r="C243" s="247" t="s">
        <v>353</v>
      </c>
      <c r="D243" s="247" t="s">
        <v>638</v>
      </c>
      <c r="E243" s="248" t="s">
        <v>4243</v>
      </c>
      <c r="F243" s="249" t="s">
        <v>4244</v>
      </c>
      <c r="G243" s="250" t="s">
        <v>404</v>
      </c>
      <c r="H243" s="251">
        <v>50.529000000000003</v>
      </c>
      <c r="I243" s="252"/>
      <c r="J243" s="253">
        <f>ROUND(I243*H243,2)</f>
        <v>0</v>
      </c>
      <c r="K243" s="249" t="s">
        <v>19</v>
      </c>
      <c r="L243" s="254"/>
      <c r="M243" s="255" t="s">
        <v>19</v>
      </c>
      <c r="N243" s="256" t="s">
        <v>40</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287</v>
      </c>
      <c r="AT243" s="191" t="s">
        <v>638</v>
      </c>
      <c r="AU243" s="191" t="s">
        <v>78</v>
      </c>
      <c r="AY243" s="19" t="s">
        <v>231</v>
      </c>
      <c r="BE243" s="192">
        <f>IF(N243="základní",J243,0)</f>
        <v>0</v>
      </c>
      <c r="BF243" s="192">
        <f>IF(N243="snížená",J243,0)</f>
        <v>0</v>
      </c>
      <c r="BG243" s="192">
        <f>IF(N243="zákl. přenesená",J243,0)</f>
        <v>0</v>
      </c>
      <c r="BH243" s="192">
        <f>IF(N243="sníž. přenesená",J243,0)</f>
        <v>0</v>
      </c>
      <c r="BI243" s="192">
        <f>IF(N243="nulová",J243,0)</f>
        <v>0</v>
      </c>
      <c r="BJ243" s="19" t="s">
        <v>76</v>
      </c>
      <c r="BK243" s="192">
        <f>ROUND(I243*H243,2)</f>
        <v>0</v>
      </c>
      <c r="BL243" s="19" t="s">
        <v>238</v>
      </c>
      <c r="BM243" s="191" t="s">
        <v>4245</v>
      </c>
    </row>
    <row r="244" spans="1:65" s="13" customFormat="1" ht="11.25">
      <c r="B244" s="198"/>
      <c r="C244" s="199"/>
      <c r="D244" s="193" t="s">
        <v>248</v>
      </c>
      <c r="E244" s="200" t="s">
        <v>19</v>
      </c>
      <c r="F244" s="201" t="s">
        <v>4127</v>
      </c>
      <c r="G244" s="199"/>
      <c r="H244" s="200" t="s">
        <v>19</v>
      </c>
      <c r="I244" s="202"/>
      <c r="J244" s="199"/>
      <c r="K244" s="199"/>
      <c r="L244" s="203"/>
      <c r="M244" s="204"/>
      <c r="N244" s="205"/>
      <c r="O244" s="205"/>
      <c r="P244" s="205"/>
      <c r="Q244" s="205"/>
      <c r="R244" s="205"/>
      <c r="S244" s="205"/>
      <c r="T244" s="206"/>
      <c r="AT244" s="207" t="s">
        <v>248</v>
      </c>
      <c r="AU244" s="207" t="s">
        <v>78</v>
      </c>
      <c r="AV244" s="13" t="s">
        <v>76</v>
      </c>
      <c r="AW244" s="13" t="s">
        <v>31</v>
      </c>
      <c r="AX244" s="13" t="s">
        <v>69</v>
      </c>
      <c r="AY244" s="207" t="s">
        <v>231</v>
      </c>
    </row>
    <row r="245" spans="1:65" s="14" customFormat="1" ht="11.25">
      <c r="B245" s="208"/>
      <c r="C245" s="209"/>
      <c r="D245" s="193" t="s">
        <v>248</v>
      </c>
      <c r="E245" s="210" t="s">
        <v>19</v>
      </c>
      <c r="F245" s="211" t="s">
        <v>4246</v>
      </c>
      <c r="G245" s="209"/>
      <c r="H245" s="212">
        <v>31.721</v>
      </c>
      <c r="I245" s="213"/>
      <c r="J245" s="209"/>
      <c r="K245" s="209"/>
      <c r="L245" s="214"/>
      <c r="M245" s="215"/>
      <c r="N245" s="216"/>
      <c r="O245" s="216"/>
      <c r="P245" s="216"/>
      <c r="Q245" s="216"/>
      <c r="R245" s="216"/>
      <c r="S245" s="216"/>
      <c r="T245" s="217"/>
      <c r="AT245" s="218" t="s">
        <v>248</v>
      </c>
      <c r="AU245" s="218" t="s">
        <v>78</v>
      </c>
      <c r="AV245" s="14" t="s">
        <v>78</v>
      </c>
      <c r="AW245" s="14" t="s">
        <v>31</v>
      </c>
      <c r="AX245" s="14" t="s">
        <v>69</v>
      </c>
      <c r="AY245" s="218" t="s">
        <v>231</v>
      </c>
    </row>
    <row r="246" spans="1:65" s="13" customFormat="1" ht="11.25">
      <c r="B246" s="198"/>
      <c r="C246" s="199"/>
      <c r="D246" s="193" t="s">
        <v>248</v>
      </c>
      <c r="E246" s="200" t="s">
        <v>19</v>
      </c>
      <c r="F246" s="201" t="s">
        <v>4129</v>
      </c>
      <c r="G246" s="199"/>
      <c r="H246" s="200" t="s">
        <v>19</v>
      </c>
      <c r="I246" s="202"/>
      <c r="J246" s="199"/>
      <c r="K246" s="199"/>
      <c r="L246" s="203"/>
      <c r="M246" s="204"/>
      <c r="N246" s="205"/>
      <c r="O246" s="205"/>
      <c r="P246" s="205"/>
      <c r="Q246" s="205"/>
      <c r="R246" s="205"/>
      <c r="S246" s="205"/>
      <c r="T246" s="206"/>
      <c r="AT246" s="207" t="s">
        <v>248</v>
      </c>
      <c r="AU246" s="207" t="s">
        <v>78</v>
      </c>
      <c r="AV246" s="13" t="s">
        <v>76</v>
      </c>
      <c r="AW246" s="13" t="s">
        <v>31</v>
      </c>
      <c r="AX246" s="13" t="s">
        <v>69</v>
      </c>
      <c r="AY246" s="207" t="s">
        <v>231</v>
      </c>
    </row>
    <row r="247" spans="1:65" s="14" customFormat="1" ht="11.25">
      <c r="B247" s="208"/>
      <c r="C247" s="209"/>
      <c r="D247" s="193" t="s">
        <v>248</v>
      </c>
      <c r="E247" s="210" t="s">
        <v>19</v>
      </c>
      <c r="F247" s="211" t="s">
        <v>4247</v>
      </c>
      <c r="G247" s="209"/>
      <c r="H247" s="212">
        <v>18.808</v>
      </c>
      <c r="I247" s="213"/>
      <c r="J247" s="209"/>
      <c r="K247" s="209"/>
      <c r="L247" s="214"/>
      <c r="M247" s="215"/>
      <c r="N247" s="216"/>
      <c r="O247" s="216"/>
      <c r="P247" s="216"/>
      <c r="Q247" s="216"/>
      <c r="R247" s="216"/>
      <c r="S247" s="216"/>
      <c r="T247" s="217"/>
      <c r="AT247" s="218" t="s">
        <v>248</v>
      </c>
      <c r="AU247" s="218" t="s">
        <v>78</v>
      </c>
      <c r="AV247" s="14" t="s">
        <v>78</v>
      </c>
      <c r="AW247" s="14" t="s">
        <v>31</v>
      </c>
      <c r="AX247" s="14" t="s">
        <v>69</v>
      </c>
      <c r="AY247" s="218" t="s">
        <v>231</v>
      </c>
    </row>
    <row r="248" spans="1:65" s="15" customFormat="1" ht="11.25">
      <c r="B248" s="219"/>
      <c r="C248" s="220"/>
      <c r="D248" s="193" t="s">
        <v>248</v>
      </c>
      <c r="E248" s="221" t="s">
        <v>19</v>
      </c>
      <c r="F248" s="222" t="s">
        <v>260</v>
      </c>
      <c r="G248" s="220"/>
      <c r="H248" s="223">
        <v>50.528999999999996</v>
      </c>
      <c r="I248" s="224"/>
      <c r="J248" s="220"/>
      <c r="K248" s="220"/>
      <c r="L248" s="225"/>
      <c r="M248" s="226"/>
      <c r="N248" s="227"/>
      <c r="O248" s="227"/>
      <c r="P248" s="227"/>
      <c r="Q248" s="227"/>
      <c r="R248" s="227"/>
      <c r="S248" s="227"/>
      <c r="T248" s="228"/>
      <c r="AT248" s="229" t="s">
        <v>248</v>
      </c>
      <c r="AU248" s="229" t="s">
        <v>78</v>
      </c>
      <c r="AV248" s="15" t="s">
        <v>238</v>
      </c>
      <c r="AW248" s="15" t="s">
        <v>31</v>
      </c>
      <c r="AX248" s="15" t="s">
        <v>76</v>
      </c>
      <c r="AY248" s="229" t="s">
        <v>231</v>
      </c>
    </row>
    <row r="249" spans="1:65" s="2" customFormat="1" ht="24.2" customHeight="1">
      <c r="A249" s="36"/>
      <c r="B249" s="37"/>
      <c r="C249" s="247" t="s">
        <v>7</v>
      </c>
      <c r="D249" s="247" t="s">
        <v>638</v>
      </c>
      <c r="E249" s="248" t="s">
        <v>4248</v>
      </c>
      <c r="F249" s="249" t="s">
        <v>4249</v>
      </c>
      <c r="G249" s="250" t="s">
        <v>356</v>
      </c>
      <c r="H249" s="251">
        <v>156.88</v>
      </c>
      <c r="I249" s="252"/>
      <c r="J249" s="253">
        <f>ROUND(I249*H249,2)</f>
        <v>0</v>
      </c>
      <c r="K249" s="249" t="s">
        <v>19</v>
      </c>
      <c r="L249" s="254"/>
      <c r="M249" s="255" t="s">
        <v>19</v>
      </c>
      <c r="N249" s="256" t="s">
        <v>40</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287</v>
      </c>
      <c r="AT249" s="191" t="s">
        <v>638</v>
      </c>
      <c r="AU249" s="191" t="s">
        <v>78</v>
      </c>
      <c r="AY249" s="19" t="s">
        <v>231</v>
      </c>
      <c r="BE249" s="192">
        <f>IF(N249="základní",J249,0)</f>
        <v>0</v>
      </c>
      <c r="BF249" s="192">
        <f>IF(N249="snížená",J249,0)</f>
        <v>0</v>
      </c>
      <c r="BG249" s="192">
        <f>IF(N249="zákl. přenesená",J249,0)</f>
        <v>0</v>
      </c>
      <c r="BH249" s="192">
        <f>IF(N249="sníž. přenesená",J249,0)</f>
        <v>0</v>
      </c>
      <c r="BI249" s="192">
        <f>IF(N249="nulová",J249,0)</f>
        <v>0</v>
      </c>
      <c r="BJ249" s="19" t="s">
        <v>76</v>
      </c>
      <c r="BK249" s="192">
        <f>ROUND(I249*H249,2)</f>
        <v>0</v>
      </c>
      <c r="BL249" s="19" t="s">
        <v>238</v>
      </c>
      <c r="BM249" s="191" t="s">
        <v>4250</v>
      </c>
    </row>
    <row r="250" spans="1:65" s="13" customFormat="1" ht="11.25">
      <c r="B250" s="198"/>
      <c r="C250" s="199"/>
      <c r="D250" s="193" t="s">
        <v>248</v>
      </c>
      <c r="E250" s="200" t="s">
        <v>19</v>
      </c>
      <c r="F250" s="201" t="s">
        <v>4127</v>
      </c>
      <c r="G250" s="199"/>
      <c r="H250" s="200" t="s">
        <v>19</v>
      </c>
      <c r="I250" s="202"/>
      <c r="J250" s="199"/>
      <c r="K250" s="199"/>
      <c r="L250" s="203"/>
      <c r="M250" s="204"/>
      <c r="N250" s="205"/>
      <c r="O250" s="205"/>
      <c r="P250" s="205"/>
      <c r="Q250" s="205"/>
      <c r="R250" s="205"/>
      <c r="S250" s="205"/>
      <c r="T250" s="206"/>
      <c r="AT250" s="207" t="s">
        <v>248</v>
      </c>
      <c r="AU250" s="207" t="s">
        <v>78</v>
      </c>
      <c r="AV250" s="13" t="s">
        <v>76</v>
      </c>
      <c r="AW250" s="13" t="s">
        <v>31</v>
      </c>
      <c r="AX250" s="13" t="s">
        <v>69</v>
      </c>
      <c r="AY250" s="207" t="s">
        <v>231</v>
      </c>
    </row>
    <row r="251" spans="1:65" s="14" customFormat="1" ht="11.25">
      <c r="B251" s="208"/>
      <c r="C251" s="209"/>
      <c r="D251" s="193" t="s">
        <v>248</v>
      </c>
      <c r="E251" s="210" t="s">
        <v>19</v>
      </c>
      <c r="F251" s="211" t="s">
        <v>4251</v>
      </c>
      <c r="G251" s="209"/>
      <c r="H251" s="212">
        <v>52.869</v>
      </c>
      <c r="I251" s="213"/>
      <c r="J251" s="209"/>
      <c r="K251" s="209"/>
      <c r="L251" s="214"/>
      <c r="M251" s="215"/>
      <c r="N251" s="216"/>
      <c r="O251" s="216"/>
      <c r="P251" s="216"/>
      <c r="Q251" s="216"/>
      <c r="R251" s="216"/>
      <c r="S251" s="216"/>
      <c r="T251" s="217"/>
      <c r="AT251" s="218" t="s">
        <v>248</v>
      </c>
      <c r="AU251" s="218" t="s">
        <v>78</v>
      </c>
      <c r="AV251" s="14" t="s">
        <v>78</v>
      </c>
      <c r="AW251" s="14" t="s">
        <v>31</v>
      </c>
      <c r="AX251" s="14" t="s">
        <v>69</v>
      </c>
      <c r="AY251" s="218" t="s">
        <v>231</v>
      </c>
    </row>
    <row r="252" spans="1:65" s="13" customFormat="1" ht="11.25">
      <c r="B252" s="198"/>
      <c r="C252" s="199"/>
      <c r="D252" s="193" t="s">
        <v>248</v>
      </c>
      <c r="E252" s="200" t="s">
        <v>19</v>
      </c>
      <c r="F252" s="201" t="s">
        <v>4129</v>
      </c>
      <c r="G252" s="199"/>
      <c r="H252" s="200" t="s">
        <v>19</v>
      </c>
      <c r="I252" s="202"/>
      <c r="J252" s="199"/>
      <c r="K252" s="199"/>
      <c r="L252" s="203"/>
      <c r="M252" s="204"/>
      <c r="N252" s="205"/>
      <c r="O252" s="205"/>
      <c r="P252" s="205"/>
      <c r="Q252" s="205"/>
      <c r="R252" s="205"/>
      <c r="S252" s="205"/>
      <c r="T252" s="206"/>
      <c r="AT252" s="207" t="s">
        <v>248</v>
      </c>
      <c r="AU252" s="207" t="s">
        <v>78</v>
      </c>
      <c r="AV252" s="13" t="s">
        <v>76</v>
      </c>
      <c r="AW252" s="13" t="s">
        <v>31</v>
      </c>
      <c r="AX252" s="13" t="s">
        <v>69</v>
      </c>
      <c r="AY252" s="207" t="s">
        <v>231</v>
      </c>
    </row>
    <row r="253" spans="1:65" s="14" customFormat="1" ht="11.25">
      <c r="B253" s="208"/>
      <c r="C253" s="209"/>
      <c r="D253" s="193" t="s">
        <v>248</v>
      </c>
      <c r="E253" s="210" t="s">
        <v>19</v>
      </c>
      <c r="F253" s="211" t="s">
        <v>4252</v>
      </c>
      <c r="G253" s="209"/>
      <c r="H253" s="212">
        <v>15.054</v>
      </c>
      <c r="I253" s="213"/>
      <c r="J253" s="209"/>
      <c r="K253" s="209"/>
      <c r="L253" s="214"/>
      <c r="M253" s="215"/>
      <c r="N253" s="216"/>
      <c r="O253" s="216"/>
      <c r="P253" s="216"/>
      <c r="Q253" s="216"/>
      <c r="R253" s="216"/>
      <c r="S253" s="216"/>
      <c r="T253" s="217"/>
      <c r="AT253" s="218" t="s">
        <v>248</v>
      </c>
      <c r="AU253" s="218" t="s">
        <v>78</v>
      </c>
      <c r="AV253" s="14" t="s">
        <v>78</v>
      </c>
      <c r="AW253" s="14" t="s">
        <v>31</v>
      </c>
      <c r="AX253" s="14" t="s">
        <v>69</v>
      </c>
      <c r="AY253" s="218" t="s">
        <v>231</v>
      </c>
    </row>
    <row r="254" spans="1:65" s="13" customFormat="1" ht="11.25">
      <c r="B254" s="198"/>
      <c r="C254" s="199"/>
      <c r="D254" s="193" t="s">
        <v>248</v>
      </c>
      <c r="E254" s="200" t="s">
        <v>19</v>
      </c>
      <c r="F254" s="201" t="s">
        <v>4240</v>
      </c>
      <c r="G254" s="199"/>
      <c r="H254" s="200" t="s">
        <v>19</v>
      </c>
      <c r="I254" s="202"/>
      <c r="J254" s="199"/>
      <c r="K254" s="199"/>
      <c r="L254" s="203"/>
      <c r="M254" s="204"/>
      <c r="N254" s="205"/>
      <c r="O254" s="205"/>
      <c r="P254" s="205"/>
      <c r="Q254" s="205"/>
      <c r="R254" s="205"/>
      <c r="S254" s="205"/>
      <c r="T254" s="206"/>
      <c r="AT254" s="207" t="s">
        <v>248</v>
      </c>
      <c r="AU254" s="207" t="s">
        <v>78</v>
      </c>
      <c r="AV254" s="13" t="s">
        <v>76</v>
      </c>
      <c r="AW254" s="13" t="s">
        <v>31</v>
      </c>
      <c r="AX254" s="13" t="s">
        <v>69</v>
      </c>
      <c r="AY254" s="207" t="s">
        <v>231</v>
      </c>
    </row>
    <row r="255" spans="1:65" s="14" customFormat="1" ht="11.25">
      <c r="B255" s="208"/>
      <c r="C255" s="209"/>
      <c r="D255" s="193" t="s">
        <v>248</v>
      </c>
      <c r="E255" s="210" t="s">
        <v>19</v>
      </c>
      <c r="F255" s="211" t="s">
        <v>4134</v>
      </c>
      <c r="G255" s="209"/>
      <c r="H255" s="212">
        <v>62.65</v>
      </c>
      <c r="I255" s="213"/>
      <c r="J255" s="209"/>
      <c r="K255" s="209"/>
      <c r="L255" s="214"/>
      <c r="M255" s="215"/>
      <c r="N255" s="216"/>
      <c r="O255" s="216"/>
      <c r="P255" s="216"/>
      <c r="Q255" s="216"/>
      <c r="R255" s="216"/>
      <c r="S255" s="216"/>
      <c r="T255" s="217"/>
      <c r="AT255" s="218" t="s">
        <v>248</v>
      </c>
      <c r="AU255" s="218" t="s">
        <v>78</v>
      </c>
      <c r="AV255" s="14" t="s">
        <v>78</v>
      </c>
      <c r="AW255" s="14" t="s">
        <v>31</v>
      </c>
      <c r="AX255" s="14" t="s">
        <v>69</v>
      </c>
      <c r="AY255" s="218" t="s">
        <v>231</v>
      </c>
    </row>
    <row r="256" spans="1:65" s="14" customFormat="1" ht="11.25">
      <c r="B256" s="208"/>
      <c r="C256" s="209"/>
      <c r="D256" s="193" t="s">
        <v>248</v>
      </c>
      <c r="E256" s="210" t="s">
        <v>19</v>
      </c>
      <c r="F256" s="211" t="s">
        <v>4135</v>
      </c>
      <c r="G256" s="209"/>
      <c r="H256" s="212">
        <v>23.648</v>
      </c>
      <c r="I256" s="213"/>
      <c r="J256" s="209"/>
      <c r="K256" s="209"/>
      <c r="L256" s="214"/>
      <c r="M256" s="215"/>
      <c r="N256" s="216"/>
      <c r="O256" s="216"/>
      <c r="P256" s="216"/>
      <c r="Q256" s="216"/>
      <c r="R256" s="216"/>
      <c r="S256" s="216"/>
      <c r="T256" s="217"/>
      <c r="AT256" s="218" t="s">
        <v>248</v>
      </c>
      <c r="AU256" s="218" t="s">
        <v>78</v>
      </c>
      <c r="AV256" s="14" t="s">
        <v>78</v>
      </c>
      <c r="AW256" s="14" t="s">
        <v>31</v>
      </c>
      <c r="AX256" s="14" t="s">
        <v>69</v>
      </c>
      <c r="AY256" s="218" t="s">
        <v>231</v>
      </c>
    </row>
    <row r="257" spans="1:65" s="13" customFormat="1" ht="11.25">
      <c r="B257" s="198"/>
      <c r="C257" s="199"/>
      <c r="D257" s="193" t="s">
        <v>248</v>
      </c>
      <c r="E257" s="200" t="s">
        <v>19</v>
      </c>
      <c r="F257" s="201" t="s">
        <v>4241</v>
      </c>
      <c r="G257" s="199"/>
      <c r="H257" s="200" t="s">
        <v>19</v>
      </c>
      <c r="I257" s="202"/>
      <c r="J257" s="199"/>
      <c r="K257" s="199"/>
      <c r="L257" s="203"/>
      <c r="M257" s="204"/>
      <c r="N257" s="205"/>
      <c r="O257" s="205"/>
      <c r="P257" s="205"/>
      <c r="Q257" s="205"/>
      <c r="R257" s="205"/>
      <c r="S257" s="205"/>
      <c r="T257" s="206"/>
      <c r="AT257" s="207" t="s">
        <v>248</v>
      </c>
      <c r="AU257" s="207" t="s">
        <v>78</v>
      </c>
      <c r="AV257" s="13" t="s">
        <v>76</v>
      </c>
      <c r="AW257" s="13" t="s">
        <v>31</v>
      </c>
      <c r="AX257" s="13" t="s">
        <v>69</v>
      </c>
      <c r="AY257" s="207" t="s">
        <v>231</v>
      </c>
    </row>
    <row r="258" spans="1:65" s="14" customFormat="1" ht="11.25">
      <c r="B258" s="208"/>
      <c r="C258" s="209"/>
      <c r="D258" s="193" t="s">
        <v>248</v>
      </c>
      <c r="E258" s="210" t="s">
        <v>19</v>
      </c>
      <c r="F258" s="211" t="s">
        <v>4242</v>
      </c>
      <c r="G258" s="209"/>
      <c r="H258" s="212">
        <v>2.6589999999999998</v>
      </c>
      <c r="I258" s="213"/>
      <c r="J258" s="209"/>
      <c r="K258" s="209"/>
      <c r="L258" s="214"/>
      <c r="M258" s="215"/>
      <c r="N258" s="216"/>
      <c r="O258" s="216"/>
      <c r="P258" s="216"/>
      <c r="Q258" s="216"/>
      <c r="R258" s="216"/>
      <c r="S258" s="216"/>
      <c r="T258" s="217"/>
      <c r="AT258" s="218" t="s">
        <v>248</v>
      </c>
      <c r="AU258" s="218" t="s">
        <v>78</v>
      </c>
      <c r="AV258" s="14" t="s">
        <v>78</v>
      </c>
      <c r="AW258" s="14" t="s">
        <v>31</v>
      </c>
      <c r="AX258" s="14" t="s">
        <v>69</v>
      </c>
      <c r="AY258" s="218" t="s">
        <v>231</v>
      </c>
    </row>
    <row r="259" spans="1:65" s="15" customFormat="1" ht="11.25">
      <c r="B259" s="219"/>
      <c r="C259" s="220"/>
      <c r="D259" s="193" t="s">
        <v>248</v>
      </c>
      <c r="E259" s="221" t="s">
        <v>19</v>
      </c>
      <c r="F259" s="222" t="s">
        <v>260</v>
      </c>
      <c r="G259" s="220"/>
      <c r="H259" s="223">
        <v>156.88</v>
      </c>
      <c r="I259" s="224"/>
      <c r="J259" s="220"/>
      <c r="K259" s="220"/>
      <c r="L259" s="225"/>
      <c r="M259" s="226"/>
      <c r="N259" s="227"/>
      <c r="O259" s="227"/>
      <c r="P259" s="227"/>
      <c r="Q259" s="227"/>
      <c r="R259" s="227"/>
      <c r="S259" s="227"/>
      <c r="T259" s="228"/>
      <c r="AT259" s="229" t="s">
        <v>248</v>
      </c>
      <c r="AU259" s="229" t="s">
        <v>78</v>
      </c>
      <c r="AV259" s="15" t="s">
        <v>238</v>
      </c>
      <c r="AW259" s="15" t="s">
        <v>31</v>
      </c>
      <c r="AX259" s="15" t="s">
        <v>76</v>
      </c>
      <c r="AY259" s="229" t="s">
        <v>231</v>
      </c>
    </row>
    <row r="260" spans="1:65" s="2" customFormat="1" ht="44.25" customHeight="1">
      <c r="A260" s="36"/>
      <c r="B260" s="37"/>
      <c r="C260" s="180" t="s">
        <v>373</v>
      </c>
      <c r="D260" s="180" t="s">
        <v>234</v>
      </c>
      <c r="E260" s="181" t="s">
        <v>568</v>
      </c>
      <c r="F260" s="182" t="s">
        <v>431</v>
      </c>
      <c r="G260" s="183" t="s">
        <v>404</v>
      </c>
      <c r="H260" s="184">
        <v>1559.749</v>
      </c>
      <c r="I260" s="185"/>
      <c r="J260" s="186">
        <f>ROUND(I260*H260,2)</f>
        <v>0</v>
      </c>
      <c r="K260" s="182" t="s">
        <v>244</v>
      </c>
      <c r="L260" s="41"/>
      <c r="M260" s="187" t="s">
        <v>19</v>
      </c>
      <c r="N260" s="188" t="s">
        <v>40</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238</v>
      </c>
      <c r="AT260" s="191" t="s">
        <v>234</v>
      </c>
      <c r="AU260" s="191" t="s">
        <v>78</v>
      </c>
      <c r="AY260" s="19" t="s">
        <v>231</v>
      </c>
      <c r="BE260" s="192">
        <f>IF(N260="základní",J260,0)</f>
        <v>0</v>
      </c>
      <c r="BF260" s="192">
        <f>IF(N260="snížená",J260,0)</f>
        <v>0</v>
      </c>
      <c r="BG260" s="192">
        <f>IF(N260="zákl. přenesená",J260,0)</f>
        <v>0</v>
      </c>
      <c r="BH260" s="192">
        <f>IF(N260="sníž. přenesená",J260,0)</f>
        <v>0</v>
      </c>
      <c r="BI260" s="192">
        <f>IF(N260="nulová",J260,0)</f>
        <v>0</v>
      </c>
      <c r="BJ260" s="19" t="s">
        <v>76</v>
      </c>
      <c r="BK260" s="192">
        <f>ROUND(I260*H260,2)</f>
        <v>0</v>
      </c>
      <c r="BL260" s="19" t="s">
        <v>238</v>
      </c>
      <c r="BM260" s="191" t="s">
        <v>4253</v>
      </c>
    </row>
    <row r="261" spans="1:65" s="2" customFormat="1" ht="58.5">
      <c r="A261" s="36"/>
      <c r="B261" s="37"/>
      <c r="C261" s="38"/>
      <c r="D261" s="193" t="s">
        <v>246</v>
      </c>
      <c r="E261" s="38"/>
      <c r="F261" s="194" t="s">
        <v>570</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246</v>
      </c>
      <c r="AU261" s="19" t="s">
        <v>78</v>
      </c>
    </row>
    <row r="262" spans="1:65" s="14" customFormat="1" ht="11.25">
      <c r="B262" s="208"/>
      <c r="C262" s="209"/>
      <c r="D262" s="193" t="s">
        <v>248</v>
      </c>
      <c r="E262" s="210" t="s">
        <v>19</v>
      </c>
      <c r="F262" s="211" t="s">
        <v>4254</v>
      </c>
      <c r="G262" s="209"/>
      <c r="H262" s="212">
        <v>1559.749</v>
      </c>
      <c r="I262" s="213"/>
      <c r="J262" s="209"/>
      <c r="K262" s="209"/>
      <c r="L262" s="214"/>
      <c r="M262" s="215"/>
      <c r="N262" s="216"/>
      <c r="O262" s="216"/>
      <c r="P262" s="216"/>
      <c r="Q262" s="216"/>
      <c r="R262" s="216"/>
      <c r="S262" s="216"/>
      <c r="T262" s="217"/>
      <c r="AT262" s="218" t="s">
        <v>248</v>
      </c>
      <c r="AU262" s="218" t="s">
        <v>78</v>
      </c>
      <c r="AV262" s="14" t="s">
        <v>78</v>
      </c>
      <c r="AW262" s="14" t="s">
        <v>31</v>
      </c>
      <c r="AX262" s="14" t="s">
        <v>76</v>
      </c>
      <c r="AY262" s="218" t="s">
        <v>231</v>
      </c>
    </row>
    <row r="263" spans="1:65" s="2" customFormat="1" ht="44.25" customHeight="1">
      <c r="A263" s="36"/>
      <c r="B263" s="37"/>
      <c r="C263" s="180" t="s">
        <v>380</v>
      </c>
      <c r="D263" s="180" t="s">
        <v>234</v>
      </c>
      <c r="E263" s="181" t="s">
        <v>1294</v>
      </c>
      <c r="F263" s="182" t="s">
        <v>1295</v>
      </c>
      <c r="G263" s="183" t="s">
        <v>356</v>
      </c>
      <c r="H263" s="184">
        <v>617.221</v>
      </c>
      <c r="I263" s="185"/>
      <c r="J263" s="186">
        <f>ROUND(I263*H263,2)</f>
        <v>0</v>
      </c>
      <c r="K263" s="182" t="s">
        <v>244</v>
      </c>
      <c r="L263" s="41"/>
      <c r="M263" s="187" t="s">
        <v>19</v>
      </c>
      <c r="N263" s="188" t="s">
        <v>40</v>
      </c>
      <c r="O263" s="66"/>
      <c r="P263" s="189">
        <f>O263*H263</f>
        <v>0</v>
      </c>
      <c r="Q263" s="189">
        <v>0</v>
      </c>
      <c r="R263" s="189">
        <f>Q263*H263</f>
        <v>0</v>
      </c>
      <c r="S263" s="189">
        <v>0</v>
      </c>
      <c r="T263" s="190">
        <f>S263*H263</f>
        <v>0</v>
      </c>
      <c r="U263" s="36"/>
      <c r="V263" s="36"/>
      <c r="W263" s="36"/>
      <c r="X263" s="36"/>
      <c r="Y263" s="36"/>
      <c r="Z263" s="36"/>
      <c r="AA263" s="36"/>
      <c r="AB263" s="36"/>
      <c r="AC263" s="36"/>
      <c r="AD263" s="36"/>
      <c r="AE263" s="36"/>
      <c r="AR263" s="191" t="s">
        <v>238</v>
      </c>
      <c r="AT263" s="191" t="s">
        <v>234</v>
      </c>
      <c r="AU263" s="191" t="s">
        <v>78</v>
      </c>
      <c r="AY263" s="19" t="s">
        <v>231</v>
      </c>
      <c r="BE263" s="192">
        <f>IF(N263="základní",J263,0)</f>
        <v>0</v>
      </c>
      <c r="BF263" s="192">
        <f>IF(N263="snížená",J263,0)</f>
        <v>0</v>
      </c>
      <c r="BG263" s="192">
        <f>IF(N263="zákl. přenesená",J263,0)</f>
        <v>0</v>
      </c>
      <c r="BH263" s="192">
        <f>IF(N263="sníž. přenesená",J263,0)</f>
        <v>0</v>
      </c>
      <c r="BI263" s="192">
        <f>IF(N263="nulová",J263,0)</f>
        <v>0</v>
      </c>
      <c r="BJ263" s="19" t="s">
        <v>76</v>
      </c>
      <c r="BK263" s="192">
        <f>ROUND(I263*H263,2)</f>
        <v>0</v>
      </c>
      <c r="BL263" s="19" t="s">
        <v>238</v>
      </c>
      <c r="BM263" s="191" t="s">
        <v>4255</v>
      </c>
    </row>
    <row r="264" spans="1:65" s="2" customFormat="1" ht="234">
      <c r="A264" s="36"/>
      <c r="B264" s="37"/>
      <c r="C264" s="38"/>
      <c r="D264" s="193" t="s">
        <v>246</v>
      </c>
      <c r="E264" s="38"/>
      <c r="F264" s="194" t="s">
        <v>1297</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246</v>
      </c>
      <c r="AU264" s="19" t="s">
        <v>78</v>
      </c>
    </row>
    <row r="265" spans="1:65" s="13" customFormat="1" ht="11.25">
      <c r="B265" s="198"/>
      <c r="C265" s="199"/>
      <c r="D265" s="193" t="s">
        <v>248</v>
      </c>
      <c r="E265" s="200" t="s">
        <v>19</v>
      </c>
      <c r="F265" s="201" t="s">
        <v>4155</v>
      </c>
      <c r="G265" s="199"/>
      <c r="H265" s="200" t="s">
        <v>19</v>
      </c>
      <c r="I265" s="202"/>
      <c r="J265" s="199"/>
      <c r="K265" s="199"/>
      <c r="L265" s="203"/>
      <c r="M265" s="204"/>
      <c r="N265" s="205"/>
      <c r="O265" s="205"/>
      <c r="P265" s="205"/>
      <c r="Q265" s="205"/>
      <c r="R265" s="205"/>
      <c r="S265" s="205"/>
      <c r="T265" s="206"/>
      <c r="AT265" s="207" t="s">
        <v>248</v>
      </c>
      <c r="AU265" s="207" t="s">
        <v>78</v>
      </c>
      <c r="AV265" s="13" t="s">
        <v>76</v>
      </c>
      <c r="AW265" s="13" t="s">
        <v>31</v>
      </c>
      <c r="AX265" s="13" t="s">
        <v>69</v>
      </c>
      <c r="AY265" s="207" t="s">
        <v>231</v>
      </c>
    </row>
    <row r="266" spans="1:65" s="14" customFormat="1" ht="11.25">
      <c r="B266" s="208"/>
      <c r="C266" s="209"/>
      <c r="D266" s="193" t="s">
        <v>248</v>
      </c>
      <c r="E266" s="210" t="s">
        <v>19</v>
      </c>
      <c r="F266" s="211" t="s">
        <v>4156</v>
      </c>
      <c r="G266" s="209"/>
      <c r="H266" s="212">
        <v>5.5869999999999997</v>
      </c>
      <c r="I266" s="213"/>
      <c r="J266" s="209"/>
      <c r="K266" s="209"/>
      <c r="L266" s="214"/>
      <c r="M266" s="215"/>
      <c r="N266" s="216"/>
      <c r="O266" s="216"/>
      <c r="P266" s="216"/>
      <c r="Q266" s="216"/>
      <c r="R266" s="216"/>
      <c r="S266" s="216"/>
      <c r="T266" s="217"/>
      <c r="AT266" s="218" t="s">
        <v>248</v>
      </c>
      <c r="AU266" s="218" t="s">
        <v>78</v>
      </c>
      <c r="AV266" s="14" t="s">
        <v>78</v>
      </c>
      <c r="AW266" s="14" t="s">
        <v>31</v>
      </c>
      <c r="AX266" s="14" t="s">
        <v>69</v>
      </c>
      <c r="AY266" s="218" t="s">
        <v>231</v>
      </c>
    </row>
    <row r="267" spans="1:65" s="16" customFormat="1" ht="11.25">
      <c r="B267" s="233"/>
      <c r="C267" s="234"/>
      <c r="D267" s="193" t="s">
        <v>248</v>
      </c>
      <c r="E267" s="235" t="s">
        <v>19</v>
      </c>
      <c r="F267" s="236" t="s">
        <v>546</v>
      </c>
      <c r="G267" s="234"/>
      <c r="H267" s="237">
        <v>5.5869999999999997</v>
      </c>
      <c r="I267" s="238"/>
      <c r="J267" s="234"/>
      <c r="K267" s="234"/>
      <c r="L267" s="239"/>
      <c r="M267" s="240"/>
      <c r="N267" s="241"/>
      <c r="O267" s="241"/>
      <c r="P267" s="241"/>
      <c r="Q267" s="241"/>
      <c r="R267" s="241"/>
      <c r="S267" s="241"/>
      <c r="T267" s="242"/>
      <c r="AT267" s="243" t="s">
        <v>248</v>
      </c>
      <c r="AU267" s="243" t="s">
        <v>78</v>
      </c>
      <c r="AV267" s="16" t="s">
        <v>119</v>
      </c>
      <c r="AW267" s="16" t="s">
        <v>31</v>
      </c>
      <c r="AX267" s="16" t="s">
        <v>69</v>
      </c>
      <c r="AY267" s="243" t="s">
        <v>231</v>
      </c>
    </row>
    <row r="268" spans="1:65" s="13" customFormat="1" ht="11.25">
      <c r="B268" s="198"/>
      <c r="C268" s="199"/>
      <c r="D268" s="193" t="s">
        <v>248</v>
      </c>
      <c r="E268" s="200" t="s">
        <v>19</v>
      </c>
      <c r="F268" s="201" t="s">
        <v>4157</v>
      </c>
      <c r="G268" s="199"/>
      <c r="H268" s="200" t="s">
        <v>19</v>
      </c>
      <c r="I268" s="202"/>
      <c r="J268" s="199"/>
      <c r="K268" s="199"/>
      <c r="L268" s="203"/>
      <c r="M268" s="204"/>
      <c r="N268" s="205"/>
      <c r="O268" s="205"/>
      <c r="P268" s="205"/>
      <c r="Q268" s="205"/>
      <c r="R268" s="205"/>
      <c r="S268" s="205"/>
      <c r="T268" s="206"/>
      <c r="AT268" s="207" t="s">
        <v>248</v>
      </c>
      <c r="AU268" s="207" t="s">
        <v>78</v>
      </c>
      <c r="AV268" s="13" t="s">
        <v>76</v>
      </c>
      <c r="AW268" s="13" t="s">
        <v>31</v>
      </c>
      <c r="AX268" s="13" t="s">
        <v>69</v>
      </c>
      <c r="AY268" s="207" t="s">
        <v>231</v>
      </c>
    </row>
    <row r="269" spans="1:65" s="14" customFormat="1" ht="22.5">
      <c r="B269" s="208"/>
      <c r="C269" s="209"/>
      <c r="D269" s="193" t="s">
        <v>248</v>
      </c>
      <c r="E269" s="210" t="s">
        <v>19</v>
      </c>
      <c r="F269" s="211" t="s">
        <v>4158</v>
      </c>
      <c r="G269" s="209"/>
      <c r="H269" s="212">
        <v>0.33800000000000002</v>
      </c>
      <c r="I269" s="213"/>
      <c r="J269" s="209"/>
      <c r="K269" s="209"/>
      <c r="L269" s="214"/>
      <c r="M269" s="215"/>
      <c r="N269" s="216"/>
      <c r="O269" s="216"/>
      <c r="P269" s="216"/>
      <c r="Q269" s="216"/>
      <c r="R269" s="216"/>
      <c r="S269" s="216"/>
      <c r="T269" s="217"/>
      <c r="AT269" s="218" t="s">
        <v>248</v>
      </c>
      <c r="AU269" s="218" t="s">
        <v>78</v>
      </c>
      <c r="AV269" s="14" t="s">
        <v>78</v>
      </c>
      <c r="AW269" s="14" t="s">
        <v>31</v>
      </c>
      <c r="AX269" s="14" t="s">
        <v>69</v>
      </c>
      <c r="AY269" s="218" t="s">
        <v>231</v>
      </c>
    </row>
    <row r="270" spans="1:65" s="14" customFormat="1" ht="22.5">
      <c r="B270" s="208"/>
      <c r="C270" s="209"/>
      <c r="D270" s="193" t="s">
        <v>248</v>
      </c>
      <c r="E270" s="210" t="s">
        <v>19</v>
      </c>
      <c r="F270" s="211" t="s">
        <v>4159</v>
      </c>
      <c r="G270" s="209"/>
      <c r="H270" s="212">
        <v>2.008</v>
      </c>
      <c r="I270" s="213"/>
      <c r="J270" s="209"/>
      <c r="K270" s="209"/>
      <c r="L270" s="214"/>
      <c r="M270" s="215"/>
      <c r="N270" s="216"/>
      <c r="O270" s="216"/>
      <c r="P270" s="216"/>
      <c r="Q270" s="216"/>
      <c r="R270" s="216"/>
      <c r="S270" s="216"/>
      <c r="T270" s="217"/>
      <c r="AT270" s="218" t="s">
        <v>248</v>
      </c>
      <c r="AU270" s="218" t="s">
        <v>78</v>
      </c>
      <c r="AV270" s="14" t="s">
        <v>78</v>
      </c>
      <c r="AW270" s="14" t="s">
        <v>31</v>
      </c>
      <c r="AX270" s="14" t="s">
        <v>69</v>
      </c>
      <c r="AY270" s="218" t="s">
        <v>231</v>
      </c>
    </row>
    <row r="271" spans="1:65" s="16" customFormat="1" ht="11.25">
      <c r="B271" s="233"/>
      <c r="C271" s="234"/>
      <c r="D271" s="193" t="s">
        <v>248</v>
      </c>
      <c r="E271" s="235" t="s">
        <v>19</v>
      </c>
      <c r="F271" s="236" t="s">
        <v>546</v>
      </c>
      <c r="G271" s="234"/>
      <c r="H271" s="237">
        <v>2.3460000000000001</v>
      </c>
      <c r="I271" s="238"/>
      <c r="J271" s="234"/>
      <c r="K271" s="234"/>
      <c r="L271" s="239"/>
      <c r="M271" s="240"/>
      <c r="N271" s="241"/>
      <c r="O271" s="241"/>
      <c r="P271" s="241"/>
      <c r="Q271" s="241"/>
      <c r="R271" s="241"/>
      <c r="S271" s="241"/>
      <c r="T271" s="242"/>
      <c r="AT271" s="243" t="s">
        <v>248</v>
      </c>
      <c r="AU271" s="243" t="s">
        <v>78</v>
      </c>
      <c r="AV271" s="16" t="s">
        <v>119</v>
      </c>
      <c r="AW271" s="16" t="s">
        <v>31</v>
      </c>
      <c r="AX271" s="16" t="s">
        <v>69</v>
      </c>
      <c r="AY271" s="243" t="s">
        <v>231</v>
      </c>
    </row>
    <row r="272" spans="1:65" s="13" customFormat="1" ht="11.25">
      <c r="B272" s="198"/>
      <c r="C272" s="199"/>
      <c r="D272" s="193" t="s">
        <v>248</v>
      </c>
      <c r="E272" s="200" t="s">
        <v>19</v>
      </c>
      <c r="F272" s="201" t="s">
        <v>4256</v>
      </c>
      <c r="G272" s="199"/>
      <c r="H272" s="200" t="s">
        <v>19</v>
      </c>
      <c r="I272" s="202"/>
      <c r="J272" s="199"/>
      <c r="K272" s="199"/>
      <c r="L272" s="203"/>
      <c r="M272" s="204"/>
      <c r="N272" s="205"/>
      <c r="O272" s="205"/>
      <c r="P272" s="205"/>
      <c r="Q272" s="205"/>
      <c r="R272" s="205"/>
      <c r="S272" s="205"/>
      <c r="T272" s="206"/>
      <c r="AT272" s="207" t="s">
        <v>248</v>
      </c>
      <c r="AU272" s="207" t="s">
        <v>78</v>
      </c>
      <c r="AV272" s="13" t="s">
        <v>76</v>
      </c>
      <c r="AW272" s="13" t="s">
        <v>31</v>
      </c>
      <c r="AX272" s="13" t="s">
        <v>69</v>
      </c>
      <c r="AY272" s="207" t="s">
        <v>231</v>
      </c>
    </row>
    <row r="273" spans="2:51" s="13" customFormat="1" ht="11.25">
      <c r="B273" s="198"/>
      <c r="C273" s="199"/>
      <c r="D273" s="193" t="s">
        <v>248</v>
      </c>
      <c r="E273" s="200" t="s">
        <v>19</v>
      </c>
      <c r="F273" s="201" t="s">
        <v>4121</v>
      </c>
      <c r="G273" s="199"/>
      <c r="H273" s="200" t="s">
        <v>19</v>
      </c>
      <c r="I273" s="202"/>
      <c r="J273" s="199"/>
      <c r="K273" s="199"/>
      <c r="L273" s="203"/>
      <c r="M273" s="204"/>
      <c r="N273" s="205"/>
      <c r="O273" s="205"/>
      <c r="P273" s="205"/>
      <c r="Q273" s="205"/>
      <c r="R273" s="205"/>
      <c r="S273" s="205"/>
      <c r="T273" s="206"/>
      <c r="AT273" s="207" t="s">
        <v>248</v>
      </c>
      <c r="AU273" s="207" t="s">
        <v>78</v>
      </c>
      <c r="AV273" s="13" t="s">
        <v>76</v>
      </c>
      <c r="AW273" s="13" t="s">
        <v>31</v>
      </c>
      <c r="AX273" s="13" t="s">
        <v>69</v>
      </c>
      <c r="AY273" s="207" t="s">
        <v>231</v>
      </c>
    </row>
    <row r="274" spans="2:51" s="14" customFormat="1" ht="11.25">
      <c r="B274" s="208"/>
      <c r="C274" s="209"/>
      <c r="D274" s="193" t="s">
        <v>248</v>
      </c>
      <c r="E274" s="210" t="s">
        <v>19</v>
      </c>
      <c r="F274" s="211" t="s">
        <v>4257</v>
      </c>
      <c r="G274" s="209"/>
      <c r="H274" s="212">
        <v>129.19999999999999</v>
      </c>
      <c r="I274" s="213"/>
      <c r="J274" s="209"/>
      <c r="K274" s="209"/>
      <c r="L274" s="214"/>
      <c r="M274" s="215"/>
      <c r="N274" s="216"/>
      <c r="O274" s="216"/>
      <c r="P274" s="216"/>
      <c r="Q274" s="216"/>
      <c r="R274" s="216"/>
      <c r="S274" s="216"/>
      <c r="T274" s="217"/>
      <c r="AT274" s="218" t="s">
        <v>248</v>
      </c>
      <c r="AU274" s="218" t="s">
        <v>78</v>
      </c>
      <c r="AV274" s="14" t="s">
        <v>78</v>
      </c>
      <c r="AW274" s="14" t="s">
        <v>31</v>
      </c>
      <c r="AX274" s="14" t="s">
        <v>69</v>
      </c>
      <c r="AY274" s="218" t="s">
        <v>231</v>
      </c>
    </row>
    <row r="275" spans="2:51" s="13" customFormat="1" ht="11.25">
      <c r="B275" s="198"/>
      <c r="C275" s="199"/>
      <c r="D275" s="193" t="s">
        <v>248</v>
      </c>
      <c r="E275" s="200" t="s">
        <v>19</v>
      </c>
      <c r="F275" s="201" t="s">
        <v>4123</v>
      </c>
      <c r="G275" s="199"/>
      <c r="H275" s="200" t="s">
        <v>19</v>
      </c>
      <c r="I275" s="202"/>
      <c r="J275" s="199"/>
      <c r="K275" s="199"/>
      <c r="L275" s="203"/>
      <c r="M275" s="204"/>
      <c r="N275" s="205"/>
      <c r="O275" s="205"/>
      <c r="P275" s="205"/>
      <c r="Q275" s="205"/>
      <c r="R275" s="205"/>
      <c r="S275" s="205"/>
      <c r="T275" s="206"/>
      <c r="AT275" s="207" t="s">
        <v>248</v>
      </c>
      <c r="AU275" s="207" t="s">
        <v>78</v>
      </c>
      <c r="AV275" s="13" t="s">
        <v>76</v>
      </c>
      <c r="AW275" s="13" t="s">
        <v>31</v>
      </c>
      <c r="AX275" s="13" t="s">
        <v>69</v>
      </c>
      <c r="AY275" s="207" t="s">
        <v>231</v>
      </c>
    </row>
    <row r="276" spans="2:51" s="14" customFormat="1" ht="11.25">
      <c r="B276" s="208"/>
      <c r="C276" s="209"/>
      <c r="D276" s="193" t="s">
        <v>248</v>
      </c>
      <c r="E276" s="210" t="s">
        <v>19</v>
      </c>
      <c r="F276" s="211" t="s">
        <v>4124</v>
      </c>
      <c r="G276" s="209"/>
      <c r="H276" s="212">
        <v>26.135999999999999</v>
      </c>
      <c r="I276" s="213"/>
      <c r="J276" s="209"/>
      <c r="K276" s="209"/>
      <c r="L276" s="214"/>
      <c r="M276" s="215"/>
      <c r="N276" s="216"/>
      <c r="O276" s="216"/>
      <c r="P276" s="216"/>
      <c r="Q276" s="216"/>
      <c r="R276" s="216"/>
      <c r="S276" s="216"/>
      <c r="T276" s="217"/>
      <c r="AT276" s="218" t="s">
        <v>248</v>
      </c>
      <c r="AU276" s="218" t="s">
        <v>78</v>
      </c>
      <c r="AV276" s="14" t="s">
        <v>78</v>
      </c>
      <c r="AW276" s="14" t="s">
        <v>31</v>
      </c>
      <c r="AX276" s="14" t="s">
        <v>69</v>
      </c>
      <c r="AY276" s="218" t="s">
        <v>231</v>
      </c>
    </row>
    <row r="277" spans="2:51" s="13" customFormat="1" ht="11.25">
      <c r="B277" s="198"/>
      <c r="C277" s="199"/>
      <c r="D277" s="193" t="s">
        <v>248</v>
      </c>
      <c r="E277" s="200" t="s">
        <v>19</v>
      </c>
      <c r="F277" s="201" t="s">
        <v>4125</v>
      </c>
      <c r="G277" s="199"/>
      <c r="H277" s="200" t="s">
        <v>19</v>
      </c>
      <c r="I277" s="202"/>
      <c r="J277" s="199"/>
      <c r="K277" s="199"/>
      <c r="L277" s="203"/>
      <c r="M277" s="204"/>
      <c r="N277" s="205"/>
      <c r="O277" s="205"/>
      <c r="P277" s="205"/>
      <c r="Q277" s="205"/>
      <c r="R277" s="205"/>
      <c r="S277" s="205"/>
      <c r="T277" s="206"/>
      <c r="AT277" s="207" t="s">
        <v>248</v>
      </c>
      <c r="AU277" s="207" t="s">
        <v>78</v>
      </c>
      <c r="AV277" s="13" t="s">
        <v>76</v>
      </c>
      <c r="AW277" s="13" t="s">
        <v>31</v>
      </c>
      <c r="AX277" s="13" t="s">
        <v>69</v>
      </c>
      <c r="AY277" s="207" t="s">
        <v>231</v>
      </c>
    </row>
    <row r="278" spans="2:51" s="14" customFormat="1" ht="11.25">
      <c r="B278" s="208"/>
      <c r="C278" s="209"/>
      <c r="D278" s="193" t="s">
        <v>248</v>
      </c>
      <c r="E278" s="210" t="s">
        <v>19</v>
      </c>
      <c r="F278" s="211" t="s">
        <v>4258</v>
      </c>
      <c r="G278" s="209"/>
      <c r="H278" s="212">
        <v>77.84</v>
      </c>
      <c r="I278" s="213"/>
      <c r="J278" s="209"/>
      <c r="K278" s="209"/>
      <c r="L278" s="214"/>
      <c r="M278" s="215"/>
      <c r="N278" s="216"/>
      <c r="O278" s="216"/>
      <c r="P278" s="216"/>
      <c r="Q278" s="216"/>
      <c r="R278" s="216"/>
      <c r="S278" s="216"/>
      <c r="T278" s="217"/>
      <c r="AT278" s="218" t="s">
        <v>248</v>
      </c>
      <c r="AU278" s="218" t="s">
        <v>78</v>
      </c>
      <c r="AV278" s="14" t="s">
        <v>78</v>
      </c>
      <c r="AW278" s="14" t="s">
        <v>31</v>
      </c>
      <c r="AX278" s="14" t="s">
        <v>69</v>
      </c>
      <c r="AY278" s="218" t="s">
        <v>231</v>
      </c>
    </row>
    <row r="279" spans="2:51" s="16" customFormat="1" ht="11.25">
      <c r="B279" s="233"/>
      <c r="C279" s="234"/>
      <c r="D279" s="193" t="s">
        <v>248</v>
      </c>
      <c r="E279" s="235" t="s">
        <v>19</v>
      </c>
      <c r="F279" s="236" t="s">
        <v>546</v>
      </c>
      <c r="G279" s="234"/>
      <c r="H279" s="237">
        <v>233.17599999999999</v>
      </c>
      <c r="I279" s="238"/>
      <c r="J279" s="234"/>
      <c r="K279" s="234"/>
      <c r="L279" s="239"/>
      <c r="M279" s="240"/>
      <c r="N279" s="241"/>
      <c r="O279" s="241"/>
      <c r="P279" s="241"/>
      <c r="Q279" s="241"/>
      <c r="R279" s="241"/>
      <c r="S279" s="241"/>
      <c r="T279" s="242"/>
      <c r="AT279" s="243" t="s">
        <v>248</v>
      </c>
      <c r="AU279" s="243" t="s">
        <v>78</v>
      </c>
      <c r="AV279" s="16" t="s">
        <v>119</v>
      </c>
      <c r="AW279" s="16" t="s">
        <v>31</v>
      </c>
      <c r="AX279" s="16" t="s">
        <v>69</v>
      </c>
      <c r="AY279" s="243" t="s">
        <v>231</v>
      </c>
    </row>
    <row r="280" spans="2:51" s="13" customFormat="1" ht="11.25">
      <c r="B280" s="198"/>
      <c r="C280" s="199"/>
      <c r="D280" s="193" t="s">
        <v>248</v>
      </c>
      <c r="E280" s="200" t="s">
        <v>19</v>
      </c>
      <c r="F280" s="201" t="s">
        <v>4259</v>
      </c>
      <c r="G280" s="199"/>
      <c r="H280" s="200" t="s">
        <v>19</v>
      </c>
      <c r="I280" s="202"/>
      <c r="J280" s="199"/>
      <c r="K280" s="199"/>
      <c r="L280" s="203"/>
      <c r="M280" s="204"/>
      <c r="N280" s="205"/>
      <c r="O280" s="205"/>
      <c r="P280" s="205"/>
      <c r="Q280" s="205"/>
      <c r="R280" s="205"/>
      <c r="S280" s="205"/>
      <c r="T280" s="206"/>
      <c r="AT280" s="207" t="s">
        <v>248</v>
      </c>
      <c r="AU280" s="207" t="s">
        <v>78</v>
      </c>
      <c r="AV280" s="13" t="s">
        <v>76</v>
      </c>
      <c r="AW280" s="13" t="s">
        <v>31</v>
      </c>
      <c r="AX280" s="13" t="s">
        <v>69</v>
      </c>
      <c r="AY280" s="207" t="s">
        <v>231</v>
      </c>
    </row>
    <row r="281" spans="2:51" s="13" customFormat="1" ht="11.25">
      <c r="B281" s="198"/>
      <c r="C281" s="199"/>
      <c r="D281" s="193" t="s">
        <v>248</v>
      </c>
      <c r="E281" s="200" t="s">
        <v>19</v>
      </c>
      <c r="F281" s="201" t="s">
        <v>4121</v>
      </c>
      <c r="G281" s="199"/>
      <c r="H281" s="200" t="s">
        <v>19</v>
      </c>
      <c r="I281" s="202"/>
      <c r="J281" s="199"/>
      <c r="K281" s="199"/>
      <c r="L281" s="203"/>
      <c r="M281" s="204"/>
      <c r="N281" s="205"/>
      <c r="O281" s="205"/>
      <c r="P281" s="205"/>
      <c r="Q281" s="205"/>
      <c r="R281" s="205"/>
      <c r="S281" s="205"/>
      <c r="T281" s="206"/>
      <c r="AT281" s="207" t="s">
        <v>248</v>
      </c>
      <c r="AU281" s="207" t="s">
        <v>78</v>
      </c>
      <c r="AV281" s="13" t="s">
        <v>76</v>
      </c>
      <c r="AW281" s="13" t="s">
        <v>31</v>
      </c>
      <c r="AX281" s="13" t="s">
        <v>69</v>
      </c>
      <c r="AY281" s="207" t="s">
        <v>231</v>
      </c>
    </row>
    <row r="282" spans="2:51" s="14" customFormat="1" ht="11.25">
      <c r="B282" s="208"/>
      <c r="C282" s="209"/>
      <c r="D282" s="193" t="s">
        <v>248</v>
      </c>
      <c r="E282" s="210" t="s">
        <v>19</v>
      </c>
      <c r="F282" s="211" t="s">
        <v>4260</v>
      </c>
      <c r="G282" s="209"/>
      <c r="H282" s="212">
        <v>59.85</v>
      </c>
      <c r="I282" s="213"/>
      <c r="J282" s="209"/>
      <c r="K282" s="209"/>
      <c r="L282" s="214"/>
      <c r="M282" s="215"/>
      <c r="N282" s="216"/>
      <c r="O282" s="216"/>
      <c r="P282" s="216"/>
      <c r="Q282" s="216"/>
      <c r="R282" s="216"/>
      <c r="S282" s="216"/>
      <c r="T282" s="217"/>
      <c r="AT282" s="218" t="s">
        <v>248</v>
      </c>
      <c r="AU282" s="218" t="s">
        <v>78</v>
      </c>
      <c r="AV282" s="14" t="s">
        <v>78</v>
      </c>
      <c r="AW282" s="14" t="s">
        <v>31</v>
      </c>
      <c r="AX282" s="14" t="s">
        <v>69</v>
      </c>
      <c r="AY282" s="218" t="s">
        <v>231</v>
      </c>
    </row>
    <row r="283" spans="2:51" s="13" customFormat="1" ht="11.25">
      <c r="B283" s="198"/>
      <c r="C283" s="199"/>
      <c r="D283" s="193" t="s">
        <v>248</v>
      </c>
      <c r="E283" s="200" t="s">
        <v>19</v>
      </c>
      <c r="F283" s="201" t="s">
        <v>4125</v>
      </c>
      <c r="G283" s="199"/>
      <c r="H283" s="200" t="s">
        <v>19</v>
      </c>
      <c r="I283" s="202"/>
      <c r="J283" s="199"/>
      <c r="K283" s="199"/>
      <c r="L283" s="203"/>
      <c r="M283" s="204"/>
      <c r="N283" s="205"/>
      <c r="O283" s="205"/>
      <c r="P283" s="205"/>
      <c r="Q283" s="205"/>
      <c r="R283" s="205"/>
      <c r="S283" s="205"/>
      <c r="T283" s="206"/>
      <c r="AT283" s="207" t="s">
        <v>248</v>
      </c>
      <c r="AU283" s="207" t="s">
        <v>78</v>
      </c>
      <c r="AV283" s="13" t="s">
        <v>76</v>
      </c>
      <c r="AW283" s="13" t="s">
        <v>31</v>
      </c>
      <c r="AX283" s="13" t="s">
        <v>69</v>
      </c>
      <c r="AY283" s="207" t="s">
        <v>231</v>
      </c>
    </row>
    <row r="284" spans="2:51" s="14" customFormat="1" ht="11.25">
      <c r="B284" s="208"/>
      <c r="C284" s="209"/>
      <c r="D284" s="193" t="s">
        <v>248</v>
      </c>
      <c r="E284" s="210" t="s">
        <v>19</v>
      </c>
      <c r="F284" s="211" t="s">
        <v>4261</v>
      </c>
      <c r="G284" s="209"/>
      <c r="H284" s="212">
        <v>77.56</v>
      </c>
      <c r="I284" s="213"/>
      <c r="J284" s="209"/>
      <c r="K284" s="209"/>
      <c r="L284" s="214"/>
      <c r="M284" s="215"/>
      <c r="N284" s="216"/>
      <c r="O284" s="216"/>
      <c r="P284" s="216"/>
      <c r="Q284" s="216"/>
      <c r="R284" s="216"/>
      <c r="S284" s="216"/>
      <c r="T284" s="217"/>
      <c r="AT284" s="218" t="s">
        <v>248</v>
      </c>
      <c r="AU284" s="218" t="s">
        <v>78</v>
      </c>
      <c r="AV284" s="14" t="s">
        <v>78</v>
      </c>
      <c r="AW284" s="14" t="s">
        <v>31</v>
      </c>
      <c r="AX284" s="14" t="s">
        <v>69</v>
      </c>
      <c r="AY284" s="218" t="s">
        <v>231</v>
      </c>
    </row>
    <row r="285" spans="2:51" s="16" customFormat="1" ht="11.25">
      <c r="B285" s="233"/>
      <c r="C285" s="234"/>
      <c r="D285" s="193" t="s">
        <v>248</v>
      </c>
      <c r="E285" s="235" t="s">
        <v>19</v>
      </c>
      <c r="F285" s="236" t="s">
        <v>546</v>
      </c>
      <c r="G285" s="234"/>
      <c r="H285" s="237">
        <v>137.41</v>
      </c>
      <c r="I285" s="238"/>
      <c r="J285" s="234"/>
      <c r="K285" s="234"/>
      <c r="L285" s="239"/>
      <c r="M285" s="240"/>
      <c r="N285" s="241"/>
      <c r="O285" s="241"/>
      <c r="P285" s="241"/>
      <c r="Q285" s="241"/>
      <c r="R285" s="241"/>
      <c r="S285" s="241"/>
      <c r="T285" s="242"/>
      <c r="AT285" s="243" t="s">
        <v>248</v>
      </c>
      <c r="AU285" s="243" t="s">
        <v>78</v>
      </c>
      <c r="AV285" s="16" t="s">
        <v>119</v>
      </c>
      <c r="AW285" s="16" t="s">
        <v>31</v>
      </c>
      <c r="AX285" s="16" t="s">
        <v>69</v>
      </c>
      <c r="AY285" s="243" t="s">
        <v>231</v>
      </c>
    </row>
    <row r="286" spans="2:51" s="13" customFormat="1" ht="11.25">
      <c r="B286" s="198"/>
      <c r="C286" s="199"/>
      <c r="D286" s="193" t="s">
        <v>248</v>
      </c>
      <c r="E286" s="200" t="s">
        <v>19</v>
      </c>
      <c r="F286" s="201" t="s">
        <v>4259</v>
      </c>
      <c r="G286" s="199"/>
      <c r="H286" s="200" t="s">
        <v>19</v>
      </c>
      <c r="I286" s="202"/>
      <c r="J286" s="199"/>
      <c r="K286" s="199"/>
      <c r="L286" s="203"/>
      <c r="M286" s="204"/>
      <c r="N286" s="205"/>
      <c r="O286" s="205"/>
      <c r="P286" s="205"/>
      <c r="Q286" s="205"/>
      <c r="R286" s="205"/>
      <c r="S286" s="205"/>
      <c r="T286" s="206"/>
      <c r="AT286" s="207" t="s">
        <v>248</v>
      </c>
      <c r="AU286" s="207" t="s">
        <v>78</v>
      </c>
      <c r="AV286" s="13" t="s">
        <v>76</v>
      </c>
      <c r="AW286" s="13" t="s">
        <v>31</v>
      </c>
      <c r="AX286" s="13" t="s">
        <v>69</v>
      </c>
      <c r="AY286" s="207" t="s">
        <v>231</v>
      </c>
    </row>
    <row r="287" spans="2:51" s="13" customFormat="1" ht="11.25">
      <c r="B287" s="198"/>
      <c r="C287" s="199"/>
      <c r="D287" s="193" t="s">
        <v>248</v>
      </c>
      <c r="E287" s="200" t="s">
        <v>19</v>
      </c>
      <c r="F287" s="201" t="s">
        <v>4162</v>
      </c>
      <c r="G287" s="199"/>
      <c r="H287" s="200" t="s">
        <v>19</v>
      </c>
      <c r="I287" s="202"/>
      <c r="J287" s="199"/>
      <c r="K287" s="199"/>
      <c r="L287" s="203"/>
      <c r="M287" s="204"/>
      <c r="N287" s="205"/>
      <c r="O287" s="205"/>
      <c r="P287" s="205"/>
      <c r="Q287" s="205"/>
      <c r="R287" s="205"/>
      <c r="S287" s="205"/>
      <c r="T287" s="206"/>
      <c r="AT287" s="207" t="s">
        <v>248</v>
      </c>
      <c r="AU287" s="207" t="s">
        <v>78</v>
      </c>
      <c r="AV287" s="13" t="s">
        <v>76</v>
      </c>
      <c r="AW287" s="13" t="s">
        <v>31</v>
      </c>
      <c r="AX287" s="13" t="s">
        <v>69</v>
      </c>
      <c r="AY287" s="207" t="s">
        <v>231</v>
      </c>
    </row>
    <row r="288" spans="2:51" s="14" customFormat="1" ht="11.25">
      <c r="B288" s="208"/>
      <c r="C288" s="209"/>
      <c r="D288" s="193" t="s">
        <v>248</v>
      </c>
      <c r="E288" s="210" t="s">
        <v>19</v>
      </c>
      <c r="F288" s="211" t="s">
        <v>4262</v>
      </c>
      <c r="G288" s="209"/>
      <c r="H288" s="212">
        <v>23.350999999999999</v>
      </c>
      <c r="I288" s="213"/>
      <c r="J288" s="209"/>
      <c r="K288" s="209"/>
      <c r="L288" s="214"/>
      <c r="M288" s="215"/>
      <c r="N288" s="216"/>
      <c r="O288" s="216"/>
      <c r="P288" s="216"/>
      <c r="Q288" s="216"/>
      <c r="R288" s="216"/>
      <c r="S288" s="216"/>
      <c r="T288" s="217"/>
      <c r="AT288" s="218" t="s">
        <v>248</v>
      </c>
      <c r="AU288" s="218" t="s">
        <v>78</v>
      </c>
      <c r="AV288" s="14" t="s">
        <v>78</v>
      </c>
      <c r="AW288" s="14" t="s">
        <v>31</v>
      </c>
      <c r="AX288" s="14" t="s">
        <v>69</v>
      </c>
      <c r="AY288" s="218" t="s">
        <v>231</v>
      </c>
    </row>
    <row r="289" spans="2:51" s="13" customFormat="1" ht="11.25">
      <c r="B289" s="198"/>
      <c r="C289" s="199"/>
      <c r="D289" s="193" t="s">
        <v>248</v>
      </c>
      <c r="E289" s="200" t="s">
        <v>19</v>
      </c>
      <c r="F289" s="201" t="s">
        <v>4164</v>
      </c>
      <c r="G289" s="199"/>
      <c r="H289" s="200" t="s">
        <v>19</v>
      </c>
      <c r="I289" s="202"/>
      <c r="J289" s="199"/>
      <c r="K289" s="199"/>
      <c r="L289" s="203"/>
      <c r="M289" s="204"/>
      <c r="N289" s="205"/>
      <c r="O289" s="205"/>
      <c r="P289" s="205"/>
      <c r="Q289" s="205"/>
      <c r="R289" s="205"/>
      <c r="S289" s="205"/>
      <c r="T289" s="206"/>
      <c r="AT289" s="207" t="s">
        <v>248</v>
      </c>
      <c r="AU289" s="207" t="s">
        <v>78</v>
      </c>
      <c r="AV289" s="13" t="s">
        <v>76</v>
      </c>
      <c r="AW289" s="13" t="s">
        <v>31</v>
      </c>
      <c r="AX289" s="13" t="s">
        <v>69</v>
      </c>
      <c r="AY289" s="207" t="s">
        <v>231</v>
      </c>
    </row>
    <row r="290" spans="2:51" s="14" customFormat="1" ht="11.25">
      <c r="B290" s="208"/>
      <c r="C290" s="209"/>
      <c r="D290" s="193" t="s">
        <v>248</v>
      </c>
      <c r="E290" s="210" t="s">
        <v>19</v>
      </c>
      <c r="F290" s="211" t="s">
        <v>4263</v>
      </c>
      <c r="G290" s="209"/>
      <c r="H290" s="212">
        <v>6.6989999999999998</v>
      </c>
      <c r="I290" s="213"/>
      <c r="J290" s="209"/>
      <c r="K290" s="209"/>
      <c r="L290" s="214"/>
      <c r="M290" s="215"/>
      <c r="N290" s="216"/>
      <c r="O290" s="216"/>
      <c r="P290" s="216"/>
      <c r="Q290" s="216"/>
      <c r="R290" s="216"/>
      <c r="S290" s="216"/>
      <c r="T290" s="217"/>
      <c r="AT290" s="218" t="s">
        <v>248</v>
      </c>
      <c r="AU290" s="218" t="s">
        <v>78</v>
      </c>
      <c r="AV290" s="14" t="s">
        <v>78</v>
      </c>
      <c r="AW290" s="14" t="s">
        <v>31</v>
      </c>
      <c r="AX290" s="14" t="s">
        <v>69</v>
      </c>
      <c r="AY290" s="218" t="s">
        <v>231</v>
      </c>
    </row>
    <row r="291" spans="2:51" s="16" customFormat="1" ht="11.25">
      <c r="B291" s="233"/>
      <c r="C291" s="234"/>
      <c r="D291" s="193" t="s">
        <v>248</v>
      </c>
      <c r="E291" s="235" t="s">
        <v>19</v>
      </c>
      <c r="F291" s="236" t="s">
        <v>546</v>
      </c>
      <c r="G291" s="234"/>
      <c r="H291" s="237">
        <v>30.05</v>
      </c>
      <c r="I291" s="238"/>
      <c r="J291" s="234"/>
      <c r="K291" s="234"/>
      <c r="L291" s="239"/>
      <c r="M291" s="240"/>
      <c r="N291" s="241"/>
      <c r="O291" s="241"/>
      <c r="P291" s="241"/>
      <c r="Q291" s="241"/>
      <c r="R291" s="241"/>
      <c r="S291" s="241"/>
      <c r="T291" s="242"/>
      <c r="AT291" s="243" t="s">
        <v>248</v>
      </c>
      <c r="AU291" s="243" t="s">
        <v>78</v>
      </c>
      <c r="AV291" s="16" t="s">
        <v>119</v>
      </c>
      <c r="AW291" s="16" t="s">
        <v>31</v>
      </c>
      <c r="AX291" s="16" t="s">
        <v>69</v>
      </c>
      <c r="AY291" s="243" t="s">
        <v>231</v>
      </c>
    </row>
    <row r="292" spans="2:51" s="13" customFormat="1" ht="11.25">
      <c r="B292" s="198"/>
      <c r="C292" s="199"/>
      <c r="D292" s="193" t="s">
        <v>248</v>
      </c>
      <c r="E292" s="200" t="s">
        <v>19</v>
      </c>
      <c r="F292" s="201" t="s">
        <v>4264</v>
      </c>
      <c r="G292" s="199"/>
      <c r="H292" s="200" t="s">
        <v>19</v>
      </c>
      <c r="I292" s="202"/>
      <c r="J292" s="199"/>
      <c r="K292" s="199"/>
      <c r="L292" s="203"/>
      <c r="M292" s="204"/>
      <c r="N292" s="205"/>
      <c r="O292" s="205"/>
      <c r="P292" s="205"/>
      <c r="Q292" s="205"/>
      <c r="R292" s="205"/>
      <c r="S292" s="205"/>
      <c r="T292" s="206"/>
      <c r="AT292" s="207" t="s">
        <v>248</v>
      </c>
      <c r="AU292" s="207" t="s">
        <v>78</v>
      </c>
      <c r="AV292" s="13" t="s">
        <v>76</v>
      </c>
      <c r="AW292" s="13" t="s">
        <v>31</v>
      </c>
      <c r="AX292" s="13" t="s">
        <v>69</v>
      </c>
      <c r="AY292" s="207" t="s">
        <v>231</v>
      </c>
    </row>
    <row r="293" spans="2:51" s="13" customFormat="1" ht="11.25">
      <c r="B293" s="198"/>
      <c r="C293" s="199"/>
      <c r="D293" s="193" t="s">
        <v>248</v>
      </c>
      <c r="E293" s="200" t="s">
        <v>19</v>
      </c>
      <c r="F293" s="201" t="s">
        <v>4127</v>
      </c>
      <c r="G293" s="199"/>
      <c r="H293" s="200" t="s">
        <v>19</v>
      </c>
      <c r="I293" s="202"/>
      <c r="J293" s="199"/>
      <c r="K293" s="199"/>
      <c r="L293" s="203"/>
      <c r="M293" s="204"/>
      <c r="N293" s="205"/>
      <c r="O293" s="205"/>
      <c r="P293" s="205"/>
      <c r="Q293" s="205"/>
      <c r="R293" s="205"/>
      <c r="S293" s="205"/>
      <c r="T293" s="206"/>
      <c r="AT293" s="207" t="s">
        <v>248</v>
      </c>
      <c r="AU293" s="207" t="s">
        <v>78</v>
      </c>
      <c r="AV293" s="13" t="s">
        <v>76</v>
      </c>
      <c r="AW293" s="13" t="s">
        <v>31</v>
      </c>
      <c r="AX293" s="13" t="s">
        <v>69</v>
      </c>
      <c r="AY293" s="207" t="s">
        <v>231</v>
      </c>
    </row>
    <row r="294" spans="2:51" s="14" customFormat="1" ht="11.25">
      <c r="B294" s="208"/>
      <c r="C294" s="209"/>
      <c r="D294" s="193" t="s">
        <v>248</v>
      </c>
      <c r="E294" s="210" t="s">
        <v>19</v>
      </c>
      <c r="F294" s="211" t="s">
        <v>4265</v>
      </c>
      <c r="G294" s="209"/>
      <c r="H294" s="212">
        <v>0.126</v>
      </c>
      <c r="I294" s="213"/>
      <c r="J294" s="209"/>
      <c r="K294" s="209"/>
      <c r="L294" s="214"/>
      <c r="M294" s="215"/>
      <c r="N294" s="216"/>
      <c r="O294" s="216"/>
      <c r="P294" s="216"/>
      <c r="Q294" s="216"/>
      <c r="R294" s="216"/>
      <c r="S294" s="216"/>
      <c r="T294" s="217"/>
      <c r="AT294" s="218" t="s">
        <v>248</v>
      </c>
      <c r="AU294" s="218" t="s">
        <v>78</v>
      </c>
      <c r="AV294" s="14" t="s">
        <v>78</v>
      </c>
      <c r="AW294" s="14" t="s">
        <v>31</v>
      </c>
      <c r="AX294" s="14" t="s">
        <v>69</v>
      </c>
      <c r="AY294" s="218" t="s">
        <v>231</v>
      </c>
    </row>
    <row r="295" spans="2:51" s="13" customFormat="1" ht="11.25">
      <c r="B295" s="198"/>
      <c r="C295" s="199"/>
      <c r="D295" s="193" t="s">
        <v>248</v>
      </c>
      <c r="E295" s="200" t="s">
        <v>19</v>
      </c>
      <c r="F295" s="201" t="s">
        <v>4129</v>
      </c>
      <c r="G295" s="199"/>
      <c r="H295" s="200" t="s">
        <v>19</v>
      </c>
      <c r="I295" s="202"/>
      <c r="J295" s="199"/>
      <c r="K295" s="199"/>
      <c r="L295" s="203"/>
      <c r="M295" s="204"/>
      <c r="N295" s="205"/>
      <c r="O295" s="205"/>
      <c r="P295" s="205"/>
      <c r="Q295" s="205"/>
      <c r="R295" s="205"/>
      <c r="S295" s="205"/>
      <c r="T295" s="206"/>
      <c r="AT295" s="207" t="s">
        <v>248</v>
      </c>
      <c r="AU295" s="207" t="s">
        <v>78</v>
      </c>
      <c r="AV295" s="13" t="s">
        <v>76</v>
      </c>
      <c r="AW295" s="13" t="s">
        <v>31</v>
      </c>
      <c r="AX295" s="13" t="s">
        <v>69</v>
      </c>
      <c r="AY295" s="207" t="s">
        <v>231</v>
      </c>
    </row>
    <row r="296" spans="2:51" s="14" customFormat="1" ht="11.25">
      <c r="B296" s="208"/>
      <c r="C296" s="209"/>
      <c r="D296" s="193" t="s">
        <v>248</v>
      </c>
      <c r="E296" s="210" t="s">
        <v>19</v>
      </c>
      <c r="F296" s="211" t="s">
        <v>4265</v>
      </c>
      <c r="G296" s="209"/>
      <c r="H296" s="212">
        <v>0.126</v>
      </c>
      <c r="I296" s="213"/>
      <c r="J296" s="209"/>
      <c r="K296" s="209"/>
      <c r="L296" s="214"/>
      <c r="M296" s="215"/>
      <c r="N296" s="216"/>
      <c r="O296" s="216"/>
      <c r="P296" s="216"/>
      <c r="Q296" s="216"/>
      <c r="R296" s="216"/>
      <c r="S296" s="216"/>
      <c r="T296" s="217"/>
      <c r="AT296" s="218" t="s">
        <v>248</v>
      </c>
      <c r="AU296" s="218" t="s">
        <v>78</v>
      </c>
      <c r="AV296" s="14" t="s">
        <v>78</v>
      </c>
      <c r="AW296" s="14" t="s">
        <v>31</v>
      </c>
      <c r="AX296" s="14" t="s">
        <v>69</v>
      </c>
      <c r="AY296" s="218" t="s">
        <v>231</v>
      </c>
    </row>
    <row r="297" spans="2:51" s="16" customFormat="1" ht="11.25">
      <c r="B297" s="233"/>
      <c r="C297" s="234"/>
      <c r="D297" s="193" t="s">
        <v>248</v>
      </c>
      <c r="E297" s="235" t="s">
        <v>19</v>
      </c>
      <c r="F297" s="236" t="s">
        <v>546</v>
      </c>
      <c r="G297" s="234"/>
      <c r="H297" s="237">
        <v>0.252</v>
      </c>
      <c r="I297" s="238"/>
      <c r="J297" s="234"/>
      <c r="K297" s="234"/>
      <c r="L297" s="239"/>
      <c r="M297" s="240"/>
      <c r="N297" s="241"/>
      <c r="O297" s="241"/>
      <c r="P297" s="241"/>
      <c r="Q297" s="241"/>
      <c r="R297" s="241"/>
      <c r="S297" s="241"/>
      <c r="T297" s="242"/>
      <c r="AT297" s="243" t="s">
        <v>248</v>
      </c>
      <c r="AU297" s="243" t="s">
        <v>78</v>
      </c>
      <c r="AV297" s="16" t="s">
        <v>119</v>
      </c>
      <c r="AW297" s="16" t="s">
        <v>31</v>
      </c>
      <c r="AX297" s="16" t="s">
        <v>69</v>
      </c>
      <c r="AY297" s="243" t="s">
        <v>231</v>
      </c>
    </row>
    <row r="298" spans="2:51" s="13" customFormat="1" ht="11.25">
      <c r="B298" s="198"/>
      <c r="C298" s="199"/>
      <c r="D298" s="193" t="s">
        <v>248</v>
      </c>
      <c r="E298" s="200" t="s">
        <v>19</v>
      </c>
      <c r="F298" s="201" t="s">
        <v>4146</v>
      </c>
      <c r="G298" s="199"/>
      <c r="H298" s="200" t="s">
        <v>19</v>
      </c>
      <c r="I298" s="202"/>
      <c r="J298" s="199"/>
      <c r="K298" s="199"/>
      <c r="L298" s="203"/>
      <c r="M298" s="204"/>
      <c r="N298" s="205"/>
      <c r="O298" s="205"/>
      <c r="P298" s="205"/>
      <c r="Q298" s="205"/>
      <c r="R298" s="205"/>
      <c r="S298" s="205"/>
      <c r="T298" s="206"/>
      <c r="AT298" s="207" t="s">
        <v>248</v>
      </c>
      <c r="AU298" s="207" t="s">
        <v>78</v>
      </c>
      <c r="AV298" s="13" t="s">
        <v>76</v>
      </c>
      <c r="AW298" s="13" t="s">
        <v>31</v>
      </c>
      <c r="AX298" s="13" t="s">
        <v>69</v>
      </c>
      <c r="AY298" s="207" t="s">
        <v>231</v>
      </c>
    </row>
    <row r="299" spans="2:51" s="14" customFormat="1" ht="11.25">
      <c r="B299" s="208"/>
      <c r="C299" s="209"/>
      <c r="D299" s="193" t="s">
        <v>248</v>
      </c>
      <c r="E299" s="210" t="s">
        <v>19</v>
      </c>
      <c r="F299" s="211" t="s">
        <v>4266</v>
      </c>
      <c r="G299" s="209"/>
      <c r="H299" s="212">
        <v>96.475999999999999</v>
      </c>
      <c r="I299" s="213"/>
      <c r="J299" s="209"/>
      <c r="K299" s="209"/>
      <c r="L299" s="214"/>
      <c r="M299" s="215"/>
      <c r="N299" s="216"/>
      <c r="O299" s="216"/>
      <c r="P299" s="216"/>
      <c r="Q299" s="216"/>
      <c r="R299" s="216"/>
      <c r="S299" s="216"/>
      <c r="T299" s="217"/>
      <c r="AT299" s="218" t="s">
        <v>248</v>
      </c>
      <c r="AU299" s="218" t="s">
        <v>78</v>
      </c>
      <c r="AV299" s="14" t="s">
        <v>78</v>
      </c>
      <c r="AW299" s="14" t="s">
        <v>31</v>
      </c>
      <c r="AX299" s="14" t="s">
        <v>69</v>
      </c>
      <c r="AY299" s="218" t="s">
        <v>231</v>
      </c>
    </row>
    <row r="300" spans="2:51" s="14" customFormat="1" ht="11.25">
      <c r="B300" s="208"/>
      <c r="C300" s="209"/>
      <c r="D300" s="193" t="s">
        <v>248</v>
      </c>
      <c r="E300" s="210" t="s">
        <v>19</v>
      </c>
      <c r="F300" s="211" t="s">
        <v>4267</v>
      </c>
      <c r="G300" s="209"/>
      <c r="H300" s="212">
        <v>10.805999999999999</v>
      </c>
      <c r="I300" s="213"/>
      <c r="J300" s="209"/>
      <c r="K300" s="209"/>
      <c r="L300" s="214"/>
      <c r="M300" s="215"/>
      <c r="N300" s="216"/>
      <c r="O300" s="216"/>
      <c r="P300" s="216"/>
      <c r="Q300" s="216"/>
      <c r="R300" s="216"/>
      <c r="S300" s="216"/>
      <c r="T300" s="217"/>
      <c r="AT300" s="218" t="s">
        <v>248</v>
      </c>
      <c r="AU300" s="218" t="s">
        <v>78</v>
      </c>
      <c r="AV300" s="14" t="s">
        <v>78</v>
      </c>
      <c r="AW300" s="14" t="s">
        <v>31</v>
      </c>
      <c r="AX300" s="14" t="s">
        <v>69</v>
      </c>
      <c r="AY300" s="218" t="s">
        <v>231</v>
      </c>
    </row>
    <row r="301" spans="2:51" s="14" customFormat="1" ht="11.25">
      <c r="B301" s="208"/>
      <c r="C301" s="209"/>
      <c r="D301" s="193" t="s">
        <v>248</v>
      </c>
      <c r="E301" s="210" t="s">
        <v>19</v>
      </c>
      <c r="F301" s="211" t="s">
        <v>4268</v>
      </c>
      <c r="G301" s="209"/>
      <c r="H301" s="212">
        <v>8.391</v>
      </c>
      <c r="I301" s="213"/>
      <c r="J301" s="209"/>
      <c r="K301" s="209"/>
      <c r="L301" s="214"/>
      <c r="M301" s="215"/>
      <c r="N301" s="216"/>
      <c r="O301" s="216"/>
      <c r="P301" s="216"/>
      <c r="Q301" s="216"/>
      <c r="R301" s="216"/>
      <c r="S301" s="216"/>
      <c r="T301" s="217"/>
      <c r="AT301" s="218" t="s">
        <v>248</v>
      </c>
      <c r="AU301" s="218" t="s">
        <v>78</v>
      </c>
      <c r="AV301" s="14" t="s">
        <v>78</v>
      </c>
      <c r="AW301" s="14" t="s">
        <v>31</v>
      </c>
      <c r="AX301" s="14" t="s">
        <v>69</v>
      </c>
      <c r="AY301" s="218" t="s">
        <v>231</v>
      </c>
    </row>
    <row r="302" spans="2:51" s="16" customFormat="1" ht="11.25">
      <c r="B302" s="233"/>
      <c r="C302" s="234"/>
      <c r="D302" s="193" t="s">
        <v>248</v>
      </c>
      <c r="E302" s="235" t="s">
        <v>19</v>
      </c>
      <c r="F302" s="236" t="s">
        <v>546</v>
      </c>
      <c r="G302" s="234"/>
      <c r="H302" s="237">
        <v>115.673</v>
      </c>
      <c r="I302" s="238"/>
      <c r="J302" s="234"/>
      <c r="K302" s="234"/>
      <c r="L302" s="239"/>
      <c r="M302" s="240"/>
      <c r="N302" s="241"/>
      <c r="O302" s="241"/>
      <c r="P302" s="241"/>
      <c r="Q302" s="241"/>
      <c r="R302" s="241"/>
      <c r="S302" s="241"/>
      <c r="T302" s="242"/>
      <c r="AT302" s="243" t="s">
        <v>248</v>
      </c>
      <c r="AU302" s="243" t="s">
        <v>78</v>
      </c>
      <c r="AV302" s="16" t="s">
        <v>119</v>
      </c>
      <c r="AW302" s="16" t="s">
        <v>31</v>
      </c>
      <c r="AX302" s="16" t="s">
        <v>69</v>
      </c>
      <c r="AY302" s="243" t="s">
        <v>231</v>
      </c>
    </row>
    <row r="303" spans="2:51" s="13" customFormat="1" ht="11.25">
      <c r="B303" s="198"/>
      <c r="C303" s="199"/>
      <c r="D303" s="193" t="s">
        <v>248</v>
      </c>
      <c r="E303" s="200" t="s">
        <v>19</v>
      </c>
      <c r="F303" s="201" t="s">
        <v>4131</v>
      </c>
      <c r="G303" s="199"/>
      <c r="H303" s="200" t="s">
        <v>19</v>
      </c>
      <c r="I303" s="202"/>
      <c r="J303" s="199"/>
      <c r="K303" s="199"/>
      <c r="L303" s="203"/>
      <c r="M303" s="204"/>
      <c r="N303" s="205"/>
      <c r="O303" s="205"/>
      <c r="P303" s="205"/>
      <c r="Q303" s="205"/>
      <c r="R303" s="205"/>
      <c r="S303" s="205"/>
      <c r="T303" s="206"/>
      <c r="AT303" s="207" t="s">
        <v>248</v>
      </c>
      <c r="AU303" s="207" t="s">
        <v>78</v>
      </c>
      <c r="AV303" s="13" t="s">
        <v>76</v>
      </c>
      <c r="AW303" s="13" t="s">
        <v>31</v>
      </c>
      <c r="AX303" s="13" t="s">
        <v>69</v>
      </c>
      <c r="AY303" s="207" t="s">
        <v>231</v>
      </c>
    </row>
    <row r="304" spans="2:51" s="14" customFormat="1" ht="11.25">
      <c r="B304" s="208"/>
      <c r="C304" s="209"/>
      <c r="D304" s="193" t="s">
        <v>248</v>
      </c>
      <c r="E304" s="210" t="s">
        <v>19</v>
      </c>
      <c r="F304" s="211" t="s">
        <v>4269</v>
      </c>
      <c r="G304" s="209"/>
      <c r="H304" s="212">
        <v>0.314</v>
      </c>
      <c r="I304" s="213"/>
      <c r="J304" s="209"/>
      <c r="K304" s="209"/>
      <c r="L304" s="214"/>
      <c r="M304" s="215"/>
      <c r="N304" s="216"/>
      <c r="O304" s="216"/>
      <c r="P304" s="216"/>
      <c r="Q304" s="216"/>
      <c r="R304" s="216"/>
      <c r="S304" s="216"/>
      <c r="T304" s="217"/>
      <c r="AT304" s="218" t="s">
        <v>248</v>
      </c>
      <c r="AU304" s="218" t="s">
        <v>78</v>
      </c>
      <c r="AV304" s="14" t="s">
        <v>78</v>
      </c>
      <c r="AW304" s="14" t="s">
        <v>31</v>
      </c>
      <c r="AX304" s="14" t="s">
        <v>69</v>
      </c>
      <c r="AY304" s="218" t="s">
        <v>231</v>
      </c>
    </row>
    <row r="305" spans="1:65" s="14" customFormat="1" ht="11.25">
      <c r="B305" s="208"/>
      <c r="C305" s="209"/>
      <c r="D305" s="193" t="s">
        <v>248</v>
      </c>
      <c r="E305" s="210" t="s">
        <v>19</v>
      </c>
      <c r="F305" s="211" t="s">
        <v>4270</v>
      </c>
      <c r="G305" s="209"/>
      <c r="H305" s="212">
        <v>0.432</v>
      </c>
      <c r="I305" s="213"/>
      <c r="J305" s="209"/>
      <c r="K305" s="209"/>
      <c r="L305" s="214"/>
      <c r="M305" s="215"/>
      <c r="N305" s="216"/>
      <c r="O305" s="216"/>
      <c r="P305" s="216"/>
      <c r="Q305" s="216"/>
      <c r="R305" s="216"/>
      <c r="S305" s="216"/>
      <c r="T305" s="217"/>
      <c r="AT305" s="218" t="s">
        <v>248</v>
      </c>
      <c r="AU305" s="218" t="s">
        <v>78</v>
      </c>
      <c r="AV305" s="14" t="s">
        <v>78</v>
      </c>
      <c r="AW305" s="14" t="s">
        <v>31</v>
      </c>
      <c r="AX305" s="14" t="s">
        <v>69</v>
      </c>
      <c r="AY305" s="218" t="s">
        <v>231</v>
      </c>
    </row>
    <row r="306" spans="1:65" s="13" customFormat="1" ht="11.25">
      <c r="B306" s="198"/>
      <c r="C306" s="199"/>
      <c r="D306" s="193" t="s">
        <v>248</v>
      </c>
      <c r="E306" s="200" t="s">
        <v>19</v>
      </c>
      <c r="F306" s="201" t="s">
        <v>4168</v>
      </c>
      <c r="G306" s="199"/>
      <c r="H306" s="200" t="s">
        <v>19</v>
      </c>
      <c r="I306" s="202"/>
      <c r="J306" s="199"/>
      <c r="K306" s="199"/>
      <c r="L306" s="203"/>
      <c r="M306" s="204"/>
      <c r="N306" s="205"/>
      <c r="O306" s="205"/>
      <c r="P306" s="205"/>
      <c r="Q306" s="205"/>
      <c r="R306" s="205"/>
      <c r="S306" s="205"/>
      <c r="T306" s="206"/>
      <c r="AT306" s="207" t="s">
        <v>248</v>
      </c>
      <c r="AU306" s="207" t="s">
        <v>78</v>
      </c>
      <c r="AV306" s="13" t="s">
        <v>76</v>
      </c>
      <c r="AW306" s="13" t="s">
        <v>31</v>
      </c>
      <c r="AX306" s="13" t="s">
        <v>69</v>
      </c>
      <c r="AY306" s="207" t="s">
        <v>231</v>
      </c>
    </row>
    <row r="307" spans="1:65" s="14" customFormat="1" ht="11.25">
      <c r="B307" s="208"/>
      <c r="C307" s="209"/>
      <c r="D307" s="193" t="s">
        <v>248</v>
      </c>
      <c r="E307" s="210" t="s">
        <v>19</v>
      </c>
      <c r="F307" s="211" t="s">
        <v>4271</v>
      </c>
      <c r="G307" s="209"/>
      <c r="H307" s="212">
        <v>3.83</v>
      </c>
      <c r="I307" s="213"/>
      <c r="J307" s="209"/>
      <c r="K307" s="209"/>
      <c r="L307" s="214"/>
      <c r="M307" s="215"/>
      <c r="N307" s="216"/>
      <c r="O307" s="216"/>
      <c r="P307" s="216"/>
      <c r="Q307" s="216"/>
      <c r="R307" s="216"/>
      <c r="S307" s="216"/>
      <c r="T307" s="217"/>
      <c r="AT307" s="218" t="s">
        <v>248</v>
      </c>
      <c r="AU307" s="218" t="s">
        <v>78</v>
      </c>
      <c r="AV307" s="14" t="s">
        <v>78</v>
      </c>
      <c r="AW307" s="14" t="s">
        <v>31</v>
      </c>
      <c r="AX307" s="14" t="s">
        <v>69</v>
      </c>
      <c r="AY307" s="218" t="s">
        <v>231</v>
      </c>
    </row>
    <row r="308" spans="1:65" s="13" customFormat="1" ht="11.25">
      <c r="B308" s="198"/>
      <c r="C308" s="199"/>
      <c r="D308" s="193" t="s">
        <v>248</v>
      </c>
      <c r="E308" s="200" t="s">
        <v>19</v>
      </c>
      <c r="F308" s="201" t="s">
        <v>4170</v>
      </c>
      <c r="G308" s="199"/>
      <c r="H308" s="200" t="s">
        <v>19</v>
      </c>
      <c r="I308" s="202"/>
      <c r="J308" s="199"/>
      <c r="K308" s="199"/>
      <c r="L308" s="203"/>
      <c r="M308" s="204"/>
      <c r="N308" s="205"/>
      <c r="O308" s="205"/>
      <c r="P308" s="205"/>
      <c r="Q308" s="205"/>
      <c r="R308" s="205"/>
      <c r="S308" s="205"/>
      <c r="T308" s="206"/>
      <c r="AT308" s="207" t="s">
        <v>248</v>
      </c>
      <c r="AU308" s="207" t="s">
        <v>78</v>
      </c>
      <c r="AV308" s="13" t="s">
        <v>76</v>
      </c>
      <c r="AW308" s="13" t="s">
        <v>31</v>
      </c>
      <c r="AX308" s="13" t="s">
        <v>69</v>
      </c>
      <c r="AY308" s="207" t="s">
        <v>231</v>
      </c>
    </row>
    <row r="309" spans="1:65" s="14" customFormat="1" ht="22.5">
      <c r="B309" s="208"/>
      <c r="C309" s="209"/>
      <c r="D309" s="193" t="s">
        <v>248</v>
      </c>
      <c r="E309" s="210" t="s">
        <v>19</v>
      </c>
      <c r="F309" s="211" t="s">
        <v>4272</v>
      </c>
      <c r="G309" s="209"/>
      <c r="H309" s="212">
        <v>10.592000000000001</v>
      </c>
      <c r="I309" s="213"/>
      <c r="J309" s="209"/>
      <c r="K309" s="209"/>
      <c r="L309" s="214"/>
      <c r="M309" s="215"/>
      <c r="N309" s="216"/>
      <c r="O309" s="216"/>
      <c r="P309" s="216"/>
      <c r="Q309" s="216"/>
      <c r="R309" s="216"/>
      <c r="S309" s="216"/>
      <c r="T309" s="217"/>
      <c r="AT309" s="218" t="s">
        <v>248</v>
      </c>
      <c r="AU309" s="218" t="s">
        <v>78</v>
      </c>
      <c r="AV309" s="14" t="s">
        <v>78</v>
      </c>
      <c r="AW309" s="14" t="s">
        <v>31</v>
      </c>
      <c r="AX309" s="14" t="s">
        <v>69</v>
      </c>
      <c r="AY309" s="218" t="s">
        <v>231</v>
      </c>
    </row>
    <row r="310" spans="1:65" s="13" customFormat="1" ht="11.25">
      <c r="B310" s="198"/>
      <c r="C310" s="199"/>
      <c r="D310" s="193" t="s">
        <v>248</v>
      </c>
      <c r="E310" s="200" t="s">
        <v>19</v>
      </c>
      <c r="F310" s="201" t="s">
        <v>4172</v>
      </c>
      <c r="G310" s="199"/>
      <c r="H310" s="200" t="s">
        <v>19</v>
      </c>
      <c r="I310" s="202"/>
      <c r="J310" s="199"/>
      <c r="K310" s="199"/>
      <c r="L310" s="203"/>
      <c r="M310" s="204"/>
      <c r="N310" s="205"/>
      <c r="O310" s="205"/>
      <c r="P310" s="205"/>
      <c r="Q310" s="205"/>
      <c r="R310" s="205"/>
      <c r="S310" s="205"/>
      <c r="T310" s="206"/>
      <c r="AT310" s="207" t="s">
        <v>248</v>
      </c>
      <c r="AU310" s="207" t="s">
        <v>78</v>
      </c>
      <c r="AV310" s="13" t="s">
        <v>76</v>
      </c>
      <c r="AW310" s="13" t="s">
        <v>31</v>
      </c>
      <c r="AX310" s="13" t="s">
        <v>69</v>
      </c>
      <c r="AY310" s="207" t="s">
        <v>231</v>
      </c>
    </row>
    <row r="311" spans="1:65" s="14" customFormat="1" ht="11.25">
      <c r="B311" s="208"/>
      <c r="C311" s="209"/>
      <c r="D311" s="193" t="s">
        <v>248</v>
      </c>
      <c r="E311" s="210" t="s">
        <v>19</v>
      </c>
      <c r="F311" s="211" t="s">
        <v>4273</v>
      </c>
      <c r="G311" s="209"/>
      <c r="H311" s="212">
        <v>3.64</v>
      </c>
      <c r="I311" s="213"/>
      <c r="J311" s="209"/>
      <c r="K311" s="209"/>
      <c r="L311" s="214"/>
      <c r="M311" s="215"/>
      <c r="N311" s="216"/>
      <c r="O311" s="216"/>
      <c r="P311" s="216"/>
      <c r="Q311" s="216"/>
      <c r="R311" s="216"/>
      <c r="S311" s="216"/>
      <c r="T311" s="217"/>
      <c r="AT311" s="218" t="s">
        <v>248</v>
      </c>
      <c r="AU311" s="218" t="s">
        <v>78</v>
      </c>
      <c r="AV311" s="14" t="s">
        <v>78</v>
      </c>
      <c r="AW311" s="14" t="s">
        <v>31</v>
      </c>
      <c r="AX311" s="14" t="s">
        <v>69</v>
      </c>
      <c r="AY311" s="218" t="s">
        <v>231</v>
      </c>
    </row>
    <row r="312" spans="1:65" s="13" customFormat="1" ht="11.25">
      <c r="B312" s="198"/>
      <c r="C312" s="199"/>
      <c r="D312" s="193" t="s">
        <v>248</v>
      </c>
      <c r="E312" s="200" t="s">
        <v>19</v>
      </c>
      <c r="F312" s="201" t="s">
        <v>4274</v>
      </c>
      <c r="G312" s="199"/>
      <c r="H312" s="200" t="s">
        <v>19</v>
      </c>
      <c r="I312" s="202"/>
      <c r="J312" s="199"/>
      <c r="K312" s="199"/>
      <c r="L312" s="203"/>
      <c r="M312" s="204"/>
      <c r="N312" s="205"/>
      <c r="O312" s="205"/>
      <c r="P312" s="205"/>
      <c r="Q312" s="205"/>
      <c r="R312" s="205"/>
      <c r="S312" s="205"/>
      <c r="T312" s="206"/>
      <c r="AT312" s="207" t="s">
        <v>248</v>
      </c>
      <c r="AU312" s="207" t="s">
        <v>78</v>
      </c>
      <c r="AV312" s="13" t="s">
        <v>76</v>
      </c>
      <c r="AW312" s="13" t="s">
        <v>31</v>
      </c>
      <c r="AX312" s="13" t="s">
        <v>69</v>
      </c>
      <c r="AY312" s="207" t="s">
        <v>231</v>
      </c>
    </row>
    <row r="313" spans="1:65" s="14" customFormat="1" ht="22.5">
      <c r="B313" s="208"/>
      <c r="C313" s="209"/>
      <c r="D313" s="193" t="s">
        <v>248</v>
      </c>
      <c r="E313" s="210" t="s">
        <v>19</v>
      </c>
      <c r="F313" s="211" t="s">
        <v>4275</v>
      </c>
      <c r="G313" s="209"/>
      <c r="H313" s="212">
        <v>2.9049999999999998</v>
      </c>
      <c r="I313" s="213"/>
      <c r="J313" s="209"/>
      <c r="K313" s="209"/>
      <c r="L313" s="214"/>
      <c r="M313" s="215"/>
      <c r="N313" s="216"/>
      <c r="O313" s="216"/>
      <c r="P313" s="216"/>
      <c r="Q313" s="216"/>
      <c r="R313" s="216"/>
      <c r="S313" s="216"/>
      <c r="T313" s="217"/>
      <c r="AT313" s="218" t="s">
        <v>248</v>
      </c>
      <c r="AU313" s="218" t="s">
        <v>78</v>
      </c>
      <c r="AV313" s="14" t="s">
        <v>78</v>
      </c>
      <c r="AW313" s="14" t="s">
        <v>31</v>
      </c>
      <c r="AX313" s="14" t="s">
        <v>69</v>
      </c>
      <c r="AY313" s="218" t="s">
        <v>231</v>
      </c>
    </row>
    <row r="314" spans="1:65" s="14" customFormat="1" ht="11.25">
      <c r="B314" s="208"/>
      <c r="C314" s="209"/>
      <c r="D314" s="193" t="s">
        <v>248</v>
      </c>
      <c r="E314" s="210" t="s">
        <v>19</v>
      </c>
      <c r="F314" s="211" t="s">
        <v>4276</v>
      </c>
      <c r="G314" s="209"/>
      <c r="H314" s="212">
        <v>0.44600000000000001</v>
      </c>
      <c r="I314" s="213"/>
      <c r="J314" s="209"/>
      <c r="K314" s="209"/>
      <c r="L314" s="214"/>
      <c r="M314" s="215"/>
      <c r="N314" s="216"/>
      <c r="O314" s="216"/>
      <c r="P314" s="216"/>
      <c r="Q314" s="216"/>
      <c r="R314" s="216"/>
      <c r="S314" s="216"/>
      <c r="T314" s="217"/>
      <c r="AT314" s="218" t="s">
        <v>248</v>
      </c>
      <c r="AU314" s="218" t="s">
        <v>78</v>
      </c>
      <c r="AV314" s="14" t="s">
        <v>78</v>
      </c>
      <c r="AW314" s="14" t="s">
        <v>31</v>
      </c>
      <c r="AX314" s="14" t="s">
        <v>69</v>
      </c>
      <c r="AY314" s="218" t="s">
        <v>231</v>
      </c>
    </row>
    <row r="315" spans="1:65" s="13" customFormat="1" ht="11.25">
      <c r="B315" s="198"/>
      <c r="C315" s="199"/>
      <c r="D315" s="193" t="s">
        <v>248</v>
      </c>
      <c r="E315" s="200" t="s">
        <v>19</v>
      </c>
      <c r="F315" s="201" t="s">
        <v>4175</v>
      </c>
      <c r="G315" s="199"/>
      <c r="H315" s="200" t="s">
        <v>19</v>
      </c>
      <c r="I315" s="202"/>
      <c r="J315" s="199"/>
      <c r="K315" s="199"/>
      <c r="L315" s="203"/>
      <c r="M315" s="204"/>
      <c r="N315" s="205"/>
      <c r="O315" s="205"/>
      <c r="P315" s="205"/>
      <c r="Q315" s="205"/>
      <c r="R315" s="205"/>
      <c r="S315" s="205"/>
      <c r="T315" s="206"/>
      <c r="AT315" s="207" t="s">
        <v>248</v>
      </c>
      <c r="AU315" s="207" t="s">
        <v>78</v>
      </c>
      <c r="AV315" s="13" t="s">
        <v>76</v>
      </c>
      <c r="AW315" s="13" t="s">
        <v>31</v>
      </c>
      <c r="AX315" s="13" t="s">
        <v>69</v>
      </c>
      <c r="AY315" s="207" t="s">
        <v>231</v>
      </c>
    </row>
    <row r="316" spans="1:65" s="14" customFormat="1" ht="11.25">
      <c r="B316" s="208"/>
      <c r="C316" s="209"/>
      <c r="D316" s="193" t="s">
        <v>248</v>
      </c>
      <c r="E316" s="210" t="s">
        <v>19</v>
      </c>
      <c r="F316" s="211" t="s">
        <v>4277</v>
      </c>
      <c r="G316" s="209"/>
      <c r="H316" s="212">
        <v>7.4980000000000002</v>
      </c>
      <c r="I316" s="213"/>
      <c r="J316" s="209"/>
      <c r="K316" s="209"/>
      <c r="L316" s="214"/>
      <c r="M316" s="215"/>
      <c r="N316" s="216"/>
      <c r="O316" s="216"/>
      <c r="P316" s="216"/>
      <c r="Q316" s="216"/>
      <c r="R316" s="216"/>
      <c r="S316" s="216"/>
      <c r="T316" s="217"/>
      <c r="AT316" s="218" t="s">
        <v>248</v>
      </c>
      <c r="AU316" s="218" t="s">
        <v>78</v>
      </c>
      <c r="AV316" s="14" t="s">
        <v>78</v>
      </c>
      <c r="AW316" s="14" t="s">
        <v>31</v>
      </c>
      <c r="AX316" s="14" t="s">
        <v>69</v>
      </c>
      <c r="AY316" s="218" t="s">
        <v>231</v>
      </c>
    </row>
    <row r="317" spans="1:65" s="13" customFormat="1" ht="11.25">
      <c r="B317" s="198"/>
      <c r="C317" s="199"/>
      <c r="D317" s="193" t="s">
        <v>248</v>
      </c>
      <c r="E317" s="200" t="s">
        <v>19</v>
      </c>
      <c r="F317" s="201" t="s">
        <v>4148</v>
      </c>
      <c r="G317" s="199"/>
      <c r="H317" s="200" t="s">
        <v>19</v>
      </c>
      <c r="I317" s="202"/>
      <c r="J317" s="199"/>
      <c r="K317" s="199"/>
      <c r="L317" s="203"/>
      <c r="M317" s="204"/>
      <c r="N317" s="205"/>
      <c r="O317" s="205"/>
      <c r="P317" s="205"/>
      <c r="Q317" s="205"/>
      <c r="R317" s="205"/>
      <c r="S317" s="205"/>
      <c r="T317" s="206"/>
      <c r="AT317" s="207" t="s">
        <v>248</v>
      </c>
      <c r="AU317" s="207" t="s">
        <v>78</v>
      </c>
      <c r="AV317" s="13" t="s">
        <v>76</v>
      </c>
      <c r="AW317" s="13" t="s">
        <v>31</v>
      </c>
      <c r="AX317" s="13" t="s">
        <v>69</v>
      </c>
      <c r="AY317" s="207" t="s">
        <v>231</v>
      </c>
    </row>
    <row r="318" spans="1:65" s="14" customFormat="1" ht="22.5">
      <c r="B318" s="208"/>
      <c r="C318" s="209"/>
      <c r="D318" s="193" t="s">
        <v>248</v>
      </c>
      <c r="E318" s="210" t="s">
        <v>19</v>
      </c>
      <c r="F318" s="211" t="s">
        <v>4149</v>
      </c>
      <c r="G318" s="209"/>
      <c r="H318" s="212">
        <v>63.07</v>
      </c>
      <c r="I318" s="213"/>
      <c r="J318" s="209"/>
      <c r="K318" s="209"/>
      <c r="L318" s="214"/>
      <c r="M318" s="215"/>
      <c r="N318" s="216"/>
      <c r="O318" s="216"/>
      <c r="P318" s="216"/>
      <c r="Q318" s="216"/>
      <c r="R318" s="216"/>
      <c r="S318" s="216"/>
      <c r="T318" s="217"/>
      <c r="AT318" s="218" t="s">
        <v>248</v>
      </c>
      <c r="AU318" s="218" t="s">
        <v>78</v>
      </c>
      <c r="AV318" s="14" t="s">
        <v>78</v>
      </c>
      <c r="AW318" s="14" t="s">
        <v>31</v>
      </c>
      <c r="AX318" s="14" t="s">
        <v>69</v>
      </c>
      <c r="AY318" s="218" t="s">
        <v>231</v>
      </c>
    </row>
    <row r="319" spans="1:65" s="15" customFormat="1" ht="11.25">
      <c r="B319" s="219"/>
      <c r="C319" s="220"/>
      <c r="D319" s="193" t="s">
        <v>248</v>
      </c>
      <c r="E319" s="221" t="s">
        <v>19</v>
      </c>
      <c r="F319" s="222" t="s">
        <v>260</v>
      </c>
      <c r="G319" s="220"/>
      <c r="H319" s="223">
        <v>617.221</v>
      </c>
      <c r="I319" s="224"/>
      <c r="J319" s="220"/>
      <c r="K319" s="220"/>
      <c r="L319" s="225"/>
      <c r="M319" s="226"/>
      <c r="N319" s="227"/>
      <c r="O319" s="227"/>
      <c r="P319" s="227"/>
      <c r="Q319" s="227"/>
      <c r="R319" s="227"/>
      <c r="S319" s="227"/>
      <c r="T319" s="228"/>
      <c r="AT319" s="229" t="s">
        <v>248</v>
      </c>
      <c r="AU319" s="229" t="s">
        <v>78</v>
      </c>
      <c r="AV319" s="15" t="s">
        <v>238</v>
      </c>
      <c r="AW319" s="15" t="s">
        <v>31</v>
      </c>
      <c r="AX319" s="15" t="s">
        <v>76</v>
      </c>
      <c r="AY319" s="229" t="s">
        <v>231</v>
      </c>
    </row>
    <row r="320" spans="1:65" s="2" customFormat="1" ht="16.5" customHeight="1">
      <c r="A320" s="36"/>
      <c r="B320" s="37"/>
      <c r="C320" s="247" t="s">
        <v>384</v>
      </c>
      <c r="D320" s="247" t="s">
        <v>638</v>
      </c>
      <c r="E320" s="248" t="s">
        <v>4278</v>
      </c>
      <c r="F320" s="249" t="s">
        <v>4279</v>
      </c>
      <c r="G320" s="250" t="s">
        <v>404</v>
      </c>
      <c r="H320" s="251">
        <v>2.8730000000000002</v>
      </c>
      <c r="I320" s="252"/>
      <c r="J320" s="253">
        <f>ROUND(I320*H320,2)</f>
        <v>0</v>
      </c>
      <c r="K320" s="249" t="s">
        <v>19</v>
      </c>
      <c r="L320" s="254"/>
      <c r="M320" s="255" t="s">
        <v>19</v>
      </c>
      <c r="N320" s="256" t="s">
        <v>40</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287</v>
      </c>
      <c r="AT320" s="191" t="s">
        <v>638</v>
      </c>
      <c r="AU320" s="191" t="s">
        <v>78</v>
      </c>
      <c r="AY320" s="19" t="s">
        <v>231</v>
      </c>
      <c r="BE320" s="192">
        <f>IF(N320="základní",J320,0)</f>
        <v>0</v>
      </c>
      <c r="BF320" s="192">
        <f>IF(N320="snížená",J320,0)</f>
        <v>0</v>
      </c>
      <c r="BG320" s="192">
        <f>IF(N320="zákl. přenesená",J320,0)</f>
        <v>0</v>
      </c>
      <c r="BH320" s="192">
        <f>IF(N320="sníž. přenesená",J320,0)</f>
        <v>0</v>
      </c>
      <c r="BI320" s="192">
        <f>IF(N320="nulová",J320,0)</f>
        <v>0</v>
      </c>
      <c r="BJ320" s="19" t="s">
        <v>76</v>
      </c>
      <c r="BK320" s="192">
        <f>ROUND(I320*H320,2)</f>
        <v>0</v>
      </c>
      <c r="BL320" s="19" t="s">
        <v>238</v>
      </c>
      <c r="BM320" s="191" t="s">
        <v>4280</v>
      </c>
    </row>
    <row r="321" spans="1:65" s="13" customFormat="1" ht="11.25">
      <c r="B321" s="198"/>
      <c r="C321" s="199"/>
      <c r="D321" s="193" t="s">
        <v>248</v>
      </c>
      <c r="E321" s="200" t="s">
        <v>19</v>
      </c>
      <c r="F321" s="201" t="s">
        <v>4168</v>
      </c>
      <c r="G321" s="199"/>
      <c r="H321" s="200" t="s">
        <v>19</v>
      </c>
      <c r="I321" s="202"/>
      <c r="J321" s="199"/>
      <c r="K321" s="199"/>
      <c r="L321" s="203"/>
      <c r="M321" s="204"/>
      <c r="N321" s="205"/>
      <c r="O321" s="205"/>
      <c r="P321" s="205"/>
      <c r="Q321" s="205"/>
      <c r="R321" s="205"/>
      <c r="S321" s="205"/>
      <c r="T321" s="206"/>
      <c r="AT321" s="207" t="s">
        <v>248</v>
      </c>
      <c r="AU321" s="207" t="s">
        <v>78</v>
      </c>
      <c r="AV321" s="13" t="s">
        <v>76</v>
      </c>
      <c r="AW321" s="13" t="s">
        <v>31</v>
      </c>
      <c r="AX321" s="13" t="s">
        <v>69</v>
      </c>
      <c r="AY321" s="207" t="s">
        <v>231</v>
      </c>
    </row>
    <row r="322" spans="1:65" s="14" customFormat="1" ht="11.25">
      <c r="B322" s="208"/>
      <c r="C322" s="209"/>
      <c r="D322" s="193" t="s">
        <v>248</v>
      </c>
      <c r="E322" s="210" t="s">
        <v>19</v>
      </c>
      <c r="F322" s="211" t="s">
        <v>4281</v>
      </c>
      <c r="G322" s="209"/>
      <c r="H322" s="212">
        <v>2.8730000000000002</v>
      </c>
      <c r="I322" s="213"/>
      <c r="J322" s="209"/>
      <c r="K322" s="209"/>
      <c r="L322" s="214"/>
      <c r="M322" s="215"/>
      <c r="N322" s="216"/>
      <c r="O322" s="216"/>
      <c r="P322" s="216"/>
      <c r="Q322" s="216"/>
      <c r="R322" s="216"/>
      <c r="S322" s="216"/>
      <c r="T322" s="217"/>
      <c r="AT322" s="218" t="s">
        <v>248</v>
      </c>
      <c r="AU322" s="218" t="s">
        <v>78</v>
      </c>
      <c r="AV322" s="14" t="s">
        <v>78</v>
      </c>
      <c r="AW322" s="14" t="s">
        <v>31</v>
      </c>
      <c r="AX322" s="14" t="s">
        <v>76</v>
      </c>
      <c r="AY322" s="218" t="s">
        <v>231</v>
      </c>
    </row>
    <row r="323" spans="1:65" s="2" customFormat="1" ht="16.5" customHeight="1">
      <c r="A323" s="36"/>
      <c r="B323" s="37"/>
      <c r="C323" s="247" t="s">
        <v>378</v>
      </c>
      <c r="D323" s="247" t="s">
        <v>638</v>
      </c>
      <c r="E323" s="248" t="s">
        <v>4282</v>
      </c>
      <c r="F323" s="249" t="s">
        <v>4283</v>
      </c>
      <c r="G323" s="250" t="s">
        <v>404</v>
      </c>
      <c r="H323" s="251">
        <v>2.3940000000000001</v>
      </c>
      <c r="I323" s="252"/>
      <c r="J323" s="253">
        <f>ROUND(I323*H323,2)</f>
        <v>0</v>
      </c>
      <c r="K323" s="249" t="s">
        <v>244</v>
      </c>
      <c r="L323" s="254"/>
      <c r="M323" s="255" t="s">
        <v>19</v>
      </c>
      <c r="N323" s="256" t="s">
        <v>40</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287</v>
      </c>
      <c r="AT323" s="191" t="s">
        <v>638</v>
      </c>
      <c r="AU323" s="191" t="s">
        <v>78</v>
      </c>
      <c r="AY323" s="19" t="s">
        <v>231</v>
      </c>
      <c r="BE323" s="192">
        <f>IF(N323="základní",J323,0)</f>
        <v>0</v>
      </c>
      <c r="BF323" s="192">
        <f>IF(N323="snížená",J323,0)</f>
        <v>0</v>
      </c>
      <c r="BG323" s="192">
        <f>IF(N323="zákl. přenesená",J323,0)</f>
        <v>0</v>
      </c>
      <c r="BH323" s="192">
        <f>IF(N323="sníž. přenesená",J323,0)</f>
        <v>0</v>
      </c>
      <c r="BI323" s="192">
        <f>IF(N323="nulová",J323,0)</f>
        <v>0</v>
      </c>
      <c r="BJ323" s="19" t="s">
        <v>76</v>
      </c>
      <c r="BK323" s="192">
        <f>ROUND(I323*H323,2)</f>
        <v>0</v>
      </c>
      <c r="BL323" s="19" t="s">
        <v>238</v>
      </c>
      <c r="BM323" s="191" t="s">
        <v>4284</v>
      </c>
    </row>
    <row r="324" spans="1:65" s="13" customFormat="1" ht="11.25">
      <c r="B324" s="198"/>
      <c r="C324" s="199"/>
      <c r="D324" s="193" t="s">
        <v>248</v>
      </c>
      <c r="E324" s="200" t="s">
        <v>19</v>
      </c>
      <c r="F324" s="201" t="s">
        <v>4168</v>
      </c>
      <c r="G324" s="199"/>
      <c r="H324" s="200" t="s">
        <v>19</v>
      </c>
      <c r="I324" s="202"/>
      <c r="J324" s="199"/>
      <c r="K324" s="199"/>
      <c r="L324" s="203"/>
      <c r="M324" s="204"/>
      <c r="N324" s="205"/>
      <c r="O324" s="205"/>
      <c r="P324" s="205"/>
      <c r="Q324" s="205"/>
      <c r="R324" s="205"/>
      <c r="S324" s="205"/>
      <c r="T324" s="206"/>
      <c r="AT324" s="207" t="s">
        <v>248</v>
      </c>
      <c r="AU324" s="207" t="s">
        <v>78</v>
      </c>
      <c r="AV324" s="13" t="s">
        <v>76</v>
      </c>
      <c r="AW324" s="13" t="s">
        <v>31</v>
      </c>
      <c r="AX324" s="13" t="s">
        <v>69</v>
      </c>
      <c r="AY324" s="207" t="s">
        <v>231</v>
      </c>
    </row>
    <row r="325" spans="1:65" s="14" customFormat="1" ht="11.25">
      <c r="B325" s="208"/>
      <c r="C325" s="209"/>
      <c r="D325" s="193" t="s">
        <v>248</v>
      </c>
      <c r="E325" s="210" t="s">
        <v>19</v>
      </c>
      <c r="F325" s="211" t="s">
        <v>4285</v>
      </c>
      <c r="G325" s="209"/>
      <c r="H325" s="212">
        <v>2.3940000000000001</v>
      </c>
      <c r="I325" s="213"/>
      <c r="J325" s="209"/>
      <c r="K325" s="209"/>
      <c r="L325" s="214"/>
      <c r="M325" s="215"/>
      <c r="N325" s="216"/>
      <c r="O325" s="216"/>
      <c r="P325" s="216"/>
      <c r="Q325" s="216"/>
      <c r="R325" s="216"/>
      <c r="S325" s="216"/>
      <c r="T325" s="217"/>
      <c r="AT325" s="218" t="s">
        <v>248</v>
      </c>
      <c r="AU325" s="218" t="s">
        <v>78</v>
      </c>
      <c r="AV325" s="14" t="s">
        <v>78</v>
      </c>
      <c r="AW325" s="14" t="s">
        <v>31</v>
      </c>
      <c r="AX325" s="14" t="s">
        <v>76</v>
      </c>
      <c r="AY325" s="218" t="s">
        <v>231</v>
      </c>
    </row>
    <row r="326" spans="1:65" s="2" customFormat="1" ht="16.5" customHeight="1">
      <c r="A326" s="36"/>
      <c r="B326" s="37"/>
      <c r="C326" s="247" t="s">
        <v>391</v>
      </c>
      <c r="D326" s="247" t="s">
        <v>638</v>
      </c>
      <c r="E326" s="248" t="s">
        <v>4286</v>
      </c>
      <c r="F326" s="249" t="s">
        <v>4287</v>
      </c>
      <c r="G326" s="250" t="s">
        <v>404</v>
      </c>
      <c r="H326" s="251">
        <v>18.831</v>
      </c>
      <c r="I326" s="252"/>
      <c r="J326" s="253">
        <f>ROUND(I326*H326,2)</f>
        <v>0</v>
      </c>
      <c r="K326" s="249" t="s">
        <v>19</v>
      </c>
      <c r="L326" s="254"/>
      <c r="M326" s="255" t="s">
        <v>19</v>
      </c>
      <c r="N326" s="256" t="s">
        <v>40</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287</v>
      </c>
      <c r="AT326" s="191" t="s">
        <v>638</v>
      </c>
      <c r="AU326" s="191" t="s">
        <v>78</v>
      </c>
      <c r="AY326" s="19" t="s">
        <v>231</v>
      </c>
      <c r="BE326" s="192">
        <f>IF(N326="základní",J326,0)</f>
        <v>0</v>
      </c>
      <c r="BF326" s="192">
        <f>IF(N326="snížená",J326,0)</f>
        <v>0</v>
      </c>
      <c r="BG326" s="192">
        <f>IF(N326="zákl. přenesená",J326,0)</f>
        <v>0</v>
      </c>
      <c r="BH326" s="192">
        <f>IF(N326="sníž. přenesená",J326,0)</f>
        <v>0</v>
      </c>
      <c r="BI326" s="192">
        <f>IF(N326="nulová",J326,0)</f>
        <v>0</v>
      </c>
      <c r="BJ326" s="19" t="s">
        <v>76</v>
      </c>
      <c r="BK326" s="192">
        <f>ROUND(I326*H326,2)</f>
        <v>0</v>
      </c>
      <c r="BL326" s="19" t="s">
        <v>238</v>
      </c>
      <c r="BM326" s="191" t="s">
        <v>4288</v>
      </c>
    </row>
    <row r="327" spans="1:65" s="13" customFormat="1" ht="11.25">
      <c r="B327" s="198"/>
      <c r="C327" s="199"/>
      <c r="D327" s="193" t="s">
        <v>248</v>
      </c>
      <c r="E327" s="200" t="s">
        <v>19</v>
      </c>
      <c r="F327" s="201" t="s">
        <v>4155</v>
      </c>
      <c r="G327" s="199"/>
      <c r="H327" s="200" t="s">
        <v>19</v>
      </c>
      <c r="I327" s="202"/>
      <c r="J327" s="199"/>
      <c r="K327" s="199"/>
      <c r="L327" s="203"/>
      <c r="M327" s="204"/>
      <c r="N327" s="205"/>
      <c r="O327" s="205"/>
      <c r="P327" s="205"/>
      <c r="Q327" s="205"/>
      <c r="R327" s="205"/>
      <c r="S327" s="205"/>
      <c r="T327" s="206"/>
      <c r="AT327" s="207" t="s">
        <v>248</v>
      </c>
      <c r="AU327" s="207" t="s">
        <v>78</v>
      </c>
      <c r="AV327" s="13" t="s">
        <v>76</v>
      </c>
      <c r="AW327" s="13" t="s">
        <v>31</v>
      </c>
      <c r="AX327" s="13" t="s">
        <v>69</v>
      </c>
      <c r="AY327" s="207" t="s">
        <v>231</v>
      </c>
    </row>
    <row r="328" spans="1:65" s="14" customFormat="1" ht="11.25">
      <c r="B328" s="208"/>
      <c r="C328" s="209"/>
      <c r="D328" s="193" t="s">
        <v>248</v>
      </c>
      <c r="E328" s="210" t="s">
        <v>19</v>
      </c>
      <c r="F328" s="211" t="s">
        <v>4289</v>
      </c>
      <c r="G328" s="209"/>
      <c r="H328" s="212">
        <v>11.173999999999999</v>
      </c>
      <c r="I328" s="213"/>
      <c r="J328" s="209"/>
      <c r="K328" s="209"/>
      <c r="L328" s="214"/>
      <c r="M328" s="215"/>
      <c r="N328" s="216"/>
      <c r="O328" s="216"/>
      <c r="P328" s="216"/>
      <c r="Q328" s="216"/>
      <c r="R328" s="216"/>
      <c r="S328" s="216"/>
      <c r="T328" s="217"/>
      <c r="AT328" s="218" t="s">
        <v>248</v>
      </c>
      <c r="AU328" s="218" t="s">
        <v>78</v>
      </c>
      <c r="AV328" s="14" t="s">
        <v>78</v>
      </c>
      <c r="AW328" s="14" t="s">
        <v>31</v>
      </c>
      <c r="AX328" s="14" t="s">
        <v>69</v>
      </c>
      <c r="AY328" s="218" t="s">
        <v>231</v>
      </c>
    </row>
    <row r="329" spans="1:65" s="16" customFormat="1" ht="11.25">
      <c r="B329" s="233"/>
      <c r="C329" s="234"/>
      <c r="D329" s="193" t="s">
        <v>248</v>
      </c>
      <c r="E329" s="235" t="s">
        <v>19</v>
      </c>
      <c r="F329" s="236" t="s">
        <v>546</v>
      </c>
      <c r="G329" s="234"/>
      <c r="H329" s="237">
        <v>11.173999999999999</v>
      </c>
      <c r="I329" s="238"/>
      <c r="J329" s="234"/>
      <c r="K329" s="234"/>
      <c r="L329" s="239"/>
      <c r="M329" s="240"/>
      <c r="N329" s="241"/>
      <c r="O329" s="241"/>
      <c r="P329" s="241"/>
      <c r="Q329" s="241"/>
      <c r="R329" s="241"/>
      <c r="S329" s="241"/>
      <c r="T329" s="242"/>
      <c r="AT329" s="243" t="s">
        <v>248</v>
      </c>
      <c r="AU329" s="243" t="s">
        <v>78</v>
      </c>
      <c r="AV329" s="16" t="s">
        <v>119</v>
      </c>
      <c r="AW329" s="16" t="s">
        <v>31</v>
      </c>
      <c r="AX329" s="16" t="s">
        <v>69</v>
      </c>
      <c r="AY329" s="243" t="s">
        <v>231</v>
      </c>
    </row>
    <row r="330" spans="1:65" s="13" customFormat="1" ht="11.25">
      <c r="B330" s="198"/>
      <c r="C330" s="199"/>
      <c r="D330" s="193" t="s">
        <v>248</v>
      </c>
      <c r="E330" s="200" t="s">
        <v>19</v>
      </c>
      <c r="F330" s="201" t="s">
        <v>4157</v>
      </c>
      <c r="G330" s="199"/>
      <c r="H330" s="200" t="s">
        <v>19</v>
      </c>
      <c r="I330" s="202"/>
      <c r="J330" s="199"/>
      <c r="K330" s="199"/>
      <c r="L330" s="203"/>
      <c r="M330" s="204"/>
      <c r="N330" s="205"/>
      <c r="O330" s="205"/>
      <c r="P330" s="205"/>
      <c r="Q330" s="205"/>
      <c r="R330" s="205"/>
      <c r="S330" s="205"/>
      <c r="T330" s="206"/>
      <c r="AT330" s="207" t="s">
        <v>248</v>
      </c>
      <c r="AU330" s="207" t="s">
        <v>78</v>
      </c>
      <c r="AV330" s="13" t="s">
        <v>76</v>
      </c>
      <c r="AW330" s="13" t="s">
        <v>31</v>
      </c>
      <c r="AX330" s="13" t="s">
        <v>69</v>
      </c>
      <c r="AY330" s="207" t="s">
        <v>231</v>
      </c>
    </row>
    <row r="331" spans="1:65" s="14" customFormat="1" ht="22.5">
      <c r="B331" s="208"/>
      <c r="C331" s="209"/>
      <c r="D331" s="193" t="s">
        <v>248</v>
      </c>
      <c r="E331" s="210" t="s">
        <v>19</v>
      </c>
      <c r="F331" s="211" t="s">
        <v>4290</v>
      </c>
      <c r="G331" s="209"/>
      <c r="H331" s="212">
        <v>0.67600000000000005</v>
      </c>
      <c r="I331" s="213"/>
      <c r="J331" s="209"/>
      <c r="K331" s="209"/>
      <c r="L331" s="214"/>
      <c r="M331" s="215"/>
      <c r="N331" s="216"/>
      <c r="O331" s="216"/>
      <c r="P331" s="216"/>
      <c r="Q331" s="216"/>
      <c r="R331" s="216"/>
      <c r="S331" s="216"/>
      <c r="T331" s="217"/>
      <c r="AT331" s="218" t="s">
        <v>248</v>
      </c>
      <c r="AU331" s="218" t="s">
        <v>78</v>
      </c>
      <c r="AV331" s="14" t="s">
        <v>78</v>
      </c>
      <c r="AW331" s="14" t="s">
        <v>31</v>
      </c>
      <c r="AX331" s="14" t="s">
        <v>69</v>
      </c>
      <c r="AY331" s="218" t="s">
        <v>231</v>
      </c>
    </row>
    <row r="332" spans="1:65" s="14" customFormat="1" ht="22.5">
      <c r="B332" s="208"/>
      <c r="C332" s="209"/>
      <c r="D332" s="193" t="s">
        <v>248</v>
      </c>
      <c r="E332" s="210" t="s">
        <v>19</v>
      </c>
      <c r="F332" s="211" t="s">
        <v>4291</v>
      </c>
      <c r="G332" s="209"/>
      <c r="H332" s="212">
        <v>4.016</v>
      </c>
      <c r="I332" s="213"/>
      <c r="J332" s="209"/>
      <c r="K332" s="209"/>
      <c r="L332" s="214"/>
      <c r="M332" s="215"/>
      <c r="N332" s="216"/>
      <c r="O332" s="216"/>
      <c r="P332" s="216"/>
      <c r="Q332" s="216"/>
      <c r="R332" s="216"/>
      <c r="S332" s="216"/>
      <c r="T332" s="217"/>
      <c r="AT332" s="218" t="s">
        <v>248</v>
      </c>
      <c r="AU332" s="218" t="s">
        <v>78</v>
      </c>
      <c r="AV332" s="14" t="s">
        <v>78</v>
      </c>
      <c r="AW332" s="14" t="s">
        <v>31</v>
      </c>
      <c r="AX332" s="14" t="s">
        <v>69</v>
      </c>
      <c r="AY332" s="218" t="s">
        <v>231</v>
      </c>
    </row>
    <row r="333" spans="1:65" s="16" customFormat="1" ht="11.25">
      <c r="B333" s="233"/>
      <c r="C333" s="234"/>
      <c r="D333" s="193" t="s">
        <v>248</v>
      </c>
      <c r="E333" s="235" t="s">
        <v>19</v>
      </c>
      <c r="F333" s="236" t="s">
        <v>546</v>
      </c>
      <c r="G333" s="234"/>
      <c r="H333" s="237">
        <v>4.6920000000000002</v>
      </c>
      <c r="I333" s="238"/>
      <c r="J333" s="234"/>
      <c r="K333" s="234"/>
      <c r="L333" s="239"/>
      <c r="M333" s="240"/>
      <c r="N333" s="241"/>
      <c r="O333" s="241"/>
      <c r="P333" s="241"/>
      <c r="Q333" s="241"/>
      <c r="R333" s="241"/>
      <c r="S333" s="241"/>
      <c r="T333" s="242"/>
      <c r="AT333" s="243" t="s">
        <v>248</v>
      </c>
      <c r="AU333" s="243" t="s">
        <v>78</v>
      </c>
      <c r="AV333" s="16" t="s">
        <v>119</v>
      </c>
      <c r="AW333" s="16" t="s">
        <v>31</v>
      </c>
      <c r="AX333" s="16" t="s">
        <v>69</v>
      </c>
      <c r="AY333" s="243" t="s">
        <v>231</v>
      </c>
    </row>
    <row r="334" spans="1:65" s="13" customFormat="1" ht="11.25">
      <c r="B334" s="198"/>
      <c r="C334" s="199"/>
      <c r="D334" s="193" t="s">
        <v>248</v>
      </c>
      <c r="E334" s="200" t="s">
        <v>19</v>
      </c>
      <c r="F334" s="201" t="s">
        <v>4292</v>
      </c>
      <c r="G334" s="199"/>
      <c r="H334" s="200" t="s">
        <v>19</v>
      </c>
      <c r="I334" s="202"/>
      <c r="J334" s="199"/>
      <c r="K334" s="199"/>
      <c r="L334" s="203"/>
      <c r="M334" s="204"/>
      <c r="N334" s="205"/>
      <c r="O334" s="205"/>
      <c r="P334" s="205"/>
      <c r="Q334" s="205"/>
      <c r="R334" s="205"/>
      <c r="S334" s="205"/>
      <c r="T334" s="206"/>
      <c r="AT334" s="207" t="s">
        <v>248</v>
      </c>
      <c r="AU334" s="207" t="s">
        <v>78</v>
      </c>
      <c r="AV334" s="13" t="s">
        <v>76</v>
      </c>
      <c r="AW334" s="13" t="s">
        <v>31</v>
      </c>
      <c r="AX334" s="13" t="s">
        <v>69</v>
      </c>
      <c r="AY334" s="207" t="s">
        <v>231</v>
      </c>
    </row>
    <row r="335" spans="1:65" s="14" customFormat="1" ht="11.25">
      <c r="B335" s="208"/>
      <c r="C335" s="209"/>
      <c r="D335" s="193" t="s">
        <v>248</v>
      </c>
      <c r="E335" s="210" t="s">
        <v>19</v>
      </c>
      <c r="F335" s="211" t="s">
        <v>4293</v>
      </c>
      <c r="G335" s="209"/>
      <c r="H335" s="212">
        <v>0.57099999999999995</v>
      </c>
      <c r="I335" s="213"/>
      <c r="J335" s="209"/>
      <c r="K335" s="209"/>
      <c r="L335" s="214"/>
      <c r="M335" s="215"/>
      <c r="N335" s="216"/>
      <c r="O335" s="216"/>
      <c r="P335" s="216"/>
      <c r="Q335" s="216"/>
      <c r="R335" s="216"/>
      <c r="S335" s="216"/>
      <c r="T335" s="217"/>
      <c r="AT335" s="218" t="s">
        <v>248</v>
      </c>
      <c r="AU335" s="218" t="s">
        <v>78</v>
      </c>
      <c r="AV335" s="14" t="s">
        <v>78</v>
      </c>
      <c r="AW335" s="14" t="s">
        <v>31</v>
      </c>
      <c r="AX335" s="14" t="s">
        <v>69</v>
      </c>
      <c r="AY335" s="218" t="s">
        <v>231</v>
      </c>
    </row>
    <row r="336" spans="1:65" s="16" customFormat="1" ht="11.25">
      <c r="B336" s="233"/>
      <c r="C336" s="234"/>
      <c r="D336" s="193" t="s">
        <v>248</v>
      </c>
      <c r="E336" s="235" t="s">
        <v>19</v>
      </c>
      <c r="F336" s="236" t="s">
        <v>546</v>
      </c>
      <c r="G336" s="234"/>
      <c r="H336" s="237">
        <v>0.57099999999999995</v>
      </c>
      <c r="I336" s="238"/>
      <c r="J336" s="234"/>
      <c r="K336" s="234"/>
      <c r="L336" s="239"/>
      <c r="M336" s="240"/>
      <c r="N336" s="241"/>
      <c r="O336" s="241"/>
      <c r="P336" s="241"/>
      <c r="Q336" s="241"/>
      <c r="R336" s="241"/>
      <c r="S336" s="241"/>
      <c r="T336" s="242"/>
      <c r="AT336" s="243" t="s">
        <v>248</v>
      </c>
      <c r="AU336" s="243" t="s">
        <v>78</v>
      </c>
      <c r="AV336" s="16" t="s">
        <v>119</v>
      </c>
      <c r="AW336" s="16" t="s">
        <v>31</v>
      </c>
      <c r="AX336" s="16" t="s">
        <v>69</v>
      </c>
      <c r="AY336" s="243" t="s">
        <v>231</v>
      </c>
    </row>
    <row r="337" spans="1:65" s="13" customFormat="1" ht="11.25">
      <c r="B337" s="198"/>
      <c r="C337" s="199"/>
      <c r="D337" s="193" t="s">
        <v>248</v>
      </c>
      <c r="E337" s="200" t="s">
        <v>19</v>
      </c>
      <c r="F337" s="201" t="s">
        <v>4168</v>
      </c>
      <c r="G337" s="199"/>
      <c r="H337" s="200" t="s">
        <v>19</v>
      </c>
      <c r="I337" s="202"/>
      <c r="J337" s="199"/>
      <c r="K337" s="199"/>
      <c r="L337" s="203"/>
      <c r="M337" s="204"/>
      <c r="N337" s="205"/>
      <c r="O337" s="205"/>
      <c r="P337" s="205"/>
      <c r="Q337" s="205"/>
      <c r="R337" s="205"/>
      <c r="S337" s="205"/>
      <c r="T337" s="206"/>
      <c r="AT337" s="207" t="s">
        <v>248</v>
      </c>
      <c r="AU337" s="207" t="s">
        <v>78</v>
      </c>
      <c r="AV337" s="13" t="s">
        <v>76</v>
      </c>
      <c r="AW337" s="13" t="s">
        <v>31</v>
      </c>
      <c r="AX337" s="13" t="s">
        <v>69</v>
      </c>
      <c r="AY337" s="207" t="s">
        <v>231</v>
      </c>
    </row>
    <row r="338" spans="1:65" s="14" customFormat="1" ht="11.25">
      <c r="B338" s="208"/>
      <c r="C338" s="209"/>
      <c r="D338" s="193" t="s">
        <v>248</v>
      </c>
      <c r="E338" s="210" t="s">
        <v>19</v>
      </c>
      <c r="F338" s="211" t="s">
        <v>4294</v>
      </c>
      <c r="G338" s="209"/>
      <c r="H338" s="212">
        <v>2.3940000000000001</v>
      </c>
      <c r="I338" s="213"/>
      <c r="J338" s="209"/>
      <c r="K338" s="209"/>
      <c r="L338" s="214"/>
      <c r="M338" s="215"/>
      <c r="N338" s="216"/>
      <c r="O338" s="216"/>
      <c r="P338" s="216"/>
      <c r="Q338" s="216"/>
      <c r="R338" s="216"/>
      <c r="S338" s="216"/>
      <c r="T338" s="217"/>
      <c r="AT338" s="218" t="s">
        <v>248</v>
      </c>
      <c r="AU338" s="218" t="s">
        <v>78</v>
      </c>
      <c r="AV338" s="14" t="s">
        <v>78</v>
      </c>
      <c r="AW338" s="14" t="s">
        <v>31</v>
      </c>
      <c r="AX338" s="14" t="s">
        <v>69</v>
      </c>
      <c r="AY338" s="218" t="s">
        <v>231</v>
      </c>
    </row>
    <row r="339" spans="1:65" s="15" customFormat="1" ht="11.25">
      <c r="B339" s="219"/>
      <c r="C339" s="220"/>
      <c r="D339" s="193" t="s">
        <v>248</v>
      </c>
      <c r="E339" s="221" t="s">
        <v>19</v>
      </c>
      <c r="F339" s="222" t="s">
        <v>260</v>
      </c>
      <c r="G339" s="220"/>
      <c r="H339" s="223">
        <v>18.831000000000003</v>
      </c>
      <c r="I339" s="224"/>
      <c r="J339" s="220"/>
      <c r="K339" s="220"/>
      <c r="L339" s="225"/>
      <c r="M339" s="226"/>
      <c r="N339" s="227"/>
      <c r="O339" s="227"/>
      <c r="P339" s="227"/>
      <c r="Q339" s="227"/>
      <c r="R339" s="227"/>
      <c r="S339" s="227"/>
      <c r="T339" s="228"/>
      <c r="AT339" s="229" t="s">
        <v>248</v>
      </c>
      <c r="AU339" s="229" t="s">
        <v>78</v>
      </c>
      <c r="AV339" s="15" t="s">
        <v>238</v>
      </c>
      <c r="AW339" s="15" t="s">
        <v>31</v>
      </c>
      <c r="AX339" s="15" t="s">
        <v>76</v>
      </c>
      <c r="AY339" s="229" t="s">
        <v>231</v>
      </c>
    </row>
    <row r="340" spans="1:65" s="2" customFormat="1" ht="16.5" customHeight="1">
      <c r="A340" s="36"/>
      <c r="B340" s="37"/>
      <c r="C340" s="247" t="s">
        <v>395</v>
      </c>
      <c r="D340" s="247" t="s">
        <v>638</v>
      </c>
      <c r="E340" s="248" t="s">
        <v>4295</v>
      </c>
      <c r="F340" s="249" t="s">
        <v>4296</v>
      </c>
      <c r="G340" s="250" t="s">
        <v>404</v>
      </c>
      <c r="H340" s="251">
        <v>699.12</v>
      </c>
      <c r="I340" s="252"/>
      <c r="J340" s="253">
        <f>ROUND(I340*H340,2)</f>
        <v>0</v>
      </c>
      <c r="K340" s="249" t="s">
        <v>19</v>
      </c>
      <c r="L340" s="254"/>
      <c r="M340" s="255" t="s">
        <v>19</v>
      </c>
      <c r="N340" s="256" t="s">
        <v>40</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287</v>
      </c>
      <c r="AT340" s="191" t="s">
        <v>638</v>
      </c>
      <c r="AU340" s="191" t="s">
        <v>78</v>
      </c>
      <c r="AY340" s="19" t="s">
        <v>231</v>
      </c>
      <c r="BE340" s="192">
        <f>IF(N340="základní",J340,0)</f>
        <v>0</v>
      </c>
      <c r="BF340" s="192">
        <f>IF(N340="snížená",J340,0)</f>
        <v>0</v>
      </c>
      <c r="BG340" s="192">
        <f>IF(N340="zákl. přenesená",J340,0)</f>
        <v>0</v>
      </c>
      <c r="BH340" s="192">
        <f>IF(N340="sníž. přenesená",J340,0)</f>
        <v>0</v>
      </c>
      <c r="BI340" s="192">
        <f>IF(N340="nulová",J340,0)</f>
        <v>0</v>
      </c>
      <c r="BJ340" s="19" t="s">
        <v>76</v>
      </c>
      <c r="BK340" s="192">
        <f>ROUND(I340*H340,2)</f>
        <v>0</v>
      </c>
      <c r="BL340" s="19" t="s">
        <v>238</v>
      </c>
      <c r="BM340" s="191" t="s">
        <v>4297</v>
      </c>
    </row>
    <row r="341" spans="1:65" s="13" customFormat="1" ht="11.25">
      <c r="B341" s="198"/>
      <c r="C341" s="199"/>
      <c r="D341" s="193" t="s">
        <v>248</v>
      </c>
      <c r="E341" s="200" t="s">
        <v>19</v>
      </c>
      <c r="F341" s="201" t="s">
        <v>4121</v>
      </c>
      <c r="G341" s="199"/>
      <c r="H341" s="200" t="s">
        <v>19</v>
      </c>
      <c r="I341" s="202"/>
      <c r="J341" s="199"/>
      <c r="K341" s="199"/>
      <c r="L341" s="203"/>
      <c r="M341" s="204"/>
      <c r="N341" s="205"/>
      <c r="O341" s="205"/>
      <c r="P341" s="205"/>
      <c r="Q341" s="205"/>
      <c r="R341" s="205"/>
      <c r="S341" s="205"/>
      <c r="T341" s="206"/>
      <c r="AT341" s="207" t="s">
        <v>248</v>
      </c>
      <c r="AU341" s="207" t="s">
        <v>78</v>
      </c>
      <c r="AV341" s="13" t="s">
        <v>76</v>
      </c>
      <c r="AW341" s="13" t="s">
        <v>31</v>
      </c>
      <c r="AX341" s="13" t="s">
        <v>69</v>
      </c>
      <c r="AY341" s="207" t="s">
        <v>231</v>
      </c>
    </row>
    <row r="342" spans="1:65" s="14" customFormat="1" ht="11.25">
      <c r="B342" s="208"/>
      <c r="C342" s="209"/>
      <c r="D342" s="193" t="s">
        <v>248</v>
      </c>
      <c r="E342" s="210" t="s">
        <v>19</v>
      </c>
      <c r="F342" s="211" t="s">
        <v>4298</v>
      </c>
      <c r="G342" s="209"/>
      <c r="H342" s="212">
        <v>258.39999999999998</v>
      </c>
      <c r="I342" s="213"/>
      <c r="J342" s="209"/>
      <c r="K342" s="209"/>
      <c r="L342" s="214"/>
      <c r="M342" s="215"/>
      <c r="N342" s="216"/>
      <c r="O342" s="216"/>
      <c r="P342" s="216"/>
      <c r="Q342" s="216"/>
      <c r="R342" s="216"/>
      <c r="S342" s="216"/>
      <c r="T342" s="217"/>
      <c r="AT342" s="218" t="s">
        <v>248</v>
      </c>
      <c r="AU342" s="218" t="s">
        <v>78</v>
      </c>
      <c r="AV342" s="14" t="s">
        <v>78</v>
      </c>
      <c r="AW342" s="14" t="s">
        <v>31</v>
      </c>
      <c r="AX342" s="14" t="s">
        <v>69</v>
      </c>
      <c r="AY342" s="218" t="s">
        <v>231</v>
      </c>
    </row>
    <row r="343" spans="1:65" s="13" customFormat="1" ht="11.25">
      <c r="B343" s="198"/>
      <c r="C343" s="199"/>
      <c r="D343" s="193" t="s">
        <v>248</v>
      </c>
      <c r="E343" s="200" t="s">
        <v>19</v>
      </c>
      <c r="F343" s="201" t="s">
        <v>4123</v>
      </c>
      <c r="G343" s="199"/>
      <c r="H343" s="200" t="s">
        <v>19</v>
      </c>
      <c r="I343" s="202"/>
      <c r="J343" s="199"/>
      <c r="K343" s="199"/>
      <c r="L343" s="203"/>
      <c r="M343" s="204"/>
      <c r="N343" s="205"/>
      <c r="O343" s="205"/>
      <c r="P343" s="205"/>
      <c r="Q343" s="205"/>
      <c r="R343" s="205"/>
      <c r="S343" s="205"/>
      <c r="T343" s="206"/>
      <c r="AT343" s="207" t="s">
        <v>248</v>
      </c>
      <c r="AU343" s="207" t="s">
        <v>78</v>
      </c>
      <c r="AV343" s="13" t="s">
        <v>76</v>
      </c>
      <c r="AW343" s="13" t="s">
        <v>31</v>
      </c>
      <c r="AX343" s="13" t="s">
        <v>69</v>
      </c>
      <c r="AY343" s="207" t="s">
        <v>231</v>
      </c>
    </row>
    <row r="344" spans="1:65" s="14" customFormat="1" ht="11.25">
      <c r="B344" s="208"/>
      <c r="C344" s="209"/>
      <c r="D344" s="193" t="s">
        <v>248</v>
      </c>
      <c r="E344" s="210" t="s">
        <v>19</v>
      </c>
      <c r="F344" s="211" t="s">
        <v>4299</v>
      </c>
      <c r="G344" s="209"/>
      <c r="H344" s="212">
        <v>52.271999999999998</v>
      </c>
      <c r="I344" s="213"/>
      <c r="J344" s="209"/>
      <c r="K344" s="209"/>
      <c r="L344" s="214"/>
      <c r="M344" s="215"/>
      <c r="N344" s="216"/>
      <c r="O344" s="216"/>
      <c r="P344" s="216"/>
      <c r="Q344" s="216"/>
      <c r="R344" s="216"/>
      <c r="S344" s="216"/>
      <c r="T344" s="217"/>
      <c r="AT344" s="218" t="s">
        <v>248</v>
      </c>
      <c r="AU344" s="218" t="s">
        <v>78</v>
      </c>
      <c r="AV344" s="14" t="s">
        <v>78</v>
      </c>
      <c r="AW344" s="14" t="s">
        <v>31</v>
      </c>
      <c r="AX344" s="14" t="s">
        <v>69</v>
      </c>
      <c r="AY344" s="218" t="s">
        <v>231</v>
      </c>
    </row>
    <row r="345" spans="1:65" s="13" customFormat="1" ht="11.25">
      <c r="B345" s="198"/>
      <c r="C345" s="199"/>
      <c r="D345" s="193" t="s">
        <v>248</v>
      </c>
      <c r="E345" s="200" t="s">
        <v>19</v>
      </c>
      <c r="F345" s="201" t="s">
        <v>4125</v>
      </c>
      <c r="G345" s="199"/>
      <c r="H345" s="200" t="s">
        <v>19</v>
      </c>
      <c r="I345" s="202"/>
      <c r="J345" s="199"/>
      <c r="K345" s="199"/>
      <c r="L345" s="203"/>
      <c r="M345" s="204"/>
      <c r="N345" s="205"/>
      <c r="O345" s="205"/>
      <c r="P345" s="205"/>
      <c r="Q345" s="205"/>
      <c r="R345" s="205"/>
      <c r="S345" s="205"/>
      <c r="T345" s="206"/>
      <c r="AT345" s="207" t="s">
        <v>248</v>
      </c>
      <c r="AU345" s="207" t="s">
        <v>78</v>
      </c>
      <c r="AV345" s="13" t="s">
        <v>76</v>
      </c>
      <c r="AW345" s="13" t="s">
        <v>31</v>
      </c>
      <c r="AX345" s="13" t="s">
        <v>69</v>
      </c>
      <c r="AY345" s="207" t="s">
        <v>231</v>
      </c>
    </row>
    <row r="346" spans="1:65" s="14" customFormat="1" ht="11.25">
      <c r="B346" s="208"/>
      <c r="C346" s="209"/>
      <c r="D346" s="193" t="s">
        <v>248</v>
      </c>
      <c r="E346" s="210" t="s">
        <v>19</v>
      </c>
      <c r="F346" s="211" t="s">
        <v>4300</v>
      </c>
      <c r="G346" s="209"/>
      <c r="H346" s="212">
        <v>155.68</v>
      </c>
      <c r="I346" s="213"/>
      <c r="J346" s="209"/>
      <c r="K346" s="209"/>
      <c r="L346" s="214"/>
      <c r="M346" s="215"/>
      <c r="N346" s="216"/>
      <c r="O346" s="216"/>
      <c r="P346" s="216"/>
      <c r="Q346" s="216"/>
      <c r="R346" s="216"/>
      <c r="S346" s="216"/>
      <c r="T346" s="217"/>
      <c r="AT346" s="218" t="s">
        <v>248</v>
      </c>
      <c r="AU346" s="218" t="s">
        <v>78</v>
      </c>
      <c r="AV346" s="14" t="s">
        <v>78</v>
      </c>
      <c r="AW346" s="14" t="s">
        <v>31</v>
      </c>
      <c r="AX346" s="14" t="s">
        <v>69</v>
      </c>
      <c r="AY346" s="218" t="s">
        <v>231</v>
      </c>
    </row>
    <row r="347" spans="1:65" s="13" customFormat="1" ht="11.25">
      <c r="B347" s="198"/>
      <c r="C347" s="199"/>
      <c r="D347" s="193" t="s">
        <v>248</v>
      </c>
      <c r="E347" s="200" t="s">
        <v>19</v>
      </c>
      <c r="F347" s="201" t="s">
        <v>4264</v>
      </c>
      <c r="G347" s="199"/>
      <c r="H347" s="200" t="s">
        <v>19</v>
      </c>
      <c r="I347" s="202"/>
      <c r="J347" s="199"/>
      <c r="K347" s="199"/>
      <c r="L347" s="203"/>
      <c r="M347" s="204"/>
      <c r="N347" s="205"/>
      <c r="O347" s="205"/>
      <c r="P347" s="205"/>
      <c r="Q347" s="205"/>
      <c r="R347" s="205"/>
      <c r="S347" s="205"/>
      <c r="T347" s="206"/>
      <c r="AT347" s="207" t="s">
        <v>248</v>
      </c>
      <c r="AU347" s="207" t="s">
        <v>78</v>
      </c>
      <c r="AV347" s="13" t="s">
        <v>76</v>
      </c>
      <c r="AW347" s="13" t="s">
        <v>31</v>
      </c>
      <c r="AX347" s="13" t="s">
        <v>69</v>
      </c>
      <c r="AY347" s="207" t="s">
        <v>231</v>
      </c>
    </row>
    <row r="348" spans="1:65" s="13" customFormat="1" ht="11.25">
      <c r="B348" s="198"/>
      <c r="C348" s="199"/>
      <c r="D348" s="193" t="s">
        <v>248</v>
      </c>
      <c r="E348" s="200" t="s">
        <v>19</v>
      </c>
      <c r="F348" s="201" t="s">
        <v>4127</v>
      </c>
      <c r="G348" s="199"/>
      <c r="H348" s="200" t="s">
        <v>19</v>
      </c>
      <c r="I348" s="202"/>
      <c r="J348" s="199"/>
      <c r="K348" s="199"/>
      <c r="L348" s="203"/>
      <c r="M348" s="204"/>
      <c r="N348" s="205"/>
      <c r="O348" s="205"/>
      <c r="P348" s="205"/>
      <c r="Q348" s="205"/>
      <c r="R348" s="205"/>
      <c r="S348" s="205"/>
      <c r="T348" s="206"/>
      <c r="AT348" s="207" t="s">
        <v>248</v>
      </c>
      <c r="AU348" s="207" t="s">
        <v>78</v>
      </c>
      <c r="AV348" s="13" t="s">
        <v>76</v>
      </c>
      <c r="AW348" s="13" t="s">
        <v>31</v>
      </c>
      <c r="AX348" s="13" t="s">
        <v>69</v>
      </c>
      <c r="AY348" s="207" t="s">
        <v>231</v>
      </c>
    </row>
    <row r="349" spans="1:65" s="14" customFormat="1" ht="11.25">
      <c r="B349" s="208"/>
      <c r="C349" s="209"/>
      <c r="D349" s="193" t="s">
        <v>248</v>
      </c>
      <c r="E349" s="210" t="s">
        <v>19</v>
      </c>
      <c r="F349" s="211" t="s">
        <v>4301</v>
      </c>
      <c r="G349" s="209"/>
      <c r="H349" s="212">
        <v>0.251</v>
      </c>
      <c r="I349" s="213"/>
      <c r="J349" s="209"/>
      <c r="K349" s="209"/>
      <c r="L349" s="214"/>
      <c r="M349" s="215"/>
      <c r="N349" s="216"/>
      <c r="O349" s="216"/>
      <c r="P349" s="216"/>
      <c r="Q349" s="216"/>
      <c r="R349" s="216"/>
      <c r="S349" s="216"/>
      <c r="T349" s="217"/>
      <c r="AT349" s="218" t="s">
        <v>248</v>
      </c>
      <c r="AU349" s="218" t="s">
        <v>78</v>
      </c>
      <c r="AV349" s="14" t="s">
        <v>78</v>
      </c>
      <c r="AW349" s="14" t="s">
        <v>31</v>
      </c>
      <c r="AX349" s="14" t="s">
        <v>69</v>
      </c>
      <c r="AY349" s="218" t="s">
        <v>231</v>
      </c>
    </row>
    <row r="350" spans="1:65" s="13" customFormat="1" ht="11.25">
      <c r="B350" s="198"/>
      <c r="C350" s="199"/>
      <c r="D350" s="193" t="s">
        <v>248</v>
      </c>
      <c r="E350" s="200" t="s">
        <v>19</v>
      </c>
      <c r="F350" s="201" t="s">
        <v>4129</v>
      </c>
      <c r="G350" s="199"/>
      <c r="H350" s="200" t="s">
        <v>19</v>
      </c>
      <c r="I350" s="202"/>
      <c r="J350" s="199"/>
      <c r="K350" s="199"/>
      <c r="L350" s="203"/>
      <c r="M350" s="204"/>
      <c r="N350" s="205"/>
      <c r="O350" s="205"/>
      <c r="P350" s="205"/>
      <c r="Q350" s="205"/>
      <c r="R350" s="205"/>
      <c r="S350" s="205"/>
      <c r="T350" s="206"/>
      <c r="AT350" s="207" t="s">
        <v>248</v>
      </c>
      <c r="AU350" s="207" t="s">
        <v>78</v>
      </c>
      <c r="AV350" s="13" t="s">
        <v>76</v>
      </c>
      <c r="AW350" s="13" t="s">
        <v>31</v>
      </c>
      <c r="AX350" s="13" t="s">
        <v>69</v>
      </c>
      <c r="AY350" s="207" t="s">
        <v>231</v>
      </c>
    </row>
    <row r="351" spans="1:65" s="14" customFormat="1" ht="11.25">
      <c r="B351" s="208"/>
      <c r="C351" s="209"/>
      <c r="D351" s="193" t="s">
        <v>248</v>
      </c>
      <c r="E351" s="210" t="s">
        <v>19</v>
      </c>
      <c r="F351" s="211" t="s">
        <v>4301</v>
      </c>
      <c r="G351" s="209"/>
      <c r="H351" s="212">
        <v>0.251</v>
      </c>
      <c r="I351" s="213"/>
      <c r="J351" s="209"/>
      <c r="K351" s="209"/>
      <c r="L351" s="214"/>
      <c r="M351" s="215"/>
      <c r="N351" s="216"/>
      <c r="O351" s="216"/>
      <c r="P351" s="216"/>
      <c r="Q351" s="216"/>
      <c r="R351" s="216"/>
      <c r="S351" s="216"/>
      <c r="T351" s="217"/>
      <c r="AT351" s="218" t="s">
        <v>248</v>
      </c>
      <c r="AU351" s="218" t="s">
        <v>78</v>
      </c>
      <c r="AV351" s="14" t="s">
        <v>78</v>
      </c>
      <c r="AW351" s="14" t="s">
        <v>31</v>
      </c>
      <c r="AX351" s="14" t="s">
        <v>69</v>
      </c>
      <c r="AY351" s="218" t="s">
        <v>231</v>
      </c>
    </row>
    <row r="352" spans="1:65" s="13" customFormat="1" ht="11.25">
      <c r="B352" s="198"/>
      <c r="C352" s="199"/>
      <c r="D352" s="193" t="s">
        <v>248</v>
      </c>
      <c r="E352" s="200" t="s">
        <v>19</v>
      </c>
      <c r="F352" s="201" t="s">
        <v>4146</v>
      </c>
      <c r="G352" s="199"/>
      <c r="H352" s="200" t="s">
        <v>19</v>
      </c>
      <c r="I352" s="202"/>
      <c r="J352" s="199"/>
      <c r="K352" s="199"/>
      <c r="L352" s="203"/>
      <c r="M352" s="204"/>
      <c r="N352" s="205"/>
      <c r="O352" s="205"/>
      <c r="P352" s="205"/>
      <c r="Q352" s="205"/>
      <c r="R352" s="205"/>
      <c r="S352" s="205"/>
      <c r="T352" s="206"/>
      <c r="AT352" s="207" t="s">
        <v>248</v>
      </c>
      <c r="AU352" s="207" t="s">
        <v>78</v>
      </c>
      <c r="AV352" s="13" t="s">
        <v>76</v>
      </c>
      <c r="AW352" s="13" t="s">
        <v>31</v>
      </c>
      <c r="AX352" s="13" t="s">
        <v>69</v>
      </c>
      <c r="AY352" s="207" t="s">
        <v>231</v>
      </c>
    </row>
    <row r="353" spans="1:65" s="14" customFormat="1" ht="11.25">
      <c r="B353" s="208"/>
      <c r="C353" s="209"/>
      <c r="D353" s="193" t="s">
        <v>248</v>
      </c>
      <c r="E353" s="210" t="s">
        <v>19</v>
      </c>
      <c r="F353" s="211" t="s">
        <v>4302</v>
      </c>
      <c r="G353" s="209"/>
      <c r="H353" s="212">
        <v>192.95099999999999</v>
      </c>
      <c r="I353" s="213"/>
      <c r="J353" s="209"/>
      <c r="K353" s="209"/>
      <c r="L353" s="214"/>
      <c r="M353" s="215"/>
      <c r="N353" s="216"/>
      <c r="O353" s="216"/>
      <c r="P353" s="216"/>
      <c r="Q353" s="216"/>
      <c r="R353" s="216"/>
      <c r="S353" s="216"/>
      <c r="T353" s="217"/>
      <c r="AT353" s="218" t="s">
        <v>248</v>
      </c>
      <c r="AU353" s="218" t="s">
        <v>78</v>
      </c>
      <c r="AV353" s="14" t="s">
        <v>78</v>
      </c>
      <c r="AW353" s="14" t="s">
        <v>31</v>
      </c>
      <c r="AX353" s="14" t="s">
        <v>69</v>
      </c>
      <c r="AY353" s="218" t="s">
        <v>231</v>
      </c>
    </row>
    <row r="354" spans="1:65" s="14" customFormat="1" ht="11.25">
      <c r="B354" s="208"/>
      <c r="C354" s="209"/>
      <c r="D354" s="193" t="s">
        <v>248</v>
      </c>
      <c r="E354" s="210" t="s">
        <v>19</v>
      </c>
      <c r="F354" s="211" t="s">
        <v>4303</v>
      </c>
      <c r="G354" s="209"/>
      <c r="H354" s="212">
        <v>21.611999999999998</v>
      </c>
      <c r="I354" s="213"/>
      <c r="J354" s="209"/>
      <c r="K354" s="209"/>
      <c r="L354" s="214"/>
      <c r="M354" s="215"/>
      <c r="N354" s="216"/>
      <c r="O354" s="216"/>
      <c r="P354" s="216"/>
      <c r="Q354" s="216"/>
      <c r="R354" s="216"/>
      <c r="S354" s="216"/>
      <c r="T354" s="217"/>
      <c r="AT354" s="218" t="s">
        <v>248</v>
      </c>
      <c r="AU354" s="218" t="s">
        <v>78</v>
      </c>
      <c r="AV354" s="14" t="s">
        <v>78</v>
      </c>
      <c r="AW354" s="14" t="s">
        <v>31</v>
      </c>
      <c r="AX354" s="14" t="s">
        <v>69</v>
      </c>
      <c r="AY354" s="218" t="s">
        <v>231</v>
      </c>
    </row>
    <row r="355" spans="1:65" s="14" customFormat="1" ht="11.25">
      <c r="B355" s="208"/>
      <c r="C355" s="209"/>
      <c r="D355" s="193" t="s">
        <v>248</v>
      </c>
      <c r="E355" s="210" t="s">
        <v>19</v>
      </c>
      <c r="F355" s="211" t="s">
        <v>4304</v>
      </c>
      <c r="G355" s="209"/>
      <c r="H355" s="212">
        <v>16.782</v>
      </c>
      <c r="I355" s="213"/>
      <c r="J355" s="209"/>
      <c r="K355" s="209"/>
      <c r="L355" s="214"/>
      <c r="M355" s="215"/>
      <c r="N355" s="216"/>
      <c r="O355" s="216"/>
      <c r="P355" s="216"/>
      <c r="Q355" s="216"/>
      <c r="R355" s="216"/>
      <c r="S355" s="216"/>
      <c r="T355" s="217"/>
      <c r="AT355" s="218" t="s">
        <v>248</v>
      </c>
      <c r="AU355" s="218" t="s">
        <v>78</v>
      </c>
      <c r="AV355" s="14" t="s">
        <v>78</v>
      </c>
      <c r="AW355" s="14" t="s">
        <v>31</v>
      </c>
      <c r="AX355" s="14" t="s">
        <v>69</v>
      </c>
      <c r="AY355" s="218" t="s">
        <v>231</v>
      </c>
    </row>
    <row r="356" spans="1:65" s="13" customFormat="1" ht="11.25">
      <c r="B356" s="198"/>
      <c r="C356" s="199"/>
      <c r="D356" s="193" t="s">
        <v>248</v>
      </c>
      <c r="E356" s="200" t="s">
        <v>19</v>
      </c>
      <c r="F356" s="201" t="s">
        <v>4305</v>
      </c>
      <c r="G356" s="199"/>
      <c r="H356" s="200" t="s">
        <v>19</v>
      </c>
      <c r="I356" s="202"/>
      <c r="J356" s="199"/>
      <c r="K356" s="199"/>
      <c r="L356" s="203"/>
      <c r="M356" s="204"/>
      <c r="N356" s="205"/>
      <c r="O356" s="205"/>
      <c r="P356" s="205"/>
      <c r="Q356" s="205"/>
      <c r="R356" s="205"/>
      <c r="S356" s="205"/>
      <c r="T356" s="206"/>
      <c r="AT356" s="207" t="s">
        <v>248</v>
      </c>
      <c r="AU356" s="207" t="s">
        <v>78</v>
      </c>
      <c r="AV356" s="13" t="s">
        <v>76</v>
      </c>
      <c r="AW356" s="13" t="s">
        <v>31</v>
      </c>
      <c r="AX356" s="13" t="s">
        <v>69</v>
      </c>
      <c r="AY356" s="207" t="s">
        <v>231</v>
      </c>
    </row>
    <row r="357" spans="1:65" s="14" customFormat="1" ht="11.25">
      <c r="B357" s="208"/>
      <c r="C357" s="209"/>
      <c r="D357" s="193" t="s">
        <v>248</v>
      </c>
      <c r="E357" s="210" t="s">
        <v>19</v>
      </c>
      <c r="F357" s="211" t="s">
        <v>4306</v>
      </c>
      <c r="G357" s="209"/>
      <c r="H357" s="212">
        <v>0.86399999999999999</v>
      </c>
      <c r="I357" s="213"/>
      <c r="J357" s="209"/>
      <c r="K357" s="209"/>
      <c r="L357" s="214"/>
      <c r="M357" s="215"/>
      <c r="N357" s="216"/>
      <c r="O357" s="216"/>
      <c r="P357" s="216"/>
      <c r="Q357" s="216"/>
      <c r="R357" s="216"/>
      <c r="S357" s="216"/>
      <c r="T357" s="217"/>
      <c r="AT357" s="218" t="s">
        <v>248</v>
      </c>
      <c r="AU357" s="218" t="s">
        <v>78</v>
      </c>
      <c r="AV357" s="14" t="s">
        <v>78</v>
      </c>
      <c r="AW357" s="14" t="s">
        <v>31</v>
      </c>
      <c r="AX357" s="14" t="s">
        <v>69</v>
      </c>
      <c r="AY357" s="218" t="s">
        <v>231</v>
      </c>
    </row>
    <row r="358" spans="1:65" s="13" customFormat="1" ht="11.25">
      <c r="B358" s="198"/>
      <c r="C358" s="199"/>
      <c r="D358" s="193" t="s">
        <v>248</v>
      </c>
      <c r="E358" s="200" t="s">
        <v>19</v>
      </c>
      <c r="F358" s="201" t="s">
        <v>4292</v>
      </c>
      <c r="G358" s="199"/>
      <c r="H358" s="200" t="s">
        <v>19</v>
      </c>
      <c r="I358" s="202"/>
      <c r="J358" s="199"/>
      <c r="K358" s="199"/>
      <c r="L358" s="203"/>
      <c r="M358" s="204"/>
      <c r="N358" s="205"/>
      <c r="O358" s="205"/>
      <c r="P358" s="205"/>
      <c r="Q358" s="205"/>
      <c r="R358" s="205"/>
      <c r="S358" s="205"/>
      <c r="T358" s="206"/>
      <c r="AT358" s="207" t="s">
        <v>248</v>
      </c>
      <c r="AU358" s="207" t="s">
        <v>78</v>
      </c>
      <c r="AV358" s="13" t="s">
        <v>76</v>
      </c>
      <c r="AW358" s="13" t="s">
        <v>31</v>
      </c>
      <c r="AX358" s="13" t="s">
        <v>69</v>
      </c>
      <c r="AY358" s="207" t="s">
        <v>231</v>
      </c>
    </row>
    <row r="359" spans="1:65" s="14" customFormat="1" ht="11.25">
      <c r="B359" s="208"/>
      <c r="C359" s="209"/>
      <c r="D359" s="193" t="s">
        <v>248</v>
      </c>
      <c r="E359" s="210" t="s">
        <v>19</v>
      </c>
      <c r="F359" s="211" t="s">
        <v>4307</v>
      </c>
      <c r="G359" s="209"/>
      <c r="H359" s="212">
        <v>5.7000000000000002E-2</v>
      </c>
      <c r="I359" s="213"/>
      <c r="J359" s="209"/>
      <c r="K359" s="209"/>
      <c r="L359" s="214"/>
      <c r="M359" s="215"/>
      <c r="N359" s="216"/>
      <c r="O359" s="216"/>
      <c r="P359" s="216"/>
      <c r="Q359" s="216"/>
      <c r="R359" s="216"/>
      <c r="S359" s="216"/>
      <c r="T359" s="217"/>
      <c r="AT359" s="218" t="s">
        <v>248</v>
      </c>
      <c r="AU359" s="218" t="s">
        <v>78</v>
      </c>
      <c r="AV359" s="14" t="s">
        <v>78</v>
      </c>
      <c r="AW359" s="14" t="s">
        <v>31</v>
      </c>
      <c r="AX359" s="14" t="s">
        <v>69</v>
      </c>
      <c r="AY359" s="218" t="s">
        <v>231</v>
      </c>
    </row>
    <row r="360" spans="1:65" s="15" customFormat="1" ht="11.25">
      <c r="B360" s="219"/>
      <c r="C360" s="220"/>
      <c r="D360" s="193" t="s">
        <v>248</v>
      </c>
      <c r="E360" s="221" t="s">
        <v>19</v>
      </c>
      <c r="F360" s="222" t="s">
        <v>260</v>
      </c>
      <c r="G360" s="220"/>
      <c r="H360" s="223">
        <v>699.12</v>
      </c>
      <c r="I360" s="224"/>
      <c r="J360" s="220"/>
      <c r="K360" s="220"/>
      <c r="L360" s="225"/>
      <c r="M360" s="226"/>
      <c r="N360" s="227"/>
      <c r="O360" s="227"/>
      <c r="P360" s="227"/>
      <c r="Q360" s="227"/>
      <c r="R360" s="227"/>
      <c r="S360" s="227"/>
      <c r="T360" s="228"/>
      <c r="AT360" s="229" t="s">
        <v>248</v>
      </c>
      <c r="AU360" s="229" t="s">
        <v>78</v>
      </c>
      <c r="AV360" s="15" t="s">
        <v>238</v>
      </c>
      <c r="AW360" s="15" t="s">
        <v>31</v>
      </c>
      <c r="AX360" s="15" t="s">
        <v>76</v>
      </c>
      <c r="AY360" s="229" t="s">
        <v>231</v>
      </c>
    </row>
    <row r="361" spans="1:65" s="2" customFormat="1" ht="16.5" customHeight="1">
      <c r="A361" s="36"/>
      <c r="B361" s="37"/>
      <c r="C361" s="247" t="s">
        <v>401</v>
      </c>
      <c r="D361" s="247" t="s">
        <v>638</v>
      </c>
      <c r="E361" s="248" t="s">
        <v>4308</v>
      </c>
      <c r="F361" s="249" t="s">
        <v>4309</v>
      </c>
      <c r="G361" s="250" t="s">
        <v>404</v>
      </c>
      <c r="H361" s="251">
        <v>126.14</v>
      </c>
      <c r="I361" s="252"/>
      <c r="J361" s="253">
        <f>ROUND(I361*H361,2)</f>
        <v>0</v>
      </c>
      <c r="K361" s="249" t="s">
        <v>244</v>
      </c>
      <c r="L361" s="254"/>
      <c r="M361" s="255" t="s">
        <v>19</v>
      </c>
      <c r="N361" s="256" t="s">
        <v>40</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287</v>
      </c>
      <c r="AT361" s="191" t="s">
        <v>638</v>
      </c>
      <c r="AU361" s="191" t="s">
        <v>78</v>
      </c>
      <c r="AY361" s="19" t="s">
        <v>231</v>
      </c>
      <c r="BE361" s="192">
        <f>IF(N361="základní",J361,0)</f>
        <v>0</v>
      </c>
      <c r="BF361" s="192">
        <f>IF(N361="snížená",J361,0)</f>
        <v>0</v>
      </c>
      <c r="BG361" s="192">
        <f>IF(N361="zákl. přenesená",J361,0)</f>
        <v>0</v>
      </c>
      <c r="BH361" s="192">
        <f>IF(N361="sníž. přenesená",J361,0)</f>
        <v>0</v>
      </c>
      <c r="BI361" s="192">
        <f>IF(N361="nulová",J361,0)</f>
        <v>0</v>
      </c>
      <c r="BJ361" s="19" t="s">
        <v>76</v>
      </c>
      <c r="BK361" s="192">
        <f>ROUND(I361*H361,2)</f>
        <v>0</v>
      </c>
      <c r="BL361" s="19" t="s">
        <v>238</v>
      </c>
      <c r="BM361" s="191" t="s">
        <v>4310</v>
      </c>
    </row>
    <row r="362" spans="1:65" s="13" customFormat="1" ht="11.25">
      <c r="B362" s="198"/>
      <c r="C362" s="199"/>
      <c r="D362" s="193" t="s">
        <v>248</v>
      </c>
      <c r="E362" s="200" t="s">
        <v>19</v>
      </c>
      <c r="F362" s="201" t="s">
        <v>4148</v>
      </c>
      <c r="G362" s="199"/>
      <c r="H362" s="200" t="s">
        <v>19</v>
      </c>
      <c r="I362" s="202"/>
      <c r="J362" s="199"/>
      <c r="K362" s="199"/>
      <c r="L362" s="203"/>
      <c r="M362" s="204"/>
      <c r="N362" s="205"/>
      <c r="O362" s="205"/>
      <c r="P362" s="205"/>
      <c r="Q362" s="205"/>
      <c r="R362" s="205"/>
      <c r="S362" s="205"/>
      <c r="T362" s="206"/>
      <c r="AT362" s="207" t="s">
        <v>248</v>
      </c>
      <c r="AU362" s="207" t="s">
        <v>78</v>
      </c>
      <c r="AV362" s="13" t="s">
        <v>76</v>
      </c>
      <c r="AW362" s="13" t="s">
        <v>31</v>
      </c>
      <c r="AX362" s="13" t="s">
        <v>69</v>
      </c>
      <c r="AY362" s="207" t="s">
        <v>231</v>
      </c>
    </row>
    <row r="363" spans="1:65" s="14" customFormat="1" ht="22.5">
      <c r="B363" s="208"/>
      <c r="C363" s="209"/>
      <c r="D363" s="193" t="s">
        <v>248</v>
      </c>
      <c r="E363" s="210" t="s">
        <v>19</v>
      </c>
      <c r="F363" s="211" t="s">
        <v>4311</v>
      </c>
      <c r="G363" s="209"/>
      <c r="H363" s="212">
        <v>126.14</v>
      </c>
      <c r="I363" s="213"/>
      <c r="J363" s="209"/>
      <c r="K363" s="209"/>
      <c r="L363" s="214"/>
      <c r="M363" s="215"/>
      <c r="N363" s="216"/>
      <c r="O363" s="216"/>
      <c r="P363" s="216"/>
      <c r="Q363" s="216"/>
      <c r="R363" s="216"/>
      <c r="S363" s="216"/>
      <c r="T363" s="217"/>
      <c r="AT363" s="218" t="s">
        <v>248</v>
      </c>
      <c r="AU363" s="218" t="s">
        <v>78</v>
      </c>
      <c r="AV363" s="14" t="s">
        <v>78</v>
      </c>
      <c r="AW363" s="14" t="s">
        <v>31</v>
      </c>
      <c r="AX363" s="14" t="s">
        <v>76</v>
      </c>
      <c r="AY363" s="218" t="s">
        <v>231</v>
      </c>
    </row>
    <row r="364" spans="1:65" s="2" customFormat="1" ht="16.5" customHeight="1">
      <c r="A364" s="36"/>
      <c r="B364" s="37"/>
      <c r="C364" s="247" t="s">
        <v>407</v>
      </c>
      <c r="D364" s="247" t="s">
        <v>638</v>
      </c>
      <c r="E364" s="248" t="s">
        <v>4312</v>
      </c>
      <c r="F364" s="249" t="s">
        <v>4313</v>
      </c>
      <c r="G364" s="250" t="s">
        <v>356</v>
      </c>
      <c r="H364" s="251">
        <v>189.19</v>
      </c>
      <c r="I364" s="252"/>
      <c r="J364" s="253">
        <f>ROUND(I364*H364,2)</f>
        <v>0</v>
      </c>
      <c r="K364" s="249" t="s">
        <v>19</v>
      </c>
      <c r="L364" s="254"/>
      <c r="M364" s="255" t="s">
        <v>19</v>
      </c>
      <c r="N364" s="256" t="s">
        <v>40</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287</v>
      </c>
      <c r="AT364" s="191" t="s">
        <v>638</v>
      </c>
      <c r="AU364" s="191" t="s">
        <v>78</v>
      </c>
      <c r="AY364" s="19" t="s">
        <v>231</v>
      </c>
      <c r="BE364" s="192">
        <f>IF(N364="základní",J364,0)</f>
        <v>0</v>
      </c>
      <c r="BF364" s="192">
        <f>IF(N364="snížená",J364,0)</f>
        <v>0</v>
      </c>
      <c r="BG364" s="192">
        <f>IF(N364="zákl. přenesená",J364,0)</f>
        <v>0</v>
      </c>
      <c r="BH364" s="192">
        <f>IF(N364="sníž. přenesená",J364,0)</f>
        <v>0</v>
      </c>
      <c r="BI364" s="192">
        <f>IF(N364="nulová",J364,0)</f>
        <v>0</v>
      </c>
      <c r="BJ364" s="19" t="s">
        <v>76</v>
      </c>
      <c r="BK364" s="192">
        <f>ROUND(I364*H364,2)</f>
        <v>0</v>
      </c>
      <c r="BL364" s="19" t="s">
        <v>238</v>
      </c>
      <c r="BM364" s="191" t="s">
        <v>4314</v>
      </c>
    </row>
    <row r="365" spans="1:65" s="13" customFormat="1" ht="11.25">
      <c r="B365" s="198"/>
      <c r="C365" s="199"/>
      <c r="D365" s="193" t="s">
        <v>248</v>
      </c>
      <c r="E365" s="200" t="s">
        <v>19</v>
      </c>
      <c r="F365" s="201" t="s">
        <v>4121</v>
      </c>
      <c r="G365" s="199"/>
      <c r="H365" s="200" t="s">
        <v>19</v>
      </c>
      <c r="I365" s="202"/>
      <c r="J365" s="199"/>
      <c r="K365" s="199"/>
      <c r="L365" s="203"/>
      <c r="M365" s="204"/>
      <c r="N365" s="205"/>
      <c r="O365" s="205"/>
      <c r="P365" s="205"/>
      <c r="Q365" s="205"/>
      <c r="R365" s="205"/>
      <c r="S365" s="205"/>
      <c r="T365" s="206"/>
      <c r="AT365" s="207" t="s">
        <v>248</v>
      </c>
      <c r="AU365" s="207" t="s">
        <v>78</v>
      </c>
      <c r="AV365" s="13" t="s">
        <v>76</v>
      </c>
      <c r="AW365" s="13" t="s">
        <v>31</v>
      </c>
      <c r="AX365" s="13" t="s">
        <v>69</v>
      </c>
      <c r="AY365" s="207" t="s">
        <v>231</v>
      </c>
    </row>
    <row r="366" spans="1:65" s="14" customFormat="1" ht="11.25">
      <c r="B366" s="208"/>
      <c r="C366" s="209"/>
      <c r="D366" s="193" t="s">
        <v>248</v>
      </c>
      <c r="E366" s="210" t="s">
        <v>19</v>
      </c>
      <c r="F366" s="211" t="s">
        <v>4260</v>
      </c>
      <c r="G366" s="209"/>
      <c r="H366" s="212">
        <v>59.85</v>
      </c>
      <c r="I366" s="213"/>
      <c r="J366" s="209"/>
      <c r="K366" s="209"/>
      <c r="L366" s="214"/>
      <c r="M366" s="215"/>
      <c r="N366" s="216"/>
      <c r="O366" s="216"/>
      <c r="P366" s="216"/>
      <c r="Q366" s="216"/>
      <c r="R366" s="216"/>
      <c r="S366" s="216"/>
      <c r="T366" s="217"/>
      <c r="AT366" s="218" t="s">
        <v>248</v>
      </c>
      <c r="AU366" s="218" t="s">
        <v>78</v>
      </c>
      <c r="AV366" s="14" t="s">
        <v>78</v>
      </c>
      <c r="AW366" s="14" t="s">
        <v>31</v>
      </c>
      <c r="AX366" s="14" t="s">
        <v>69</v>
      </c>
      <c r="AY366" s="218" t="s">
        <v>231</v>
      </c>
    </row>
    <row r="367" spans="1:65" s="13" customFormat="1" ht="11.25">
      <c r="B367" s="198"/>
      <c r="C367" s="199"/>
      <c r="D367" s="193" t="s">
        <v>248</v>
      </c>
      <c r="E367" s="200" t="s">
        <v>19</v>
      </c>
      <c r="F367" s="201" t="s">
        <v>4125</v>
      </c>
      <c r="G367" s="199"/>
      <c r="H367" s="200" t="s">
        <v>19</v>
      </c>
      <c r="I367" s="202"/>
      <c r="J367" s="199"/>
      <c r="K367" s="199"/>
      <c r="L367" s="203"/>
      <c r="M367" s="204"/>
      <c r="N367" s="205"/>
      <c r="O367" s="205"/>
      <c r="P367" s="205"/>
      <c r="Q367" s="205"/>
      <c r="R367" s="205"/>
      <c r="S367" s="205"/>
      <c r="T367" s="206"/>
      <c r="AT367" s="207" t="s">
        <v>248</v>
      </c>
      <c r="AU367" s="207" t="s">
        <v>78</v>
      </c>
      <c r="AV367" s="13" t="s">
        <v>76</v>
      </c>
      <c r="AW367" s="13" t="s">
        <v>31</v>
      </c>
      <c r="AX367" s="13" t="s">
        <v>69</v>
      </c>
      <c r="AY367" s="207" t="s">
        <v>231</v>
      </c>
    </row>
    <row r="368" spans="1:65" s="14" customFormat="1" ht="11.25">
      <c r="B368" s="208"/>
      <c r="C368" s="209"/>
      <c r="D368" s="193" t="s">
        <v>248</v>
      </c>
      <c r="E368" s="210" t="s">
        <v>19</v>
      </c>
      <c r="F368" s="211" t="s">
        <v>4261</v>
      </c>
      <c r="G368" s="209"/>
      <c r="H368" s="212">
        <v>77.56</v>
      </c>
      <c r="I368" s="213"/>
      <c r="J368" s="209"/>
      <c r="K368" s="209"/>
      <c r="L368" s="214"/>
      <c r="M368" s="215"/>
      <c r="N368" s="216"/>
      <c r="O368" s="216"/>
      <c r="P368" s="216"/>
      <c r="Q368" s="216"/>
      <c r="R368" s="216"/>
      <c r="S368" s="216"/>
      <c r="T368" s="217"/>
      <c r="AT368" s="218" t="s">
        <v>248</v>
      </c>
      <c r="AU368" s="218" t="s">
        <v>78</v>
      </c>
      <c r="AV368" s="14" t="s">
        <v>78</v>
      </c>
      <c r="AW368" s="14" t="s">
        <v>31</v>
      </c>
      <c r="AX368" s="14" t="s">
        <v>69</v>
      </c>
      <c r="AY368" s="218" t="s">
        <v>231</v>
      </c>
    </row>
    <row r="369" spans="1:65" s="13" customFormat="1" ht="11.25">
      <c r="B369" s="198"/>
      <c r="C369" s="199"/>
      <c r="D369" s="193" t="s">
        <v>248</v>
      </c>
      <c r="E369" s="200" t="s">
        <v>19</v>
      </c>
      <c r="F369" s="201" t="s">
        <v>4162</v>
      </c>
      <c r="G369" s="199"/>
      <c r="H369" s="200" t="s">
        <v>19</v>
      </c>
      <c r="I369" s="202"/>
      <c r="J369" s="199"/>
      <c r="K369" s="199"/>
      <c r="L369" s="203"/>
      <c r="M369" s="204"/>
      <c r="N369" s="205"/>
      <c r="O369" s="205"/>
      <c r="P369" s="205"/>
      <c r="Q369" s="205"/>
      <c r="R369" s="205"/>
      <c r="S369" s="205"/>
      <c r="T369" s="206"/>
      <c r="AT369" s="207" t="s">
        <v>248</v>
      </c>
      <c r="AU369" s="207" t="s">
        <v>78</v>
      </c>
      <c r="AV369" s="13" t="s">
        <v>76</v>
      </c>
      <c r="AW369" s="13" t="s">
        <v>31</v>
      </c>
      <c r="AX369" s="13" t="s">
        <v>69</v>
      </c>
      <c r="AY369" s="207" t="s">
        <v>231</v>
      </c>
    </row>
    <row r="370" spans="1:65" s="14" customFormat="1" ht="11.25">
      <c r="B370" s="208"/>
      <c r="C370" s="209"/>
      <c r="D370" s="193" t="s">
        <v>248</v>
      </c>
      <c r="E370" s="210" t="s">
        <v>19</v>
      </c>
      <c r="F370" s="211" t="s">
        <v>4262</v>
      </c>
      <c r="G370" s="209"/>
      <c r="H370" s="212">
        <v>23.350999999999999</v>
      </c>
      <c r="I370" s="213"/>
      <c r="J370" s="209"/>
      <c r="K370" s="209"/>
      <c r="L370" s="214"/>
      <c r="M370" s="215"/>
      <c r="N370" s="216"/>
      <c r="O370" s="216"/>
      <c r="P370" s="216"/>
      <c r="Q370" s="216"/>
      <c r="R370" s="216"/>
      <c r="S370" s="216"/>
      <c r="T370" s="217"/>
      <c r="AT370" s="218" t="s">
        <v>248</v>
      </c>
      <c r="AU370" s="218" t="s">
        <v>78</v>
      </c>
      <c r="AV370" s="14" t="s">
        <v>78</v>
      </c>
      <c r="AW370" s="14" t="s">
        <v>31</v>
      </c>
      <c r="AX370" s="14" t="s">
        <v>69</v>
      </c>
      <c r="AY370" s="218" t="s">
        <v>231</v>
      </c>
    </row>
    <row r="371" spans="1:65" s="13" customFormat="1" ht="11.25">
      <c r="B371" s="198"/>
      <c r="C371" s="199"/>
      <c r="D371" s="193" t="s">
        <v>248</v>
      </c>
      <c r="E371" s="200" t="s">
        <v>19</v>
      </c>
      <c r="F371" s="201" t="s">
        <v>4164</v>
      </c>
      <c r="G371" s="199"/>
      <c r="H371" s="200" t="s">
        <v>19</v>
      </c>
      <c r="I371" s="202"/>
      <c r="J371" s="199"/>
      <c r="K371" s="199"/>
      <c r="L371" s="203"/>
      <c r="M371" s="204"/>
      <c r="N371" s="205"/>
      <c r="O371" s="205"/>
      <c r="P371" s="205"/>
      <c r="Q371" s="205"/>
      <c r="R371" s="205"/>
      <c r="S371" s="205"/>
      <c r="T371" s="206"/>
      <c r="AT371" s="207" t="s">
        <v>248</v>
      </c>
      <c r="AU371" s="207" t="s">
        <v>78</v>
      </c>
      <c r="AV371" s="13" t="s">
        <v>76</v>
      </c>
      <c r="AW371" s="13" t="s">
        <v>31</v>
      </c>
      <c r="AX371" s="13" t="s">
        <v>69</v>
      </c>
      <c r="AY371" s="207" t="s">
        <v>231</v>
      </c>
    </row>
    <row r="372" spans="1:65" s="14" customFormat="1" ht="11.25">
      <c r="B372" s="208"/>
      <c r="C372" s="209"/>
      <c r="D372" s="193" t="s">
        <v>248</v>
      </c>
      <c r="E372" s="210" t="s">
        <v>19</v>
      </c>
      <c r="F372" s="211" t="s">
        <v>4263</v>
      </c>
      <c r="G372" s="209"/>
      <c r="H372" s="212">
        <v>6.6989999999999998</v>
      </c>
      <c r="I372" s="213"/>
      <c r="J372" s="209"/>
      <c r="K372" s="209"/>
      <c r="L372" s="214"/>
      <c r="M372" s="215"/>
      <c r="N372" s="216"/>
      <c r="O372" s="216"/>
      <c r="P372" s="216"/>
      <c r="Q372" s="216"/>
      <c r="R372" s="216"/>
      <c r="S372" s="216"/>
      <c r="T372" s="217"/>
      <c r="AT372" s="218" t="s">
        <v>248</v>
      </c>
      <c r="AU372" s="218" t="s">
        <v>78</v>
      </c>
      <c r="AV372" s="14" t="s">
        <v>78</v>
      </c>
      <c r="AW372" s="14" t="s">
        <v>31</v>
      </c>
      <c r="AX372" s="14" t="s">
        <v>69</v>
      </c>
      <c r="AY372" s="218" t="s">
        <v>231</v>
      </c>
    </row>
    <row r="373" spans="1:65" s="13" customFormat="1" ht="11.25">
      <c r="B373" s="198"/>
      <c r="C373" s="199"/>
      <c r="D373" s="193" t="s">
        <v>248</v>
      </c>
      <c r="E373" s="200" t="s">
        <v>19</v>
      </c>
      <c r="F373" s="201" t="s">
        <v>4315</v>
      </c>
      <c r="G373" s="199"/>
      <c r="H373" s="200" t="s">
        <v>19</v>
      </c>
      <c r="I373" s="202"/>
      <c r="J373" s="199"/>
      <c r="K373" s="199"/>
      <c r="L373" s="203"/>
      <c r="M373" s="204"/>
      <c r="N373" s="205"/>
      <c r="O373" s="205"/>
      <c r="P373" s="205"/>
      <c r="Q373" s="205"/>
      <c r="R373" s="205"/>
      <c r="S373" s="205"/>
      <c r="T373" s="206"/>
      <c r="AT373" s="207" t="s">
        <v>248</v>
      </c>
      <c r="AU373" s="207" t="s">
        <v>78</v>
      </c>
      <c r="AV373" s="13" t="s">
        <v>76</v>
      </c>
      <c r="AW373" s="13" t="s">
        <v>31</v>
      </c>
      <c r="AX373" s="13" t="s">
        <v>69</v>
      </c>
      <c r="AY373" s="207" t="s">
        <v>231</v>
      </c>
    </row>
    <row r="374" spans="1:65" s="14" customFormat="1" ht="22.5">
      <c r="B374" s="208"/>
      <c r="C374" s="209"/>
      <c r="D374" s="193" t="s">
        <v>248</v>
      </c>
      <c r="E374" s="210" t="s">
        <v>19</v>
      </c>
      <c r="F374" s="211" t="s">
        <v>4272</v>
      </c>
      <c r="G374" s="209"/>
      <c r="H374" s="212">
        <v>10.592000000000001</v>
      </c>
      <c r="I374" s="213"/>
      <c r="J374" s="209"/>
      <c r="K374" s="209"/>
      <c r="L374" s="214"/>
      <c r="M374" s="215"/>
      <c r="N374" s="216"/>
      <c r="O374" s="216"/>
      <c r="P374" s="216"/>
      <c r="Q374" s="216"/>
      <c r="R374" s="216"/>
      <c r="S374" s="216"/>
      <c r="T374" s="217"/>
      <c r="AT374" s="218" t="s">
        <v>248</v>
      </c>
      <c r="AU374" s="218" t="s">
        <v>78</v>
      </c>
      <c r="AV374" s="14" t="s">
        <v>78</v>
      </c>
      <c r="AW374" s="14" t="s">
        <v>31</v>
      </c>
      <c r="AX374" s="14" t="s">
        <v>69</v>
      </c>
      <c r="AY374" s="218" t="s">
        <v>231</v>
      </c>
    </row>
    <row r="375" spans="1:65" s="13" customFormat="1" ht="11.25">
      <c r="B375" s="198"/>
      <c r="C375" s="199"/>
      <c r="D375" s="193" t="s">
        <v>248</v>
      </c>
      <c r="E375" s="200" t="s">
        <v>19</v>
      </c>
      <c r="F375" s="201" t="s">
        <v>4172</v>
      </c>
      <c r="G375" s="199"/>
      <c r="H375" s="200" t="s">
        <v>19</v>
      </c>
      <c r="I375" s="202"/>
      <c r="J375" s="199"/>
      <c r="K375" s="199"/>
      <c r="L375" s="203"/>
      <c r="M375" s="204"/>
      <c r="N375" s="205"/>
      <c r="O375" s="205"/>
      <c r="P375" s="205"/>
      <c r="Q375" s="205"/>
      <c r="R375" s="205"/>
      <c r="S375" s="205"/>
      <c r="T375" s="206"/>
      <c r="AT375" s="207" t="s">
        <v>248</v>
      </c>
      <c r="AU375" s="207" t="s">
        <v>78</v>
      </c>
      <c r="AV375" s="13" t="s">
        <v>76</v>
      </c>
      <c r="AW375" s="13" t="s">
        <v>31</v>
      </c>
      <c r="AX375" s="13" t="s">
        <v>69</v>
      </c>
      <c r="AY375" s="207" t="s">
        <v>231</v>
      </c>
    </row>
    <row r="376" spans="1:65" s="14" customFormat="1" ht="11.25">
      <c r="B376" s="208"/>
      <c r="C376" s="209"/>
      <c r="D376" s="193" t="s">
        <v>248</v>
      </c>
      <c r="E376" s="210" t="s">
        <v>19</v>
      </c>
      <c r="F376" s="211" t="s">
        <v>4273</v>
      </c>
      <c r="G376" s="209"/>
      <c r="H376" s="212">
        <v>3.64</v>
      </c>
      <c r="I376" s="213"/>
      <c r="J376" s="209"/>
      <c r="K376" s="209"/>
      <c r="L376" s="214"/>
      <c r="M376" s="215"/>
      <c r="N376" s="216"/>
      <c r="O376" s="216"/>
      <c r="P376" s="216"/>
      <c r="Q376" s="216"/>
      <c r="R376" s="216"/>
      <c r="S376" s="216"/>
      <c r="T376" s="217"/>
      <c r="AT376" s="218" t="s">
        <v>248</v>
      </c>
      <c r="AU376" s="218" t="s">
        <v>78</v>
      </c>
      <c r="AV376" s="14" t="s">
        <v>78</v>
      </c>
      <c r="AW376" s="14" t="s">
        <v>31</v>
      </c>
      <c r="AX376" s="14" t="s">
        <v>69</v>
      </c>
      <c r="AY376" s="218" t="s">
        <v>231</v>
      </c>
    </row>
    <row r="377" spans="1:65" s="13" customFormat="1" ht="11.25">
      <c r="B377" s="198"/>
      <c r="C377" s="199"/>
      <c r="D377" s="193" t="s">
        <v>248</v>
      </c>
      <c r="E377" s="200" t="s">
        <v>19</v>
      </c>
      <c r="F377" s="201" t="s">
        <v>4175</v>
      </c>
      <c r="G377" s="199"/>
      <c r="H377" s="200" t="s">
        <v>19</v>
      </c>
      <c r="I377" s="202"/>
      <c r="J377" s="199"/>
      <c r="K377" s="199"/>
      <c r="L377" s="203"/>
      <c r="M377" s="204"/>
      <c r="N377" s="205"/>
      <c r="O377" s="205"/>
      <c r="P377" s="205"/>
      <c r="Q377" s="205"/>
      <c r="R377" s="205"/>
      <c r="S377" s="205"/>
      <c r="T377" s="206"/>
      <c r="AT377" s="207" t="s">
        <v>248</v>
      </c>
      <c r="AU377" s="207" t="s">
        <v>78</v>
      </c>
      <c r="AV377" s="13" t="s">
        <v>76</v>
      </c>
      <c r="AW377" s="13" t="s">
        <v>31</v>
      </c>
      <c r="AX377" s="13" t="s">
        <v>69</v>
      </c>
      <c r="AY377" s="207" t="s">
        <v>231</v>
      </c>
    </row>
    <row r="378" spans="1:65" s="14" customFormat="1" ht="11.25">
      <c r="B378" s="208"/>
      <c r="C378" s="209"/>
      <c r="D378" s="193" t="s">
        <v>248</v>
      </c>
      <c r="E378" s="210" t="s">
        <v>19</v>
      </c>
      <c r="F378" s="211" t="s">
        <v>4277</v>
      </c>
      <c r="G378" s="209"/>
      <c r="H378" s="212">
        <v>7.4980000000000002</v>
      </c>
      <c r="I378" s="213"/>
      <c r="J378" s="209"/>
      <c r="K378" s="209"/>
      <c r="L378" s="214"/>
      <c r="M378" s="215"/>
      <c r="N378" s="216"/>
      <c r="O378" s="216"/>
      <c r="P378" s="216"/>
      <c r="Q378" s="216"/>
      <c r="R378" s="216"/>
      <c r="S378" s="216"/>
      <c r="T378" s="217"/>
      <c r="AT378" s="218" t="s">
        <v>248</v>
      </c>
      <c r="AU378" s="218" t="s">
        <v>78</v>
      </c>
      <c r="AV378" s="14" t="s">
        <v>78</v>
      </c>
      <c r="AW378" s="14" t="s">
        <v>31</v>
      </c>
      <c r="AX378" s="14" t="s">
        <v>69</v>
      </c>
      <c r="AY378" s="218" t="s">
        <v>231</v>
      </c>
    </row>
    <row r="379" spans="1:65" s="15" customFormat="1" ht="11.25">
      <c r="B379" s="219"/>
      <c r="C379" s="220"/>
      <c r="D379" s="193" t="s">
        <v>248</v>
      </c>
      <c r="E379" s="221" t="s">
        <v>19</v>
      </c>
      <c r="F379" s="222" t="s">
        <v>260</v>
      </c>
      <c r="G379" s="220"/>
      <c r="H379" s="223">
        <v>189.19</v>
      </c>
      <c r="I379" s="224"/>
      <c r="J379" s="220"/>
      <c r="K379" s="220"/>
      <c r="L379" s="225"/>
      <c r="M379" s="226"/>
      <c r="N379" s="227"/>
      <c r="O379" s="227"/>
      <c r="P379" s="227"/>
      <c r="Q379" s="227"/>
      <c r="R379" s="227"/>
      <c r="S379" s="227"/>
      <c r="T379" s="228"/>
      <c r="AT379" s="229" t="s">
        <v>248</v>
      </c>
      <c r="AU379" s="229" t="s">
        <v>78</v>
      </c>
      <c r="AV379" s="15" t="s">
        <v>238</v>
      </c>
      <c r="AW379" s="15" t="s">
        <v>31</v>
      </c>
      <c r="AX379" s="15" t="s">
        <v>76</v>
      </c>
      <c r="AY379" s="229" t="s">
        <v>231</v>
      </c>
    </row>
    <row r="380" spans="1:65" s="2" customFormat="1" ht="16.5" customHeight="1">
      <c r="A380" s="36"/>
      <c r="B380" s="37"/>
      <c r="C380" s="247" t="s">
        <v>412</v>
      </c>
      <c r="D380" s="247" t="s">
        <v>638</v>
      </c>
      <c r="E380" s="248" t="s">
        <v>4316</v>
      </c>
      <c r="F380" s="249" t="s">
        <v>4317</v>
      </c>
      <c r="G380" s="250" t="s">
        <v>404</v>
      </c>
      <c r="H380" s="251">
        <v>6.7030000000000003</v>
      </c>
      <c r="I380" s="252"/>
      <c r="J380" s="253">
        <f>ROUND(I380*H380,2)</f>
        <v>0</v>
      </c>
      <c r="K380" s="249" t="s">
        <v>19</v>
      </c>
      <c r="L380" s="254"/>
      <c r="M380" s="255" t="s">
        <v>19</v>
      </c>
      <c r="N380" s="256" t="s">
        <v>40</v>
      </c>
      <c r="O380" s="66"/>
      <c r="P380" s="189">
        <f>O380*H380</f>
        <v>0</v>
      </c>
      <c r="Q380" s="189">
        <v>0</v>
      </c>
      <c r="R380" s="189">
        <f>Q380*H380</f>
        <v>0</v>
      </c>
      <c r="S380" s="189">
        <v>0</v>
      </c>
      <c r="T380" s="190">
        <f>S380*H380</f>
        <v>0</v>
      </c>
      <c r="U380" s="36"/>
      <c r="V380" s="36"/>
      <c r="W380" s="36"/>
      <c r="X380" s="36"/>
      <c r="Y380" s="36"/>
      <c r="Z380" s="36"/>
      <c r="AA380" s="36"/>
      <c r="AB380" s="36"/>
      <c r="AC380" s="36"/>
      <c r="AD380" s="36"/>
      <c r="AE380" s="36"/>
      <c r="AR380" s="191" t="s">
        <v>287</v>
      </c>
      <c r="AT380" s="191" t="s">
        <v>638</v>
      </c>
      <c r="AU380" s="191" t="s">
        <v>78</v>
      </c>
      <c r="AY380" s="19" t="s">
        <v>231</v>
      </c>
      <c r="BE380" s="192">
        <f>IF(N380="základní",J380,0)</f>
        <v>0</v>
      </c>
      <c r="BF380" s="192">
        <f>IF(N380="snížená",J380,0)</f>
        <v>0</v>
      </c>
      <c r="BG380" s="192">
        <f>IF(N380="zákl. přenesená",J380,0)</f>
        <v>0</v>
      </c>
      <c r="BH380" s="192">
        <f>IF(N380="sníž. přenesená",J380,0)</f>
        <v>0</v>
      </c>
      <c r="BI380" s="192">
        <f>IF(N380="nulová",J380,0)</f>
        <v>0</v>
      </c>
      <c r="BJ380" s="19" t="s">
        <v>76</v>
      </c>
      <c r="BK380" s="192">
        <f>ROUND(I380*H380,2)</f>
        <v>0</v>
      </c>
      <c r="BL380" s="19" t="s">
        <v>238</v>
      </c>
      <c r="BM380" s="191" t="s">
        <v>4318</v>
      </c>
    </row>
    <row r="381" spans="1:65" s="13" customFormat="1" ht="11.25">
      <c r="B381" s="198"/>
      <c r="C381" s="199"/>
      <c r="D381" s="193" t="s">
        <v>248</v>
      </c>
      <c r="E381" s="200" t="s">
        <v>19</v>
      </c>
      <c r="F381" s="201" t="s">
        <v>4274</v>
      </c>
      <c r="G381" s="199"/>
      <c r="H381" s="200" t="s">
        <v>19</v>
      </c>
      <c r="I381" s="202"/>
      <c r="J381" s="199"/>
      <c r="K381" s="199"/>
      <c r="L381" s="203"/>
      <c r="M381" s="204"/>
      <c r="N381" s="205"/>
      <c r="O381" s="205"/>
      <c r="P381" s="205"/>
      <c r="Q381" s="205"/>
      <c r="R381" s="205"/>
      <c r="S381" s="205"/>
      <c r="T381" s="206"/>
      <c r="AT381" s="207" t="s">
        <v>248</v>
      </c>
      <c r="AU381" s="207" t="s">
        <v>78</v>
      </c>
      <c r="AV381" s="13" t="s">
        <v>76</v>
      </c>
      <c r="AW381" s="13" t="s">
        <v>31</v>
      </c>
      <c r="AX381" s="13" t="s">
        <v>69</v>
      </c>
      <c r="AY381" s="207" t="s">
        <v>231</v>
      </c>
    </row>
    <row r="382" spans="1:65" s="14" customFormat="1" ht="22.5">
      <c r="B382" s="208"/>
      <c r="C382" s="209"/>
      <c r="D382" s="193" t="s">
        <v>248</v>
      </c>
      <c r="E382" s="210" t="s">
        <v>19</v>
      </c>
      <c r="F382" s="211" t="s">
        <v>4319</v>
      </c>
      <c r="G382" s="209"/>
      <c r="H382" s="212">
        <v>5.81</v>
      </c>
      <c r="I382" s="213"/>
      <c r="J382" s="209"/>
      <c r="K382" s="209"/>
      <c r="L382" s="214"/>
      <c r="M382" s="215"/>
      <c r="N382" s="216"/>
      <c r="O382" s="216"/>
      <c r="P382" s="216"/>
      <c r="Q382" s="216"/>
      <c r="R382" s="216"/>
      <c r="S382" s="216"/>
      <c r="T382" s="217"/>
      <c r="AT382" s="218" t="s">
        <v>248</v>
      </c>
      <c r="AU382" s="218" t="s">
        <v>78</v>
      </c>
      <c r="AV382" s="14" t="s">
        <v>78</v>
      </c>
      <c r="AW382" s="14" t="s">
        <v>31</v>
      </c>
      <c r="AX382" s="14" t="s">
        <v>69</v>
      </c>
      <c r="AY382" s="218" t="s">
        <v>231</v>
      </c>
    </row>
    <row r="383" spans="1:65" s="14" customFormat="1" ht="11.25">
      <c r="B383" s="208"/>
      <c r="C383" s="209"/>
      <c r="D383" s="193" t="s">
        <v>248</v>
      </c>
      <c r="E383" s="210" t="s">
        <v>19</v>
      </c>
      <c r="F383" s="211" t="s">
        <v>4320</v>
      </c>
      <c r="G383" s="209"/>
      <c r="H383" s="212">
        <v>0.89300000000000002</v>
      </c>
      <c r="I383" s="213"/>
      <c r="J383" s="209"/>
      <c r="K383" s="209"/>
      <c r="L383" s="214"/>
      <c r="M383" s="215"/>
      <c r="N383" s="216"/>
      <c r="O383" s="216"/>
      <c r="P383" s="216"/>
      <c r="Q383" s="216"/>
      <c r="R383" s="216"/>
      <c r="S383" s="216"/>
      <c r="T383" s="217"/>
      <c r="AT383" s="218" t="s">
        <v>248</v>
      </c>
      <c r="AU383" s="218" t="s">
        <v>78</v>
      </c>
      <c r="AV383" s="14" t="s">
        <v>78</v>
      </c>
      <c r="AW383" s="14" t="s">
        <v>31</v>
      </c>
      <c r="AX383" s="14" t="s">
        <v>69</v>
      </c>
      <c r="AY383" s="218" t="s">
        <v>231</v>
      </c>
    </row>
    <row r="384" spans="1:65" s="15" customFormat="1" ht="11.25">
      <c r="B384" s="219"/>
      <c r="C384" s="220"/>
      <c r="D384" s="193" t="s">
        <v>248</v>
      </c>
      <c r="E384" s="221" t="s">
        <v>19</v>
      </c>
      <c r="F384" s="222" t="s">
        <v>260</v>
      </c>
      <c r="G384" s="220"/>
      <c r="H384" s="223">
        <v>6.7029999999999994</v>
      </c>
      <c r="I384" s="224"/>
      <c r="J384" s="220"/>
      <c r="K384" s="220"/>
      <c r="L384" s="225"/>
      <c r="M384" s="226"/>
      <c r="N384" s="227"/>
      <c r="O384" s="227"/>
      <c r="P384" s="227"/>
      <c r="Q384" s="227"/>
      <c r="R384" s="227"/>
      <c r="S384" s="227"/>
      <c r="T384" s="228"/>
      <c r="AT384" s="229" t="s">
        <v>248</v>
      </c>
      <c r="AU384" s="229" t="s">
        <v>78</v>
      </c>
      <c r="AV384" s="15" t="s">
        <v>238</v>
      </c>
      <c r="AW384" s="15" t="s">
        <v>31</v>
      </c>
      <c r="AX384" s="15" t="s">
        <v>76</v>
      </c>
      <c r="AY384" s="229" t="s">
        <v>231</v>
      </c>
    </row>
    <row r="385" spans="1:65" s="2" customFormat="1" ht="66.75" customHeight="1">
      <c r="A385" s="36"/>
      <c r="B385" s="37"/>
      <c r="C385" s="180" t="s">
        <v>417</v>
      </c>
      <c r="D385" s="180" t="s">
        <v>234</v>
      </c>
      <c r="E385" s="181" t="s">
        <v>681</v>
      </c>
      <c r="F385" s="182" t="s">
        <v>682</v>
      </c>
      <c r="G385" s="183" t="s">
        <v>356</v>
      </c>
      <c r="H385" s="184">
        <v>84.484999999999999</v>
      </c>
      <c r="I385" s="185"/>
      <c r="J385" s="186">
        <f>ROUND(I385*H385,2)</f>
        <v>0</v>
      </c>
      <c r="K385" s="182" t="s">
        <v>244</v>
      </c>
      <c r="L385" s="41"/>
      <c r="M385" s="187" t="s">
        <v>19</v>
      </c>
      <c r="N385" s="188" t="s">
        <v>40</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238</v>
      </c>
      <c r="AT385" s="191" t="s">
        <v>234</v>
      </c>
      <c r="AU385" s="191" t="s">
        <v>78</v>
      </c>
      <c r="AY385" s="19" t="s">
        <v>231</v>
      </c>
      <c r="BE385" s="192">
        <f>IF(N385="základní",J385,0)</f>
        <v>0</v>
      </c>
      <c r="BF385" s="192">
        <f>IF(N385="snížená",J385,0)</f>
        <v>0</v>
      </c>
      <c r="BG385" s="192">
        <f>IF(N385="zákl. přenesená",J385,0)</f>
        <v>0</v>
      </c>
      <c r="BH385" s="192">
        <f>IF(N385="sníž. přenesená",J385,0)</f>
        <v>0</v>
      </c>
      <c r="BI385" s="192">
        <f>IF(N385="nulová",J385,0)</f>
        <v>0</v>
      </c>
      <c r="BJ385" s="19" t="s">
        <v>76</v>
      </c>
      <c r="BK385" s="192">
        <f>ROUND(I385*H385,2)</f>
        <v>0</v>
      </c>
      <c r="BL385" s="19" t="s">
        <v>238</v>
      </c>
      <c r="BM385" s="191" t="s">
        <v>4321</v>
      </c>
    </row>
    <row r="386" spans="1:65" s="2" customFormat="1" ht="136.5">
      <c r="A386" s="36"/>
      <c r="B386" s="37"/>
      <c r="C386" s="38"/>
      <c r="D386" s="193" t="s">
        <v>246</v>
      </c>
      <c r="E386" s="38"/>
      <c r="F386" s="194" t="s">
        <v>684</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246</v>
      </c>
      <c r="AU386" s="19" t="s">
        <v>78</v>
      </c>
    </row>
    <row r="387" spans="1:65" s="13" customFormat="1" ht="11.25">
      <c r="B387" s="198"/>
      <c r="C387" s="199"/>
      <c r="D387" s="193" t="s">
        <v>248</v>
      </c>
      <c r="E387" s="200" t="s">
        <v>19</v>
      </c>
      <c r="F387" s="201" t="s">
        <v>4155</v>
      </c>
      <c r="G387" s="199"/>
      <c r="H387" s="200" t="s">
        <v>19</v>
      </c>
      <c r="I387" s="202"/>
      <c r="J387" s="199"/>
      <c r="K387" s="199"/>
      <c r="L387" s="203"/>
      <c r="M387" s="204"/>
      <c r="N387" s="205"/>
      <c r="O387" s="205"/>
      <c r="P387" s="205"/>
      <c r="Q387" s="205"/>
      <c r="R387" s="205"/>
      <c r="S387" s="205"/>
      <c r="T387" s="206"/>
      <c r="AT387" s="207" t="s">
        <v>248</v>
      </c>
      <c r="AU387" s="207" t="s">
        <v>78</v>
      </c>
      <c r="AV387" s="13" t="s">
        <v>76</v>
      </c>
      <c r="AW387" s="13" t="s">
        <v>31</v>
      </c>
      <c r="AX387" s="13" t="s">
        <v>69</v>
      </c>
      <c r="AY387" s="207" t="s">
        <v>231</v>
      </c>
    </row>
    <row r="388" spans="1:65" s="14" customFormat="1" ht="11.25">
      <c r="B388" s="208"/>
      <c r="C388" s="209"/>
      <c r="D388" s="193" t="s">
        <v>248</v>
      </c>
      <c r="E388" s="210" t="s">
        <v>19</v>
      </c>
      <c r="F388" s="211" t="s">
        <v>4322</v>
      </c>
      <c r="G388" s="209"/>
      <c r="H388" s="212">
        <v>3.528</v>
      </c>
      <c r="I388" s="213"/>
      <c r="J388" s="209"/>
      <c r="K388" s="209"/>
      <c r="L388" s="214"/>
      <c r="M388" s="215"/>
      <c r="N388" s="216"/>
      <c r="O388" s="216"/>
      <c r="P388" s="216"/>
      <c r="Q388" s="216"/>
      <c r="R388" s="216"/>
      <c r="S388" s="216"/>
      <c r="T388" s="217"/>
      <c r="AT388" s="218" t="s">
        <v>248</v>
      </c>
      <c r="AU388" s="218" t="s">
        <v>78</v>
      </c>
      <c r="AV388" s="14" t="s">
        <v>78</v>
      </c>
      <c r="AW388" s="14" t="s">
        <v>31</v>
      </c>
      <c r="AX388" s="14" t="s">
        <v>69</v>
      </c>
      <c r="AY388" s="218" t="s">
        <v>231</v>
      </c>
    </row>
    <row r="389" spans="1:65" s="13" customFormat="1" ht="11.25">
      <c r="B389" s="198"/>
      <c r="C389" s="199"/>
      <c r="D389" s="193" t="s">
        <v>248</v>
      </c>
      <c r="E389" s="200" t="s">
        <v>19</v>
      </c>
      <c r="F389" s="201" t="s">
        <v>4162</v>
      </c>
      <c r="G389" s="199"/>
      <c r="H389" s="200" t="s">
        <v>19</v>
      </c>
      <c r="I389" s="202"/>
      <c r="J389" s="199"/>
      <c r="K389" s="199"/>
      <c r="L389" s="203"/>
      <c r="M389" s="204"/>
      <c r="N389" s="205"/>
      <c r="O389" s="205"/>
      <c r="P389" s="205"/>
      <c r="Q389" s="205"/>
      <c r="R389" s="205"/>
      <c r="S389" s="205"/>
      <c r="T389" s="206"/>
      <c r="AT389" s="207" t="s">
        <v>248</v>
      </c>
      <c r="AU389" s="207" t="s">
        <v>78</v>
      </c>
      <c r="AV389" s="13" t="s">
        <v>76</v>
      </c>
      <c r="AW389" s="13" t="s">
        <v>31</v>
      </c>
      <c r="AX389" s="13" t="s">
        <v>69</v>
      </c>
      <c r="AY389" s="207" t="s">
        <v>231</v>
      </c>
    </row>
    <row r="390" spans="1:65" s="14" customFormat="1" ht="11.25">
      <c r="B390" s="208"/>
      <c r="C390" s="209"/>
      <c r="D390" s="193" t="s">
        <v>248</v>
      </c>
      <c r="E390" s="210" t="s">
        <v>19</v>
      </c>
      <c r="F390" s="211" t="s">
        <v>4323</v>
      </c>
      <c r="G390" s="209"/>
      <c r="H390" s="212">
        <v>10.653</v>
      </c>
      <c r="I390" s="213"/>
      <c r="J390" s="209"/>
      <c r="K390" s="209"/>
      <c r="L390" s="214"/>
      <c r="M390" s="215"/>
      <c r="N390" s="216"/>
      <c r="O390" s="216"/>
      <c r="P390" s="216"/>
      <c r="Q390" s="216"/>
      <c r="R390" s="216"/>
      <c r="S390" s="216"/>
      <c r="T390" s="217"/>
      <c r="AT390" s="218" t="s">
        <v>248</v>
      </c>
      <c r="AU390" s="218" t="s">
        <v>78</v>
      </c>
      <c r="AV390" s="14" t="s">
        <v>78</v>
      </c>
      <c r="AW390" s="14" t="s">
        <v>31</v>
      </c>
      <c r="AX390" s="14" t="s">
        <v>69</v>
      </c>
      <c r="AY390" s="218" t="s">
        <v>231</v>
      </c>
    </row>
    <row r="391" spans="1:65" s="13" customFormat="1" ht="11.25">
      <c r="B391" s="198"/>
      <c r="C391" s="199"/>
      <c r="D391" s="193" t="s">
        <v>248</v>
      </c>
      <c r="E391" s="200" t="s">
        <v>19</v>
      </c>
      <c r="F391" s="201" t="s">
        <v>4164</v>
      </c>
      <c r="G391" s="199"/>
      <c r="H391" s="200" t="s">
        <v>19</v>
      </c>
      <c r="I391" s="202"/>
      <c r="J391" s="199"/>
      <c r="K391" s="199"/>
      <c r="L391" s="203"/>
      <c r="M391" s="204"/>
      <c r="N391" s="205"/>
      <c r="O391" s="205"/>
      <c r="P391" s="205"/>
      <c r="Q391" s="205"/>
      <c r="R391" s="205"/>
      <c r="S391" s="205"/>
      <c r="T391" s="206"/>
      <c r="AT391" s="207" t="s">
        <v>248</v>
      </c>
      <c r="AU391" s="207" t="s">
        <v>78</v>
      </c>
      <c r="AV391" s="13" t="s">
        <v>76</v>
      </c>
      <c r="AW391" s="13" t="s">
        <v>31</v>
      </c>
      <c r="AX391" s="13" t="s">
        <v>69</v>
      </c>
      <c r="AY391" s="207" t="s">
        <v>231</v>
      </c>
    </row>
    <row r="392" spans="1:65" s="14" customFormat="1" ht="11.25">
      <c r="B392" s="208"/>
      <c r="C392" s="209"/>
      <c r="D392" s="193" t="s">
        <v>248</v>
      </c>
      <c r="E392" s="210" t="s">
        <v>19</v>
      </c>
      <c r="F392" s="211" t="s">
        <v>4324</v>
      </c>
      <c r="G392" s="209"/>
      <c r="H392" s="212">
        <v>2.9249999999999998</v>
      </c>
      <c r="I392" s="213"/>
      <c r="J392" s="209"/>
      <c r="K392" s="209"/>
      <c r="L392" s="214"/>
      <c r="M392" s="215"/>
      <c r="N392" s="216"/>
      <c r="O392" s="216"/>
      <c r="P392" s="216"/>
      <c r="Q392" s="216"/>
      <c r="R392" s="216"/>
      <c r="S392" s="216"/>
      <c r="T392" s="217"/>
      <c r="AT392" s="218" t="s">
        <v>248</v>
      </c>
      <c r="AU392" s="218" t="s">
        <v>78</v>
      </c>
      <c r="AV392" s="14" t="s">
        <v>78</v>
      </c>
      <c r="AW392" s="14" t="s">
        <v>31</v>
      </c>
      <c r="AX392" s="14" t="s">
        <v>69</v>
      </c>
      <c r="AY392" s="218" t="s">
        <v>231</v>
      </c>
    </row>
    <row r="393" spans="1:65" s="16" customFormat="1" ht="11.25">
      <c r="B393" s="233"/>
      <c r="C393" s="234"/>
      <c r="D393" s="193" t="s">
        <v>248</v>
      </c>
      <c r="E393" s="235" t="s">
        <v>19</v>
      </c>
      <c r="F393" s="236" t="s">
        <v>546</v>
      </c>
      <c r="G393" s="234"/>
      <c r="H393" s="237">
        <v>17.106000000000002</v>
      </c>
      <c r="I393" s="238"/>
      <c r="J393" s="234"/>
      <c r="K393" s="234"/>
      <c r="L393" s="239"/>
      <c r="M393" s="240"/>
      <c r="N393" s="241"/>
      <c r="O393" s="241"/>
      <c r="P393" s="241"/>
      <c r="Q393" s="241"/>
      <c r="R393" s="241"/>
      <c r="S393" s="241"/>
      <c r="T393" s="242"/>
      <c r="AT393" s="243" t="s">
        <v>248</v>
      </c>
      <c r="AU393" s="243" t="s">
        <v>78</v>
      </c>
      <c r="AV393" s="16" t="s">
        <v>119</v>
      </c>
      <c r="AW393" s="16" t="s">
        <v>31</v>
      </c>
      <c r="AX393" s="16" t="s">
        <v>69</v>
      </c>
      <c r="AY393" s="243" t="s">
        <v>231</v>
      </c>
    </row>
    <row r="394" spans="1:65" s="13" customFormat="1" ht="11.25">
      <c r="B394" s="198"/>
      <c r="C394" s="199"/>
      <c r="D394" s="193" t="s">
        <v>248</v>
      </c>
      <c r="E394" s="200" t="s">
        <v>19</v>
      </c>
      <c r="F394" s="201" t="s">
        <v>4191</v>
      </c>
      <c r="G394" s="199"/>
      <c r="H394" s="200" t="s">
        <v>19</v>
      </c>
      <c r="I394" s="202"/>
      <c r="J394" s="199"/>
      <c r="K394" s="199"/>
      <c r="L394" s="203"/>
      <c r="M394" s="204"/>
      <c r="N394" s="205"/>
      <c r="O394" s="205"/>
      <c r="P394" s="205"/>
      <c r="Q394" s="205"/>
      <c r="R394" s="205"/>
      <c r="S394" s="205"/>
      <c r="T394" s="206"/>
      <c r="AT394" s="207" t="s">
        <v>248</v>
      </c>
      <c r="AU394" s="207" t="s">
        <v>78</v>
      </c>
      <c r="AV394" s="13" t="s">
        <v>76</v>
      </c>
      <c r="AW394" s="13" t="s">
        <v>31</v>
      </c>
      <c r="AX394" s="13" t="s">
        <v>69</v>
      </c>
      <c r="AY394" s="207" t="s">
        <v>231</v>
      </c>
    </row>
    <row r="395" spans="1:65" s="14" customFormat="1" ht="11.25">
      <c r="B395" s="208"/>
      <c r="C395" s="209"/>
      <c r="D395" s="193" t="s">
        <v>248</v>
      </c>
      <c r="E395" s="210" t="s">
        <v>19</v>
      </c>
      <c r="F395" s="211" t="s">
        <v>4325</v>
      </c>
      <c r="G395" s="209"/>
      <c r="H395" s="212">
        <v>10.842000000000001</v>
      </c>
      <c r="I395" s="213"/>
      <c r="J395" s="209"/>
      <c r="K395" s="209"/>
      <c r="L395" s="214"/>
      <c r="M395" s="215"/>
      <c r="N395" s="216"/>
      <c r="O395" s="216"/>
      <c r="P395" s="216"/>
      <c r="Q395" s="216"/>
      <c r="R395" s="216"/>
      <c r="S395" s="216"/>
      <c r="T395" s="217"/>
      <c r="AT395" s="218" t="s">
        <v>248</v>
      </c>
      <c r="AU395" s="218" t="s">
        <v>78</v>
      </c>
      <c r="AV395" s="14" t="s">
        <v>78</v>
      </c>
      <c r="AW395" s="14" t="s">
        <v>31</v>
      </c>
      <c r="AX395" s="14" t="s">
        <v>69</v>
      </c>
      <c r="AY395" s="218" t="s">
        <v>231</v>
      </c>
    </row>
    <row r="396" spans="1:65" s="13" customFormat="1" ht="11.25">
      <c r="B396" s="198"/>
      <c r="C396" s="199"/>
      <c r="D396" s="193" t="s">
        <v>248</v>
      </c>
      <c r="E396" s="200" t="s">
        <v>19</v>
      </c>
      <c r="F396" s="201" t="s">
        <v>4193</v>
      </c>
      <c r="G396" s="199"/>
      <c r="H396" s="200" t="s">
        <v>19</v>
      </c>
      <c r="I396" s="202"/>
      <c r="J396" s="199"/>
      <c r="K396" s="199"/>
      <c r="L396" s="203"/>
      <c r="M396" s="204"/>
      <c r="N396" s="205"/>
      <c r="O396" s="205"/>
      <c r="P396" s="205"/>
      <c r="Q396" s="205"/>
      <c r="R396" s="205"/>
      <c r="S396" s="205"/>
      <c r="T396" s="206"/>
      <c r="AT396" s="207" t="s">
        <v>248</v>
      </c>
      <c r="AU396" s="207" t="s">
        <v>78</v>
      </c>
      <c r="AV396" s="13" t="s">
        <v>76</v>
      </c>
      <c r="AW396" s="13" t="s">
        <v>31</v>
      </c>
      <c r="AX396" s="13" t="s">
        <v>69</v>
      </c>
      <c r="AY396" s="207" t="s">
        <v>231</v>
      </c>
    </row>
    <row r="397" spans="1:65" s="14" customFormat="1" ht="11.25">
      <c r="B397" s="208"/>
      <c r="C397" s="209"/>
      <c r="D397" s="193" t="s">
        <v>248</v>
      </c>
      <c r="E397" s="210" t="s">
        <v>19</v>
      </c>
      <c r="F397" s="211" t="s">
        <v>4194</v>
      </c>
      <c r="G397" s="209"/>
      <c r="H397" s="212">
        <v>4.55</v>
      </c>
      <c r="I397" s="213"/>
      <c r="J397" s="209"/>
      <c r="K397" s="209"/>
      <c r="L397" s="214"/>
      <c r="M397" s="215"/>
      <c r="N397" s="216"/>
      <c r="O397" s="216"/>
      <c r="P397" s="216"/>
      <c r="Q397" s="216"/>
      <c r="R397" s="216"/>
      <c r="S397" s="216"/>
      <c r="T397" s="217"/>
      <c r="AT397" s="218" t="s">
        <v>248</v>
      </c>
      <c r="AU397" s="218" t="s">
        <v>78</v>
      </c>
      <c r="AV397" s="14" t="s">
        <v>78</v>
      </c>
      <c r="AW397" s="14" t="s">
        <v>31</v>
      </c>
      <c r="AX397" s="14" t="s">
        <v>69</v>
      </c>
      <c r="AY397" s="218" t="s">
        <v>231</v>
      </c>
    </row>
    <row r="398" spans="1:65" s="13" customFormat="1" ht="11.25">
      <c r="B398" s="198"/>
      <c r="C398" s="199"/>
      <c r="D398" s="193" t="s">
        <v>248</v>
      </c>
      <c r="E398" s="200" t="s">
        <v>19</v>
      </c>
      <c r="F398" s="201" t="s">
        <v>4195</v>
      </c>
      <c r="G398" s="199"/>
      <c r="H398" s="200" t="s">
        <v>19</v>
      </c>
      <c r="I398" s="202"/>
      <c r="J398" s="199"/>
      <c r="K398" s="199"/>
      <c r="L398" s="203"/>
      <c r="M398" s="204"/>
      <c r="N398" s="205"/>
      <c r="O398" s="205"/>
      <c r="P398" s="205"/>
      <c r="Q398" s="205"/>
      <c r="R398" s="205"/>
      <c r="S398" s="205"/>
      <c r="T398" s="206"/>
      <c r="AT398" s="207" t="s">
        <v>248</v>
      </c>
      <c r="AU398" s="207" t="s">
        <v>78</v>
      </c>
      <c r="AV398" s="13" t="s">
        <v>76</v>
      </c>
      <c r="AW398" s="13" t="s">
        <v>31</v>
      </c>
      <c r="AX398" s="13" t="s">
        <v>69</v>
      </c>
      <c r="AY398" s="207" t="s">
        <v>231</v>
      </c>
    </row>
    <row r="399" spans="1:65" s="14" customFormat="1" ht="11.25">
      <c r="B399" s="208"/>
      <c r="C399" s="209"/>
      <c r="D399" s="193" t="s">
        <v>248</v>
      </c>
      <c r="E399" s="210" t="s">
        <v>19</v>
      </c>
      <c r="F399" s="211" t="s">
        <v>4326</v>
      </c>
      <c r="G399" s="209"/>
      <c r="H399" s="212">
        <v>9.9719999999999995</v>
      </c>
      <c r="I399" s="213"/>
      <c r="J399" s="209"/>
      <c r="K399" s="209"/>
      <c r="L399" s="214"/>
      <c r="M399" s="215"/>
      <c r="N399" s="216"/>
      <c r="O399" s="216"/>
      <c r="P399" s="216"/>
      <c r="Q399" s="216"/>
      <c r="R399" s="216"/>
      <c r="S399" s="216"/>
      <c r="T399" s="217"/>
      <c r="AT399" s="218" t="s">
        <v>248</v>
      </c>
      <c r="AU399" s="218" t="s">
        <v>78</v>
      </c>
      <c r="AV399" s="14" t="s">
        <v>78</v>
      </c>
      <c r="AW399" s="14" t="s">
        <v>31</v>
      </c>
      <c r="AX399" s="14" t="s">
        <v>69</v>
      </c>
      <c r="AY399" s="218" t="s">
        <v>231</v>
      </c>
    </row>
    <row r="400" spans="1:65" s="13" customFormat="1" ht="11.25">
      <c r="B400" s="198"/>
      <c r="C400" s="199"/>
      <c r="D400" s="193" t="s">
        <v>248</v>
      </c>
      <c r="E400" s="200" t="s">
        <v>19</v>
      </c>
      <c r="F400" s="201" t="s">
        <v>4197</v>
      </c>
      <c r="G400" s="199"/>
      <c r="H400" s="200" t="s">
        <v>19</v>
      </c>
      <c r="I400" s="202"/>
      <c r="J400" s="199"/>
      <c r="K400" s="199"/>
      <c r="L400" s="203"/>
      <c r="M400" s="204"/>
      <c r="N400" s="205"/>
      <c r="O400" s="205"/>
      <c r="P400" s="205"/>
      <c r="Q400" s="205"/>
      <c r="R400" s="205"/>
      <c r="S400" s="205"/>
      <c r="T400" s="206"/>
      <c r="AT400" s="207" t="s">
        <v>248</v>
      </c>
      <c r="AU400" s="207" t="s">
        <v>78</v>
      </c>
      <c r="AV400" s="13" t="s">
        <v>76</v>
      </c>
      <c r="AW400" s="13" t="s">
        <v>31</v>
      </c>
      <c r="AX400" s="13" t="s">
        <v>69</v>
      </c>
      <c r="AY400" s="207" t="s">
        <v>231</v>
      </c>
    </row>
    <row r="401" spans="1:65" s="14" customFormat="1" ht="11.25">
      <c r="B401" s="208"/>
      <c r="C401" s="209"/>
      <c r="D401" s="193" t="s">
        <v>248</v>
      </c>
      <c r="E401" s="210" t="s">
        <v>19</v>
      </c>
      <c r="F401" s="211" t="s">
        <v>4327</v>
      </c>
      <c r="G401" s="209"/>
      <c r="H401" s="212">
        <v>5.3090000000000002</v>
      </c>
      <c r="I401" s="213"/>
      <c r="J401" s="209"/>
      <c r="K401" s="209"/>
      <c r="L401" s="214"/>
      <c r="M401" s="215"/>
      <c r="N401" s="216"/>
      <c r="O401" s="216"/>
      <c r="P401" s="216"/>
      <c r="Q401" s="216"/>
      <c r="R401" s="216"/>
      <c r="S401" s="216"/>
      <c r="T401" s="217"/>
      <c r="AT401" s="218" t="s">
        <v>248</v>
      </c>
      <c r="AU401" s="218" t="s">
        <v>78</v>
      </c>
      <c r="AV401" s="14" t="s">
        <v>78</v>
      </c>
      <c r="AW401" s="14" t="s">
        <v>31</v>
      </c>
      <c r="AX401" s="14" t="s">
        <v>69</v>
      </c>
      <c r="AY401" s="218" t="s">
        <v>231</v>
      </c>
    </row>
    <row r="402" spans="1:65" s="14" customFormat="1" ht="11.25">
      <c r="B402" s="208"/>
      <c r="C402" s="209"/>
      <c r="D402" s="193" t="s">
        <v>248</v>
      </c>
      <c r="E402" s="210" t="s">
        <v>19</v>
      </c>
      <c r="F402" s="211" t="s">
        <v>4328</v>
      </c>
      <c r="G402" s="209"/>
      <c r="H402" s="212">
        <v>4.774</v>
      </c>
      <c r="I402" s="213"/>
      <c r="J402" s="209"/>
      <c r="K402" s="209"/>
      <c r="L402" s="214"/>
      <c r="M402" s="215"/>
      <c r="N402" s="216"/>
      <c r="O402" s="216"/>
      <c r="P402" s="216"/>
      <c r="Q402" s="216"/>
      <c r="R402" s="216"/>
      <c r="S402" s="216"/>
      <c r="T402" s="217"/>
      <c r="AT402" s="218" t="s">
        <v>248</v>
      </c>
      <c r="AU402" s="218" t="s">
        <v>78</v>
      </c>
      <c r="AV402" s="14" t="s">
        <v>78</v>
      </c>
      <c r="AW402" s="14" t="s">
        <v>31</v>
      </c>
      <c r="AX402" s="14" t="s">
        <v>69</v>
      </c>
      <c r="AY402" s="218" t="s">
        <v>231</v>
      </c>
    </row>
    <row r="403" spans="1:65" s="16" customFormat="1" ht="11.25">
      <c r="B403" s="233"/>
      <c r="C403" s="234"/>
      <c r="D403" s="193" t="s">
        <v>248</v>
      </c>
      <c r="E403" s="235" t="s">
        <v>19</v>
      </c>
      <c r="F403" s="236" t="s">
        <v>546</v>
      </c>
      <c r="G403" s="234"/>
      <c r="H403" s="237">
        <v>35.447000000000003</v>
      </c>
      <c r="I403" s="238"/>
      <c r="J403" s="234"/>
      <c r="K403" s="234"/>
      <c r="L403" s="239"/>
      <c r="M403" s="240"/>
      <c r="N403" s="241"/>
      <c r="O403" s="241"/>
      <c r="P403" s="241"/>
      <c r="Q403" s="241"/>
      <c r="R403" s="241"/>
      <c r="S403" s="241"/>
      <c r="T403" s="242"/>
      <c r="AT403" s="243" t="s">
        <v>248</v>
      </c>
      <c r="AU403" s="243" t="s">
        <v>78</v>
      </c>
      <c r="AV403" s="16" t="s">
        <v>119</v>
      </c>
      <c r="AW403" s="16" t="s">
        <v>31</v>
      </c>
      <c r="AX403" s="16" t="s">
        <v>69</v>
      </c>
      <c r="AY403" s="243" t="s">
        <v>231</v>
      </c>
    </row>
    <row r="404" spans="1:65" s="13" customFormat="1" ht="11.25">
      <c r="B404" s="198"/>
      <c r="C404" s="199"/>
      <c r="D404" s="193" t="s">
        <v>248</v>
      </c>
      <c r="E404" s="200" t="s">
        <v>19</v>
      </c>
      <c r="F404" s="201" t="s">
        <v>4166</v>
      </c>
      <c r="G404" s="199"/>
      <c r="H404" s="200" t="s">
        <v>19</v>
      </c>
      <c r="I404" s="202"/>
      <c r="J404" s="199"/>
      <c r="K404" s="199"/>
      <c r="L404" s="203"/>
      <c r="M404" s="204"/>
      <c r="N404" s="205"/>
      <c r="O404" s="205"/>
      <c r="P404" s="205"/>
      <c r="Q404" s="205"/>
      <c r="R404" s="205"/>
      <c r="S404" s="205"/>
      <c r="T404" s="206"/>
      <c r="AT404" s="207" t="s">
        <v>248</v>
      </c>
      <c r="AU404" s="207" t="s">
        <v>78</v>
      </c>
      <c r="AV404" s="13" t="s">
        <v>76</v>
      </c>
      <c r="AW404" s="13" t="s">
        <v>31</v>
      </c>
      <c r="AX404" s="13" t="s">
        <v>69</v>
      </c>
      <c r="AY404" s="207" t="s">
        <v>231</v>
      </c>
    </row>
    <row r="405" spans="1:65" s="14" customFormat="1" ht="11.25">
      <c r="B405" s="208"/>
      <c r="C405" s="209"/>
      <c r="D405" s="193" t="s">
        <v>248</v>
      </c>
      <c r="E405" s="210" t="s">
        <v>19</v>
      </c>
      <c r="F405" s="211" t="s">
        <v>4329</v>
      </c>
      <c r="G405" s="209"/>
      <c r="H405" s="212">
        <v>1.825</v>
      </c>
      <c r="I405" s="213"/>
      <c r="J405" s="209"/>
      <c r="K405" s="209"/>
      <c r="L405" s="214"/>
      <c r="M405" s="215"/>
      <c r="N405" s="216"/>
      <c r="O405" s="216"/>
      <c r="P405" s="216"/>
      <c r="Q405" s="216"/>
      <c r="R405" s="216"/>
      <c r="S405" s="216"/>
      <c r="T405" s="217"/>
      <c r="AT405" s="218" t="s">
        <v>248</v>
      </c>
      <c r="AU405" s="218" t="s">
        <v>78</v>
      </c>
      <c r="AV405" s="14" t="s">
        <v>78</v>
      </c>
      <c r="AW405" s="14" t="s">
        <v>31</v>
      </c>
      <c r="AX405" s="14" t="s">
        <v>69</v>
      </c>
      <c r="AY405" s="218" t="s">
        <v>231</v>
      </c>
    </row>
    <row r="406" spans="1:65" s="16" customFormat="1" ht="11.25">
      <c r="B406" s="233"/>
      <c r="C406" s="234"/>
      <c r="D406" s="193" t="s">
        <v>248</v>
      </c>
      <c r="E406" s="235" t="s">
        <v>19</v>
      </c>
      <c r="F406" s="236" t="s">
        <v>546</v>
      </c>
      <c r="G406" s="234"/>
      <c r="H406" s="237">
        <v>1.825</v>
      </c>
      <c r="I406" s="238"/>
      <c r="J406" s="234"/>
      <c r="K406" s="234"/>
      <c r="L406" s="239"/>
      <c r="M406" s="240"/>
      <c r="N406" s="241"/>
      <c r="O406" s="241"/>
      <c r="P406" s="241"/>
      <c r="Q406" s="241"/>
      <c r="R406" s="241"/>
      <c r="S406" s="241"/>
      <c r="T406" s="242"/>
      <c r="AT406" s="243" t="s">
        <v>248</v>
      </c>
      <c r="AU406" s="243" t="s">
        <v>78</v>
      </c>
      <c r="AV406" s="16" t="s">
        <v>119</v>
      </c>
      <c r="AW406" s="16" t="s">
        <v>31</v>
      </c>
      <c r="AX406" s="16" t="s">
        <v>69</v>
      </c>
      <c r="AY406" s="243" t="s">
        <v>231</v>
      </c>
    </row>
    <row r="407" spans="1:65" s="13" customFormat="1" ht="11.25">
      <c r="B407" s="198"/>
      <c r="C407" s="199"/>
      <c r="D407" s="193" t="s">
        <v>248</v>
      </c>
      <c r="E407" s="200" t="s">
        <v>19</v>
      </c>
      <c r="F407" s="201" t="s">
        <v>4170</v>
      </c>
      <c r="G407" s="199"/>
      <c r="H407" s="200" t="s">
        <v>19</v>
      </c>
      <c r="I407" s="202"/>
      <c r="J407" s="199"/>
      <c r="K407" s="199"/>
      <c r="L407" s="203"/>
      <c r="M407" s="204"/>
      <c r="N407" s="205"/>
      <c r="O407" s="205"/>
      <c r="P407" s="205"/>
      <c r="Q407" s="205"/>
      <c r="R407" s="205"/>
      <c r="S407" s="205"/>
      <c r="T407" s="206"/>
      <c r="AT407" s="207" t="s">
        <v>248</v>
      </c>
      <c r="AU407" s="207" t="s">
        <v>78</v>
      </c>
      <c r="AV407" s="13" t="s">
        <v>76</v>
      </c>
      <c r="AW407" s="13" t="s">
        <v>31</v>
      </c>
      <c r="AX407" s="13" t="s">
        <v>69</v>
      </c>
      <c r="AY407" s="207" t="s">
        <v>231</v>
      </c>
    </row>
    <row r="408" spans="1:65" s="14" customFormat="1" ht="11.25">
      <c r="B408" s="208"/>
      <c r="C408" s="209"/>
      <c r="D408" s="193" t="s">
        <v>248</v>
      </c>
      <c r="E408" s="210" t="s">
        <v>19</v>
      </c>
      <c r="F408" s="211" t="s">
        <v>4330</v>
      </c>
      <c r="G408" s="209"/>
      <c r="H408" s="212">
        <v>20.137</v>
      </c>
      <c r="I408" s="213"/>
      <c r="J408" s="209"/>
      <c r="K408" s="209"/>
      <c r="L408" s="214"/>
      <c r="M408" s="215"/>
      <c r="N408" s="216"/>
      <c r="O408" s="216"/>
      <c r="P408" s="216"/>
      <c r="Q408" s="216"/>
      <c r="R408" s="216"/>
      <c r="S408" s="216"/>
      <c r="T408" s="217"/>
      <c r="AT408" s="218" t="s">
        <v>248</v>
      </c>
      <c r="AU408" s="218" t="s">
        <v>78</v>
      </c>
      <c r="AV408" s="14" t="s">
        <v>78</v>
      </c>
      <c r="AW408" s="14" t="s">
        <v>31</v>
      </c>
      <c r="AX408" s="14" t="s">
        <v>69</v>
      </c>
      <c r="AY408" s="218" t="s">
        <v>231</v>
      </c>
    </row>
    <row r="409" spans="1:65" s="13" customFormat="1" ht="11.25">
      <c r="B409" s="198"/>
      <c r="C409" s="199"/>
      <c r="D409" s="193" t="s">
        <v>248</v>
      </c>
      <c r="E409" s="200" t="s">
        <v>19</v>
      </c>
      <c r="F409" s="201" t="s">
        <v>4172</v>
      </c>
      <c r="G409" s="199"/>
      <c r="H409" s="200" t="s">
        <v>19</v>
      </c>
      <c r="I409" s="202"/>
      <c r="J409" s="199"/>
      <c r="K409" s="199"/>
      <c r="L409" s="203"/>
      <c r="M409" s="204"/>
      <c r="N409" s="205"/>
      <c r="O409" s="205"/>
      <c r="P409" s="205"/>
      <c r="Q409" s="205"/>
      <c r="R409" s="205"/>
      <c r="S409" s="205"/>
      <c r="T409" s="206"/>
      <c r="AT409" s="207" t="s">
        <v>248</v>
      </c>
      <c r="AU409" s="207" t="s">
        <v>78</v>
      </c>
      <c r="AV409" s="13" t="s">
        <v>76</v>
      </c>
      <c r="AW409" s="13" t="s">
        <v>31</v>
      </c>
      <c r="AX409" s="13" t="s">
        <v>69</v>
      </c>
      <c r="AY409" s="207" t="s">
        <v>231</v>
      </c>
    </row>
    <row r="410" spans="1:65" s="14" customFormat="1" ht="11.25">
      <c r="B410" s="208"/>
      <c r="C410" s="209"/>
      <c r="D410" s="193" t="s">
        <v>248</v>
      </c>
      <c r="E410" s="210" t="s">
        <v>19</v>
      </c>
      <c r="F410" s="211" t="s">
        <v>4331</v>
      </c>
      <c r="G410" s="209"/>
      <c r="H410" s="212">
        <v>2.1320000000000001</v>
      </c>
      <c r="I410" s="213"/>
      <c r="J410" s="209"/>
      <c r="K410" s="209"/>
      <c r="L410" s="214"/>
      <c r="M410" s="215"/>
      <c r="N410" s="216"/>
      <c r="O410" s="216"/>
      <c r="P410" s="216"/>
      <c r="Q410" s="216"/>
      <c r="R410" s="216"/>
      <c r="S410" s="216"/>
      <c r="T410" s="217"/>
      <c r="AT410" s="218" t="s">
        <v>248</v>
      </c>
      <c r="AU410" s="218" t="s">
        <v>78</v>
      </c>
      <c r="AV410" s="14" t="s">
        <v>78</v>
      </c>
      <c r="AW410" s="14" t="s">
        <v>31</v>
      </c>
      <c r="AX410" s="14" t="s">
        <v>69</v>
      </c>
      <c r="AY410" s="218" t="s">
        <v>231</v>
      </c>
    </row>
    <row r="411" spans="1:65" s="13" customFormat="1" ht="11.25">
      <c r="B411" s="198"/>
      <c r="C411" s="199"/>
      <c r="D411" s="193" t="s">
        <v>248</v>
      </c>
      <c r="E411" s="200" t="s">
        <v>19</v>
      </c>
      <c r="F411" s="201" t="s">
        <v>4175</v>
      </c>
      <c r="G411" s="199"/>
      <c r="H411" s="200" t="s">
        <v>19</v>
      </c>
      <c r="I411" s="202"/>
      <c r="J411" s="199"/>
      <c r="K411" s="199"/>
      <c r="L411" s="203"/>
      <c r="M411" s="204"/>
      <c r="N411" s="205"/>
      <c r="O411" s="205"/>
      <c r="P411" s="205"/>
      <c r="Q411" s="205"/>
      <c r="R411" s="205"/>
      <c r="S411" s="205"/>
      <c r="T411" s="206"/>
      <c r="AT411" s="207" t="s">
        <v>248</v>
      </c>
      <c r="AU411" s="207" t="s">
        <v>78</v>
      </c>
      <c r="AV411" s="13" t="s">
        <v>76</v>
      </c>
      <c r="AW411" s="13" t="s">
        <v>31</v>
      </c>
      <c r="AX411" s="13" t="s">
        <v>69</v>
      </c>
      <c r="AY411" s="207" t="s">
        <v>231</v>
      </c>
    </row>
    <row r="412" spans="1:65" s="14" customFormat="1" ht="11.25">
      <c r="B412" s="208"/>
      <c r="C412" s="209"/>
      <c r="D412" s="193" t="s">
        <v>248</v>
      </c>
      <c r="E412" s="210" t="s">
        <v>19</v>
      </c>
      <c r="F412" s="211" t="s">
        <v>4332</v>
      </c>
      <c r="G412" s="209"/>
      <c r="H412" s="212">
        <v>7.8380000000000001</v>
      </c>
      <c r="I412" s="213"/>
      <c r="J412" s="209"/>
      <c r="K412" s="209"/>
      <c r="L412" s="214"/>
      <c r="M412" s="215"/>
      <c r="N412" s="216"/>
      <c r="O412" s="216"/>
      <c r="P412" s="216"/>
      <c r="Q412" s="216"/>
      <c r="R412" s="216"/>
      <c r="S412" s="216"/>
      <c r="T412" s="217"/>
      <c r="AT412" s="218" t="s">
        <v>248</v>
      </c>
      <c r="AU412" s="218" t="s">
        <v>78</v>
      </c>
      <c r="AV412" s="14" t="s">
        <v>78</v>
      </c>
      <c r="AW412" s="14" t="s">
        <v>31</v>
      </c>
      <c r="AX412" s="14" t="s">
        <v>69</v>
      </c>
      <c r="AY412" s="218" t="s">
        <v>231</v>
      </c>
    </row>
    <row r="413" spans="1:65" s="15" customFormat="1" ht="11.25">
      <c r="B413" s="219"/>
      <c r="C413" s="220"/>
      <c r="D413" s="193" t="s">
        <v>248</v>
      </c>
      <c r="E413" s="221" t="s">
        <v>19</v>
      </c>
      <c r="F413" s="222" t="s">
        <v>260</v>
      </c>
      <c r="G413" s="220"/>
      <c r="H413" s="223">
        <v>84.484999999999999</v>
      </c>
      <c r="I413" s="224"/>
      <c r="J413" s="220"/>
      <c r="K413" s="220"/>
      <c r="L413" s="225"/>
      <c r="M413" s="226"/>
      <c r="N413" s="227"/>
      <c r="O413" s="227"/>
      <c r="P413" s="227"/>
      <c r="Q413" s="227"/>
      <c r="R413" s="227"/>
      <c r="S413" s="227"/>
      <c r="T413" s="228"/>
      <c r="AT413" s="229" t="s">
        <v>248</v>
      </c>
      <c r="AU413" s="229" t="s">
        <v>78</v>
      </c>
      <c r="AV413" s="15" t="s">
        <v>238</v>
      </c>
      <c r="AW413" s="15" t="s">
        <v>31</v>
      </c>
      <c r="AX413" s="15" t="s">
        <v>76</v>
      </c>
      <c r="AY413" s="229" t="s">
        <v>231</v>
      </c>
    </row>
    <row r="414" spans="1:65" s="2" customFormat="1" ht="16.5" customHeight="1">
      <c r="A414" s="36"/>
      <c r="B414" s="37"/>
      <c r="C414" s="247" t="s">
        <v>423</v>
      </c>
      <c r="D414" s="247" t="s">
        <v>638</v>
      </c>
      <c r="E414" s="248" t="s">
        <v>4333</v>
      </c>
      <c r="F414" s="249" t="s">
        <v>4334</v>
      </c>
      <c r="G414" s="250" t="s">
        <v>404</v>
      </c>
      <c r="H414" s="251">
        <v>50.154000000000003</v>
      </c>
      <c r="I414" s="252"/>
      <c r="J414" s="253">
        <f>ROUND(I414*H414,2)</f>
        <v>0</v>
      </c>
      <c r="K414" s="249" t="s">
        <v>244</v>
      </c>
      <c r="L414" s="254"/>
      <c r="M414" s="255" t="s">
        <v>19</v>
      </c>
      <c r="N414" s="256" t="s">
        <v>40</v>
      </c>
      <c r="O414" s="66"/>
      <c r="P414" s="189">
        <f>O414*H414</f>
        <v>0</v>
      </c>
      <c r="Q414" s="189">
        <v>0</v>
      </c>
      <c r="R414" s="189">
        <f>Q414*H414</f>
        <v>0</v>
      </c>
      <c r="S414" s="189">
        <v>0</v>
      </c>
      <c r="T414" s="190">
        <f>S414*H414</f>
        <v>0</v>
      </c>
      <c r="U414" s="36"/>
      <c r="V414" s="36"/>
      <c r="W414" s="36"/>
      <c r="X414" s="36"/>
      <c r="Y414" s="36"/>
      <c r="Z414" s="36"/>
      <c r="AA414" s="36"/>
      <c r="AB414" s="36"/>
      <c r="AC414" s="36"/>
      <c r="AD414" s="36"/>
      <c r="AE414" s="36"/>
      <c r="AR414" s="191" t="s">
        <v>287</v>
      </c>
      <c r="AT414" s="191" t="s">
        <v>638</v>
      </c>
      <c r="AU414" s="191" t="s">
        <v>78</v>
      </c>
      <c r="AY414" s="19" t="s">
        <v>231</v>
      </c>
      <c r="BE414" s="192">
        <f>IF(N414="základní",J414,0)</f>
        <v>0</v>
      </c>
      <c r="BF414" s="192">
        <f>IF(N414="snížená",J414,0)</f>
        <v>0</v>
      </c>
      <c r="BG414" s="192">
        <f>IF(N414="zákl. přenesená",J414,0)</f>
        <v>0</v>
      </c>
      <c r="BH414" s="192">
        <f>IF(N414="sníž. přenesená",J414,0)</f>
        <v>0</v>
      </c>
      <c r="BI414" s="192">
        <f>IF(N414="nulová",J414,0)</f>
        <v>0</v>
      </c>
      <c r="BJ414" s="19" t="s">
        <v>76</v>
      </c>
      <c r="BK414" s="192">
        <f>ROUND(I414*H414,2)</f>
        <v>0</v>
      </c>
      <c r="BL414" s="19" t="s">
        <v>238</v>
      </c>
      <c r="BM414" s="191" t="s">
        <v>4335</v>
      </c>
    </row>
    <row r="415" spans="1:65" s="13" customFormat="1" ht="11.25">
      <c r="B415" s="198"/>
      <c r="C415" s="199"/>
      <c r="D415" s="193" t="s">
        <v>248</v>
      </c>
      <c r="E415" s="200" t="s">
        <v>19</v>
      </c>
      <c r="F415" s="201" t="s">
        <v>4155</v>
      </c>
      <c r="G415" s="199"/>
      <c r="H415" s="200" t="s">
        <v>19</v>
      </c>
      <c r="I415" s="202"/>
      <c r="J415" s="199"/>
      <c r="K415" s="199"/>
      <c r="L415" s="203"/>
      <c r="M415" s="204"/>
      <c r="N415" s="205"/>
      <c r="O415" s="205"/>
      <c r="P415" s="205"/>
      <c r="Q415" s="205"/>
      <c r="R415" s="205"/>
      <c r="S415" s="205"/>
      <c r="T415" s="206"/>
      <c r="AT415" s="207" t="s">
        <v>248</v>
      </c>
      <c r="AU415" s="207" t="s">
        <v>78</v>
      </c>
      <c r="AV415" s="13" t="s">
        <v>76</v>
      </c>
      <c r="AW415" s="13" t="s">
        <v>31</v>
      </c>
      <c r="AX415" s="13" t="s">
        <v>69</v>
      </c>
      <c r="AY415" s="207" t="s">
        <v>231</v>
      </c>
    </row>
    <row r="416" spans="1:65" s="14" customFormat="1" ht="11.25">
      <c r="B416" s="208"/>
      <c r="C416" s="209"/>
      <c r="D416" s="193" t="s">
        <v>248</v>
      </c>
      <c r="E416" s="210" t="s">
        <v>19</v>
      </c>
      <c r="F416" s="211" t="s">
        <v>4336</v>
      </c>
      <c r="G416" s="209"/>
      <c r="H416" s="212">
        <v>6.35</v>
      </c>
      <c r="I416" s="213"/>
      <c r="J416" s="209"/>
      <c r="K416" s="209"/>
      <c r="L416" s="214"/>
      <c r="M416" s="215"/>
      <c r="N416" s="216"/>
      <c r="O416" s="216"/>
      <c r="P416" s="216"/>
      <c r="Q416" s="216"/>
      <c r="R416" s="216"/>
      <c r="S416" s="216"/>
      <c r="T416" s="217"/>
      <c r="AT416" s="218" t="s">
        <v>248</v>
      </c>
      <c r="AU416" s="218" t="s">
        <v>78</v>
      </c>
      <c r="AV416" s="14" t="s">
        <v>78</v>
      </c>
      <c r="AW416" s="14" t="s">
        <v>31</v>
      </c>
      <c r="AX416" s="14" t="s">
        <v>69</v>
      </c>
      <c r="AY416" s="218" t="s">
        <v>231</v>
      </c>
    </row>
    <row r="417" spans="1:65" s="13" customFormat="1" ht="11.25">
      <c r="B417" s="198"/>
      <c r="C417" s="199"/>
      <c r="D417" s="193" t="s">
        <v>248</v>
      </c>
      <c r="E417" s="200" t="s">
        <v>19</v>
      </c>
      <c r="F417" s="201" t="s">
        <v>4162</v>
      </c>
      <c r="G417" s="199"/>
      <c r="H417" s="200" t="s">
        <v>19</v>
      </c>
      <c r="I417" s="202"/>
      <c r="J417" s="199"/>
      <c r="K417" s="199"/>
      <c r="L417" s="203"/>
      <c r="M417" s="204"/>
      <c r="N417" s="205"/>
      <c r="O417" s="205"/>
      <c r="P417" s="205"/>
      <c r="Q417" s="205"/>
      <c r="R417" s="205"/>
      <c r="S417" s="205"/>
      <c r="T417" s="206"/>
      <c r="AT417" s="207" t="s">
        <v>248</v>
      </c>
      <c r="AU417" s="207" t="s">
        <v>78</v>
      </c>
      <c r="AV417" s="13" t="s">
        <v>76</v>
      </c>
      <c r="AW417" s="13" t="s">
        <v>31</v>
      </c>
      <c r="AX417" s="13" t="s">
        <v>69</v>
      </c>
      <c r="AY417" s="207" t="s">
        <v>231</v>
      </c>
    </row>
    <row r="418" spans="1:65" s="14" customFormat="1" ht="11.25">
      <c r="B418" s="208"/>
      <c r="C418" s="209"/>
      <c r="D418" s="193" t="s">
        <v>248</v>
      </c>
      <c r="E418" s="210" t="s">
        <v>19</v>
      </c>
      <c r="F418" s="211" t="s">
        <v>4337</v>
      </c>
      <c r="G418" s="209"/>
      <c r="H418" s="212">
        <v>19.175000000000001</v>
      </c>
      <c r="I418" s="213"/>
      <c r="J418" s="209"/>
      <c r="K418" s="209"/>
      <c r="L418" s="214"/>
      <c r="M418" s="215"/>
      <c r="N418" s="216"/>
      <c r="O418" s="216"/>
      <c r="P418" s="216"/>
      <c r="Q418" s="216"/>
      <c r="R418" s="216"/>
      <c r="S418" s="216"/>
      <c r="T418" s="217"/>
      <c r="AT418" s="218" t="s">
        <v>248</v>
      </c>
      <c r="AU418" s="218" t="s">
        <v>78</v>
      </c>
      <c r="AV418" s="14" t="s">
        <v>78</v>
      </c>
      <c r="AW418" s="14" t="s">
        <v>31</v>
      </c>
      <c r="AX418" s="14" t="s">
        <v>69</v>
      </c>
      <c r="AY418" s="218" t="s">
        <v>231</v>
      </c>
    </row>
    <row r="419" spans="1:65" s="13" customFormat="1" ht="11.25">
      <c r="B419" s="198"/>
      <c r="C419" s="199"/>
      <c r="D419" s="193" t="s">
        <v>248</v>
      </c>
      <c r="E419" s="200" t="s">
        <v>19</v>
      </c>
      <c r="F419" s="201" t="s">
        <v>4164</v>
      </c>
      <c r="G419" s="199"/>
      <c r="H419" s="200" t="s">
        <v>19</v>
      </c>
      <c r="I419" s="202"/>
      <c r="J419" s="199"/>
      <c r="K419" s="199"/>
      <c r="L419" s="203"/>
      <c r="M419" s="204"/>
      <c r="N419" s="205"/>
      <c r="O419" s="205"/>
      <c r="P419" s="205"/>
      <c r="Q419" s="205"/>
      <c r="R419" s="205"/>
      <c r="S419" s="205"/>
      <c r="T419" s="206"/>
      <c r="AT419" s="207" t="s">
        <v>248</v>
      </c>
      <c r="AU419" s="207" t="s">
        <v>78</v>
      </c>
      <c r="AV419" s="13" t="s">
        <v>76</v>
      </c>
      <c r="AW419" s="13" t="s">
        <v>31</v>
      </c>
      <c r="AX419" s="13" t="s">
        <v>69</v>
      </c>
      <c r="AY419" s="207" t="s">
        <v>231</v>
      </c>
    </row>
    <row r="420" spans="1:65" s="14" customFormat="1" ht="11.25">
      <c r="B420" s="208"/>
      <c r="C420" s="209"/>
      <c r="D420" s="193" t="s">
        <v>248</v>
      </c>
      <c r="E420" s="210" t="s">
        <v>19</v>
      </c>
      <c r="F420" s="211" t="s">
        <v>4338</v>
      </c>
      <c r="G420" s="209"/>
      <c r="H420" s="212">
        <v>5.2649999999999997</v>
      </c>
      <c r="I420" s="213"/>
      <c r="J420" s="209"/>
      <c r="K420" s="209"/>
      <c r="L420" s="214"/>
      <c r="M420" s="215"/>
      <c r="N420" s="216"/>
      <c r="O420" s="216"/>
      <c r="P420" s="216"/>
      <c r="Q420" s="216"/>
      <c r="R420" s="216"/>
      <c r="S420" s="216"/>
      <c r="T420" s="217"/>
      <c r="AT420" s="218" t="s">
        <v>248</v>
      </c>
      <c r="AU420" s="218" t="s">
        <v>78</v>
      </c>
      <c r="AV420" s="14" t="s">
        <v>78</v>
      </c>
      <c r="AW420" s="14" t="s">
        <v>31</v>
      </c>
      <c r="AX420" s="14" t="s">
        <v>69</v>
      </c>
      <c r="AY420" s="218" t="s">
        <v>231</v>
      </c>
    </row>
    <row r="421" spans="1:65" s="13" customFormat="1" ht="11.25">
      <c r="B421" s="198"/>
      <c r="C421" s="199"/>
      <c r="D421" s="193" t="s">
        <v>248</v>
      </c>
      <c r="E421" s="200" t="s">
        <v>19</v>
      </c>
      <c r="F421" s="201" t="s">
        <v>4166</v>
      </c>
      <c r="G421" s="199"/>
      <c r="H421" s="200" t="s">
        <v>19</v>
      </c>
      <c r="I421" s="202"/>
      <c r="J421" s="199"/>
      <c r="K421" s="199"/>
      <c r="L421" s="203"/>
      <c r="M421" s="204"/>
      <c r="N421" s="205"/>
      <c r="O421" s="205"/>
      <c r="P421" s="205"/>
      <c r="Q421" s="205"/>
      <c r="R421" s="205"/>
      <c r="S421" s="205"/>
      <c r="T421" s="206"/>
      <c r="AT421" s="207" t="s">
        <v>248</v>
      </c>
      <c r="AU421" s="207" t="s">
        <v>78</v>
      </c>
      <c r="AV421" s="13" t="s">
        <v>76</v>
      </c>
      <c r="AW421" s="13" t="s">
        <v>31</v>
      </c>
      <c r="AX421" s="13" t="s">
        <v>69</v>
      </c>
      <c r="AY421" s="207" t="s">
        <v>231</v>
      </c>
    </row>
    <row r="422" spans="1:65" s="14" customFormat="1" ht="11.25">
      <c r="B422" s="208"/>
      <c r="C422" s="209"/>
      <c r="D422" s="193" t="s">
        <v>248</v>
      </c>
      <c r="E422" s="210" t="s">
        <v>19</v>
      </c>
      <c r="F422" s="211" t="s">
        <v>4339</v>
      </c>
      <c r="G422" s="209"/>
      <c r="H422" s="212">
        <v>5.2549999999999999</v>
      </c>
      <c r="I422" s="213"/>
      <c r="J422" s="209"/>
      <c r="K422" s="209"/>
      <c r="L422" s="214"/>
      <c r="M422" s="215"/>
      <c r="N422" s="216"/>
      <c r="O422" s="216"/>
      <c r="P422" s="216"/>
      <c r="Q422" s="216"/>
      <c r="R422" s="216"/>
      <c r="S422" s="216"/>
      <c r="T422" s="217"/>
      <c r="AT422" s="218" t="s">
        <v>248</v>
      </c>
      <c r="AU422" s="218" t="s">
        <v>78</v>
      </c>
      <c r="AV422" s="14" t="s">
        <v>78</v>
      </c>
      <c r="AW422" s="14" t="s">
        <v>31</v>
      </c>
      <c r="AX422" s="14" t="s">
        <v>69</v>
      </c>
      <c r="AY422" s="218" t="s">
        <v>231</v>
      </c>
    </row>
    <row r="423" spans="1:65" s="13" customFormat="1" ht="11.25">
      <c r="B423" s="198"/>
      <c r="C423" s="199"/>
      <c r="D423" s="193" t="s">
        <v>248</v>
      </c>
      <c r="E423" s="200" t="s">
        <v>19</v>
      </c>
      <c r="F423" s="201" t="s">
        <v>4175</v>
      </c>
      <c r="G423" s="199"/>
      <c r="H423" s="200" t="s">
        <v>19</v>
      </c>
      <c r="I423" s="202"/>
      <c r="J423" s="199"/>
      <c r="K423" s="199"/>
      <c r="L423" s="203"/>
      <c r="M423" s="204"/>
      <c r="N423" s="205"/>
      <c r="O423" s="205"/>
      <c r="P423" s="205"/>
      <c r="Q423" s="205"/>
      <c r="R423" s="205"/>
      <c r="S423" s="205"/>
      <c r="T423" s="206"/>
      <c r="AT423" s="207" t="s">
        <v>248</v>
      </c>
      <c r="AU423" s="207" t="s">
        <v>78</v>
      </c>
      <c r="AV423" s="13" t="s">
        <v>76</v>
      </c>
      <c r="AW423" s="13" t="s">
        <v>31</v>
      </c>
      <c r="AX423" s="13" t="s">
        <v>69</v>
      </c>
      <c r="AY423" s="207" t="s">
        <v>231</v>
      </c>
    </row>
    <row r="424" spans="1:65" s="14" customFormat="1" ht="11.25">
      <c r="B424" s="208"/>
      <c r="C424" s="209"/>
      <c r="D424" s="193" t="s">
        <v>248</v>
      </c>
      <c r="E424" s="210" t="s">
        <v>19</v>
      </c>
      <c r="F424" s="211" t="s">
        <v>4340</v>
      </c>
      <c r="G424" s="209"/>
      <c r="H424" s="212">
        <v>14.109</v>
      </c>
      <c r="I424" s="213"/>
      <c r="J424" s="209"/>
      <c r="K424" s="209"/>
      <c r="L424" s="214"/>
      <c r="M424" s="215"/>
      <c r="N424" s="216"/>
      <c r="O424" s="216"/>
      <c r="P424" s="216"/>
      <c r="Q424" s="216"/>
      <c r="R424" s="216"/>
      <c r="S424" s="216"/>
      <c r="T424" s="217"/>
      <c r="AT424" s="218" t="s">
        <v>248</v>
      </c>
      <c r="AU424" s="218" t="s">
        <v>78</v>
      </c>
      <c r="AV424" s="14" t="s">
        <v>78</v>
      </c>
      <c r="AW424" s="14" t="s">
        <v>31</v>
      </c>
      <c r="AX424" s="14" t="s">
        <v>69</v>
      </c>
      <c r="AY424" s="218" t="s">
        <v>231</v>
      </c>
    </row>
    <row r="425" spans="1:65" s="15" customFormat="1" ht="11.25">
      <c r="B425" s="219"/>
      <c r="C425" s="220"/>
      <c r="D425" s="193" t="s">
        <v>248</v>
      </c>
      <c r="E425" s="221" t="s">
        <v>19</v>
      </c>
      <c r="F425" s="222" t="s">
        <v>260</v>
      </c>
      <c r="G425" s="220"/>
      <c r="H425" s="223">
        <v>50.154000000000003</v>
      </c>
      <c r="I425" s="224"/>
      <c r="J425" s="220"/>
      <c r="K425" s="220"/>
      <c r="L425" s="225"/>
      <c r="M425" s="226"/>
      <c r="N425" s="227"/>
      <c r="O425" s="227"/>
      <c r="P425" s="227"/>
      <c r="Q425" s="227"/>
      <c r="R425" s="227"/>
      <c r="S425" s="227"/>
      <c r="T425" s="228"/>
      <c r="AT425" s="229" t="s">
        <v>248</v>
      </c>
      <c r="AU425" s="229" t="s">
        <v>78</v>
      </c>
      <c r="AV425" s="15" t="s">
        <v>238</v>
      </c>
      <c r="AW425" s="15" t="s">
        <v>31</v>
      </c>
      <c r="AX425" s="15" t="s">
        <v>76</v>
      </c>
      <c r="AY425" s="229" t="s">
        <v>231</v>
      </c>
    </row>
    <row r="426" spans="1:65" s="2" customFormat="1" ht="24.2" customHeight="1">
      <c r="A426" s="36"/>
      <c r="B426" s="37"/>
      <c r="C426" s="247" t="s">
        <v>429</v>
      </c>
      <c r="D426" s="247" t="s">
        <v>638</v>
      </c>
      <c r="E426" s="248" t="s">
        <v>4341</v>
      </c>
      <c r="F426" s="249" t="s">
        <v>4342</v>
      </c>
      <c r="G426" s="250" t="s">
        <v>356</v>
      </c>
      <c r="H426" s="251">
        <v>35.447000000000003</v>
      </c>
      <c r="I426" s="252"/>
      <c r="J426" s="253">
        <f>ROUND(I426*H426,2)</f>
        <v>0</v>
      </c>
      <c r="K426" s="249" t="s">
        <v>19</v>
      </c>
      <c r="L426" s="254"/>
      <c r="M426" s="255" t="s">
        <v>19</v>
      </c>
      <c r="N426" s="256" t="s">
        <v>40</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287</v>
      </c>
      <c r="AT426" s="191" t="s">
        <v>638</v>
      </c>
      <c r="AU426" s="191" t="s">
        <v>78</v>
      </c>
      <c r="AY426" s="19" t="s">
        <v>231</v>
      </c>
      <c r="BE426" s="192">
        <f>IF(N426="základní",J426,0)</f>
        <v>0</v>
      </c>
      <c r="BF426" s="192">
        <f>IF(N426="snížená",J426,0)</f>
        <v>0</v>
      </c>
      <c r="BG426" s="192">
        <f>IF(N426="zákl. přenesená",J426,0)</f>
        <v>0</v>
      </c>
      <c r="BH426" s="192">
        <f>IF(N426="sníž. přenesená",J426,0)</f>
        <v>0</v>
      </c>
      <c r="BI426" s="192">
        <f>IF(N426="nulová",J426,0)</f>
        <v>0</v>
      </c>
      <c r="BJ426" s="19" t="s">
        <v>76</v>
      </c>
      <c r="BK426" s="192">
        <f>ROUND(I426*H426,2)</f>
        <v>0</v>
      </c>
      <c r="BL426" s="19" t="s">
        <v>238</v>
      </c>
      <c r="BM426" s="191" t="s">
        <v>4343</v>
      </c>
    </row>
    <row r="427" spans="1:65" s="13" customFormat="1" ht="11.25">
      <c r="B427" s="198"/>
      <c r="C427" s="199"/>
      <c r="D427" s="193" t="s">
        <v>248</v>
      </c>
      <c r="E427" s="200" t="s">
        <v>19</v>
      </c>
      <c r="F427" s="201" t="s">
        <v>4191</v>
      </c>
      <c r="G427" s="199"/>
      <c r="H427" s="200" t="s">
        <v>19</v>
      </c>
      <c r="I427" s="202"/>
      <c r="J427" s="199"/>
      <c r="K427" s="199"/>
      <c r="L427" s="203"/>
      <c r="M427" s="204"/>
      <c r="N427" s="205"/>
      <c r="O427" s="205"/>
      <c r="P427" s="205"/>
      <c r="Q427" s="205"/>
      <c r="R427" s="205"/>
      <c r="S427" s="205"/>
      <c r="T427" s="206"/>
      <c r="AT427" s="207" t="s">
        <v>248</v>
      </c>
      <c r="AU427" s="207" t="s">
        <v>78</v>
      </c>
      <c r="AV427" s="13" t="s">
        <v>76</v>
      </c>
      <c r="AW427" s="13" t="s">
        <v>31</v>
      </c>
      <c r="AX427" s="13" t="s">
        <v>69</v>
      </c>
      <c r="AY427" s="207" t="s">
        <v>231</v>
      </c>
    </row>
    <row r="428" spans="1:65" s="14" customFormat="1" ht="11.25">
      <c r="B428" s="208"/>
      <c r="C428" s="209"/>
      <c r="D428" s="193" t="s">
        <v>248</v>
      </c>
      <c r="E428" s="210" t="s">
        <v>19</v>
      </c>
      <c r="F428" s="211" t="s">
        <v>4325</v>
      </c>
      <c r="G428" s="209"/>
      <c r="H428" s="212">
        <v>10.842000000000001</v>
      </c>
      <c r="I428" s="213"/>
      <c r="J428" s="209"/>
      <c r="K428" s="209"/>
      <c r="L428" s="214"/>
      <c r="M428" s="215"/>
      <c r="N428" s="216"/>
      <c r="O428" s="216"/>
      <c r="P428" s="216"/>
      <c r="Q428" s="216"/>
      <c r="R428" s="216"/>
      <c r="S428" s="216"/>
      <c r="T428" s="217"/>
      <c r="AT428" s="218" t="s">
        <v>248</v>
      </c>
      <c r="AU428" s="218" t="s">
        <v>78</v>
      </c>
      <c r="AV428" s="14" t="s">
        <v>78</v>
      </c>
      <c r="AW428" s="14" t="s">
        <v>31</v>
      </c>
      <c r="AX428" s="14" t="s">
        <v>69</v>
      </c>
      <c r="AY428" s="218" t="s">
        <v>231</v>
      </c>
    </row>
    <row r="429" spans="1:65" s="13" customFormat="1" ht="11.25">
      <c r="B429" s="198"/>
      <c r="C429" s="199"/>
      <c r="D429" s="193" t="s">
        <v>248</v>
      </c>
      <c r="E429" s="200" t="s">
        <v>19</v>
      </c>
      <c r="F429" s="201" t="s">
        <v>4193</v>
      </c>
      <c r="G429" s="199"/>
      <c r="H429" s="200" t="s">
        <v>19</v>
      </c>
      <c r="I429" s="202"/>
      <c r="J429" s="199"/>
      <c r="K429" s="199"/>
      <c r="L429" s="203"/>
      <c r="M429" s="204"/>
      <c r="N429" s="205"/>
      <c r="O429" s="205"/>
      <c r="P429" s="205"/>
      <c r="Q429" s="205"/>
      <c r="R429" s="205"/>
      <c r="S429" s="205"/>
      <c r="T429" s="206"/>
      <c r="AT429" s="207" t="s">
        <v>248</v>
      </c>
      <c r="AU429" s="207" t="s">
        <v>78</v>
      </c>
      <c r="AV429" s="13" t="s">
        <v>76</v>
      </c>
      <c r="AW429" s="13" t="s">
        <v>31</v>
      </c>
      <c r="AX429" s="13" t="s">
        <v>69</v>
      </c>
      <c r="AY429" s="207" t="s">
        <v>231</v>
      </c>
    </row>
    <row r="430" spans="1:65" s="14" customFormat="1" ht="11.25">
      <c r="B430" s="208"/>
      <c r="C430" s="209"/>
      <c r="D430" s="193" t="s">
        <v>248</v>
      </c>
      <c r="E430" s="210" t="s">
        <v>19</v>
      </c>
      <c r="F430" s="211" t="s">
        <v>4194</v>
      </c>
      <c r="G430" s="209"/>
      <c r="H430" s="212">
        <v>4.55</v>
      </c>
      <c r="I430" s="213"/>
      <c r="J430" s="209"/>
      <c r="K430" s="209"/>
      <c r="L430" s="214"/>
      <c r="M430" s="215"/>
      <c r="N430" s="216"/>
      <c r="O430" s="216"/>
      <c r="P430" s="216"/>
      <c r="Q430" s="216"/>
      <c r="R430" s="216"/>
      <c r="S430" s="216"/>
      <c r="T430" s="217"/>
      <c r="AT430" s="218" t="s">
        <v>248</v>
      </c>
      <c r="AU430" s="218" t="s">
        <v>78</v>
      </c>
      <c r="AV430" s="14" t="s">
        <v>78</v>
      </c>
      <c r="AW430" s="14" t="s">
        <v>31</v>
      </c>
      <c r="AX430" s="14" t="s">
        <v>69</v>
      </c>
      <c r="AY430" s="218" t="s">
        <v>231</v>
      </c>
    </row>
    <row r="431" spans="1:65" s="13" customFormat="1" ht="11.25">
      <c r="B431" s="198"/>
      <c r="C431" s="199"/>
      <c r="D431" s="193" t="s">
        <v>248</v>
      </c>
      <c r="E431" s="200" t="s">
        <v>19</v>
      </c>
      <c r="F431" s="201" t="s">
        <v>4195</v>
      </c>
      <c r="G431" s="199"/>
      <c r="H431" s="200" t="s">
        <v>19</v>
      </c>
      <c r="I431" s="202"/>
      <c r="J431" s="199"/>
      <c r="K431" s="199"/>
      <c r="L431" s="203"/>
      <c r="M431" s="204"/>
      <c r="N431" s="205"/>
      <c r="O431" s="205"/>
      <c r="P431" s="205"/>
      <c r="Q431" s="205"/>
      <c r="R431" s="205"/>
      <c r="S431" s="205"/>
      <c r="T431" s="206"/>
      <c r="AT431" s="207" t="s">
        <v>248</v>
      </c>
      <c r="AU431" s="207" t="s">
        <v>78</v>
      </c>
      <c r="AV431" s="13" t="s">
        <v>76</v>
      </c>
      <c r="AW431" s="13" t="s">
        <v>31</v>
      </c>
      <c r="AX431" s="13" t="s">
        <v>69</v>
      </c>
      <c r="AY431" s="207" t="s">
        <v>231</v>
      </c>
    </row>
    <row r="432" spans="1:65" s="14" customFormat="1" ht="11.25">
      <c r="B432" s="208"/>
      <c r="C432" s="209"/>
      <c r="D432" s="193" t="s">
        <v>248</v>
      </c>
      <c r="E432" s="210" t="s">
        <v>19</v>
      </c>
      <c r="F432" s="211" t="s">
        <v>4326</v>
      </c>
      <c r="G432" s="209"/>
      <c r="H432" s="212">
        <v>9.9719999999999995</v>
      </c>
      <c r="I432" s="213"/>
      <c r="J432" s="209"/>
      <c r="K432" s="209"/>
      <c r="L432" s="214"/>
      <c r="M432" s="215"/>
      <c r="N432" s="216"/>
      <c r="O432" s="216"/>
      <c r="P432" s="216"/>
      <c r="Q432" s="216"/>
      <c r="R432" s="216"/>
      <c r="S432" s="216"/>
      <c r="T432" s="217"/>
      <c r="AT432" s="218" t="s">
        <v>248</v>
      </c>
      <c r="AU432" s="218" t="s">
        <v>78</v>
      </c>
      <c r="AV432" s="14" t="s">
        <v>78</v>
      </c>
      <c r="AW432" s="14" t="s">
        <v>31</v>
      </c>
      <c r="AX432" s="14" t="s">
        <v>69</v>
      </c>
      <c r="AY432" s="218" t="s">
        <v>231</v>
      </c>
    </row>
    <row r="433" spans="1:65" s="13" customFormat="1" ht="11.25">
      <c r="B433" s="198"/>
      <c r="C433" s="199"/>
      <c r="D433" s="193" t="s">
        <v>248</v>
      </c>
      <c r="E433" s="200" t="s">
        <v>19</v>
      </c>
      <c r="F433" s="201" t="s">
        <v>4197</v>
      </c>
      <c r="G433" s="199"/>
      <c r="H433" s="200" t="s">
        <v>19</v>
      </c>
      <c r="I433" s="202"/>
      <c r="J433" s="199"/>
      <c r="K433" s="199"/>
      <c r="L433" s="203"/>
      <c r="M433" s="204"/>
      <c r="N433" s="205"/>
      <c r="O433" s="205"/>
      <c r="P433" s="205"/>
      <c r="Q433" s="205"/>
      <c r="R433" s="205"/>
      <c r="S433" s="205"/>
      <c r="T433" s="206"/>
      <c r="AT433" s="207" t="s">
        <v>248</v>
      </c>
      <c r="AU433" s="207" t="s">
        <v>78</v>
      </c>
      <c r="AV433" s="13" t="s">
        <v>76</v>
      </c>
      <c r="AW433" s="13" t="s">
        <v>31</v>
      </c>
      <c r="AX433" s="13" t="s">
        <v>69</v>
      </c>
      <c r="AY433" s="207" t="s">
        <v>231</v>
      </c>
    </row>
    <row r="434" spans="1:65" s="14" customFormat="1" ht="11.25">
      <c r="B434" s="208"/>
      <c r="C434" s="209"/>
      <c r="D434" s="193" t="s">
        <v>248</v>
      </c>
      <c r="E434" s="210" t="s">
        <v>19</v>
      </c>
      <c r="F434" s="211" t="s">
        <v>4327</v>
      </c>
      <c r="G434" s="209"/>
      <c r="H434" s="212">
        <v>5.3090000000000002</v>
      </c>
      <c r="I434" s="213"/>
      <c r="J434" s="209"/>
      <c r="K434" s="209"/>
      <c r="L434" s="214"/>
      <c r="M434" s="215"/>
      <c r="N434" s="216"/>
      <c r="O434" s="216"/>
      <c r="P434" s="216"/>
      <c r="Q434" s="216"/>
      <c r="R434" s="216"/>
      <c r="S434" s="216"/>
      <c r="T434" s="217"/>
      <c r="AT434" s="218" t="s">
        <v>248</v>
      </c>
      <c r="AU434" s="218" t="s">
        <v>78</v>
      </c>
      <c r="AV434" s="14" t="s">
        <v>78</v>
      </c>
      <c r="AW434" s="14" t="s">
        <v>31</v>
      </c>
      <c r="AX434" s="14" t="s">
        <v>69</v>
      </c>
      <c r="AY434" s="218" t="s">
        <v>231</v>
      </c>
    </row>
    <row r="435" spans="1:65" s="14" customFormat="1" ht="11.25">
      <c r="B435" s="208"/>
      <c r="C435" s="209"/>
      <c r="D435" s="193" t="s">
        <v>248</v>
      </c>
      <c r="E435" s="210" t="s">
        <v>19</v>
      </c>
      <c r="F435" s="211" t="s">
        <v>4328</v>
      </c>
      <c r="G435" s="209"/>
      <c r="H435" s="212">
        <v>4.774</v>
      </c>
      <c r="I435" s="213"/>
      <c r="J435" s="209"/>
      <c r="K435" s="209"/>
      <c r="L435" s="214"/>
      <c r="M435" s="215"/>
      <c r="N435" s="216"/>
      <c r="O435" s="216"/>
      <c r="P435" s="216"/>
      <c r="Q435" s="216"/>
      <c r="R435" s="216"/>
      <c r="S435" s="216"/>
      <c r="T435" s="217"/>
      <c r="AT435" s="218" t="s">
        <v>248</v>
      </c>
      <c r="AU435" s="218" t="s">
        <v>78</v>
      </c>
      <c r="AV435" s="14" t="s">
        <v>78</v>
      </c>
      <c r="AW435" s="14" t="s">
        <v>31</v>
      </c>
      <c r="AX435" s="14" t="s">
        <v>69</v>
      </c>
      <c r="AY435" s="218" t="s">
        <v>231</v>
      </c>
    </row>
    <row r="436" spans="1:65" s="16" customFormat="1" ht="11.25">
      <c r="B436" s="233"/>
      <c r="C436" s="234"/>
      <c r="D436" s="193" t="s">
        <v>248</v>
      </c>
      <c r="E436" s="235" t="s">
        <v>19</v>
      </c>
      <c r="F436" s="236" t="s">
        <v>546</v>
      </c>
      <c r="G436" s="234"/>
      <c r="H436" s="237">
        <v>35.446999999999996</v>
      </c>
      <c r="I436" s="238"/>
      <c r="J436" s="234"/>
      <c r="K436" s="234"/>
      <c r="L436" s="239"/>
      <c r="M436" s="240"/>
      <c r="N436" s="241"/>
      <c r="O436" s="241"/>
      <c r="P436" s="241"/>
      <c r="Q436" s="241"/>
      <c r="R436" s="241"/>
      <c r="S436" s="241"/>
      <c r="T436" s="242"/>
      <c r="AT436" s="243" t="s">
        <v>248</v>
      </c>
      <c r="AU436" s="243" t="s">
        <v>78</v>
      </c>
      <c r="AV436" s="16" t="s">
        <v>119</v>
      </c>
      <c r="AW436" s="16" t="s">
        <v>31</v>
      </c>
      <c r="AX436" s="16" t="s">
        <v>76</v>
      </c>
      <c r="AY436" s="243" t="s">
        <v>231</v>
      </c>
    </row>
    <row r="437" spans="1:65" s="2" customFormat="1" ht="37.9" customHeight="1">
      <c r="A437" s="36"/>
      <c r="B437" s="37"/>
      <c r="C437" s="180" t="s">
        <v>434</v>
      </c>
      <c r="D437" s="180" t="s">
        <v>234</v>
      </c>
      <c r="E437" s="181" t="s">
        <v>4344</v>
      </c>
      <c r="F437" s="182" t="s">
        <v>4345</v>
      </c>
      <c r="G437" s="183" t="s">
        <v>243</v>
      </c>
      <c r="H437" s="184">
        <v>176.22900000000001</v>
      </c>
      <c r="I437" s="185"/>
      <c r="J437" s="186">
        <f>ROUND(I437*H437,2)</f>
        <v>0</v>
      </c>
      <c r="K437" s="182" t="s">
        <v>244</v>
      </c>
      <c r="L437" s="41"/>
      <c r="M437" s="187" t="s">
        <v>19</v>
      </c>
      <c r="N437" s="188" t="s">
        <v>40</v>
      </c>
      <c r="O437" s="66"/>
      <c r="P437" s="189">
        <f>O437*H437</f>
        <v>0</v>
      </c>
      <c r="Q437" s="189">
        <v>0</v>
      </c>
      <c r="R437" s="189">
        <f>Q437*H437</f>
        <v>0</v>
      </c>
      <c r="S437" s="189">
        <v>0</v>
      </c>
      <c r="T437" s="190">
        <f>S437*H437</f>
        <v>0</v>
      </c>
      <c r="U437" s="36"/>
      <c r="V437" s="36"/>
      <c r="W437" s="36"/>
      <c r="X437" s="36"/>
      <c r="Y437" s="36"/>
      <c r="Z437" s="36"/>
      <c r="AA437" s="36"/>
      <c r="AB437" s="36"/>
      <c r="AC437" s="36"/>
      <c r="AD437" s="36"/>
      <c r="AE437" s="36"/>
      <c r="AR437" s="191" t="s">
        <v>238</v>
      </c>
      <c r="AT437" s="191" t="s">
        <v>234</v>
      </c>
      <c r="AU437" s="191" t="s">
        <v>78</v>
      </c>
      <c r="AY437" s="19" t="s">
        <v>231</v>
      </c>
      <c r="BE437" s="192">
        <f>IF(N437="základní",J437,0)</f>
        <v>0</v>
      </c>
      <c r="BF437" s="192">
        <f>IF(N437="snížená",J437,0)</f>
        <v>0</v>
      </c>
      <c r="BG437" s="192">
        <f>IF(N437="zákl. přenesená",J437,0)</f>
        <v>0</v>
      </c>
      <c r="BH437" s="192">
        <f>IF(N437="sníž. přenesená",J437,0)</f>
        <v>0</v>
      </c>
      <c r="BI437" s="192">
        <f>IF(N437="nulová",J437,0)</f>
        <v>0</v>
      </c>
      <c r="BJ437" s="19" t="s">
        <v>76</v>
      </c>
      <c r="BK437" s="192">
        <f>ROUND(I437*H437,2)</f>
        <v>0</v>
      </c>
      <c r="BL437" s="19" t="s">
        <v>238</v>
      </c>
      <c r="BM437" s="191" t="s">
        <v>4346</v>
      </c>
    </row>
    <row r="438" spans="1:65" s="2" customFormat="1" ht="68.25">
      <c r="A438" s="36"/>
      <c r="B438" s="37"/>
      <c r="C438" s="38"/>
      <c r="D438" s="193" t="s">
        <v>246</v>
      </c>
      <c r="E438" s="38"/>
      <c r="F438" s="194" t="s">
        <v>4347</v>
      </c>
      <c r="G438" s="38"/>
      <c r="H438" s="38"/>
      <c r="I438" s="195"/>
      <c r="J438" s="38"/>
      <c r="K438" s="38"/>
      <c r="L438" s="41"/>
      <c r="M438" s="196"/>
      <c r="N438" s="197"/>
      <c r="O438" s="66"/>
      <c r="P438" s="66"/>
      <c r="Q438" s="66"/>
      <c r="R438" s="66"/>
      <c r="S438" s="66"/>
      <c r="T438" s="67"/>
      <c r="U438" s="36"/>
      <c r="V438" s="36"/>
      <c r="W438" s="36"/>
      <c r="X438" s="36"/>
      <c r="Y438" s="36"/>
      <c r="Z438" s="36"/>
      <c r="AA438" s="36"/>
      <c r="AB438" s="36"/>
      <c r="AC438" s="36"/>
      <c r="AD438" s="36"/>
      <c r="AE438" s="36"/>
      <c r="AT438" s="19" t="s">
        <v>246</v>
      </c>
      <c r="AU438" s="19" t="s">
        <v>78</v>
      </c>
    </row>
    <row r="439" spans="1:65" s="13" customFormat="1" ht="11.25">
      <c r="B439" s="198"/>
      <c r="C439" s="199"/>
      <c r="D439" s="193" t="s">
        <v>248</v>
      </c>
      <c r="E439" s="200" t="s">
        <v>19</v>
      </c>
      <c r="F439" s="201" t="s">
        <v>4127</v>
      </c>
      <c r="G439" s="199"/>
      <c r="H439" s="200" t="s">
        <v>19</v>
      </c>
      <c r="I439" s="202"/>
      <c r="J439" s="199"/>
      <c r="K439" s="199"/>
      <c r="L439" s="203"/>
      <c r="M439" s="204"/>
      <c r="N439" s="205"/>
      <c r="O439" s="205"/>
      <c r="P439" s="205"/>
      <c r="Q439" s="205"/>
      <c r="R439" s="205"/>
      <c r="S439" s="205"/>
      <c r="T439" s="206"/>
      <c r="AT439" s="207" t="s">
        <v>248</v>
      </c>
      <c r="AU439" s="207" t="s">
        <v>78</v>
      </c>
      <c r="AV439" s="13" t="s">
        <v>76</v>
      </c>
      <c r="AW439" s="13" t="s">
        <v>31</v>
      </c>
      <c r="AX439" s="13" t="s">
        <v>69</v>
      </c>
      <c r="AY439" s="207" t="s">
        <v>231</v>
      </c>
    </row>
    <row r="440" spans="1:65" s="14" customFormat="1" ht="11.25">
      <c r="B440" s="208"/>
      <c r="C440" s="209"/>
      <c r="D440" s="193" t="s">
        <v>248</v>
      </c>
      <c r="E440" s="210" t="s">
        <v>19</v>
      </c>
      <c r="F440" s="211" t="s">
        <v>4348</v>
      </c>
      <c r="G440" s="209"/>
      <c r="H440" s="212">
        <v>176.22900000000001</v>
      </c>
      <c r="I440" s="213"/>
      <c r="J440" s="209"/>
      <c r="K440" s="209"/>
      <c r="L440" s="214"/>
      <c r="M440" s="215"/>
      <c r="N440" s="216"/>
      <c r="O440" s="216"/>
      <c r="P440" s="216"/>
      <c r="Q440" s="216"/>
      <c r="R440" s="216"/>
      <c r="S440" s="216"/>
      <c r="T440" s="217"/>
      <c r="AT440" s="218" t="s">
        <v>248</v>
      </c>
      <c r="AU440" s="218" t="s">
        <v>78</v>
      </c>
      <c r="AV440" s="14" t="s">
        <v>78</v>
      </c>
      <c r="AW440" s="14" t="s">
        <v>31</v>
      </c>
      <c r="AX440" s="14" t="s">
        <v>76</v>
      </c>
      <c r="AY440" s="218" t="s">
        <v>231</v>
      </c>
    </row>
    <row r="441" spans="1:65" s="2" customFormat="1" ht="37.9" customHeight="1">
      <c r="A441" s="36"/>
      <c r="B441" s="37"/>
      <c r="C441" s="180" t="s">
        <v>442</v>
      </c>
      <c r="D441" s="180" t="s">
        <v>234</v>
      </c>
      <c r="E441" s="181" t="s">
        <v>4349</v>
      </c>
      <c r="F441" s="182" t="s">
        <v>4350</v>
      </c>
      <c r="G441" s="183" t="s">
        <v>243</v>
      </c>
      <c r="H441" s="184">
        <v>119.339</v>
      </c>
      <c r="I441" s="185"/>
      <c r="J441" s="186">
        <f>ROUND(I441*H441,2)</f>
        <v>0</v>
      </c>
      <c r="K441" s="182" t="s">
        <v>244</v>
      </c>
      <c r="L441" s="41"/>
      <c r="M441" s="187" t="s">
        <v>19</v>
      </c>
      <c r="N441" s="188" t="s">
        <v>40</v>
      </c>
      <c r="O441" s="66"/>
      <c r="P441" s="189">
        <f>O441*H441</f>
        <v>0</v>
      </c>
      <c r="Q441" s="189">
        <v>0</v>
      </c>
      <c r="R441" s="189">
        <f>Q441*H441</f>
        <v>0</v>
      </c>
      <c r="S441" s="189">
        <v>0</v>
      </c>
      <c r="T441" s="190">
        <f>S441*H441</f>
        <v>0</v>
      </c>
      <c r="U441" s="36"/>
      <c r="V441" s="36"/>
      <c r="W441" s="36"/>
      <c r="X441" s="36"/>
      <c r="Y441" s="36"/>
      <c r="Z441" s="36"/>
      <c r="AA441" s="36"/>
      <c r="AB441" s="36"/>
      <c r="AC441" s="36"/>
      <c r="AD441" s="36"/>
      <c r="AE441" s="36"/>
      <c r="AR441" s="191" t="s">
        <v>238</v>
      </c>
      <c r="AT441" s="191" t="s">
        <v>234</v>
      </c>
      <c r="AU441" s="191" t="s">
        <v>78</v>
      </c>
      <c r="AY441" s="19" t="s">
        <v>231</v>
      </c>
      <c r="BE441" s="192">
        <f>IF(N441="základní",J441,0)</f>
        <v>0</v>
      </c>
      <c r="BF441" s="192">
        <f>IF(N441="snížená",J441,0)</f>
        <v>0</v>
      </c>
      <c r="BG441" s="192">
        <f>IF(N441="zákl. přenesená",J441,0)</f>
        <v>0</v>
      </c>
      <c r="BH441" s="192">
        <f>IF(N441="sníž. přenesená",J441,0)</f>
        <v>0</v>
      </c>
      <c r="BI441" s="192">
        <f>IF(N441="nulová",J441,0)</f>
        <v>0</v>
      </c>
      <c r="BJ441" s="19" t="s">
        <v>76</v>
      </c>
      <c r="BK441" s="192">
        <f>ROUND(I441*H441,2)</f>
        <v>0</v>
      </c>
      <c r="BL441" s="19" t="s">
        <v>238</v>
      </c>
      <c r="BM441" s="191" t="s">
        <v>4351</v>
      </c>
    </row>
    <row r="442" spans="1:65" s="2" customFormat="1" ht="68.25">
      <c r="A442" s="36"/>
      <c r="B442" s="37"/>
      <c r="C442" s="38"/>
      <c r="D442" s="193" t="s">
        <v>246</v>
      </c>
      <c r="E442" s="38"/>
      <c r="F442" s="194" t="s">
        <v>4347</v>
      </c>
      <c r="G442" s="38"/>
      <c r="H442" s="38"/>
      <c r="I442" s="195"/>
      <c r="J442" s="38"/>
      <c r="K442" s="38"/>
      <c r="L442" s="41"/>
      <c r="M442" s="196"/>
      <c r="N442" s="197"/>
      <c r="O442" s="66"/>
      <c r="P442" s="66"/>
      <c r="Q442" s="66"/>
      <c r="R442" s="66"/>
      <c r="S442" s="66"/>
      <c r="T442" s="67"/>
      <c r="U442" s="36"/>
      <c r="V442" s="36"/>
      <c r="W442" s="36"/>
      <c r="X442" s="36"/>
      <c r="Y442" s="36"/>
      <c r="Z442" s="36"/>
      <c r="AA442" s="36"/>
      <c r="AB442" s="36"/>
      <c r="AC442" s="36"/>
      <c r="AD442" s="36"/>
      <c r="AE442" s="36"/>
      <c r="AT442" s="19" t="s">
        <v>246</v>
      </c>
      <c r="AU442" s="19" t="s">
        <v>78</v>
      </c>
    </row>
    <row r="443" spans="1:65" s="13" customFormat="1" ht="11.25">
      <c r="B443" s="198"/>
      <c r="C443" s="199"/>
      <c r="D443" s="193" t="s">
        <v>248</v>
      </c>
      <c r="E443" s="200" t="s">
        <v>19</v>
      </c>
      <c r="F443" s="201" t="s">
        <v>4129</v>
      </c>
      <c r="G443" s="199"/>
      <c r="H443" s="200" t="s">
        <v>19</v>
      </c>
      <c r="I443" s="202"/>
      <c r="J443" s="199"/>
      <c r="K443" s="199"/>
      <c r="L443" s="203"/>
      <c r="M443" s="204"/>
      <c r="N443" s="205"/>
      <c r="O443" s="205"/>
      <c r="P443" s="205"/>
      <c r="Q443" s="205"/>
      <c r="R443" s="205"/>
      <c r="S443" s="205"/>
      <c r="T443" s="206"/>
      <c r="AT443" s="207" t="s">
        <v>248</v>
      </c>
      <c r="AU443" s="207" t="s">
        <v>78</v>
      </c>
      <c r="AV443" s="13" t="s">
        <v>76</v>
      </c>
      <c r="AW443" s="13" t="s">
        <v>31</v>
      </c>
      <c r="AX443" s="13" t="s">
        <v>69</v>
      </c>
      <c r="AY443" s="207" t="s">
        <v>231</v>
      </c>
    </row>
    <row r="444" spans="1:65" s="14" customFormat="1" ht="11.25">
      <c r="B444" s="208"/>
      <c r="C444" s="209"/>
      <c r="D444" s="193" t="s">
        <v>248</v>
      </c>
      <c r="E444" s="210" t="s">
        <v>19</v>
      </c>
      <c r="F444" s="211" t="s">
        <v>4352</v>
      </c>
      <c r="G444" s="209"/>
      <c r="H444" s="212">
        <v>119.339</v>
      </c>
      <c r="I444" s="213"/>
      <c r="J444" s="209"/>
      <c r="K444" s="209"/>
      <c r="L444" s="214"/>
      <c r="M444" s="215"/>
      <c r="N444" s="216"/>
      <c r="O444" s="216"/>
      <c r="P444" s="216"/>
      <c r="Q444" s="216"/>
      <c r="R444" s="216"/>
      <c r="S444" s="216"/>
      <c r="T444" s="217"/>
      <c r="AT444" s="218" t="s">
        <v>248</v>
      </c>
      <c r="AU444" s="218" t="s">
        <v>78</v>
      </c>
      <c r="AV444" s="14" t="s">
        <v>78</v>
      </c>
      <c r="AW444" s="14" t="s">
        <v>31</v>
      </c>
      <c r="AX444" s="14" t="s">
        <v>76</v>
      </c>
      <c r="AY444" s="218" t="s">
        <v>231</v>
      </c>
    </row>
    <row r="445" spans="1:65" s="2" customFormat="1" ht="16.5" customHeight="1">
      <c r="A445" s="36"/>
      <c r="B445" s="37"/>
      <c r="C445" s="247" t="s">
        <v>825</v>
      </c>
      <c r="D445" s="247" t="s">
        <v>638</v>
      </c>
      <c r="E445" s="248" t="s">
        <v>4353</v>
      </c>
      <c r="F445" s="249" t="s">
        <v>4354</v>
      </c>
      <c r="G445" s="250" t="s">
        <v>404</v>
      </c>
      <c r="H445" s="251">
        <v>103.43300000000001</v>
      </c>
      <c r="I445" s="252"/>
      <c r="J445" s="253">
        <f>ROUND(I445*H445,2)</f>
        <v>0</v>
      </c>
      <c r="K445" s="249" t="s">
        <v>244</v>
      </c>
      <c r="L445" s="254"/>
      <c r="M445" s="255" t="s">
        <v>19</v>
      </c>
      <c r="N445" s="256" t="s">
        <v>40</v>
      </c>
      <c r="O445" s="66"/>
      <c r="P445" s="189">
        <f>O445*H445</f>
        <v>0</v>
      </c>
      <c r="Q445" s="189">
        <v>1</v>
      </c>
      <c r="R445" s="189">
        <f>Q445*H445</f>
        <v>103.43300000000001</v>
      </c>
      <c r="S445" s="189">
        <v>0</v>
      </c>
      <c r="T445" s="190">
        <f>S445*H445</f>
        <v>0</v>
      </c>
      <c r="U445" s="36"/>
      <c r="V445" s="36"/>
      <c r="W445" s="36"/>
      <c r="X445" s="36"/>
      <c r="Y445" s="36"/>
      <c r="Z445" s="36"/>
      <c r="AA445" s="36"/>
      <c r="AB445" s="36"/>
      <c r="AC445" s="36"/>
      <c r="AD445" s="36"/>
      <c r="AE445" s="36"/>
      <c r="AR445" s="191" t="s">
        <v>287</v>
      </c>
      <c r="AT445" s="191" t="s">
        <v>638</v>
      </c>
      <c r="AU445" s="191" t="s">
        <v>78</v>
      </c>
      <c r="AY445" s="19" t="s">
        <v>231</v>
      </c>
      <c r="BE445" s="192">
        <f>IF(N445="základní",J445,0)</f>
        <v>0</v>
      </c>
      <c r="BF445" s="192">
        <f>IF(N445="snížená",J445,0)</f>
        <v>0</v>
      </c>
      <c r="BG445" s="192">
        <f>IF(N445="zákl. přenesená",J445,0)</f>
        <v>0</v>
      </c>
      <c r="BH445" s="192">
        <f>IF(N445="sníž. přenesená",J445,0)</f>
        <v>0</v>
      </c>
      <c r="BI445" s="192">
        <f>IF(N445="nulová",J445,0)</f>
        <v>0</v>
      </c>
      <c r="BJ445" s="19" t="s">
        <v>76</v>
      </c>
      <c r="BK445" s="192">
        <f>ROUND(I445*H445,2)</f>
        <v>0</v>
      </c>
      <c r="BL445" s="19" t="s">
        <v>238</v>
      </c>
      <c r="BM445" s="191" t="s">
        <v>4355</v>
      </c>
    </row>
    <row r="446" spans="1:65" s="13" customFormat="1" ht="11.25">
      <c r="B446" s="198"/>
      <c r="C446" s="199"/>
      <c r="D446" s="193" t="s">
        <v>248</v>
      </c>
      <c r="E446" s="200" t="s">
        <v>19</v>
      </c>
      <c r="F446" s="201" t="s">
        <v>4127</v>
      </c>
      <c r="G446" s="199"/>
      <c r="H446" s="200" t="s">
        <v>19</v>
      </c>
      <c r="I446" s="202"/>
      <c r="J446" s="199"/>
      <c r="K446" s="199"/>
      <c r="L446" s="203"/>
      <c r="M446" s="204"/>
      <c r="N446" s="205"/>
      <c r="O446" s="205"/>
      <c r="P446" s="205"/>
      <c r="Q446" s="205"/>
      <c r="R446" s="205"/>
      <c r="S446" s="205"/>
      <c r="T446" s="206"/>
      <c r="AT446" s="207" t="s">
        <v>248</v>
      </c>
      <c r="AU446" s="207" t="s">
        <v>78</v>
      </c>
      <c r="AV446" s="13" t="s">
        <v>76</v>
      </c>
      <c r="AW446" s="13" t="s">
        <v>31</v>
      </c>
      <c r="AX446" s="13" t="s">
        <v>69</v>
      </c>
      <c r="AY446" s="207" t="s">
        <v>231</v>
      </c>
    </row>
    <row r="447" spans="1:65" s="14" customFormat="1" ht="11.25">
      <c r="B447" s="208"/>
      <c r="C447" s="209"/>
      <c r="D447" s="193" t="s">
        <v>248</v>
      </c>
      <c r="E447" s="210" t="s">
        <v>19</v>
      </c>
      <c r="F447" s="211" t="s">
        <v>4356</v>
      </c>
      <c r="G447" s="209"/>
      <c r="H447" s="212">
        <v>47.582000000000001</v>
      </c>
      <c r="I447" s="213"/>
      <c r="J447" s="209"/>
      <c r="K447" s="209"/>
      <c r="L447" s="214"/>
      <c r="M447" s="215"/>
      <c r="N447" s="216"/>
      <c r="O447" s="216"/>
      <c r="P447" s="216"/>
      <c r="Q447" s="216"/>
      <c r="R447" s="216"/>
      <c r="S447" s="216"/>
      <c r="T447" s="217"/>
      <c r="AT447" s="218" t="s">
        <v>248</v>
      </c>
      <c r="AU447" s="218" t="s">
        <v>78</v>
      </c>
      <c r="AV447" s="14" t="s">
        <v>78</v>
      </c>
      <c r="AW447" s="14" t="s">
        <v>31</v>
      </c>
      <c r="AX447" s="14" t="s">
        <v>69</v>
      </c>
      <c r="AY447" s="218" t="s">
        <v>231</v>
      </c>
    </row>
    <row r="448" spans="1:65" s="13" customFormat="1" ht="11.25">
      <c r="B448" s="198"/>
      <c r="C448" s="199"/>
      <c r="D448" s="193" t="s">
        <v>248</v>
      </c>
      <c r="E448" s="200" t="s">
        <v>19</v>
      </c>
      <c r="F448" s="201" t="s">
        <v>4129</v>
      </c>
      <c r="G448" s="199"/>
      <c r="H448" s="200" t="s">
        <v>19</v>
      </c>
      <c r="I448" s="202"/>
      <c r="J448" s="199"/>
      <c r="K448" s="199"/>
      <c r="L448" s="203"/>
      <c r="M448" s="204"/>
      <c r="N448" s="205"/>
      <c r="O448" s="205"/>
      <c r="P448" s="205"/>
      <c r="Q448" s="205"/>
      <c r="R448" s="205"/>
      <c r="S448" s="205"/>
      <c r="T448" s="206"/>
      <c r="AT448" s="207" t="s">
        <v>248</v>
      </c>
      <c r="AU448" s="207" t="s">
        <v>78</v>
      </c>
      <c r="AV448" s="13" t="s">
        <v>76</v>
      </c>
      <c r="AW448" s="13" t="s">
        <v>31</v>
      </c>
      <c r="AX448" s="13" t="s">
        <v>69</v>
      </c>
      <c r="AY448" s="207" t="s">
        <v>231</v>
      </c>
    </row>
    <row r="449" spans="1:65" s="14" customFormat="1" ht="11.25">
      <c r="B449" s="208"/>
      <c r="C449" s="209"/>
      <c r="D449" s="193" t="s">
        <v>248</v>
      </c>
      <c r="E449" s="210" t="s">
        <v>19</v>
      </c>
      <c r="F449" s="211" t="s">
        <v>4357</v>
      </c>
      <c r="G449" s="209"/>
      <c r="H449" s="212">
        <v>55.850999999999999</v>
      </c>
      <c r="I449" s="213"/>
      <c r="J449" s="209"/>
      <c r="K449" s="209"/>
      <c r="L449" s="214"/>
      <c r="M449" s="215"/>
      <c r="N449" s="216"/>
      <c r="O449" s="216"/>
      <c r="P449" s="216"/>
      <c r="Q449" s="216"/>
      <c r="R449" s="216"/>
      <c r="S449" s="216"/>
      <c r="T449" s="217"/>
      <c r="AT449" s="218" t="s">
        <v>248</v>
      </c>
      <c r="AU449" s="218" t="s">
        <v>78</v>
      </c>
      <c r="AV449" s="14" t="s">
        <v>78</v>
      </c>
      <c r="AW449" s="14" t="s">
        <v>31</v>
      </c>
      <c r="AX449" s="14" t="s">
        <v>69</v>
      </c>
      <c r="AY449" s="218" t="s">
        <v>231</v>
      </c>
    </row>
    <row r="450" spans="1:65" s="15" customFormat="1" ht="11.25">
      <c r="B450" s="219"/>
      <c r="C450" s="220"/>
      <c r="D450" s="193" t="s">
        <v>248</v>
      </c>
      <c r="E450" s="221" t="s">
        <v>19</v>
      </c>
      <c r="F450" s="222" t="s">
        <v>260</v>
      </c>
      <c r="G450" s="220"/>
      <c r="H450" s="223">
        <v>103.43300000000001</v>
      </c>
      <c r="I450" s="224"/>
      <c r="J450" s="220"/>
      <c r="K450" s="220"/>
      <c r="L450" s="225"/>
      <c r="M450" s="226"/>
      <c r="N450" s="227"/>
      <c r="O450" s="227"/>
      <c r="P450" s="227"/>
      <c r="Q450" s="227"/>
      <c r="R450" s="227"/>
      <c r="S450" s="227"/>
      <c r="T450" s="228"/>
      <c r="AT450" s="229" t="s">
        <v>248</v>
      </c>
      <c r="AU450" s="229" t="s">
        <v>78</v>
      </c>
      <c r="AV450" s="15" t="s">
        <v>238</v>
      </c>
      <c r="AW450" s="15" t="s">
        <v>31</v>
      </c>
      <c r="AX450" s="15" t="s">
        <v>76</v>
      </c>
      <c r="AY450" s="229" t="s">
        <v>231</v>
      </c>
    </row>
    <row r="451" spans="1:65" s="12" customFormat="1" ht="22.9" customHeight="1">
      <c r="B451" s="164"/>
      <c r="C451" s="165"/>
      <c r="D451" s="166" t="s">
        <v>68</v>
      </c>
      <c r="E451" s="178" t="s">
        <v>78</v>
      </c>
      <c r="F451" s="178" t="s">
        <v>712</v>
      </c>
      <c r="G451" s="165"/>
      <c r="H451" s="165"/>
      <c r="I451" s="168"/>
      <c r="J451" s="179">
        <f>BK451</f>
        <v>0</v>
      </c>
      <c r="K451" s="165"/>
      <c r="L451" s="170"/>
      <c r="M451" s="171"/>
      <c r="N451" s="172"/>
      <c r="O451" s="172"/>
      <c r="P451" s="173">
        <f>SUM(P452:P518)</f>
        <v>0</v>
      </c>
      <c r="Q451" s="172"/>
      <c r="R451" s="173">
        <f>SUM(R452:R518)</f>
        <v>0.36433405000000002</v>
      </c>
      <c r="S451" s="172"/>
      <c r="T451" s="174">
        <f>SUM(T452:T518)</f>
        <v>0</v>
      </c>
      <c r="AR451" s="175" t="s">
        <v>76</v>
      </c>
      <c r="AT451" s="176" t="s">
        <v>68</v>
      </c>
      <c r="AU451" s="176" t="s">
        <v>76</v>
      </c>
      <c r="AY451" s="175" t="s">
        <v>231</v>
      </c>
      <c r="BK451" s="177">
        <f>SUM(BK452:BK518)</f>
        <v>0</v>
      </c>
    </row>
    <row r="452" spans="1:65" s="2" customFormat="1" ht="37.9" customHeight="1">
      <c r="A452" s="36"/>
      <c r="B452" s="37"/>
      <c r="C452" s="180" t="s">
        <v>833</v>
      </c>
      <c r="D452" s="180" t="s">
        <v>234</v>
      </c>
      <c r="E452" s="181" t="s">
        <v>4358</v>
      </c>
      <c r="F452" s="182" t="s">
        <v>4359</v>
      </c>
      <c r="G452" s="183" t="s">
        <v>243</v>
      </c>
      <c r="H452" s="184">
        <v>571.25</v>
      </c>
      <c r="I452" s="185"/>
      <c r="J452" s="186">
        <f>ROUND(I452*H452,2)</f>
        <v>0</v>
      </c>
      <c r="K452" s="182" t="s">
        <v>244</v>
      </c>
      <c r="L452" s="41"/>
      <c r="M452" s="187" t="s">
        <v>19</v>
      </c>
      <c r="N452" s="188" t="s">
        <v>40</v>
      </c>
      <c r="O452" s="66"/>
      <c r="P452" s="189">
        <f>O452*H452</f>
        <v>0</v>
      </c>
      <c r="Q452" s="189">
        <v>1.7000000000000001E-4</v>
      </c>
      <c r="R452" s="189">
        <f>Q452*H452</f>
        <v>9.7112500000000004E-2</v>
      </c>
      <c r="S452" s="189">
        <v>0</v>
      </c>
      <c r="T452" s="190">
        <f>S452*H452</f>
        <v>0</v>
      </c>
      <c r="U452" s="36"/>
      <c r="V452" s="36"/>
      <c r="W452" s="36"/>
      <c r="X452" s="36"/>
      <c r="Y452" s="36"/>
      <c r="Z452" s="36"/>
      <c r="AA452" s="36"/>
      <c r="AB452" s="36"/>
      <c r="AC452" s="36"/>
      <c r="AD452" s="36"/>
      <c r="AE452" s="36"/>
      <c r="AR452" s="191" t="s">
        <v>238</v>
      </c>
      <c r="AT452" s="191" t="s">
        <v>234</v>
      </c>
      <c r="AU452" s="191" t="s">
        <v>78</v>
      </c>
      <c r="AY452" s="19" t="s">
        <v>231</v>
      </c>
      <c r="BE452" s="192">
        <f>IF(N452="základní",J452,0)</f>
        <v>0</v>
      </c>
      <c r="BF452" s="192">
        <f>IF(N452="snížená",J452,0)</f>
        <v>0</v>
      </c>
      <c r="BG452" s="192">
        <f>IF(N452="zákl. přenesená",J452,0)</f>
        <v>0</v>
      </c>
      <c r="BH452" s="192">
        <f>IF(N452="sníž. přenesená",J452,0)</f>
        <v>0</v>
      </c>
      <c r="BI452" s="192">
        <f>IF(N452="nulová",J452,0)</f>
        <v>0</v>
      </c>
      <c r="BJ452" s="19" t="s">
        <v>76</v>
      </c>
      <c r="BK452" s="192">
        <f>ROUND(I452*H452,2)</f>
        <v>0</v>
      </c>
      <c r="BL452" s="19" t="s">
        <v>238</v>
      </c>
      <c r="BM452" s="191" t="s">
        <v>4360</v>
      </c>
    </row>
    <row r="453" spans="1:65" s="2" customFormat="1" ht="263.25">
      <c r="A453" s="36"/>
      <c r="B453" s="37"/>
      <c r="C453" s="38"/>
      <c r="D453" s="193" t="s">
        <v>246</v>
      </c>
      <c r="E453" s="38"/>
      <c r="F453" s="194" t="s">
        <v>4361</v>
      </c>
      <c r="G453" s="38"/>
      <c r="H453" s="38"/>
      <c r="I453" s="195"/>
      <c r="J453" s="38"/>
      <c r="K453" s="38"/>
      <c r="L453" s="41"/>
      <c r="M453" s="196"/>
      <c r="N453" s="197"/>
      <c r="O453" s="66"/>
      <c r="P453" s="66"/>
      <c r="Q453" s="66"/>
      <c r="R453" s="66"/>
      <c r="S453" s="66"/>
      <c r="T453" s="67"/>
      <c r="U453" s="36"/>
      <c r="V453" s="36"/>
      <c r="W453" s="36"/>
      <c r="X453" s="36"/>
      <c r="Y453" s="36"/>
      <c r="Z453" s="36"/>
      <c r="AA453" s="36"/>
      <c r="AB453" s="36"/>
      <c r="AC453" s="36"/>
      <c r="AD453" s="36"/>
      <c r="AE453" s="36"/>
      <c r="AT453" s="19" t="s">
        <v>246</v>
      </c>
      <c r="AU453" s="19" t="s">
        <v>78</v>
      </c>
    </row>
    <row r="454" spans="1:65" s="13" customFormat="1" ht="11.25">
      <c r="B454" s="198"/>
      <c r="C454" s="199"/>
      <c r="D454" s="193" t="s">
        <v>248</v>
      </c>
      <c r="E454" s="200" t="s">
        <v>19</v>
      </c>
      <c r="F454" s="201" t="s">
        <v>4121</v>
      </c>
      <c r="G454" s="199"/>
      <c r="H454" s="200" t="s">
        <v>19</v>
      </c>
      <c r="I454" s="202"/>
      <c r="J454" s="199"/>
      <c r="K454" s="199"/>
      <c r="L454" s="203"/>
      <c r="M454" s="204"/>
      <c r="N454" s="205"/>
      <c r="O454" s="205"/>
      <c r="P454" s="205"/>
      <c r="Q454" s="205"/>
      <c r="R454" s="205"/>
      <c r="S454" s="205"/>
      <c r="T454" s="206"/>
      <c r="AT454" s="207" t="s">
        <v>248</v>
      </c>
      <c r="AU454" s="207" t="s">
        <v>78</v>
      </c>
      <c r="AV454" s="13" t="s">
        <v>76</v>
      </c>
      <c r="AW454" s="13" t="s">
        <v>31</v>
      </c>
      <c r="AX454" s="13" t="s">
        <v>69</v>
      </c>
      <c r="AY454" s="207" t="s">
        <v>231</v>
      </c>
    </row>
    <row r="455" spans="1:65" s="14" customFormat="1" ht="11.25">
      <c r="B455" s="208"/>
      <c r="C455" s="209"/>
      <c r="D455" s="193" t="s">
        <v>248</v>
      </c>
      <c r="E455" s="210" t="s">
        <v>19</v>
      </c>
      <c r="F455" s="211" t="s">
        <v>4362</v>
      </c>
      <c r="G455" s="209"/>
      <c r="H455" s="212">
        <v>135.5</v>
      </c>
      <c r="I455" s="213"/>
      <c r="J455" s="209"/>
      <c r="K455" s="209"/>
      <c r="L455" s="214"/>
      <c r="M455" s="215"/>
      <c r="N455" s="216"/>
      <c r="O455" s="216"/>
      <c r="P455" s="216"/>
      <c r="Q455" s="216"/>
      <c r="R455" s="216"/>
      <c r="S455" s="216"/>
      <c r="T455" s="217"/>
      <c r="AT455" s="218" t="s">
        <v>248</v>
      </c>
      <c r="AU455" s="218" t="s">
        <v>78</v>
      </c>
      <c r="AV455" s="14" t="s">
        <v>78</v>
      </c>
      <c r="AW455" s="14" t="s">
        <v>31</v>
      </c>
      <c r="AX455" s="14" t="s">
        <v>69</v>
      </c>
      <c r="AY455" s="218" t="s">
        <v>231</v>
      </c>
    </row>
    <row r="456" spans="1:65" s="13" customFormat="1" ht="11.25">
      <c r="B456" s="198"/>
      <c r="C456" s="199"/>
      <c r="D456" s="193" t="s">
        <v>248</v>
      </c>
      <c r="E456" s="200" t="s">
        <v>19</v>
      </c>
      <c r="F456" s="201" t="s">
        <v>4123</v>
      </c>
      <c r="G456" s="199"/>
      <c r="H456" s="200" t="s">
        <v>19</v>
      </c>
      <c r="I456" s="202"/>
      <c r="J456" s="199"/>
      <c r="K456" s="199"/>
      <c r="L456" s="203"/>
      <c r="M456" s="204"/>
      <c r="N456" s="205"/>
      <c r="O456" s="205"/>
      <c r="P456" s="205"/>
      <c r="Q456" s="205"/>
      <c r="R456" s="205"/>
      <c r="S456" s="205"/>
      <c r="T456" s="206"/>
      <c r="AT456" s="207" t="s">
        <v>248</v>
      </c>
      <c r="AU456" s="207" t="s">
        <v>78</v>
      </c>
      <c r="AV456" s="13" t="s">
        <v>76</v>
      </c>
      <c r="AW456" s="13" t="s">
        <v>31</v>
      </c>
      <c r="AX456" s="13" t="s">
        <v>69</v>
      </c>
      <c r="AY456" s="207" t="s">
        <v>231</v>
      </c>
    </row>
    <row r="457" spans="1:65" s="14" customFormat="1" ht="11.25">
      <c r="B457" s="208"/>
      <c r="C457" s="209"/>
      <c r="D457" s="193" t="s">
        <v>248</v>
      </c>
      <c r="E457" s="210" t="s">
        <v>19</v>
      </c>
      <c r="F457" s="211" t="s">
        <v>4363</v>
      </c>
      <c r="G457" s="209"/>
      <c r="H457" s="212">
        <v>40.103999999999999</v>
      </c>
      <c r="I457" s="213"/>
      <c r="J457" s="209"/>
      <c r="K457" s="209"/>
      <c r="L457" s="214"/>
      <c r="M457" s="215"/>
      <c r="N457" s="216"/>
      <c r="O457" s="216"/>
      <c r="P457" s="216"/>
      <c r="Q457" s="216"/>
      <c r="R457" s="216"/>
      <c r="S457" s="216"/>
      <c r="T457" s="217"/>
      <c r="AT457" s="218" t="s">
        <v>248</v>
      </c>
      <c r="AU457" s="218" t="s">
        <v>78</v>
      </c>
      <c r="AV457" s="14" t="s">
        <v>78</v>
      </c>
      <c r="AW457" s="14" t="s">
        <v>31</v>
      </c>
      <c r="AX457" s="14" t="s">
        <v>69</v>
      </c>
      <c r="AY457" s="218" t="s">
        <v>231</v>
      </c>
    </row>
    <row r="458" spans="1:65" s="16" customFormat="1" ht="11.25">
      <c r="B458" s="233"/>
      <c r="C458" s="234"/>
      <c r="D458" s="193" t="s">
        <v>248</v>
      </c>
      <c r="E458" s="235" t="s">
        <v>19</v>
      </c>
      <c r="F458" s="236" t="s">
        <v>546</v>
      </c>
      <c r="G458" s="234"/>
      <c r="H458" s="237">
        <v>175.60400000000001</v>
      </c>
      <c r="I458" s="238"/>
      <c r="J458" s="234"/>
      <c r="K458" s="234"/>
      <c r="L458" s="239"/>
      <c r="M458" s="240"/>
      <c r="N458" s="241"/>
      <c r="O458" s="241"/>
      <c r="P458" s="241"/>
      <c r="Q458" s="241"/>
      <c r="R458" s="241"/>
      <c r="S458" s="241"/>
      <c r="T458" s="242"/>
      <c r="AT458" s="243" t="s">
        <v>248</v>
      </c>
      <c r="AU458" s="243" t="s">
        <v>78</v>
      </c>
      <c r="AV458" s="16" t="s">
        <v>119</v>
      </c>
      <c r="AW458" s="16" t="s">
        <v>31</v>
      </c>
      <c r="AX458" s="16" t="s">
        <v>69</v>
      </c>
      <c r="AY458" s="243" t="s">
        <v>231</v>
      </c>
    </row>
    <row r="459" spans="1:65" s="13" customFormat="1" ht="11.25">
      <c r="B459" s="198"/>
      <c r="C459" s="199"/>
      <c r="D459" s="193" t="s">
        <v>248</v>
      </c>
      <c r="E459" s="200" t="s">
        <v>19</v>
      </c>
      <c r="F459" s="201" t="s">
        <v>4146</v>
      </c>
      <c r="G459" s="199"/>
      <c r="H459" s="200" t="s">
        <v>19</v>
      </c>
      <c r="I459" s="202"/>
      <c r="J459" s="199"/>
      <c r="K459" s="199"/>
      <c r="L459" s="203"/>
      <c r="M459" s="204"/>
      <c r="N459" s="205"/>
      <c r="O459" s="205"/>
      <c r="P459" s="205"/>
      <c r="Q459" s="205"/>
      <c r="R459" s="205"/>
      <c r="S459" s="205"/>
      <c r="T459" s="206"/>
      <c r="AT459" s="207" t="s">
        <v>248</v>
      </c>
      <c r="AU459" s="207" t="s">
        <v>78</v>
      </c>
      <c r="AV459" s="13" t="s">
        <v>76</v>
      </c>
      <c r="AW459" s="13" t="s">
        <v>31</v>
      </c>
      <c r="AX459" s="13" t="s">
        <v>69</v>
      </c>
      <c r="AY459" s="207" t="s">
        <v>231</v>
      </c>
    </row>
    <row r="460" spans="1:65" s="14" customFormat="1" ht="11.25">
      <c r="B460" s="208"/>
      <c r="C460" s="209"/>
      <c r="D460" s="193" t="s">
        <v>248</v>
      </c>
      <c r="E460" s="210" t="s">
        <v>19</v>
      </c>
      <c r="F460" s="211" t="s">
        <v>4364</v>
      </c>
      <c r="G460" s="209"/>
      <c r="H460" s="212">
        <v>102.42</v>
      </c>
      <c r="I460" s="213"/>
      <c r="J460" s="209"/>
      <c r="K460" s="209"/>
      <c r="L460" s="214"/>
      <c r="M460" s="215"/>
      <c r="N460" s="216"/>
      <c r="O460" s="216"/>
      <c r="P460" s="216"/>
      <c r="Q460" s="216"/>
      <c r="R460" s="216"/>
      <c r="S460" s="216"/>
      <c r="T460" s="217"/>
      <c r="AT460" s="218" t="s">
        <v>248</v>
      </c>
      <c r="AU460" s="218" t="s">
        <v>78</v>
      </c>
      <c r="AV460" s="14" t="s">
        <v>78</v>
      </c>
      <c r="AW460" s="14" t="s">
        <v>31</v>
      </c>
      <c r="AX460" s="14" t="s">
        <v>69</v>
      </c>
      <c r="AY460" s="218" t="s">
        <v>231</v>
      </c>
    </row>
    <row r="461" spans="1:65" s="14" customFormat="1" ht="11.25">
      <c r="B461" s="208"/>
      <c r="C461" s="209"/>
      <c r="D461" s="193" t="s">
        <v>248</v>
      </c>
      <c r="E461" s="210" t="s">
        <v>19</v>
      </c>
      <c r="F461" s="211" t="s">
        <v>4365</v>
      </c>
      <c r="G461" s="209"/>
      <c r="H461" s="212">
        <v>41.002000000000002</v>
      </c>
      <c r="I461" s="213"/>
      <c r="J461" s="209"/>
      <c r="K461" s="209"/>
      <c r="L461" s="214"/>
      <c r="M461" s="215"/>
      <c r="N461" s="216"/>
      <c r="O461" s="216"/>
      <c r="P461" s="216"/>
      <c r="Q461" s="216"/>
      <c r="R461" s="216"/>
      <c r="S461" s="216"/>
      <c r="T461" s="217"/>
      <c r="AT461" s="218" t="s">
        <v>248</v>
      </c>
      <c r="AU461" s="218" t="s">
        <v>78</v>
      </c>
      <c r="AV461" s="14" t="s">
        <v>78</v>
      </c>
      <c r="AW461" s="14" t="s">
        <v>31</v>
      </c>
      <c r="AX461" s="14" t="s">
        <v>69</v>
      </c>
      <c r="AY461" s="218" t="s">
        <v>231</v>
      </c>
    </row>
    <row r="462" spans="1:65" s="16" customFormat="1" ht="11.25">
      <c r="B462" s="233"/>
      <c r="C462" s="234"/>
      <c r="D462" s="193" t="s">
        <v>248</v>
      </c>
      <c r="E462" s="235" t="s">
        <v>19</v>
      </c>
      <c r="F462" s="236" t="s">
        <v>546</v>
      </c>
      <c r="G462" s="234"/>
      <c r="H462" s="237">
        <v>143.422</v>
      </c>
      <c r="I462" s="238"/>
      <c r="J462" s="234"/>
      <c r="K462" s="234"/>
      <c r="L462" s="239"/>
      <c r="M462" s="240"/>
      <c r="N462" s="241"/>
      <c r="O462" s="241"/>
      <c r="P462" s="241"/>
      <c r="Q462" s="241"/>
      <c r="R462" s="241"/>
      <c r="S462" s="241"/>
      <c r="T462" s="242"/>
      <c r="AT462" s="243" t="s">
        <v>248</v>
      </c>
      <c r="AU462" s="243" t="s">
        <v>78</v>
      </c>
      <c r="AV462" s="16" t="s">
        <v>119</v>
      </c>
      <c r="AW462" s="16" t="s">
        <v>31</v>
      </c>
      <c r="AX462" s="16" t="s">
        <v>69</v>
      </c>
      <c r="AY462" s="243" t="s">
        <v>231</v>
      </c>
    </row>
    <row r="463" spans="1:65" s="13" customFormat="1" ht="11.25">
      <c r="B463" s="198"/>
      <c r="C463" s="199"/>
      <c r="D463" s="193" t="s">
        <v>248</v>
      </c>
      <c r="E463" s="200" t="s">
        <v>19</v>
      </c>
      <c r="F463" s="201" t="s">
        <v>4168</v>
      </c>
      <c r="G463" s="199"/>
      <c r="H463" s="200" t="s">
        <v>19</v>
      </c>
      <c r="I463" s="202"/>
      <c r="J463" s="199"/>
      <c r="K463" s="199"/>
      <c r="L463" s="203"/>
      <c r="M463" s="204"/>
      <c r="N463" s="205"/>
      <c r="O463" s="205"/>
      <c r="P463" s="205"/>
      <c r="Q463" s="205"/>
      <c r="R463" s="205"/>
      <c r="S463" s="205"/>
      <c r="T463" s="206"/>
      <c r="AT463" s="207" t="s">
        <v>248</v>
      </c>
      <c r="AU463" s="207" t="s">
        <v>78</v>
      </c>
      <c r="AV463" s="13" t="s">
        <v>76</v>
      </c>
      <c r="AW463" s="13" t="s">
        <v>31</v>
      </c>
      <c r="AX463" s="13" t="s">
        <v>69</v>
      </c>
      <c r="AY463" s="207" t="s">
        <v>231</v>
      </c>
    </row>
    <row r="464" spans="1:65" s="14" customFormat="1" ht="11.25">
      <c r="B464" s="208"/>
      <c r="C464" s="209"/>
      <c r="D464" s="193" t="s">
        <v>248</v>
      </c>
      <c r="E464" s="210" t="s">
        <v>19</v>
      </c>
      <c r="F464" s="211" t="s">
        <v>4366</v>
      </c>
      <c r="G464" s="209"/>
      <c r="H464" s="212">
        <v>43.091999999999999</v>
      </c>
      <c r="I464" s="213"/>
      <c r="J464" s="209"/>
      <c r="K464" s="209"/>
      <c r="L464" s="214"/>
      <c r="M464" s="215"/>
      <c r="N464" s="216"/>
      <c r="O464" s="216"/>
      <c r="P464" s="216"/>
      <c r="Q464" s="216"/>
      <c r="R464" s="216"/>
      <c r="S464" s="216"/>
      <c r="T464" s="217"/>
      <c r="AT464" s="218" t="s">
        <v>248</v>
      </c>
      <c r="AU464" s="218" t="s">
        <v>78</v>
      </c>
      <c r="AV464" s="14" t="s">
        <v>78</v>
      </c>
      <c r="AW464" s="14" t="s">
        <v>31</v>
      </c>
      <c r="AX464" s="14" t="s">
        <v>69</v>
      </c>
      <c r="AY464" s="218" t="s">
        <v>231</v>
      </c>
    </row>
    <row r="465" spans="1:65" s="16" customFormat="1" ht="11.25">
      <c r="B465" s="233"/>
      <c r="C465" s="234"/>
      <c r="D465" s="193" t="s">
        <v>248</v>
      </c>
      <c r="E465" s="235" t="s">
        <v>19</v>
      </c>
      <c r="F465" s="236" t="s">
        <v>546</v>
      </c>
      <c r="G465" s="234"/>
      <c r="H465" s="237">
        <v>43.091999999999999</v>
      </c>
      <c r="I465" s="238"/>
      <c r="J465" s="234"/>
      <c r="K465" s="234"/>
      <c r="L465" s="239"/>
      <c r="M465" s="240"/>
      <c r="N465" s="241"/>
      <c r="O465" s="241"/>
      <c r="P465" s="241"/>
      <c r="Q465" s="241"/>
      <c r="R465" s="241"/>
      <c r="S465" s="241"/>
      <c r="T465" s="242"/>
      <c r="AT465" s="243" t="s">
        <v>248</v>
      </c>
      <c r="AU465" s="243" t="s">
        <v>78</v>
      </c>
      <c r="AV465" s="16" t="s">
        <v>119</v>
      </c>
      <c r="AW465" s="16" t="s">
        <v>31</v>
      </c>
      <c r="AX465" s="16" t="s">
        <v>69</v>
      </c>
      <c r="AY465" s="243" t="s">
        <v>231</v>
      </c>
    </row>
    <row r="466" spans="1:65" s="13" customFormat="1" ht="11.25">
      <c r="B466" s="198"/>
      <c r="C466" s="199"/>
      <c r="D466" s="193" t="s">
        <v>248</v>
      </c>
      <c r="E466" s="200" t="s">
        <v>19</v>
      </c>
      <c r="F466" s="201" t="s">
        <v>4148</v>
      </c>
      <c r="G466" s="199"/>
      <c r="H466" s="200" t="s">
        <v>19</v>
      </c>
      <c r="I466" s="202"/>
      <c r="J466" s="199"/>
      <c r="K466" s="199"/>
      <c r="L466" s="203"/>
      <c r="M466" s="204"/>
      <c r="N466" s="205"/>
      <c r="O466" s="205"/>
      <c r="P466" s="205"/>
      <c r="Q466" s="205"/>
      <c r="R466" s="205"/>
      <c r="S466" s="205"/>
      <c r="T466" s="206"/>
      <c r="AT466" s="207" t="s">
        <v>248</v>
      </c>
      <c r="AU466" s="207" t="s">
        <v>78</v>
      </c>
      <c r="AV466" s="13" t="s">
        <v>76</v>
      </c>
      <c r="AW466" s="13" t="s">
        <v>31</v>
      </c>
      <c r="AX466" s="13" t="s">
        <v>69</v>
      </c>
      <c r="AY466" s="207" t="s">
        <v>231</v>
      </c>
    </row>
    <row r="467" spans="1:65" s="14" customFormat="1" ht="11.25">
      <c r="B467" s="208"/>
      <c r="C467" s="209"/>
      <c r="D467" s="193" t="s">
        <v>248</v>
      </c>
      <c r="E467" s="210" t="s">
        <v>19</v>
      </c>
      <c r="F467" s="211" t="s">
        <v>4367</v>
      </c>
      <c r="G467" s="209"/>
      <c r="H467" s="212">
        <v>209.13200000000001</v>
      </c>
      <c r="I467" s="213"/>
      <c r="J467" s="209"/>
      <c r="K467" s="209"/>
      <c r="L467" s="214"/>
      <c r="M467" s="215"/>
      <c r="N467" s="216"/>
      <c r="O467" s="216"/>
      <c r="P467" s="216"/>
      <c r="Q467" s="216"/>
      <c r="R467" s="216"/>
      <c r="S467" s="216"/>
      <c r="T467" s="217"/>
      <c r="AT467" s="218" t="s">
        <v>248</v>
      </c>
      <c r="AU467" s="218" t="s">
        <v>78</v>
      </c>
      <c r="AV467" s="14" t="s">
        <v>78</v>
      </c>
      <c r="AW467" s="14" t="s">
        <v>31</v>
      </c>
      <c r="AX467" s="14" t="s">
        <v>69</v>
      </c>
      <c r="AY467" s="218" t="s">
        <v>231</v>
      </c>
    </row>
    <row r="468" spans="1:65" s="15" customFormat="1" ht="11.25">
      <c r="B468" s="219"/>
      <c r="C468" s="220"/>
      <c r="D468" s="193" t="s">
        <v>248</v>
      </c>
      <c r="E468" s="221" t="s">
        <v>19</v>
      </c>
      <c r="F468" s="222" t="s">
        <v>260</v>
      </c>
      <c r="G468" s="220"/>
      <c r="H468" s="223">
        <v>571.25</v>
      </c>
      <c r="I468" s="224"/>
      <c r="J468" s="220"/>
      <c r="K468" s="220"/>
      <c r="L468" s="225"/>
      <c r="M468" s="226"/>
      <c r="N468" s="227"/>
      <c r="O468" s="227"/>
      <c r="P468" s="227"/>
      <c r="Q468" s="227"/>
      <c r="R468" s="227"/>
      <c r="S468" s="227"/>
      <c r="T468" s="228"/>
      <c r="AT468" s="229" t="s">
        <v>248</v>
      </c>
      <c r="AU468" s="229" t="s">
        <v>78</v>
      </c>
      <c r="AV468" s="15" t="s">
        <v>238</v>
      </c>
      <c r="AW468" s="15" t="s">
        <v>31</v>
      </c>
      <c r="AX468" s="15" t="s">
        <v>76</v>
      </c>
      <c r="AY468" s="229" t="s">
        <v>231</v>
      </c>
    </row>
    <row r="469" spans="1:65" s="2" customFormat="1" ht="24.2" customHeight="1">
      <c r="A469" s="36"/>
      <c r="B469" s="37"/>
      <c r="C469" s="247" t="s">
        <v>839</v>
      </c>
      <c r="D469" s="247" t="s">
        <v>638</v>
      </c>
      <c r="E469" s="248" t="s">
        <v>4368</v>
      </c>
      <c r="F469" s="249" t="s">
        <v>4369</v>
      </c>
      <c r="G469" s="250" t="s">
        <v>243</v>
      </c>
      <c r="H469" s="251">
        <v>400.08300000000003</v>
      </c>
      <c r="I469" s="252"/>
      <c r="J469" s="253">
        <f>ROUND(I469*H469,2)</f>
        <v>0</v>
      </c>
      <c r="K469" s="249" t="s">
        <v>244</v>
      </c>
      <c r="L469" s="254"/>
      <c r="M469" s="255" t="s">
        <v>19</v>
      </c>
      <c r="N469" s="256" t="s">
        <v>40</v>
      </c>
      <c r="O469" s="66"/>
      <c r="P469" s="189">
        <f>O469*H469</f>
        <v>0</v>
      </c>
      <c r="Q469" s="189">
        <v>1.4999999999999999E-4</v>
      </c>
      <c r="R469" s="189">
        <f>Q469*H469</f>
        <v>6.0012450000000002E-2</v>
      </c>
      <c r="S469" s="189">
        <v>0</v>
      </c>
      <c r="T469" s="190">
        <f>S469*H469</f>
        <v>0</v>
      </c>
      <c r="U469" s="36"/>
      <c r="V469" s="36"/>
      <c r="W469" s="36"/>
      <c r="X469" s="36"/>
      <c r="Y469" s="36"/>
      <c r="Z469" s="36"/>
      <c r="AA469" s="36"/>
      <c r="AB469" s="36"/>
      <c r="AC469" s="36"/>
      <c r="AD469" s="36"/>
      <c r="AE469" s="36"/>
      <c r="AR469" s="191" t="s">
        <v>287</v>
      </c>
      <c r="AT469" s="191" t="s">
        <v>638</v>
      </c>
      <c r="AU469" s="191" t="s">
        <v>78</v>
      </c>
      <c r="AY469" s="19" t="s">
        <v>231</v>
      </c>
      <c r="BE469" s="192">
        <f>IF(N469="základní",J469,0)</f>
        <v>0</v>
      </c>
      <c r="BF469" s="192">
        <f>IF(N469="snížená",J469,0)</f>
        <v>0</v>
      </c>
      <c r="BG469" s="192">
        <f>IF(N469="zákl. přenesená",J469,0)</f>
        <v>0</v>
      </c>
      <c r="BH469" s="192">
        <f>IF(N469="sníž. přenesená",J469,0)</f>
        <v>0</v>
      </c>
      <c r="BI469" s="192">
        <f>IF(N469="nulová",J469,0)</f>
        <v>0</v>
      </c>
      <c r="BJ469" s="19" t="s">
        <v>76</v>
      </c>
      <c r="BK469" s="192">
        <f>ROUND(I469*H469,2)</f>
        <v>0</v>
      </c>
      <c r="BL469" s="19" t="s">
        <v>238</v>
      </c>
      <c r="BM469" s="191" t="s">
        <v>4370</v>
      </c>
    </row>
    <row r="470" spans="1:65" s="13" customFormat="1" ht="11.25">
      <c r="B470" s="198"/>
      <c r="C470" s="199"/>
      <c r="D470" s="193" t="s">
        <v>248</v>
      </c>
      <c r="E470" s="200" t="s">
        <v>19</v>
      </c>
      <c r="F470" s="201" t="s">
        <v>4146</v>
      </c>
      <c r="G470" s="199"/>
      <c r="H470" s="200" t="s">
        <v>19</v>
      </c>
      <c r="I470" s="202"/>
      <c r="J470" s="199"/>
      <c r="K470" s="199"/>
      <c r="L470" s="203"/>
      <c r="M470" s="204"/>
      <c r="N470" s="205"/>
      <c r="O470" s="205"/>
      <c r="P470" s="205"/>
      <c r="Q470" s="205"/>
      <c r="R470" s="205"/>
      <c r="S470" s="205"/>
      <c r="T470" s="206"/>
      <c r="AT470" s="207" t="s">
        <v>248</v>
      </c>
      <c r="AU470" s="207" t="s">
        <v>78</v>
      </c>
      <c r="AV470" s="13" t="s">
        <v>76</v>
      </c>
      <c r="AW470" s="13" t="s">
        <v>31</v>
      </c>
      <c r="AX470" s="13" t="s">
        <v>69</v>
      </c>
      <c r="AY470" s="207" t="s">
        <v>231</v>
      </c>
    </row>
    <row r="471" spans="1:65" s="14" customFormat="1" ht="11.25">
      <c r="B471" s="208"/>
      <c r="C471" s="209"/>
      <c r="D471" s="193" t="s">
        <v>248</v>
      </c>
      <c r="E471" s="210" t="s">
        <v>19</v>
      </c>
      <c r="F471" s="211" t="s">
        <v>4371</v>
      </c>
      <c r="G471" s="209"/>
      <c r="H471" s="212">
        <v>117.783</v>
      </c>
      <c r="I471" s="213"/>
      <c r="J471" s="209"/>
      <c r="K471" s="209"/>
      <c r="L471" s="214"/>
      <c r="M471" s="215"/>
      <c r="N471" s="216"/>
      <c r="O471" s="216"/>
      <c r="P471" s="216"/>
      <c r="Q471" s="216"/>
      <c r="R471" s="216"/>
      <c r="S471" s="216"/>
      <c r="T471" s="217"/>
      <c r="AT471" s="218" t="s">
        <v>248</v>
      </c>
      <c r="AU471" s="218" t="s">
        <v>78</v>
      </c>
      <c r="AV471" s="14" t="s">
        <v>78</v>
      </c>
      <c r="AW471" s="14" t="s">
        <v>31</v>
      </c>
      <c r="AX471" s="14" t="s">
        <v>69</v>
      </c>
      <c r="AY471" s="218" t="s">
        <v>231</v>
      </c>
    </row>
    <row r="472" spans="1:65" s="14" customFormat="1" ht="11.25">
      <c r="B472" s="208"/>
      <c r="C472" s="209"/>
      <c r="D472" s="193" t="s">
        <v>248</v>
      </c>
      <c r="E472" s="210" t="s">
        <v>19</v>
      </c>
      <c r="F472" s="211" t="s">
        <v>4372</v>
      </c>
      <c r="G472" s="209"/>
      <c r="H472" s="212">
        <v>47.152999999999999</v>
      </c>
      <c r="I472" s="213"/>
      <c r="J472" s="209"/>
      <c r="K472" s="209"/>
      <c r="L472" s="214"/>
      <c r="M472" s="215"/>
      <c r="N472" s="216"/>
      <c r="O472" s="216"/>
      <c r="P472" s="216"/>
      <c r="Q472" s="216"/>
      <c r="R472" s="216"/>
      <c r="S472" s="216"/>
      <c r="T472" s="217"/>
      <c r="AT472" s="218" t="s">
        <v>248</v>
      </c>
      <c r="AU472" s="218" t="s">
        <v>78</v>
      </c>
      <c r="AV472" s="14" t="s">
        <v>78</v>
      </c>
      <c r="AW472" s="14" t="s">
        <v>31</v>
      </c>
      <c r="AX472" s="14" t="s">
        <v>69</v>
      </c>
      <c r="AY472" s="218" t="s">
        <v>231</v>
      </c>
    </row>
    <row r="473" spans="1:65" s="13" customFormat="1" ht="11.25">
      <c r="B473" s="198"/>
      <c r="C473" s="199"/>
      <c r="D473" s="193" t="s">
        <v>248</v>
      </c>
      <c r="E473" s="200" t="s">
        <v>19</v>
      </c>
      <c r="F473" s="201" t="s">
        <v>4148</v>
      </c>
      <c r="G473" s="199"/>
      <c r="H473" s="200" t="s">
        <v>19</v>
      </c>
      <c r="I473" s="202"/>
      <c r="J473" s="199"/>
      <c r="K473" s="199"/>
      <c r="L473" s="203"/>
      <c r="M473" s="204"/>
      <c r="N473" s="205"/>
      <c r="O473" s="205"/>
      <c r="P473" s="205"/>
      <c r="Q473" s="205"/>
      <c r="R473" s="205"/>
      <c r="S473" s="205"/>
      <c r="T473" s="206"/>
      <c r="AT473" s="207" t="s">
        <v>248</v>
      </c>
      <c r="AU473" s="207" t="s">
        <v>78</v>
      </c>
      <c r="AV473" s="13" t="s">
        <v>76</v>
      </c>
      <c r="AW473" s="13" t="s">
        <v>31</v>
      </c>
      <c r="AX473" s="13" t="s">
        <v>69</v>
      </c>
      <c r="AY473" s="207" t="s">
        <v>231</v>
      </c>
    </row>
    <row r="474" spans="1:65" s="14" customFormat="1" ht="11.25">
      <c r="B474" s="208"/>
      <c r="C474" s="209"/>
      <c r="D474" s="193" t="s">
        <v>248</v>
      </c>
      <c r="E474" s="210" t="s">
        <v>19</v>
      </c>
      <c r="F474" s="211" t="s">
        <v>4373</v>
      </c>
      <c r="G474" s="209"/>
      <c r="H474" s="212">
        <v>235.14699999999999</v>
      </c>
      <c r="I474" s="213"/>
      <c r="J474" s="209"/>
      <c r="K474" s="209"/>
      <c r="L474" s="214"/>
      <c r="M474" s="215"/>
      <c r="N474" s="216"/>
      <c r="O474" s="216"/>
      <c r="P474" s="216"/>
      <c r="Q474" s="216"/>
      <c r="R474" s="216"/>
      <c r="S474" s="216"/>
      <c r="T474" s="217"/>
      <c r="AT474" s="218" t="s">
        <v>248</v>
      </c>
      <c r="AU474" s="218" t="s">
        <v>78</v>
      </c>
      <c r="AV474" s="14" t="s">
        <v>78</v>
      </c>
      <c r="AW474" s="14" t="s">
        <v>31</v>
      </c>
      <c r="AX474" s="14" t="s">
        <v>69</v>
      </c>
      <c r="AY474" s="218" t="s">
        <v>231</v>
      </c>
    </row>
    <row r="475" spans="1:65" s="15" customFormat="1" ht="11.25">
      <c r="B475" s="219"/>
      <c r="C475" s="220"/>
      <c r="D475" s="193" t="s">
        <v>248</v>
      </c>
      <c r="E475" s="221" t="s">
        <v>19</v>
      </c>
      <c r="F475" s="222" t="s">
        <v>260</v>
      </c>
      <c r="G475" s="220"/>
      <c r="H475" s="223">
        <v>400.08300000000003</v>
      </c>
      <c r="I475" s="224"/>
      <c r="J475" s="220"/>
      <c r="K475" s="220"/>
      <c r="L475" s="225"/>
      <c r="M475" s="226"/>
      <c r="N475" s="227"/>
      <c r="O475" s="227"/>
      <c r="P475" s="227"/>
      <c r="Q475" s="227"/>
      <c r="R475" s="227"/>
      <c r="S475" s="227"/>
      <c r="T475" s="228"/>
      <c r="AT475" s="229" t="s">
        <v>248</v>
      </c>
      <c r="AU475" s="229" t="s">
        <v>78</v>
      </c>
      <c r="AV475" s="15" t="s">
        <v>238</v>
      </c>
      <c r="AW475" s="15" t="s">
        <v>31</v>
      </c>
      <c r="AX475" s="15" t="s">
        <v>76</v>
      </c>
      <c r="AY475" s="229" t="s">
        <v>231</v>
      </c>
    </row>
    <row r="476" spans="1:65" s="2" customFormat="1" ht="24.2" customHeight="1">
      <c r="A476" s="36"/>
      <c r="B476" s="37"/>
      <c r="C476" s="247" t="s">
        <v>844</v>
      </c>
      <c r="D476" s="247" t="s">
        <v>638</v>
      </c>
      <c r="E476" s="248" t="s">
        <v>4374</v>
      </c>
      <c r="F476" s="249" t="s">
        <v>4375</v>
      </c>
      <c r="G476" s="250" t="s">
        <v>243</v>
      </c>
      <c r="H476" s="251">
        <v>243.83500000000001</v>
      </c>
      <c r="I476" s="252"/>
      <c r="J476" s="253">
        <f>ROUND(I476*H476,2)</f>
        <v>0</v>
      </c>
      <c r="K476" s="249" t="s">
        <v>244</v>
      </c>
      <c r="L476" s="254"/>
      <c r="M476" s="255" t="s">
        <v>19</v>
      </c>
      <c r="N476" s="256" t="s">
        <v>40</v>
      </c>
      <c r="O476" s="66"/>
      <c r="P476" s="189">
        <f>O476*H476</f>
        <v>0</v>
      </c>
      <c r="Q476" s="189">
        <v>2.0000000000000001E-4</v>
      </c>
      <c r="R476" s="189">
        <f>Q476*H476</f>
        <v>4.8767000000000005E-2</v>
      </c>
      <c r="S476" s="189">
        <v>0</v>
      </c>
      <c r="T476" s="190">
        <f>S476*H476</f>
        <v>0</v>
      </c>
      <c r="U476" s="36"/>
      <c r="V476" s="36"/>
      <c r="W476" s="36"/>
      <c r="X476" s="36"/>
      <c r="Y476" s="36"/>
      <c r="Z476" s="36"/>
      <c r="AA476" s="36"/>
      <c r="AB476" s="36"/>
      <c r="AC476" s="36"/>
      <c r="AD476" s="36"/>
      <c r="AE476" s="36"/>
      <c r="AR476" s="191" t="s">
        <v>287</v>
      </c>
      <c r="AT476" s="191" t="s">
        <v>638</v>
      </c>
      <c r="AU476" s="191" t="s">
        <v>78</v>
      </c>
      <c r="AY476" s="19" t="s">
        <v>231</v>
      </c>
      <c r="BE476" s="192">
        <f>IF(N476="základní",J476,0)</f>
        <v>0</v>
      </c>
      <c r="BF476" s="192">
        <f>IF(N476="snížená",J476,0)</f>
        <v>0</v>
      </c>
      <c r="BG476" s="192">
        <f>IF(N476="zákl. přenesená",J476,0)</f>
        <v>0</v>
      </c>
      <c r="BH476" s="192">
        <f>IF(N476="sníž. přenesená",J476,0)</f>
        <v>0</v>
      </c>
      <c r="BI476" s="192">
        <f>IF(N476="nulová",J476,0)</f>
        <v>0</v>
      </c>
      <c r="BJ476" s="19" t="s">
        <v>76</v>
      </c>
      <c r="BK476" s="192">
        <f>ROUND(I476*H476,2)</f>
        <v>0</v>
      </c>
      <c r="BL476" s="19" t="s">
        <v>238</v>
      </c>
      <c r="BM476" s="191" t="s">
        <v>4376</v>
      </c>
    </row>
    <row r="477" spans="1:65" s="13" customFormat="1" ht="11.25">
      <c r="B477" s="198"/>
      <c r="C477" s="199"/>
      <c r="D477" s="193" t="s">
        <v>248</v>
      </c>
      <c r="E477" s="200" t="s">
        <v>19</v>
      </c>
      <c r="F477" s="201" t="s">
        <v>4121</v>
      </c>
      <c r="G477" s="199"/>
      <c r="H477" s="200" t="s">
        <v>19</v>
      </c>
      <c r="I477" s="202"/>
      <c r="J477" s="199"/>
      <c r="K477" s="199"/>
      <c r="L477" s="203"/>
      <c r="M477" s="204"/>
      <c r="N477" s="205"/>
      <c r="O477" s="205"/>
      <c r="P477" s="205"/>
      <c r="Q477" s="205"/>
      <c r="R477" s="205"/>
      <c r="S477" s="205"/>
      <c r="T477" s="206"/>
      <c r="AT477" s="207" t="s">
        <v>248</v>
      </c>
      <c r="AU477" s="207" t="s">
        <v>78</v>
      </c>
      <c r="AV477" s="13" t="s">
        <v>76</v>
      </c>
      <c r="AW477" s="13" t="s">
        <v>31</v>
      </c>
      <c r="AX477" s="13" t="s">
        <v>69</v>
      </c>
      <c r="AY477" s="207" t="s">
        <v>231</v>
      </c>
    </row>
    <row r="478" spans="1:65" s="14" customFormat="1" ht="11.25">
      <c r="B478" s="208"/>
      <c r="C478" s="209"/>
      <c r="D478" s="193" t="s">
        <v>248</v>
      </c>
      <c r="E478" s="210" t="s">
        <v>19</v>
      </c>
      <c r="F478" s="211" t="s">
        <v>4377</v>
      </c>
      <c r="G478" s="209"/>
      <c r="H478" s="212">
        <v>144.42500000000001</v>
      </c>
      <c r="I478" s="213"/>
      <c r="J478" s="209"/>
      <c r="K478" s="209"/>
      <c r="L478" s="214"/>
      <c r="M478" s="215"/>
      <c r="N478" s="216"/>
      <c r="O478" s="216"/>
      <c r="P478" s="216"/>
      <c r="Q478" s="216"/>
      <c r="R478" s="216"/>
      <c r="S478" s="216"/>
      <c r="T478" s="217"/>
      <c r="AT478" s="218" t="s">
        <v>248</v>
      </c>
      <c r="AU478" s="218" t="s">
        <v>78</v>
      </c>
      <c r="AV478" s="14" t="s">
        <v>78</v>
      </c>
      <c r="AW478" s="14" t="s">
        <v>31</v>
      </c>
      <c r="AX478" s="14" t="s">
        <v>69</v>
      </c>
      <c r="AY478" s="218" t="s">
        <v>231</v>
      </c>
    </row>
    <row r="479" spans="1:65" s="13" customFormat="1" ht="11.25">
      <c r="B479" s="198"/>
      <c r="C479" s="199"/>
      <c r="D479" s="193" t="s">
        <v>248</v>
      </c>
      <c r="E479" s="200" t="s">
        <v>19</v>
      </c>
      <c r="F479" s="201" t="s">
        <v>4123</v>
      </c>
      <c r="G479" s="199"/>
      <c r="H479" s="200" t="s">
        <v>19</v>
      </c>
      <c r="I479" s="202"/>
      <c r="J479" s="199"/>
      <c r="K479" s="199"/>
      <c r="L479" s="203"/>
      <c r="M479" s="204"/>
      <c r="N479" s="205"/>
      <c r="O479" s="205"/>
      <c r="P479" s="205"/>
      <c r="Q479" s="205"/>
      <c r="R479" s="205"/>
      <c r="S479" s="205"/>
      <c r="T479" s="206"/>
      <c r="AT479" s="207" t="s">
        <v>248</v>
      </c>
      <c r="AU479" s="207" t="s">
        <v>78</v>
      </c>
      <c r="AV479" s="13" t="s">
        <v>76</v>
      </c>
      <c r="AW479" s="13" t="s">
        <v>31</v>
      </c>
      <c r="AX479" s="13" t="s">
        <v>69</v>
      </c>
      <c r="AY479" s="207" t="s">
        <v>231</v>
      </c>
    </row>
    <row r="480" spans="1:65" s="14" customFormat="1" ht="11.25">
      <c r="B480" s="208"/>
      <c r="C480" s="209"/>
      <c r="D480" s="193" t="s">
        <v>248</v>
      </c>
      <c r="E480" s="210" t="s">
        <v>19</v>
      </c>
      <c r="F480" s="211" t="s">
        <v>4378</v>
      </c>
      <c r="G480" s="209"/>
      <c r="H480" s="212">
        <v>44.5</v>
      </c>
      <c r="I480" s="213"/>
      <c r="J480" s="209"/>
      <c r="K480" s="209"/>
      <c r="L480" s="214"/>
      <c r="M480" s="215"/>
      <c r="N480" s="216"/>
      <c r="O480" s="216"/>
      <c r="P480" s="216"/>
      <c r="Q480" s="216"/>
      <c r="R480" s="216"/>
      <c r="S480" s="216"/>
      <c r="T480" s="217"/>
      <c r="AT480" s="218" t="s">
        <v>248</v>
      </c>
      <c r="AU480" s="218" t="s">
        <v>78</v>
      </c>
      <c r="AV480" s="14" t="s">
        <v>78</v>
      </c>
      <c r="AW480" s="14" t="s">
        <v>31</v>
      </c>
      <c r="AX480" s="14" t="s">
        <v>69</v>
      </c>
      <c r="AY480" s="218" t="s">
        <v>231</v>
      </c>
    </row>
    <row r="481" spans="1:65" s="13" customFormat="1" ht="11.25">
      <c r="B481" s="198"/>
      <c r="C481" s="199"/>
      <c r="D481" s="193" t="s">
        <v>248</v>
      </c>
      <c r="E481" s="200" t="s">
        <v>19</v>
      </c>
      <c r="F481" s="201" t="s">
        <v>4168</v>
      </c>
      <c r="G481" s="199"/>
      <c r="H481" s="200" t="s">
        <v>19</v>
      </c>
      <c r="I481" s="202"/>
      <c r="J481" s="199"/>
      <c r="K481" s="199"/>
      <c r="L481" s="203"/>
      <c r="M481" s="204"/>
      <c r="N481" s="205"/>
      <c r="O481" s="205"/>
      <c r="P481" s="205"/>
      <c r="Q481" s="205"/>
      <c r="R481" s="205"/>
      <c r="S481" s="205"/>
      <c r="T481" s="206"/>
      <c r="AT481" s="207" t="s">
        <v>248</v>
      </c>
      <c r="AU481" s="207" t="s">
        <v>78</v>
      </c>
      <c r="AV481" s="13" t="s">
        <v>76</v>
      </c>
      <c r="AW481" s="13" t="s">
        <v>31</v>
      </c>
      <c r="AX481" s="13" t="s">
        <v>69</v>
      </c>
      <c r="AY481" s="207" t="s">
        <v>231</v>
      </c>
    </row>
    <row r="482" spans="1:65" s="14" customFormat="1" ht="11.25">
      <c r="B482" s="208"/>
      <c r="C482" s="209"/>
      <c r="D482" s="193" t="s">
        <v>248</v>
      </c>
      <c r="E482" s="210" t="s">
        <v>19</v>
      </c>
      <c r="F482" s="211" t="s">
        <v>4379</v>
      </c>
      <c r="G482" s="209"/>
      <c r="H482" s="212">
        <v>49.555999999999997</v>
      </c>
      <c r="I482" s="213"/>
      <c r="J482" s="209"/>
      <c r="K482" s="209"/>
      <c r="L482" s="214"/>
      <c r="M482" s="215"/>
      <c r="N482" s="216"/>
      <c r="O482" s="216"/>
      <c r="P482" s="216"/>
      <c r="Q482" s="216"/>
      <c r="R482" s="216"/>
      <c r="S482" s="216"/>
      <c r="T482" s="217"/>
      <c r="AT482" s="218" t="s">
        <v>248</v>
      </c>
      <c r="AU482" s="218" t="s">
        <v>78</v>
      </c>
      <c r="AV482" s="14" t="s">
        <v>78</v>
      </c>
      <c r="AW482" s="14" t="s">
        <v>31</v>
      </c>
      <c r="AX482" s="14" t="s">
        <v>69</v>
      </c>
      <c r="AY482" s="218" t="s">
        <v>231</v>
      </c>
    </row>
    <row r="483" spans="1:65" s="13" customFormat="1" ht="11.25">
      <c r="B483" s="198"/>
      <c r="C483" s="199"/>
      <c r="D483" s="193" t="s">
        <v>248</v>
      </c>
      <c r="E483" s="200" t="s">
        <v>19</v>
      </c>
      <c r="F483" s="201" t="s">
        <v>4148</v>
      </c>
      <c r="G483" s="199"/>
      <c r="H483" s="200" t="s">
        <v>19</v>
      </c>
      <c r="I483" s="202"/>
      <c r="J483" s="199"/>
      <c r="K483" s="199"/>
      <c r="L483" s="203"/>
      <c r="M483" s="204"/>
      <c r="N483" s="205"/>
      <c r="O483" s="205"/>
      <c r="P483" s="205"/>
      <c r="Q483" s="205"/>
      <c r="R483" s="205"/>
      <c r="S483" s="205"/>
      <c r="T483" s="206"/>
      <c r="AT483" s="207" t="s">
        <v>248</v>
      </c>
      <c r="AU483" s="207" t="s">
        <v>78</v>
      </c>
      <c r="AV483" s="13" t="s">
        <v>76</v>
      </c>
      <c r="AW483" s="13" t="s">
        <v>31</v>
      </c>
      <c r="AX483" s="13" t="s">
        <v>69</v>
      </c>
      <c r="AY483" s="207" t="s">
        <v>231</v>
      </c>
    </row>
    <row r="484" spans="1:65" s="14" customFormat="1" ht="11.25">
      <c r="B484" s="208"/>
      <c r="C484" s="209"/>
      <c r="D484" s="193" t="s">
        <v>248</v>
      </c>
      <c r="E484" s="210" t="s">
        <v>19</v>
      </c>
      <c r="F484" s="211" t="s">
        <v>4380</v>
      </c>
      <c r="G484" s="209"/>
      <c r="H484" s="212">
        <v>5.3540000000000001</v>
      </c>
      <c r="I484" s="213"/>
      <c r="J484" s="209"/>
      <c r="K484" s="209"/>
      <c r="L484" s="214"/>
      <c r="M484" s="215"/>
      <c r="N484" s="216"/>
      <c r="O484" s="216"/>
      <c r="P484" s="216"/>
      <c r="Q484" s="216"/>
      <c r="R484" s="216"/>
      <c r="S484" s="216"/>
      <c r="T484" s="217"/>
      <c r="AT484" s="218" t="s">
        <v>248</v>
      </c>
      <c r="AU484" s="218" t="s">
        <v>78</v>
      </c>
      <c r="AV484" s="14" t="s">
        <v>78</v>
      </c>
      <c r="AW484" s="14" t="s">
        <v>31</v>
      </c>
      <c r="AX484" s="14" t="s">
        <v>69</v>
      </c>
      <c r="AY484" s="218" t="s">
        <v>231</v>
      </c>
    </row>
    <row r="485" spans="1:65" s="15" customFormat="1" ht="11.25">
      <c r="B485" s="219"/>
      <c r="C485" s="220"/>
      <c r="D485" s="193" t="s">
        <v>248</v>
      </c>
      <c r="E485" s="221" t="s">
        <v>19</v>
      </c>
      <c r="F485" s="222" t="s">
        <v>260</v>
      </c>
      <c r="G485" s="220"/>
      <c r="H485" s="223">
        <v>243.83500000000001</v>
      </c>
      <c r="I485" s="224"/>
      <c r="J485" s="220"/>
      <c r="K485" s="220"/>
      <c r="L485" s="225"/>
      <c r="M485" s="226"/>
      <c r="N485" s="227"/>
      <c r="O485" s="227"/>
      <c r="P485" s="227"/>
      <c r="Q485" s="227"/>
      <c r="R485" s="227"/>
      <c r="S485" s="227"/>
      <c r="T485" s="228"/>
      <c r="AT485" s="229" t="s">
        <v>248</v>
      </c>
      <c r="AU485" s="229" t="s">
        <v>78</v>
      </c>
      <c r="AV485" s="15" t="s">
        <v>238</v>
      </c>
      <c r="AW485" s="15" t="s">
        <v>31</v>
      </c>
      <c r="AX485" s="15" t="s">
        <v>76</v>
      </c>
      <c r="AY485" s="229" t="s">
        <v>231</v>
      </c>
    </row>
    <row r="486" spans="1:65" s="2" customFormat="1" ht="24.2" customHeight="1">
      <c r="A486" s="36"/>
      <c r="B486" s="37"/>
      <c r="C486" s="180" t="s">
        <v>849</v>
      </c>
      <c r="D486" s="180" t="s">
        <v>234</v>
      </c>
      <c r="E486" s="181" t="s">
        <v>4381</v>
      </c>
      <c r="F486" s="182" t="s">
        <v>4382</v>
      </c>
      <c r="G486" s="183" t="s">
        <v>342</v>
      </c>
      <c r="H486" s="184">
        <v>205.79</v>
      </c>
      <c r="I486" s="185"/>
      <c r="J486" s="186">
        <f>ROUND(I486*H486,2)</f>
        <v>0</v>
      </c>
      <c r="K486" s="182" t="s">
        <v>244</v>
      </c>
      <c r="L486" s="41"/>
      <c r="M486" s="187" t="s">
        <v>19</v>
      </c>
      <c r="N486" s="188" t="s">
        <v>40</v>
      </c>
      <c r="O486" s="66"/>
      <c r="P486" s="189">
        <f>O486*H486</f>
        <v>0</v>
      </c>
      <c r="Q486" s="189">
        <v>4.8999999999999998E-4</v>
      </c>
      <c r="R486" s="189">
        <f>Q486*H486</f>
        <v>0.1008371</v>
      </c>
      <c r="S486" s="189">
        <v>0</v>
      </c>
      <c r="T486" s="190">
        <f>S486*H486</f>
        <v>0</v>
      </c>
      <c r="U486" s="36"/>
      <c r="V486" s="36"/>
      <c r="W486" s="36"/>
      <c r="X486" s="36"/>
      <c r="Y486" s="36"/>
      <c r="Z486" s="36"/>
      <c r="AA486" s="36"/>
      <c r="AB486" s="36"/>
      <c r="AC486" s="36"/>
      <c r="AD486" s="36"/>
      <c r="AE486" s="36"/>
      <c r="AR486" s="191" t="s">
        <v>238</v>
      </c>
      <c r="AT486" s="191" t="s">
        <v>234</v>
      </c>
      <c r="AU486" s="191" t="s">
        <v>78</v>
      </c>
      <c r="AY486" s="19" t="s">
        <v>231</v>
      </c>
      <c r="BE486" s="192">
        <f>IF(N486="základní",J486,0)</f>
        <v>0</v>
      </c>
      <c r="BF486" s="192">
        <f>IF(N486="snížená",J486,0)</f>
        <v>0</v>
      </c>
      <c r="BG486" s="192">
        <f>IF(N486="zákl. přenesená",J486,0)</f>
        <v>0</v>
      </c>
      <c r="BH486" s="192">
        <f>IF(N486="sníž. přenesená",J486,0)</f>
        <v>0</v>
      </c>
      <c r="BI486" s="192">
        <f>IF(N486="nulová",J486,0)</f>
        <v>0</v>
      </c>
      <c r="BJ486" s="19" t="s">
        <v>76</v>
      </c>
      <c r="BK486" s="192">
        <f>ROUND(I486*H486,2)</f>
        <v>0</v>
      </c>
      <c r="BL486" s="19" t="s">
        <v>238</v>
      </c>
      <c r="BM486" s="191" t="s">
        <v>4383</v>
      </c>
    </row>
    <row r="487" spans="1:65" s="2" customFormat="1" ht="68.25">
      <c r="A487" s="36"/>
      <c r="B487" s="37"/>
      <c r="C487" s="38"/>
      <c r="D487" s="193" t="s">
        <v>246</v>
      </c>
      <c r="E487" s="38"/>
      <c r="F487" s="194" t="s">
        <v>4384</v>
      </c>
      <c r="G487" s="38"/>
      <c r="H487" s="38"/>
      <c r="I487" s="195"/>
      <c r="J487" s="38"/>
      <c r="K487" s="38"/>
      <c r="L487" s="41"/>
      <c r="M487" s="196"/>
      <c r="N487" s="197"/>
      <c r="O487" s="66"/>
      <c r="P487" s="66"/>
      <c r="Q487" s="66"/>
      <c r="R487" s="66"/>
      <c r="S487" s="66"/>
      <c r="T487" s="67"/>
      <c r="U487" s="36"/>
      <c r="V487" s="36"/>
      <c r="W487" s="36"/>
      <c r="X487" s="36"/>
      <c r="Y487" s="36"/>
      <c r="Z487" s="36"/>
      <c r="AA487" s="36"/>
      <c r="AB487" s="36"/>
      <c r="AC487" s="36"/>
      <c r="AD487" s="36"/>
      <c r="AE487" s="36"/>
      <c r="AT487" s="19" t="s">
        <v>246</v>
      </c>
      <c r="AU487" s="19" t="s">
        <v>78</v>
      </c>
    </row>
    <row r="488" spans="1:65" s="13" customFormat="1" ht="11.25">
      <c r="B488" s="198"/>
      <c r="C488" s="199"/>
      <c r="D488" s="193" t="s">
        <v>248</v>
      </c>
      <c r="E488" s="200" t="s">
        <v>19</v>
      </c>
      <c r="F488" s="201" t="s">
        <v>4127</v>
      </c>
      <c r="G488" s="199"/>
      <c r="H488" s="200" t="s">
        <v>19</v>
      </c>
      <c r="I488" s="202"/>
      <c r="J488" s="199"/>
      <c r="K488" s="199"/>
      <c r="L488" s="203"/>
      <c r="M488" s="204"/>
      <c r="N488" s="205"/>
      <c r="O488" s="205"/>
      <c r="P488" s="205"/>
      <c r="Q488" s="205"/>
      <c r="R488" s="205"/>
      <c r="S488" s="205"/>
      <c r="T488" s="206"/>
      <c r="AT488" s="207" t="s">
        <v>248</v>
      </c>
      <c r="AU488" s="207" t="s">
        <v>78</v>
      </c>
      <c r="AV488" s="13" t="s">
        <v>76</v>
      </c>
      <c r="AW488" s="13" t="s">
        <v>31</v>
      </c>
      <c r="AX488" s="13" t="s">
        <v>69</v>
      </c>
      <c r="AY488" s="207" t="s">
        <v>231</v>
      </c>
    </row>
    <row r="489" spans="1:65" s="14" customFormat="1" ht="11.25">
      <c r="B489" s="208"/>
      <c r="C489" s="209"/>
      <c r="D489" s="193" t="s">
        <v>248</v>
      </c>
      <c r="E489" s="210" t="s">
        <v>19</v>
      </c>
      <c r="F489" s="211" t="s">
        <v>4385</v>
      </c>
      <c r="G489" s="209"/>
      <c r="H489" s="212">
        <v>53.5</v>
      </c>
      <c r="I489" s="213"/>
      <c r="J489" s="209"/>
      <c r="K489" s="209"/>
      <c r="L489" s="214"/>
      <c r="M489" s="215"/>
      <c r="N489" s="216"/>
      <c r="O489" s="216"/>
      <c r="P489" s="216"/>
      <c r="Q489" s="216"/>
      <c r="R489" s="216"/>
      <c r="S489" s="216"/>
      <c r="T489" s="217"/>
      <c r="AT489" s="218" t="s">
        <v>248</v>
      </c>
      <c r="AU489" s="218" t="s">
        <v>78</v>
      </c>
      <c r="AV489" s="14" t="s">
        <v>78</v>
      </c>
      <c r="AW489" s="14" t="s">
        <v>31</v>
      </c>
      <c r="AX489" s="14" t="s">
        <v>69</v>
      </c>
      <c r="AY489" s="218" t="s">
        <v>231</v>
      </c>
    </row>
    <row r="490" spans="1:65" s="13" customFormat="1" ht="11.25">
      <c r="B490" s="198"/>
      <c r="C490" s="199"/>
      <c r="D490" s="193" t="s">
        <v>248</v>
      </c>
      <c r="E490" s="200" t="s">
        <v>19</v>
      </c>
      <c r="F490" s="201" t="s">
        <v>4386</v>
      </c>
      <c r="G490" s="199"/>
      <c r="H490" s="200" t="s">
        <v>19</v>
      </c>
      <c r="I490" s="202"/>
      <c r="J490" s="199"/>
      <c r="K490" s="199"/>
      <c r="L490" s="203"/>
      <c r="M490" s="204"/>
      <c r="N490" s="205"/>
      <c r="O490" s="205"/>
      <c r="P490" s="205"/>
      <c r="Q490" s="205"/>
      <c r="R490" s="205"/>
      <c r="S490" s="205"/>
      <c r="T490" s="206"/>
      <c r="AT490" s="207" t="s">
        <v>248</v>
      </c>
      <c r="AU490" s="207" t="s">
        <v>78</v>
      </c>
      <c r="AV490" s="13" t="s">
        <v>76</v>
      </c>
      <c r="AW490" s="13" t="s">
        <v>31</v>
      </c>
      <c r="AX490" s="13" t="s">
        <v>69</v>
      </c>
      <c r="AY490" s="207" t="s">
        <v>231</v>
      </c>
    </row>
    <row r="491" spans="1:65" s="14" customFormat="1" ht="11.25">
      <c r="B491" s="208"/>
      <c r="C491" s="209"/>
      <c r="D491" s="193" t="s">
        <v>248</v>
      </c>
      <c r="E491" s="210" t="s">
        <v>19</v>
      </c>
      <c r="F491" s="211" t="s">
        <v>4387</v>
      </c>
      <c r="G491" s="209"/>
      <c r="H491" s="212">
        <v>17.71</v>
      </c>
      <c r="I491" s="213"/>
      <c r="J491" s="209"/>
      <c r="K491" s="209"/>
      <c r="L491" s="214"/>
      <c r="M491" s="215"/>
      <c r="N491" s="216"/>
      <c r="O491" s="216"/>
      <c r="P491" s="216"/>
      <c r="Q491" s="216"/>
      <c r="R491" s="216"/>
      <c r="S491" s="216"/>
      <c r="T491" s="217"/>
      <c r="AT491" s="218" t="s">
        <v>248</v>
      </c>
      <c r="AU491" s="218" t="s">
        <v>78</v>
      </c>
      <c r="AV491" s="14" t="s">
        <v>78</v>
      </c>
      <c r="AW491" s="14" t="s">
        <v>31</v>
      </c>
      <c r="AX491" s="14" t="s">
        <v>69</v>
      </c>
      <c r="AY491" s="218" t="s">
        <v>231</v>
      </c>
    </row>
    <row r="492" spans="1:65" s="13" customFormat="1" ht="11.25">
      <c r="B492" s="198"/>
      <c r="C492" s="199"/>
      <c r="D492" s="193" t="s">
        <v>248</v>
      </c>
      <c r="E492" s="200" t="s">
        <v>19</v>
      </c>
      <c r="F492" s="201" t="s">
        <v>4191</v>
      </c>
      <c r="G492" s="199"/>
      <c r="H492" s="200" t="s">
        <v>19</v>
      </c>
      <c r="I492" s="202"/>
      <c r="J492" s="199"/>
      <c r="K492" s="199"/>
      <c r="L492" s="203"/>
      <c r="M492" s="204"/>
      <c r="N492" s="205"/>
      <c r="O492" s="205"/>
      <c r="P492" s="205"/>
      <c r="Q492" s="205"/>
      <c r="R492" s="205"/>
      <c r="S492" s="205"/>
      <c r="T492" s="206"/>
      <c r="AT492" s="207" t="s">
        <v>248</v>
      </c>
      <c r="AU492" s="207" t="s">
        <v>78</v>
      </c>
      <c r="AV492" s="13" t="s">
        <v>76</v>
      </c>
      <c r="AW492" s="13" t="s">
        <v>31</v>
      </c>
      <c r="AX492" s="13" t="s">
        <v>69</v>
      </c>
      <c r="AY492" s="207" t="s">
        <v>231</v>
      </c>
    </row>
    <row r="493" spans="1:65" s="14" customFormat="1" ht="11.25">
      <c r="B493" s="208"/>
      <c r="C493" s="209"/>
      <c r="D493" s="193" t="s">
        <v>248</v>
      </c>
      <c r="E493" s="210" t="s">
        <v>19</v>
      </c>
      <c r="F493" s="211" t="s">
        <v>4388</v>
      </c>
      <c r="G493" s="209"/>
      <c r="H493" s="212">
        <v>34.06</v>
      </c>
      <c r="I493" s="213"/>
      <c r="J493" s="209"/>
      <c r="K493" s="209"/>
      <c r="L493" s="214"/>
      <c r="M493" s="215"/>
      <c r="N493" s="216"/>
      <c r="O493" s="216"/>
      <c r="P493" s="216"/>
      <c r="Q493" s="216"/>
      <c r="R493" s="216"/>
      <c r="S493" s="216"/>
      <c r="T493" s="217"/>
      <c r="AT493" s="218" t="s">
        <v>248</v>
      </c>
      <c r="AU493" s="218" t="s">
        <v>78</v>
      </c>
      <c r="AV493" s="14" t="s">
        <v>78</v>
      </c>
      <c r="AW493" s="14" t="s">
        <v>31</v>
      </c>
      <c r="AX493" s="14" t="s">
        <v>69</v>
      </c>
      <c r="AY493" s="218" t="s">
        <v>231</v>
      </c>
    </row>
    <row r="494" spans="1:65" s="13" customFormat="1" ht="11.25">
      <c r="B494" s="198"/>
      <c r="C494" s="199"/>
      <c r="D494" s="193" t="s">
        <v>248</v>
      </c>
      <c r="E494" s="200" t="s">
        <v>19</v>
      </c>
      <c r="F494" s="201" t="s">
        <v>4389</v>
      </c>
      <c r="G494" s="199"/>
      <c r="H494" s="200" t="s">
        <v>19</v>
      </c>
      <c r="I494" s="202"/>
      <c r="J494" s="199"/>
      <c r="K494" s="199"/>
      <c r="L494" s="203"/>
      <c r="M494" s="204"/>
      <c r="N494" s="205"/>
      <c r="O494" s="205"/>
      <c r="P494" s="205"/>
      <c r="Q494" s="205"/>
      <c r="R494" s="205"/>
      <c r="S494" s="205"/>
      <c r="T494" s="206"/>
      <c r="AT494" s="207" t="s">
        <v>248</v>
      </c>
      <c r="AU494" s="207" t="s">
        <v>78</v>
      </c>
      <c r="AV494" s="13" t="s">
        <v>76</v>
      </c>
      <c r="AW494" s="13" t="s">
        <v>31</v>
      </c>
      <c r="AX494" s="13" t="s">
        <v>69</v>
      </c>
      <c r="AY494" s="207" t="s">
        <v>231</v>
      </c>
    </row>
    <row r="495" spans="1:65" s="14" customFormat="1" ht="11.25">
      <c r="B495" s="208"/>
      <c r="C495" s="209"/>
      <c r="D495" s="193" t="s">
        <v>248</v>
      </c>
      <c r="E495" s="210" t="s">
        <v>19</v>
      </c>
      <c r="F495" s="211" t="s">
        <v>4390</v>
      </c>
      <c r="G495" s="209"/>
      <c r="H495" s="212">
        <v>8.75</v>
      </c>
      <c r="I495" s="213"/>
      <c r="J495" s="209"/>
      <c r="K495" s="209"/>
      <c r="L495" s="214"/>
      <c r="M495" s="215"/>
      <c r="N495" s="216"/>
      <c r="O495" s="216"/>
      <c r="P495" s="216"/>
      <c r="Q495" s="216"/>
      <c r="R495" s="216"/>
      <c r="S495" s="216"/>
      <c r="T495" s="217"/>
      <c r="AT495" s="218" t="s">
        <v>248</v>
      </c>
      <c r="AU495" s="218" t="s">
        <v>78</v>
      </c>
      <c r="AV495" s="14" t="s">
        <v>78</v>
      </c>
      <c r="AW495" s="14" t="s">
        <v>31</v>
      </c>
      <c r="AX495" s="14" t="s">
        <v>69</v>
      </c>
      <c r="AY495" s="218" t="s">
        <v>231</v>
      </c>
    </row>
    <row r="496" spans="1:65" s="13" customFormat="1" ht="11.25">
      <c r="B496" s="198"/>
      <c r="C496" s="199"/>
      <c r="D496" s="193" t="s">
        <v>248</v>
      </c>
      <c r="E496" s="200" t="s">
        <v>19</v>
      </c>
      <c r="F496" s="201" t="s">
        <v>4195</v>
      </c>
      <c r="G496" s="199"/>
      <c r="H496" s="200" t="s">
        <v>19</v>
      </c>
      <c r="I496" s="202"/>
      <c r="J496" s="199"/>
      <c r="K496" s="199"/>
      <c r="L496" s="203"/>
      <c r="M496" s="204"/>
      <c r="N496" s="205"/>
      <c r="O496" s="205"/>
      <c r="P496" s="205"/>
      <c r="Q496" s="205"/>
      <c r="R496" s="205"/>
      <c r="S496" s="205"/>
      <c r="T496" s="206"/>
      <c r="AT496" s="207" t="s">
        <v>248</v>
      </c>
      <c r="AU496" s="207" t="s">
        <v>78</v>
      </c>
      <c r="AV496" s="13" t="s">
        <v>76</v>
      </c>
      <c r="AW496" s="13" t="s">
        <v>31</v>
      </c>
      <c r="AX496" s="13" t="s">
        <v>69</v>
      </c>
      <c r="AY496" s="207" t="s">
        <v>231</v>
      </c>
    </row>
    <row r="497" spans="1:65" s="14" customFormat="1" ht="11.25">
      <c r="B497" s="208"/>
      <c r="C497" s="209"/>
      <c r="D497" s="193" t="s">
        <v>248</v>
      </c>
      <c r="E497" s="210" t="s">
        <v>19</v>
      </c>
      <c r="F497" s="211" t="s">
        <v>4391</v>
      </c>
      <c r="G497" s="209"/>
      <c r="H497" s="212">
        <v>40.700000000000003</v>
      </c>
      <c r="I497" s="213"/>
      <c r="J497" s="209"/>
      <c r="K497" s="209"/>
      <c r="L497" s="214"/>
      <c r="M497" s="215"/>
      <c r="N497" s="216"/>
      <c r="O497" s="216"/>
      <c r="P497" s="216"/>
      <c r="Q497" s="216"/>
      <c r="R497" s="216"/>
      <c r="S497" s="216"/>
      <c r="T497" s="217"/>
      <c r="AT497" s="218" t="s">
        <v>248</v>
      </c>
      <c r="AU497" s="218" t="s">
        <v>78</v>
      </c>
      <c r="AV497" s="14" t="s">
        <v>78</v>
      </c>
      <c r="AW497" s="14" t="s">
        <v>31</v>
      </c>
      <c r="AX497" s="14" t="s">
        <v>69</v>
      </c>
      <c r="AY497" s="218" t="s">
        <v>231</v>
      </c>
    </row>
    <row r="498" spans="1:65" s="13" customFormat="1" ht="11.25">
      <c r="B498" s="198"/>
      <c r="C498" s="199"/>
      <c r="D498" s="193" t="s">
        <v>248</v>
      </c>
      <c r="E498" s="200" t="s">
        <v>19</v>
      </c>
      <c r="F498" s="201" t="s">
        <v>4197</v>
      </c>
      <c r="G498" s="199"/>
      <c r="H498" s="200" t="s">
        <v>19</v>
      </c>
      <c r="I498" s="202"/>
      <c r="J498" s="199"/>
      <c r="K498" s="199"/>
      <c r="L498" s="203"/>
      <c r="M498" s="204"/>
      <c r="N498" s="205"/>
      <c r="O498" s="205"/>
      <c r="P498" s="205"/>
      <c r="Q498" s="205"/>
      <c r="R498" s="205"/>
      <c r="S498" s="205"/>
      <c r="T498" s="206"/>
      <c r="AT498" s="207" t="s">
        <v>248</v>
      </c>
      <c r="AU498" s="207" t="s">
        <v>78</v>
      </c>
      <c r="AV498" s="13" t="s">
        <v>76</v>
      </c>
      <c r="AW498" s="13" t="s">
        <v>31</v>
      </c>
      <c r="AX498" s="13" t="s">
        <v>69</v>
      </c>
      <c r="AY498" s="207" t="s">
        <v>231</v>
      </c>
    </row>
    <row r="499" spans="1:65" s="14" customFormat="1" ht="11.25">
      <c r="B499" s="208"/>
      <c r="C499" s="209"/>
      <c r="D499" s="193" t="s">
        <v>248</v>
      </c>
      <c r="E499" s="210" t="s">
        <v>19</v>
      </c>
      <c r="F499" s="211" t="s">
        <v>4392</v>
      </c>
      <c r="G499" s="209"/>
      <c r="H499" s="212">
        <v>24.13</v>
      </c>
      <c r="I499" s="213"/>
      <c r="J499" s="209"/>
      <c r="K499" s="209"/>
      <c r="L499" s="214"/>
      <c r="M499" s="215"/>
      <c r="N499" s="216"/>
      <c r="O499" s="216"/>
      <c r="P499" s="216"/>
      <c r="Q499" s="216"/>
      <c r="R499" s="216"/>
      <c r="S499" s="216"/>
      <c r="T499" s="217"/>
      <c r="AT499" s="218" t="s">
        <v>248</v>
      </c>
      <c r="AU499" s="218" t="s">
        <v>78</v>
      </c>
      <c r="AV499" s="14" t="s">
        <v>78</v>
      </c>
      <c r="AW499" s="14" t="s">
        <v>31</v>
      </c>
      <c r="AX499" s="14" t="s">
        <v>69</v>
      </c>
      <c r="AY499" s="218" t="s">
        <v>231</v>
      </c>
    </row>
    <row r="500" spans="1:65" s="13" customFormat="1" ht="11.25">
      <c r="B500" s="198"/>
      <c r="C500" s="199"/>
      <c r="D500" s="193" t="s">
        <v>248</v>
      </c>
      <c r="E500" s="200" t="s">
        <v>19</v>
      </c>
      <c r="F500" s="201" t="s">
        <v>4146</v>
      </c>
      <c r="G500" s="199"/>
      <c r="H500" s="200" t="s">
        <v>19</v>
      </c>
      <c r="I500" s="202"/>
      <c r="J500" s="199"/>
      <c r="K500" s="199"/>
      <c r="L500" s="203"/>
      <c r="M500" s="204"/>
      <c r="N500" s="205"/>
      <c r="O500" s="205"/>
      <c r="P500" s="205"/>
      <c r="Q500" s="205"/>
      <c r="R500" s="205"/>
      <c r="S500" s="205"/>
      <c r="T500" s="206"/>
      <c r="AT500" s="207" t="s">
        <v>248</v>
      </c>
      <c r="AU500" s="207" t="s">
        <v>78</v>
      </c>
      <c r="AV500" s="13" t="s">
        <v>76</v>
      </c>
      <c r="AW500" s="13" t="s">
        <v>31</v>
      </c>
      <c r="AX500" s="13" t="s">
        <v>69</v>
      </c>
      <c r="AY500" s="207" t="s">
        <v>231</v>
      </c>
    </row>
    <row r="501" spans="1:65" s="14" customFormat="1" ht="11.25">
      <c r="B501" s="208"/>
      <c r="C501" s="209"/>
      <c r="D501" s="193" t="s">
        <v>248</v>
      </c>
      <c r="E501" s="210" t="s">
        <v>19</v>
      </c>
      <c r="F501" s="211" t="s">
        <v>119</v>
      </c>
      <c r="G501" s="209"/>
      <c r="H501" s="212">
        <v>3</v>
      </c>
      <c r="I501" s="213"/>
      <c r="J501" s="209"/>
      <c r="K501" s="209"/>
      <c r="L501" s="214"/>
      <c r="M501" s="215"/>
      <c r="N501" s="216"/>
      <c r="O501" s="216"/>
      <c r="P501" s="216"/>
      <c r="Q501" s="216"/>
      <c r="R501" s="216"/>
      <c r="S501" s="216"/>
      <c r="T501" s="217"/>
      <c r="AT501" s="218" t="s">
        <v>248</v>
      </c>
      <c r="AU501" s="218" t="s">
        <v>78</v>
      </c>
      <c r="AV501" s="14" t="s">
        <v>78</v>
      </c>
      <c r="AW501" s="14" t="s">
        <v>31</v>
      </c>
      <c r="AX501" s="14" t="s">
        <v>69</v>
      </c>
      <c r="AY501" s="218" t="s">
        <v>231</v>
      </c>
    </row>
    <row r="502" spans="1:65" s="13" customFormat="1" ht="11.25">
      <c r="B502" s="198"/>
      <c r="C502" s="199"/>
      <c r="D502" s="193" t="s">
        <v>248</v>
      </c>
      <c r="E502" s="200" t="s">
        <v>19</v>
      </c>
      <c r="F502" s="201" t="s">
        <v>4168</v>
      </c>
      <c r="G502" s="199"/>
      <c r="H502" s="200" t="s">
        <v>19</v>
      </c>
      <c r="I502" s="202"/>
      <c r="J502" s="199"/>
      <c r="K502" s="199"/>
      <c r="L502" s="203"/>
      <c r="M502" s="204"/>
      <c r="N502" s="205"/>
      <c r="O502" s="205"/>
      <c r="P502" s="205"/>
      <c r="Q502" s="205"/>
      <c r="R502" s="205"/>
      <c r="S502" s="205"/>
      <c r="T502" s="206"/>
      <c r="AT502" s="207" t="s">
        <v>248</v>
      </c>
      <c r="AU502" s="207" t="s">
        <v>78</v>
      </c>
      <c r="AV502" s="13" t="s">
        <v>76</v>
      </c>
      <c r="AW502" s="13" t="s">
        <v>31</v>
      </c>
      <c r="AX502" s="13" t="s">
        <v>69</v>
      </c>
      <c r="AY502" s="207" t="s">
        <v>231</v>
      </c>
    </row>
    <row r="503" spans="1:65" s="14" customFormat="1" ht="11.25">
      <c r="B503" s="208"/>
      <c r="C503" s="209"/>
      <c r="D503" s="193" t="s">
        <v>248</v>
      </c>
      <c r="E503" s="210" t="s">
        <v>19</v>
      </c>
      <c r="F503" s="211" t="s">
        <v>4393</v>
      </c>
      <c r="G503" s="209"/>
      <c r="H503" s="212">
        <v>23.94</v>
      </c>
      <c r="I503" s="213"/>
      <c r="J503" s="209"/>
      <c r="K503" s="209"/>
      <c r="L503" s="214"/>
      <c r="M503" s="215"/>
      <c r="N503" s="216"/>
      <c r="O503" s="216"/>
      <c r="P503" s="216"/>
      <c r="Q503" s="216"/>
      <c r="R503" s="216"/>
      <c r="S503" s="216"/>
      <c r="T503" s="217"/>
      <c r="AT503" s="218" t="s">
        <v>248</v>
      </c>
      <c r="AU503" s="218" t="s">
        <v>78</v>
      </c>
      <c r="AV503" s="14" t="s">
        <v>78</v>
      </c>
      <c r="AW503" s="14" t="s">
        <v>31</v>
      </c>
      <c r="AX503" s="14" t="s">
        <v>69</v>
      </c>
      <c r="AY503" s="218" t="s">
        <v>231</v>
      </c>
    </row>
    <row r="504" spans="1:65" s="15" customFormat="1" ht="11.25">
      <c r="B504" s="219"/>
      <c r="C504" s="220"/>
      <c r="D504" s="193" t="s">
        <v>248</v>
      </c>
      <c r="E504" s="221" t="s">
        <v>19</v>
      </c>
      <c r="F504" s="222" t="s">
        <v>260</v>
      </c>
      <c r="G504" s="220"/>
      <c r="H504" s="223">
        <v>205.79</v>
      </c>
      <c r="I504" s="224"/>
      <c r="J504" s="220"/>
      <c r="K504" s="220"/>
      <c r="L504" s="225"/>
      <c r="M504" s="226"/>
      <c r="N504" s="227"/>
      <c r="O504" s="227"/>
      <c r="P504" s="227"/>
      <c r="Q504" s="227"/>
      <c r="R504" s="227"/>
      <c r="S504" s="227"/>
      <c r="T504" s="228"/>
      <c r="AT504" s="229" t="s">
        <v>248</v>
      </c>
      <c r="AU504" s="229" t="s">
        <v>78</v>
      </c>
      <c r="AV504" s="15" t="s">
        <v>238</v>
      </c>
      <c r="AW504" s="15" t="s">
        <v>31</v>
      </c>
      <c r="AX504" s="15" t="s">
        <v>76</v>
      </c>
      <c r="AY504" s="229" t="s">
        <v>231</v>
      </c>
    </row>
    <row r="505" spans="1:65" s="2" customFormat="1" ht="24.2" customHeight="1">
      <c r="A505" s="36"/>
      <c r="B505" s="37"/>
      <c r="C505" s="180" t="s">
        <v>855</v>
      </c>
      <c r="D505" s="180" t="s">
        <v>234</v>
      </c>
      <c r="E505" s="181" t="s">
        <v>4394</v>
      </c>
      <c r="F505" s="182" t="s">
        <v>4395</v>
      </c>
      <c r="G505" s="183" t="s">
        <v>342</v>
      </c>
      <c r="H505" s="184">
        <v>4.5999999999999996</v>
      </c>
      <c r="I505" s="185"/>
      <c r="J505" s="186">
        <f>ROUND(I505*H505,2)</f>
        <v>0</v>
      </c>
      <c r="K505" s="182" t="s">
        <v>244</v>
      </c>
      <c r="L505" s="41"/>
      <c r="M505" s="187" t="s">
        <v>19</v>
      </c>
      <c r="N505" s="188" t="s">
        <v>40</v>
      </c>
      <c r="O505" s="66"/>
      <c r="P505" s="189">
        <f>O505*H505</f>
        <v>0</v>
      </c>
      <c r="Q505" s="189">
        <v>1.16E-3</v>
      </c>
      <c r="R505" s="189">
        <f>Q505*H505</f>
        <v>5.3359999999999996E-3</v>
      </c>
      <c r="S505" s="189">
        <v>0</v>
      </c>
      <c r="T505" s="190">
        <f>S505*H505</f>
        <v>0</v>
      </c>
      <c r="U505" s="36"/>
      <c r="V505" s="36"/>
      <c r="W505" s="36"/>
      <c r="X505" s="36"/>
      <c r="Y505" s="36"/>
      <c r="Z505" s="36"/>
      <c r="AA505" s="36"/>
      <c r="AB505" s="36"/>
      <c r="AC505" s="36"/>
      <c r="AD505" s="36"/>
      <c r="AE505" s="36"/>
      <c r="AR505" s="191" t="s">
        <v>238</v>
      </c>
      <c r="AT505" s="191" t="s">
        <v>234</v>
      </c>
      <c r="AU505" s="191" t="s">
        <v>78</v>
      </c>
      <c r="AY505" s="19" t="s">
        <v>231</v>
      </c>
      <c r="BE505" s="192">
        <f>IF(N505="základní",J505,0)</f>
        <v>0</v>
      </c>
      <c r="BF505" s="192">
        <f>IF(N505="snížená",J505,0)</f>
        <v>0</v>
      </c>
      <c r="BG505" s="192">
        <f>IF(N505="zákl. přenesená",J505,0)</f>
        <v>0</v>
      </c>
      <c r="BH505" s="192">
        <f>IF(N505="sníž. přenesená",J505,0)</f>
        <v>0</v>
      </c>
      <c r="BI505" s="192">
        <f>IF(N505="nulová",J505,0)</f>
        <v>0</v>
      </c>
      <c r="BJ505" s="19" t="s">
        <v>76</v>
      </c>
      <c r="BK505" s="192">
        <f>ROUND(I505*H505,2)</f>
        <v>0</v>
      </c>
      <c r="BL505" s="19" t="s">
        <v>238</v>
      </c>
      <c r="BM505" s="191" t="s">
        <v>4396</v>
      </c>
    </row>
    <row r="506" spans="1:65" s="2" customFormat="1" ht="68.25">
      <c r="A506" s="36"/>
      <c r="B506" s="37"/>
      <c r="C506" s="38"/>
      <c r="D506" s="193" t="s">
        <v>246</v>
      </c>
      <c r="E506" s="38"/>
      <c r="F506" s="194" t="s">
        <v>4384</v>
      </c>
      <c r="G506" s="38"/>
      <c r="H506" s="38"/>
      <c r="I506" s="195"/>
      <c r="J506" s="38"/>
      <c r="K506" s="38"/>
      <c r="L506" s="41"/>
      <c r="M506" s="196"/>
      <c r="N506" s="197"/>
      <c r="O506" s="66"/>
      <c r="P506" s="66"/>
      <c r="Q506" s="66"/>
      <c r="R506" s="66"/>
      <c r="S506" s="66"/>
      <c r="T506" s="67"/>
      <c r="U506" s="36"/>
      <c r="V506" s="36"/>
      <c r="W506" s="36"/>
      <c r="X506" s="36"/>
      <c r="Y506" s="36"/>
      <c r="Z506" s="36"/>
      <c r="AA506" s="36"/>
      <c r="AB506" s="36"/>
      <c r="AC506" s="36"/>
      <c r="AD506" s="36"/>
      <c r="AE506" s="36"/>
      <c r="AT506" s="19" t="s">
        <v>246</v>
      </c>
      <c r="AU506" s="19" t="s">
        <v>78</v>
      </c>
    </row>
    <row r="507" spans="1:65" s="13" customFormat="1" ht="11.25">
      <c r="B507" s="198"/>
      <c r="C507" s="199"/>
      <c r="D507" s="193" t="s">
        <v>248</v>
      </c>
      <c r="E507" s="200" t="s">
        <v>19</v>
      </c>
      <c r="F507" s="201" t="s">
        <v>4155</v>
      </c>
      <c r="G507" s="199"/>
      <c r="H507" s="200" t="s">
        <v>19</v>
      </c>
      <c r="I507" s="202"/>
      <c r="J507" s="199"/>
      <c r="K507" s="199"/>
      <c r="L507" s="203"/>
      <c r="M507" s="204"/>
      <c r="N507" s="205"/>
      <c r="O507" s="205"/>
      <c r="P507" s="205"/>
      <c r="Q507" s="205"/>
      <c r="R507" s="205"/>
      <c r="S507" s="205"/>
      <c r="T507" s="206"/>
      <c r="AT507" s="207" t="s">
        <v>248</v>
      </c>
      <c r="AU507" s="207" t="s">
        <v>78</v>
      </c>
      <c r="AV507" s="13" t="s">
        <v>76</v>
      </c>
      <c r="AW507" s="13" t="s">
        <v>31</v>
      </c>
      <c r="AX507" s="13" t="s">
        <v>69</v>
      </c>
      <c r="AY507" s="207" t="s">
        <v>231</v>
      </c>
    </row>
    <row r="508" spans="1:65" s="14" customFormat="1" ht="11.25">
      <c r="B508" s="208"/>
      <c r="C508" s="209"/>
      <c r="D508" s="193" t="s">
        <v>248</v>
      </c>
      <c r="E508" s="210" t="s">
        <v>19</v>
      </c>
      <c r="F508" s="211" t="s">
        <v>4397</v>
      </c>
      <c r="G508" s="209"/>
      <c r="H508" s="212">
        <v>1.3</v>
      </c>
      <c r="I508" s="213"/>
      <c r="J508" s="209"/>
      <c r="K508" s="209"/>
      <c r="L508" s="214"/>
      <c r="M508" s="215"/>
      <c r="N508" s="216"/>
      <c r="O508" s="216"/>
      <c r="P508" s="216"/>
      <c r="Q508" s="216"/>
      <c r="R508" s="216"/>
      <c r="S508" s="216"/>
      <c r="T508" s="217"/>
      <c r="AT508" s="218" t="s">
        <v>248</v>
      </c>
      <c r="AU508" s="218" t="s">
        <v>78</v>
      </c>
      <c r="AV508" s="14" t="s">
        <v>78</v>
      </c>
      <c r="AW508" s="14" t="s">
        <v>31</v>
      </c>
      <c r="AX508" s="14" t="s">
        <v>69</v>
      </c>
      <c r="AY508" s="218" t="s">
        <v>231</v>
      </c>
    </row>
    <row r="509" spans="1:65" s="13" customFormat="1" ht="11.25">
      <c r="B509" s="198"/>
      <c r="C509" s="199"/>
      <c r="D509" s="193" t="s">
        <v>248</v>
      </c>
      <c r="E509" s="200" t="s">
        <v>19</v>
      </c>
      <c r="F509" s="201" t="s">
        <v>4164</v>
      </c>
      <c r="G509" s="199"/>
      <c r="H509" s="200" t="s">
        <v>19</v>
      </c>
      <c r="I509" s="202"/>
      <c r="J509" s="199"/>
      <c r="K509" s="199"/>
      <c r="L509" s="203"/>
      <c r="M509" s="204"/>
      <c r="N509" s="205"/>
      <c r="O509" s="205"/>
      <c r="P509" s="205"/>
      <c r="Q509" s="205"/>
      <c r="R509" s="205"/>
      <c r="S509" s="205"/>
      <c r="T509" s="206"/>
      <c r="AT509" s="207" t="s">
        <v>248</v>
      </c>
      <c r="AU509" s="207" t="s">
        <v>78</v>
      </c>
      <c r="AV509" s="13" t="s">
        <v>76</v>
      </c>
      <c r="AW509" s="13" t="s">
        <v>31</v>
      </c>
      <c r="AX509" s="13" t="s">
        <v>69</v>
      </c>
      <c r="AY509" s="207" t="s">
        <v>231</v>
      </c>
    </row>
    <row r="510" spans="1:65" s="14" customFormat="1" ht="11.25">
      <c r="B510" s="208"/>
      <c r="C510" s="209"/>
      <c r="D510" s="193" t="s">
        <v>248</v>
      </c>
      <c r="E510" s="210" t="s">
        <v>19</v>
      </c>
      <c r="F510" s="211" t="s">
        <v>1024</v>
      </c>
      <c r="G510" s="209"/>
      <c r="H510" s="212">
        <v>3.3</v>
      </c>
      <c r="I510" s="213"/>
      <c r="J510" s="209"/>
      <c r="K510" s="209"/>
      <c r="L510" s="214"/>
      <c r="M510" s="215"/>
      <c r="N510" s="216"/>
      <c r="O510" s="216"/>
      <c r="P510" s="216"/>
      <c r="Q510" s="216"/>
      <c r="R510" s="216"/>
      <c r="S510" s="216"/>
      <c r="T510" s="217"/>
      <c r="AT510" s="218" t="s">
        <v>248</v>
      </c>
      <c r="AU510" s="218" t="s">
        <v>78</v>
      </c>
      <c r="AV510" s="14" t="s">
        <v>78</v>
      </c>
      <c r="AW510" s="14" t="s">
        <v>31</v>
      </c>
      <c r="AX510" s="14" t="s">
        <v>69</v>
      </c>
      <c r="AY510" s="218" t="s">
        <v>231</v>
      </c>
    </row>
    <row r="511" spans="1:65" s="15" customFormat="1" ht="11.25">
      <c r="B511" s="219"/>
      <c r="C511" s="220"/>
      <c r="D511" s="193" t="s">
        <v>248</v>
      </c>
      <c r="E511" s="221" t="s">
        <v>19</v>
      </c>
      <c r="F511" s="222" t="s">
        <v>260</v>
      </c>
      <c r="G511" s="220"/>
      <c r="H511" s="223">
        <v>4.5999999999999996</v>
      </c>
      <c r="I511" s="224"/>
      <c r="J511" s="220"/>
      <c r="K511" s="220"/>
      <c r="L511" s="225"/>
      <c r="M511" s="226"/>
      <c r="N511" s="227"/>
      <c r="O511" s="227"/>
      <c r="P511" s="227"/>
      <c r="Q511" s="227"/>
      <c r="R511" s="227"/>
      <c r="S511" s="227"/>
      <c r="T511" s="228"/>
      <c r="AT511" s="229" t="s">
        <v>248</v>
      </c>
      <c r="AU511" s="229" t="s">
        <v>78</v>
      </c>
      <c r="AV511" s="15" t="s">
        <v>238</v>
      </c>
      <c r="AW511" s="15" t="s">
        <v>31</v>
      </c>
      <c r="AX511" s="15" t="s">
        <v>76</v>
      </c>
      <c r="AY511" s="229" t="s">
        <v>231</v>
      </c>
    </row>
    <row r="512" spans="1:65" s="2" customFormat="1" ht="24.2" customHeight="1">
      <c r="A512" s="36"/>
      <c r="B512" s="37"/>
      <c r="C512" s="180" t="s">
        <v>862</v>
      </c>
      <c r="D512" s="180" t="s">
        <v>234</v>
      </c>
      <c r="E512" s="181" t="s">
        <v>4398</v>
      </c>
      <c r="F512" s="182" t="s">
        <v>4399</v>
      </c>
      <c r="G512" s="183" t="s">
        <v>342</v>
      </c>
      <c r="H512" s="184">
        <v>39.299999999999997</v>
      </c>
      <c r="I512" s="185"/>
      <c r="J512" s="186">
        <f>ROUND(I512*H512,2)</f>
        <v>0</v>
      </c>
      <c r="K512" s="182" t="s">
        <v>244</v>
      </c>
      <c r="L512" s="41"/>
      <c r="M512" s="187" t="s">
        <v>19</v>
      </c>
      <c r="N512" s="188" t="s">
        <v>40</v>
      </c>
      <c r="O512" s="66"/>
      <c r="P512" s="189">
        <f>O512*H512</f>
        <v>0</v>
      </c>
      <c r="Q512" s="189">
        <v>1.33E-3</v>
      </c>
      <c r="R512" s="189">
        <f>Q512*H512</f>
        <v>5.2268999999999996E-2</v>
      </c>
      <c r="S512" s="189">
        <v>0</v>
      </c>
      <c r="T512" s="190">
        <f>S512*H512</f>
        <v>0</v>
      </c>
      <c r="U512" s="36"/>
      <c r="V512" s="36"/>
      <c r="W512" s="36"/>
      <c r="X512" s="36"/>
      <c r="Y512" s="36"/>
      <c r="Z512" s="36"/>
      <c r="AA512" s="36"/>
      <c r="AB512" s="36"/>
      <c r="AC512" s="36"/>
      <c r="AD512" s="36"/>
      <c r="AE512" s="36"/>
      <c r="AR512" s="191" t="s">
        <v>238</v>
      </c>
      <c r="AT512" s="191" t="s">
        <v>234</v>
      </c>
      <c r="AU512" s="191" t="s">
        <v>78</v>
      </c>
      <c r="AY512" s="19" t="s">
        <v>231</v>
      </c>
      <c r="BE512" s="192">
        <f>IF(N512="základní",J512,0)</f>
        <v>0</v>
      </c>
      <c r="BF512" s="192">
        <f>IF(N512="snížená",J512,0)</f>
        <v>0</v>
      </c>
      <c r="BG512" s="192">
        <f>IF(N512="zákl. přenesená",J512,0)</f>
        <v>0</v>
      </c>
      <c r="BH512" s="192">
        <f>IF(N512="sníž. přenesená",J512,0)</f>
        <v>0</v>
      </c>
      <c r="BI512" s="192">
        <f>IF(N512="nulová",J512,0)</f>
        <v>0</v>
      </c>
      <c r="BJ512" s="19" t="s">
        <v>76</v>
      </c>
      <c r="BK512" s="192">
        <f>ROUND(I512*H512,2)</f>
        <v>0</v>
      </c>
      <c r="BL512" s="19" t="s">
        <v>238</v>
      </c>
      <c r="BM512" s="191" t="s">
        <v>4400</v>
      </c>
    </row>
    <row r="513" spans="1:65" s="2" customFormat="1" ht="68.25">
      <c r="A513" s="36"/>
      <c r="B513" s="37"/>
      <c r="C513" s="38"/>
      <c r="D513" s="193" t="s">
        <v>246</v>
      </c>
      <c r="E513" s="38"/>
      <c r="F513" s="194" t="s">
        <v>4384</v>
      </c>
      <c r="G513" s="38"/>
      <c r="H513" s="38"/>
      <c r="I513" s="195"/>
      <c r="J513" s="38"/>
      <c r="K513" s="38"/>
      <c r="L513" s="41"/>
      <c r="M513" s="196"/>
      <c r="N513" s="197"/>
      <c r="O513" s="66"/>
      <c r="P513" s="66"/>
      <c r="Q513" s="66"/>
      <c r="R513" s="66"/>
      <c r="S513" s="66"/>
      <c r="T513" s="67"/>
      <c r="U513" s="36"/>
      <c r="V513" s="36"/>
      <c r="W513" s="36"/>
      <c r="X513" s="36"/>
      <c r="Y513" s="36"/>
      <c r="Z513" s="36"/>
      <c r="AA513" s="36"/>
      <c r="AB513" s="36"/>
      <c r="AC513" s="36"/>
      <c r="AD513" s="36"/>
      <c r="AE513" s="36"/>
      <c r="AT513" s="19" t="s">
        <v>246</v>
      </c>
      <c r="AU513" s="19" t="s">
        <v>78</v>
      </c>
    </row>
    <row r="514" spans="1:65" s="13" customFormat="1" ht="11.25">
      <c r="B514" s="198"/>
      <c r="C514" s="199"/>
      <c r="D514" s="193" t="s">
        <v>248</v>
      </c>
      <c r="E514" s="200" t="s">
        <v>19</v>
      </c>
      <c r="F514" s="201" t="s">
        <v>4162</v>
      </c>
      <c r="G514" s="199"/>
      <c r="H514" s="200" t="s">
        <v>19</v>
      </c>
      <c r="I514" s="202"/>
      <c r="J514" s="199"/>
      <c r="K514" s="199"/>
      <c r="L514" s="203"/>
      <c r="M514" s="204"/>
      <c r="N514" s="205"/>
      <c r="O514" s="205"/>
      <c r="P514" s="205"/>
      <c r="Q514" s="205"/>
      <c r="R514" s="205"/>
      <c r="S514" s="205"/>
      <c r="T514" s="206"/>
      <c r="AT514" s="207" t="s">
        <v>248</v>
      </c>
      <c r="AU514" s="207" t="s">
        <v>78</v>
      </c>
      <c r="AV514" s="13" t="s">
        <v>76</v>
      </c>
      <c r="AW514" s="13" t="s">
        <v>31</v>
      </c>
      <c r="AX514" s="13" t="s">
        <v>69</v>
      </c>
      <c r="AY514" s="207" t="s">
        <v>231</v>
      </c>
    </row>
    <row r="515" spans="1:65" s="14" customFormat="1" ht="11.25">
      <c r="B515" s="208"/>
      <c r="C515" s="209"/>
      <c r="D515" s="193" t="s">
        <v>248</v>
      </c>
      <c r="E515" s="210" t="s">
        <v>19</v>
      </c>
      <c r="F515" s="211" t="s">
        <v>4401</v>
      </c>
      <c r="G515" s="209"/>
      <c r="H515" s="212">
        <v>4.4000000000000004</v>
      </c>
      <c r="I515" s="213"/>
      <c r="J515" s="209"/>
      <c r="K515" s="209"/>
      <c r="L515" s="214"/>
      <c r="M515" s="215"/>
      <c r="N515" s="216"/>
      <c r="O515" s="216"/>
      <c r="P515" s="216"/>
      <c r="Q515" s="216"/>
      <c r="R515" s="216"/>
      <c r="S515" s="216"/>
      <c r="T515" s="217"/>
      <c r="AT515" s="218" t="s">
        <v>248</v>
      </c>
      <c r="AU515" s="218" t="s">
        <v>78</v>
      </c>
      <c r="AV515" s="14" t="s">
        <v>78</v>
      </c>
      <c r="AW515" s="14" t="s">
        <v>31</v>
      </c>
      <c r="AX515" s="14" t="s">
        <v>69</v>
      </c>
      <c r="AY515" s="218" t="s">
        <v>231</v>
      </c>
    </row>
    <row r="516" spans="1:65" s="13" customFormat="1" ht="11.25">
      <c r="B516" s="198"/>
      <c r="C516" s="199"/>
      <c r="D516" s="193" t="s">
        <v>248</v>
      </c>
      <c r="E516" s="200" t="s">
        <v>19</v>
      </c>
      <c r="F516" s="201" t="s">
        <v>4146</v>
      </c>
      <c r="G516" s="199"/>
      <c r="H516" s="200" t="s">
        <v>19</v>
      </c>
      <c r="I516" s="202"/>
      <c r="J516" s="199"/>
      <c r="K516" s="199"/>
      <c r="L516" s="203"/>
      <c r="M516" s="204"/>
      <c r="N516" s="205"/>
      <c r="O516" s="205"/>
      <c r="P516" s="205"/>
      <c r="Q516" s="205"/>
      <c r="R516" s="205"/>
      <c r="S516" s="205"/>
      <c r="T516" s="206"/>
      <c r="AT516" s="207" t="s">
        <v>248</v>
      </c>
      <c r="AU516" s="207" t="s">
        <v>78</v>
      </c>
      <c r="AV516" s="13" t="s">
        <v>76</v>
      </c>
      <c r="AW516" s="13" t="s">
        <v>31</v>
      </c>
      <c r="AX516" s="13" t="s">
        <v>69</v>
      </c>
      <c r="AY516" s="207" t="s">
        <v>231</v>
      </c>
    </row>
    <row r="517" spans="1:65" s="14" customFormat="1" ht="11.25">
      <c r="B517" s="208"/>
      <c r="C517" s="209"/>
      <c r="D517" s="193" t="s">
        <v>248</v>
      </c>
      <c r="E517" s="210" t="s">
        <v>19</v>
      </c>
      <c r="F517" s="211" t="s">
        <v>4402</v>
      </c>
      <c r="G517" s="209"/>
      <c r="H517" s="212">
        <v>34.9</v>
      </c>
      <c r="I517" s="213"/>
      <c r="J517" s="209"/>
      <c r="K517" s="209"/>
      <c r="L517" s="214"/>
      <c r="M517" s="215"/>
      <c r="N517" s="216"/>
      <c r="O517" s="216"/>
      <c r="P517" s="216"/>
      <c r="Q517" s="216"/>
      <c r="R517" s="216"/>
      <c r="S517" s="216"/>
      <c r="T517" s="217"/>
      <c r="AT517" s="218" t="s">
        <v>248</v>
      </c>
      <c r="AU517" s="218" t="s">
        <v>78</v>
      </c>
      <c r="AV517" s="14" t="s">
        <v>78</v>
      </c>
      <c r="AW517" s="14" t="s">
        <v>31</v>
      </c>
      <c r="AX517" s="14" t="s">
        <v>69</v>
      </c>
      <c r="AY517" s="218" t="s">
        <v>231</v>
      </c>
    </row>
    <row r="518" spans="1:65" s="15" customFormat="1" ht="11.25">
      <c r="B518" s="219"/>
      <c r="C518" s="220"/>
      <c r="D518" s="193" t="s">
        <v>248</v>
      </c>
      <c r="E518" s="221" t="s">
        <v>19</v>
      </c>
      <c r="F518" s="222" t="s">
        <v>260</v>
      </c>
      <c r="G518" s="220"/>
      <c r="H518" s="223">
        <v>39.299999999999997</v>
      </c>
      <c r="I518" s="224"/>
      <c r="J518" s="220"/>
      <c r="K518" s="220"/>
      <c r="L518" s="225"/>
      <c r="M518" s="226"/>
      <c r="N518" s="227"/>
      <c r="O518" s="227"/>
      <c r="P518" s="227"/>
      <c r="Q518" s="227"/>
      <c r="R518" s="227"/>
      <c r="S518" s="227"/>
      <c r="T518" s="228"/>
      <c r="AT518" s="229" t="s">
        <v>248</v>
      </c>
      <c r="AU518" s="229" t="s">
        <v>78</v>
      </c>
      <c r="AV518" s="15" t="s">
        <v>238</v>
      </c>
      <c r="AW518" s="15" t="s">
        <v>31</v>
      </c>
      <c r="AX518" s="15" t="s">
        <v>76</v>
      </c>
      <c r="AY518" s="229" t="s">
        <v>231</v>
      </c>
    </row>
    <row r="519" spans="1:65" s="12" customFormat="1" ht="22.9" customHeight="1">
      <c r="B519" s="164"/>
      <c r="C519" s="165"/>
      <c r="D519" s="166" t="s">
        <v>68</v>
      </c>
      <c r="E519" s="178" t="s">
        <v>238</v>
      </c>
      <c r="F519" s="178" t="s">
        <v>1514</v>
      </c>
      <c r="G519" s="165"/>
      <c r="H519" s="165"/>
      <c r="I519" s="168"/>
      <c r="J519" s="179">
        <f>BK519</f>
        <v>0</v>
      </c>
      <c r="K519" s="165"/>
      <c r="L519" s="170"/>
      <c r="M519" s="171"/>
      <c r="N519" s="172"/>
      <c r="O519" s="172"/>
      <c r="P519" s="173">
        <f>SUM(P520:P548)</f>
        <v>0</v>
      </c>
      <c r="Q519" s="172"/>
      <c r="R519" s="173">
        <f>SUM(R520:R548)</f>
        <v>21.661165520000001</v>
      </c>
      <c r="S519" s="172"/>
      <c r="T519" s="174">
        <f>SUM(T520:T548)</f>
        <v>0</v>
      </c>
      <c r="AR519" s="175" t="s">
        <v>76</v>
      </c>
      <c r="AT519" s="176" t="s">
        <v>68</v>
      </c>
      <c r="AU519" s="176" t="s">
        <v>76</v>
      </c>
      <c r="AY519" s="175" t="s">
        <v>231</v>
      </c>
      <c r="BK519" s="177">
        <f>SUM(BK520:BK548)</f>
        <v>0</v>
      </c>
    </row>
    <row r="520" spans="1:65" s="2" customFormat="1" ht="33" customHeight="1">
      <c r="A520" s="36"/>
      <c r="B520" s="37"/>
      <c r="C520" s="180" t="s">
        <v>867</v>
      </c>
      <c r="D520" s="180" t="s">
        <v>234</v>
      </c>
      <c r="E520" s="181" t="s">
        <v>4403</v>
      </c>
      <c r="F520" s="182" t="s">
        <v>4404</v>
      </c>
      <c r="G520" s="183" t="s">
        <v>356</v>
      </c>
      <c r="H520" s="184">
        <v>11.176</v>
      </c>
      <c r="I520" s="185"/>
      <c r="J520" s="186">
        <f>ROUND(I520*H520,2)</f>
        <v>0</v>
      </c>
      <c r="K520" s="182" t="s">
        <v>244</v>
      </c>
      <c r="L520" s="41"/>
      <c r="M520" s="187" t="s">
        <v>19</v>
      </c>
      <c r="N520" s="188" t="s">
        <v>40</v>
      </c>
      <c r="O520" s="66"/>
      <c r="P520" s="189">
        <f>O520*H520</f>
        <v>0</v>
      </c>
      <c r="Q520" s="189">
        <v>1.8907700000000001</v>
      </c>
      <c r="R520" s="189">
        <f>Q520*H520</f>
        <v>21.13124552</v>
      </c>
      <c r="S520" s="189">
        <v>0</v>
      </c>
      <c r="T520" s="190">
        <f>S520*H520</f>
        <v>0</v>
      </c>
      <c r="U520" s="36"/>
      <c r="V520" s="36"/>
      <c r="W520" s="36"/>
      <c r="X520" s="36"/>
      <c r="Y520" s="36"/>
      <c r="Z520" s="36"/>
      <c r="AA520" s="36"/>
      <c r="AB520" s="36"/>
      <c r="AC520" s="36"/>
      <c r="AD520" s="36"/>
      <c r="AE520" s="36"/>
      <c r="AR520" s="191" t="s">
        <v>238</v>
      </c>
      <c r="AT520" s="191" t="s">
        <v>234</v>
      </c>
      <c r="AU520" s="191" t="s">
        <v>78</v>
      </c>
      <c r="AY520" s="19" t="s">
        <v>231</v>
      </c>
      <c r="BE520" s="192">
        <f>IF(N520="základní",J520,0)</f>
        <v>0</v>
      </c>
      <c r="BF520" s="192">
        <f>IF(N520="snížená",J520,0)</f>
        <v>0</v>
      </c>
      <c r="BG520" s="192">
        <f>IF(N520="zákl. přenesená",J520,0)</f>
        <v>0</v>
      </c>
      <c r="BH520" s="192">
        <f>IF(N520="sníž. přenesená",J520,0)</f>
        <v>0</v>
      </c>
      <c r="BI520" s="192">
        <f>IF(N520="nulová",J520,0)</f>
        <v>0</v>
      </c>
      <c r="BJ520" s="19" t="s">
        <v>76</v>
      </c>
      <c r="BK520" s="192">
        <f>ROUND(I520*H520,2)</f>
        <v>0</v>
      </c>
      <c r="BL520" s="19" t="s">
        <v>238</v>
      </c>
      <c r="BM520" s="191" t="s">
        <v>4405</v>
      </c>
    </row>
    <row r="521" spans="1:65" s="2" customFormat="1" ht="58.5">
      <c r="A521" s="36"/>
      <c r="B521" s="37"/>
      <c r="C521" s="38"/>
      <c r="D521" s="193" t="s">
        <v>246</v>
      </c>
      <c r="E521" s="38"/>
      <c r="F521" s="194" t="s">
        <v>4406</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246</v>
      </c>
      <c r="AU521" s="19" t="s">
        <v>78</v>
      </c>
    </row>
    <row r="522" spans="1:65" s="13" customFormat="1" ht="11.25">
      <c r="B522" s="198"/>
      <c r="C522" s="199"/>
      <c r="D522" s="193" t="s">
        <v>248</v>
      </c>
      <c r="E522" s="200" t="s">
        <v>19</v>
      </c>
      <c r="F522" s="201" t="s">
        <v>4155</v>
      </c>
      <c r="G522" s="199"/>
      <c r="H522" s="200" t="s">
        <v>19</v>
      </c>
      <c r="I522" s="202"/>
      <c r="J522" s="199"/>
      <c r="K522" s="199"/>
      <c r="L522" s="203"/>
      <c r="M522" s="204"/>
      <c r="N522" s="205"/>
      <c r="O522" s="205"/>
      <c r="P522" s="205"/>
      <c r="Q522" s="205"/>
      <c r="R522" s="205"/>
      <c r="S522" s="205"/>
      <c r="T522" s="206"/>
      <c r="AT522" s="207" t="s">
        <v>248</v>
      </c>
      <c r="AU522" s="207" t="s">
        <v>78</v>
      </c>
      <c r="AV522" s="13" t="s">
        <v>76</v>
      </c>
      <c r="AW522" s="13" t="s">
        <v>31</v>
      </c>
      <c r="AX522" s="13" t="s">
        <v>69</v>
      </c>
      <c r="AY522" s="207" t="s">
        <v>231</v>
      </c>
    </row>
    <row r="523" spans="1:65" s="14" customFormat="1" ht="11.25">
      <c r="B523" s="208"/>
      <c r="C523" s="209"/>
      <c r="D523" s="193" t="s">
        <v>248</v>
      </c>
      <c r="E523" s="210" t="s">
        <v>19</v>
      </c>
      <c r="F523" s="211" t="s">
        <v>4407</v>
      </c>
      <c r="G523" s="209"/>
      <c r="H523" s="212">
        <v>0.84</v>
      </c>
      <c r="I523" s="213"/>
      <c r="J523" s="209"/>
      <c r="K523" s="209"/>
      <c r="L523" s="214"/>
      <c r="M523" s="215"/>
      <c r="N523" s="216"/>
      <c r="O523" s="216"/>
      <c r="P523" s="216"/>
      <c r="Q523" s="216"/>
      <c r="R523" s="216"/>
      <c r="S523" s="216"/>
      <c r="T523" s="217"/>
      <c r="AT523" s="218" t="s">
        <v>248</v>
      </c>
      <c r="AU523" s="218" t="s">
        <v>78</v>
      </c>
      <c r="AV523" s="14" t="s">
        <v>78</v>
      </c>
      <c r="AW523" s="14" t="s">
        <v>31</v>
      </c>
      <c r="AX523" s="14" t="s">
        <v>69</v>
      </c>
      <c r="AY523" s="218" t="s">
        <v>231</v>
      </c>
    </row>
    <row r="524" spans="1:65" s="13" customFormat="1" ht="11.25">
      <c r="B524" s="198"/>
      <c r="C524" s="199"/>
      <c r="D524" s="193" t="s">
        <v>248</v>
      </c>
      <c r="E524" s="200" t="s">
        <v>19</v>
      </c>
      <c r="F524" s="201" t="s">
        <v>4162</v>
      </c>
      <c r="G524" s="199"/>
      <c r="H524" s="200" t="s">
        <v>19</v>
      </c>
      <c r="I524" s="202"/>
      <c r="J524" s="199"/>
      <c r="K524" s="199"/>
      <c r="L524" s="203"/>
      <c r="M524" s="204"/>
      <c r="N524" s="205"/>
      <c r="O524" s="205"/>
      <c r="P524" s="205"/>
      <c r="Q524" s="205"/>
      <c r="R524" s="205"/>
      <c r="S524" s="205"/>
      <c r="T524" s="206"/>
      <c r="AT524" s="207" t="s">
        <v>248</v>
      </c>
      <c r="AU524" s="207" t="s">
        <v>78</v>
      </c>
      <c r="AV524" s="13" t="s">
        <v>76</v>
      </c>
      <c r="AW524" s="13" t="s">
        <v>31</v>
      </c>
      <c r="AX524" s="13" t="s">
        <v>69</v>
      </c>
      <c r="AY524" s="207" t="s">
        <v>231</v>
      </c>
    </row>
    <row r="525" spans="1:65" s="14" customFormat="1" ht="11.25">
      <c r="B525" s="208"/>
      <c r="C525" s="209"/>
      <c r="D525" s="193" t="s">
        <v>248</v>
      </c>
      <c r="E525" s="210" t="s">
        <v>19</v>
      </c>
      <c r="F525" s="211" t="s">
        <v>4408</v>
      </c>
      <c r="G525" s="209"/>
      <c r="H525" s="212">
        <v>2.6640000000000001</v>
      </c>
      <c r="I525" s="213"/>
      <c r="J525" s="209"/>
      <c r="K525" s="209"/>
      <c r="L525" s="214"/>
      <c r="M525" s="215"/>
      <c r="N525" s="216"/>
      <c r="O525" s="216"/>
      <c r="P525" s="216"/>
      <c r="Q525" s="216"/>
      <c r="R525" s="216"/>
      <c r="S525" s="216"/>
      <c r="T525" s="217"/>
      <c r="AT525" s="218" t="s">
        <v>248</v>
      </c>
      <c r="AU525" s="218" t="s">
        <v>78</v>
      </c>
      <c r="AV525" s="14" t="s">
        <v>78</v>
      </c>
      <c r="AW525" s="14" t="s">
        <v>31</v>
      </c>
      <c r="AX525" s="14" t="s">
        <v>69</v>
      </c>
      <c r="AY525" s="218" t="s">
        <v>231</v>
      </c>
    </row>
    <row r="526" spans="1:65" s="13" customFormat="1" ht="11.25">
      <c r="B526" s="198"/>
      <c r="C526" s="199"/>
      <c r="D526" s="193" t="s">
        <v>248</v>
      </c>
      <c r="E526" s="200" t="s">
        <v>19</v>
      </c>
      <c r="F526" s="201" t="s">
        <v>4164</v>
      </c>
      <c r="G526" s="199"/>
      <c r="H526" s="200" t="s">
        <v>19</v>
      </c>
      <c r="I526" s="202"/>
      <c r="J526" s="199"/>
      <c r="K526" s="199"/>
      <c r="L526" s="203"/>
      <c r="M526" s="204"/>
      <c r="N526" s="205"/>
      <c r="O526" s="205"/>
      <c r="P526" s="205"/>
      <c r="Q526" s="205"/>
      <c r="R526" s="205"/>
      <c r="S526" s="205"/>
      <c r="T526" s="206"/>
      <c r="AT526" s="207" t="s">
        <v>248</v>
      </c>
      <c r="AU526" s="207" t="s">
        <v>78</v>
      </c>
      <c r="AV526" s="13" t="s">
        <v>76</v>
      </c>
      <c r="AW526" s="13" t="s">
        <v>31</v>
      </c>
      <c r="AX526" s="13" t="s">
        <v>69</v>
      </c>
      <c r="AY526" s="207" t="s">
        <v>231</v>
      </c>
    </row>
    <row r="527" spans="1:65" s="14" customFormat="1" ht="11.25">
      <c r="B527" s="208"/>
      <c r="C527" s="209"/>
      <c r="D527" s="193" t="s">
        <v>248</v>
      </c>
      <c r="E527" s="210" t="s">
        <v>19</v>
      </c>
      <c r="F527" s="211" t="s">
        <v>4409</v>
      </c>
      <c r="G527" s="209"/>
      <c r="H527" s="212">
        <v>0.61599999999999999</v>
      </c>
      <c r="I527" s="213"/>
      <c r="J527" s="209"/>
      <c r="K527" s="209"/>
      <c r="L527" s="214"/>
      <c r="M527" s="215"/>
      <c r="N527" s="216"/>
      <c r="O527" s="216"/>
      <c r="P527" s="216"/>
      <c r="Q527" s="216"/>
      <c r="R527" s="216"/>
      <c r="S527" s="216"/>
      <c r="T527" s="217"/>
      <c r="AT527" s="218" t="s">
        <v>248</v>
      </c>
      <c r="AU527" s="218" t="s">
        <v>78</v>
      </c>
      <c r="AV527" s="14" t="s">
        <v>78</v>
      </c>
      <c r="AW527" s="14" t="s">
        <v>31</v>
      </c>
      <c r="AX527" s="14" t="s">
        <v>69</v>
      </c>
      <c r="AY527" s="218" t="s">
        <v>231</v>
      </c>
    </row>
    <row r="528" spans="1:65" s="13" customFormat="1" ht="11.25">
      <c r="B528" s="198"/>
      <c r="C528" s="199"/>
      <c r="D528" s="193" t="s">
        <v>248</v>
      </c>
      <c r="E528" s="200" t="s">
        <v>19</v>
      </c>
      <c r="F528" s="201" t="s">
        <v>4166</v>
      </c>
      <c r="G528" s="199"/>
      <c r="H528" s="200" t="s">
        <v>19</v>
      </c>
      <c r="I528" s="202"/>
      <c r="J528" s="199"/>
      <c r="K528" s="199"/>
      <c r="L528" s="203"/>
      <c r="M528" s="204"/>
      <c r="N528" s="205"/>
      <c r="O528" s="205"/>
      <c r="P528" s="205"/>
      <c r="Q528" s="205"/>
      <c r="R528" s="205"/>
      <c r="S528" s="205"/>
      <c r="T528" s="206"/>
      <c r="AT528" s="207" t="s">
        <v>248</v>
      </c>
      <c r="AU528" s="207" t="s">
        <v>78</v>
      </c>
      <c r="AV528" s="13" t="s">
        <v>76</v>
      </c>
      <c r="AW528" s="13" t="s">
        <v>31</v>
      </c>
      <c r="AX528" s="13" t="s">
        <v>69</v>
      </c>
      <c r="AY528" s="207" t="s">
        <v>231</v>
      </c>
    </row>
    <row r="529" spans="1:65" s="14" customFormat="1" ht="11.25">
      <c r="B529" s="208"/>
      <c r="C529" s="209"/>
      <c r="D529" s="193" t="s">
        <v>248</v>
      </c>
      <c r="E529" s="210" t="s">
        <v>19</v>
      </c>
      <c r="F529" s="211" t="s">
        <v>4410</v>
      </c>
      <c r="G529" s="209"/>
      <c r="H529" s="212">
        <v>0.71199999999999997</v>
      </c>
      <c r="I529" s="213"/>
      <c r="J529" s="209"/>
      <c r="K529" s="209"/>
      <c r="L529" s="214"/>
      <c r="M529" s="215"/>
      <c r="N529" s="216"/>
      <c r="O529" s="216"/>
      <c r="P529" s="216"/>
      <c r="Q529" s="216"/>
      <c r="R529" s="216"/>
      <c r="S529" s="216"/>
      <c r="T529" s="217"/>
      <c r="AT529" s="218" t="s">
        <v>248</v>
      </c>
      <c r="AU529" s="218" t="s">
        <v>78</v>
      </c>
      <c r="AV529" s="14" t="s">
        <v>78</v>
      </c>
      <c r="AW529" s="14" t="s">
        <v>31</v>
      </c>
      <c r="AX529" s="14" t="s">
        <v>69</v>
      </c>
      <c r="AY529" s="218" t="s">
        <v>231</v>
      </c>
    </row>
    <row r="530" spans="1:65" s="13" customFormat="1" ht="11.25">
      <c r="B530" s="198"/>
      <c r="C530" s="199"/>
      <c r="D530" s="193" t="s">
        <v>248</v>
      </c>
      <c r="E530" s="200" t="s">
        <v>19</v>
      </c>
      <c r="F530" s="201" t="s">
        <v>4315</v>
      </c>
      <c r="G530" s="199"/>
      <c r="H530" s="200" t="s">
        <v>19</v>
      </c>
      <c r="I530" s="202"/>
      <c r="J530" s="199"/>
      <c r="K530" s="199"/>
      <c r="L530" s="203"/>
      <c r="M530" s="204"/>
      <c r="N530" s="205"/>
      <c r="O530" s="205"/>
      <c r="P530" s="205"/>
      <c r="Q530" s="205"/>
      <c r="R530" s="205"/>
      <c r="S530" s="205"/>
      <c r="T530" s="206"/>
      <c r="AT530" s="207" t="s">
        <v>248</v>
      </c>
      <c r="AU530" s="207" t="s">
        <v>78</v>
      </c>
      <c r="AV530" s="13" t="s">
        <v>76</v>
      </c>
      <c r="AW530" s="13" t="s">
        <v>31</v>
      </c>
      <c r="AX530" s="13" t="s">
        <v>69</v>
      </c>
      <c r="AY530" s="207" t="s">
        <v>231</v>
      </c>
    </row>
    <row r="531" spans="1:65" s="14" customFormat="1" ht="11.25">
      <c r="B531" s="208"/>
      <c r="C531" s="209"/>
      <c r="D531" s="193" t="s">
        <v>248</v>
      </c>
      <c r="E531" s="210" t="s">
        <v>19</v>
      </c>
      <c r="F531" s="211" t="s">
        <v>4411</v>
      </c>
      <c r="G531" s="209"/>
      <c r="H531" s="212">
        <v>4.12</v>
      </c>
      <c r="I531" s="213"/>
      <c r="J531" s="209"/>
      <c r="K531" s="209"/>
      <c r="L531" s="214"/>
      <c r="M531" s="215"/>
      <c r="N531" s="216"/>
      <c r="O531" s="216"/>
      <c r="P531" s="216"/>
      <c r="Q531" s="216"/>
      <c r="R531" s="216"/>
      <c r="S531" s="216"/>
      <c r="T531" s="217"/>
      <c r="AT531" s="218" t="s">
        <v>248</v>
      </c>
      <c r="AU531" s="218" t="s">
        <v>78</v>
      </c>
      <c r="AV531" s="14" t="s">
        <v>78</v>
      </c>
      <c r="AW531" s="14" t="s">
        <v>31</v>
      </c>
      <c r="AX531" s="14" t="s">
        <v>69</v>
      </c>
      <c r="AY531" s="218" t="s">
        <v>231</v>
      </c>
    </row>
    <row r="532" spans="1:65" s="13" customFormat="1" ht="11.25">
      <c r="B532" s="198"/>
      <c r="C532" s="199"/>
      <c r="D532" s="193" t="s">
        <v>248</v>
      </c>
      <c r="E532" s="200" t="s">
        <v>19</v>
      </c>
      <c r="F532" s="201" t="s">
        <v>4172</v>
      </c>
      <c r="G532" s="199"/>
      <c r="H532" s="200" t="s">
        <v>19</v>
      </c>
      <c r="I532" s="202"/>
      <c r="J532" s="199"/>
      <c r="K532" s="199"/>
      <c r="L532" s="203"/>
      <c r="M532" s="204"/>
      <c r="N532" s="205"/>
      <c r="O532" s="205"/>
      <c r="P532" s="205"/>
      <c r="Q532" s="205"/>
      <c r="R532" s="205"/>
      <c r="S532" s="205"/>
      <c r="T532" s="206"/>
      <c r="AT532" s="207" t="s">
        <v>248</v>
      </c>
      <c r="AU532" s="207" t="s">
        <v>78</v>
      </c>
      <c r="AV532" s="13" t="s">
        <v>76</v>
      </c>
      <c r="AW532" s="13" t="s">
        <v>31</v>
      </c>
      <c r="AX532" s="13" t="s">
        <v>69</v>
      </c>
      <c r="AY532" s="207" t="s">
        <v>231</v>
      </c>
    </row>
    <row r="533" spans="1:65" s="14" customFormat="1" ht="11.25">
      <c r="B533" s="208"/>
      <c r="C533" s="209"/>
      <c r="D533" s="193" t="s">
        <v>248</v>
      </c>
      <c r="E533" s="210" t="s">
        <v>19</v>
      </c>
      <c r="F533" s="211" t="s">
        <v>4412</v>
      </c>
      <c r="G533" s="209"/>
      <c r="H533" s="212">
        <v>0.52</v>
      </c>
      <c r="I533" s="213"/>
      <c r="J533" s="209"/>
      <c r="K533" s="209"/>
      <c r="L533" s="214"/>
      <c r="M533" s="215"/>
      <c r="N533" s="216"/>
      <c r="O533" s="216"/>
      <c r="P533" s="216"/>
      <c r="Q533" s="216"/>
      <c r="R533" s="216"/>
      <c r="S533" s="216"/>
      <c r="T533" s="217"/>
      <c r="AT533" s="218" t="s">
        <v>248</v>
      </c>
      <c r="AU533" s="218" t="s">
        <v>78</v>
      </c>
      <c r="AV533" s="14" t="s">
        <v>78</v>
      </c>
      <c r="AW533" s="14" t="s">
        <v>31</v>
      </c>
      <c r="AX533" s="14" t="s">
        <v>69</v>
      </c>
      <c r="AY533" s="218" t="s">
        <v>231</v>
      </c>
    </row>
    <row r="534" spans="1:65" s="13" customFormat="1" ht="11.25">
      <c r="B534" s="198"/>
      <c r="C534" s="199"/>
      <c r="D534" s="193" t="s">
        <v>248</v>
      </c>
      <c r="E534" s="200" t="s">
        <v>19</v>
      </c>
      <c r="F534" s="201" t="s">
        <v>4175</v>
      </c>
      <c r="G534" s="199"/>
      <c r="H534" s="200" t="s">
        <v>19</v>
      </c>
      <c r="I534" s="202"/>
      <c r="J534" s="199"/>
      <c r="K534" s="199"/>
      <c r="L534" s="203"/>
      <c r="M534" s="204"/>
      <c r="N534" s="205"/>
      <c r="O534" s="205"/>
      <c r="P534" s="205"/>
      <c r="Q534" s="205"/>
      <c r="R534" s="205"/>
      <c r="S534" s="205"/>
      <c r="T534" s="206"/>
      <c r="AT534" s="207" t="s">
        <v>248</v>
      </c>
      <c r="AU534" s="207" t="s">
        <v>78</v>
      </c>
      <c r="AV534" s="13" t="s">
        <v>76</v>
      </c>
      <c r="AW534" s="13" t="s">
        <v>31</v>
      </c>
      <c r="AX534" s="13" t="s">
        <v>69</v>
      </c>
      <c r="AY534" s="207" t="s">
        <v>231</v>
      </c>
    </row>
    <row r="535" spans="1:65" s="14" customFormat="1" ht="11.25">
      <c r="B535" s="208"/>
      <c r="C535" s="209"/>
      <c r="D535" s="193" t="s">
        <v>248</v>
      </c>
      <c r="E535" s="210" t="s">
        <v>19</v>
      </c>
      <c r="F535" s="211" t="s">
        <v>4413</v>
      </c>
      <c r="G535" s="209"/>
      <c r="H535" s="212">
        <v>1.704</v>
      </c>
      <c r="I535" s="213"/>
      <c r="J535" s="209"/>
      <c r="K535" s="209"/>
      <c r="L535" s="214"/>
      <c r="M535" s="215"/>
      <c r="N535" s="216"/>
      <c r="O535" s="216"/>
      <c r="P535" s="216"/>
      <c r="Q535" s="216"/>
      <c r="R535" s="216"/>
      <c r="S535" s="216"/>
      <c r="T535" s="217"/>
      <c r="AT535" s="218" t="s">
        <v>248</v>
      </c>
      <c r="AU535" s="218" t="s">
        <v>78</v>
      </c>
      <c r="AV535" s="14" t="s">
        <v>78</v>
      </c>
      <c r="AW535" s="14" t="s">
        <v>31</v>
      </c>
      <c r="AX535" s="14" t="s">
        <v>69</v>
      </c>
      <c r="AY535" s="218" t="s">
        <v>231</v>
      </c>
    </row>
    <row r="536" spans="1:65" s="15" customFormat="1" ht="11.25">
      <c r="B536" s="219"/>
      <c r="C536" s="220"/>
      <c r="D536" s="193" t="s">
        <v>248</v>
      </c>
      <c r="E536" s="221" t="s">
        <v>19</v>
      </c>
      <c r="F536" s="222" t="s">
        <v>260</v>
      </c>
      <c r="G536" s="220"/>
      <c r="H536" s="223">
        <v>11.176</v>
      </c>
      <c r="I536" s="224"/>
      <c r="J536" s="220"/>
      <c r="K536" s="220"/>
      <c r="L536" s="225"/>
      <c r="M536" s="226"/>
      <c r="N536" s="227"/>
      <c r="O536" s="227"/>
      <c r="P536" s="227"/>
      <c r="Q536" s="227"/>
      <c r="R536" s="227"/>
      <c r="S536" s="227"/>
      <c r="T536" s="228"/>
      <c r="AT536" s="229" t="s">
        <v>248</v>
      </c>
      <c r="AU536" s="229" t="s">
        <v>78</v>
      </c>
      <c r="AV536" s="15" t="s">
        <v>238</v>
      </c>
      <c r="AW536" s="15" t="s">
        <v>31</v>
      </c>
      <c r="AX536" s="15" t="s">
        <v>76</v>
      </c>
      <c r="AY536" s="229" t="s">
        <v>231</v>
      </c>
    </row>
    <row r="537" spans="1:65" s="2" customFormat="1" ht="37.9" customHeight="1">
      <c r="A537" s="36"/>
      <c r="B537" s="37"/>
      <c r="C537" s="180" t="s">
        <v>881</v>
      </c>
      <c r="D537" s="180" t="s">
        <v>234</v>
      </c>
      <c r="E537" s="181" t="s">
        <v>4414</v>
      </c>
      <c r="F537" s="182" t="s">
        <v>4415</v>
      </c>
      <c r="G537" s="183" t="s">
        <v>356</v>
      </c>
      <c r="H537" s="184">
        <v>1.9350000000000001</v>
      </c>
      <c r="I537" s="185"/>
      <c r="J537" s="186">
        <f>ROUND(I537*H537,2)</f>
        <v>0</v>
      </c>
      <c r="K537" s="182" t="s">
        <v>244</v>
      </c>
      <c r="L537" s="41"/>
      <c r="M537" s="187" t="s">
        <v>19</v>
      </c>
      <c r="N537" s="188" t="s">
        <v>40</v>
      </c>
      <c r="O537" s="66"/>
      <c r="P537" s="189">
        <f>O537*H537</f>
        <v>0</v>
      </c>
      <c r="Q537" s="189">
        <v>0</v>
      </c>
      <c r="R537" s="189">
        <f>Q537*H537</f>
        <v>0</v>
      </c>
      <c r="S537" s="189">
        <v>0</v>
      </c>
      <c r="T537" s="190">
        <f>S537*H537</f>
        <v>0</v>
      </c>
      <c r="U537" s="36"/>
      <c r="V537" s="36"/>
      <c r="W537" s="36"/>
      <c r="X537" s="36"/>
      <c r="Y537" s="36"/>
      <c r="Z537" s="36"/>
      <c r="AA537" s="36"/>
      <c r="AB537" s="36"/>
      <c r="AC537" s="36"/>
      <c r="AD537" s="36"/>
      <c r="AE537" s="36"/>
      <c r="AR537" s="191" t="s">
        <v>238</v>
      </c>
      <c r="AT537" s="191" t="s">
        <v>234</v>
      </c>
      <c r="AU537" s="191" t="s">
        <v>78</v>
      </c>
      <c r="AY537" s="19" t="s">
        <v>231</v>
      </c>
      <c r="BE537" s="192">
        <f>IF(N537="základní",J537,0)</f>
        <v>0</v>
      </c>
      <c r="BF537" s="192">
        <f>IF(N537="snížená",J537,0)</f>
        <v>0</v>
      </c>
      <c r="BG537" s="192">
        <f>IF(N537="zákl. přenesená",J537,0)</f>
        <v>0</v>
      </c>
      <c r="BH537" s="192">
        <f>IF(N537="sníž. přenesená",J537,0)</f>
        <v>0</v>
      </c>
      <c r="BI537" s="192">
        <f>IF(N537="nulová",J537,0)</f>
        <v>0</v>
      </c>
      <c r="BJ537" s="19" t="s">
        <v>76</v>
      </c>
      <c r="BK537" s="192">
        <f>ROUND(I537*H537,2)</f>
        <v>0</v>
      </c>
      <c r="BL537" s="19" t="s">
        <v>238</v>
      </c>
      <c r="BM537" s="191" t="s">
        <v>4416</v>
      </c>
    </row>
    <row r="538" spans="1:65" s="2" customFormat="1" ht="58.5">
      <c r="A538" s="36"/>
      <c r="B538" s="37"/>
      <c r="C538" s="38"/>
      <c r="D538" s="193" t="s">
        <v>246</v>
      </c>
      <c r="E538" s="38"/>
      <c r="F538" s="194" t="s">
        <v>4417</v>
      </c>
      <c r="G538" s="38"/>
      <c r="H538" s="38"/>
      <c r="I538" s="195"/>
      <c r="J538" s="38"/>
      <c r="K538" s="38"/>
      <c r="L538" s="41"/>
      <c r="M538" s="196"/>
      <c r="N538" s="197"/>
      <c r="O538" s="66"/>
      <c r="P538" s="66"/>
      <c r="Q538" s="66"/>
      <c r="R538" s="66"/>
      <c r="S538" s="66"/>
      <c r="T538" s="67"/>
      <c r="U538" s="36"/>
      <c r="V538" s="36"/>
      <c r="W538" s="36"/>
      <c r="X538" s="36"/>
      <c r="Y538" s="36"/>
      <c r="Z538" s="36"/>
      <c r="AA538" s="36"/>
      <c r="AB538" s="36"/>
      <c r="AC538" s="36"/>
      <c r="AD538" s="36"/>
      <c r="AE538" s="36"/>
      <c r="AT538" s="19" t="s">
        <v>246</v>
      </c>
      <c r="AU538" s="19" t="s">
        <v>78</v>
      </c>
    </row>
    <row r="539" spans="1:65" s="13" customFormat="1" ht="11.25">
      <c r="B539" s="198"/>
      <c r="C539" s="199"/>
      <c r="D539" s="193" t="s">
        <v>248</v>
      </c>
      <c r="E539" s="200" t="s">
        <v>19</v>
      </c>
      <c r="F539" s="201" t="s">
        <v>4418</v>
      </c>
      <c r="G539" s="199"/>
      <c r="H539" s="200" t="s">
        <v>19</v>
      </c>
      <c r="I539" s="202"/>
      <c r="J539" s="199"/>
      <c r="K539" s="199"/>
      <c r="L539" s="203"/>
      <c r="M539" s="204"/>
      <c r="N539" s="205"/>
      <c r="O539" s="205"/>
      <c r="P539" s="205"/>
      <c r="Q539" s="205"/>
      <c r="R539" s="205"/>
      <c r="S539" s="205"/>
      <c r="T539" s="206"/>
      <c r="AT539" s="207" t="s">
        <v>248</v>
      </c>
      <c r="AU539" s="207" t="s">
        <v>78</v>
      </c>
      <c r="AV539" s="13" t="s">
        <v>76</v>
      </c>
      <c r="AW539" s="13" t="s">
        <v>31</v>
      </c>
      <c r="AX539" s="13" t="s">
        <v>69</v>
      </c>
      <c r="AY539" s="207" t="s">
        <v>231</v>
      </c>
    </row>
    <row r="540" spans="1:65" s="14" customFormat="1" ht="11.25">
      <c r="B540" s="208"/>
      <c r="C540" s="209"/>
      <c r="D540" s="193" t="s">
        <v>248</v>
      </c>
      <c r="E540" s="210" t="s">
        <v>19</v>
      </c>
      <c r="F540" s="211" t="s">
        <v>4419</v>
      </c>
      <c r="G540" s="209"/>
      <c r="H540" s="212">
        <v>1.9350000000000001</v>
      </c>
      <c r="I540" s="213"/>
      <c r="J540" s="209"/>
      <c r="K540" s="209"/>
      <c r="L540" s="214"/>
      <c r="M540" s="215"/>
      <c r="N540" s="216"/>
      <c r="O540" s="216"/>
      <c r="P540" s="216"/>
      <c r="Q540" s="216"/>
      <c r="R540" s="216"/>
      <c r="S540" s="216"/>
      <c r="T540" s="217"/>
      <c r="AT540" s="218" t="s">
        <v>248</v>
      </c>
      <c r="AU540" s="218" t="s">
        <v>78</v>
      </c>
      <c r="AV540" s="14" t="s">
        <v>78</v>
      </c>
      <c r="AW540" s="14" t="s">
        <v>31</v>
      </c>
      <c r="AX540" s="14" t="s">
        <v>76</v>
      </c>
      <c r="AY540" s="218" t="s">
        <v>231</v>
      </c>
    </row>
    <row r="541" spans="1:65" s="2" customFormat="1" ht="44.25" customHeight="1">
      <c r="A541" s="36"/>
      <c r="B541" s="37"/>
      <c r="C541" s="180" t="s">
        <v>886</v>
      </c>
      <c r="D541" s="180" t="s">
        <v>234</v>
      </c>
      <c r="E541" s="181" t="s">
        <v>4420</v>
      </c>
      <c r="F541" s="182" t="s">
        <v>4421</v>
      </c>
      <c r="G541" s="183" t="s">
        <v>237</v>
      </c>
      <c r="H541" s="184">
        <v>2</v>
      </c>
      <c r="I541" s="185"/>
      <c r="J541" s="186">
        <f>ROUND(I541*H541,2)</f>
        <v>0</v>
      </c>
      <c r="K541" s="182" t="s">
        <v>244</v>
      </c>
      <c r="L541" s="41"/>
      <c r="M541" s="187" t="s">
        <v>19</v>
      </c>
      <c r="N541" s="188" t="s">
        <v>40</v>
      </c>
      <c r="O541" s="66"/>
      <c r="P541" s="189">
        <f>O541*H541</f>
        <v>0</v>
      </c>
      <c r="Q541" s="189">
        <v>0.26495999999999997</v>
      </c>
      <c r="R541" s="189">
        <f>Q541*H541</f>
        <v>0.52991999999999995</v>
      </c>
      <c r="S541" s="189">
        <v>0</v>
      </c>
      <c r="T541" s="190">
        <f>S541*H541</f>
        <v>0</v>
      </c>
      <c r="U541" s="36"/>
      <c r="V541" s="36"/>
      <c r="W541" s="36"/>
      <c r="X541" s="36"/>
      <c r="Y541" s="36"/>
      <c r="Z541" s="36"/>
      <c r="AA541" s="36"/>
      <c r="AB541" s="36"/>
      <c r="AC541" s="36"/>
      <c r="AD541" s="36"/>
      <c r="AE541" s="36"/>
      <c r="AR541" s="191" t="s">
        <v>238</v>
      </c>
      <c r="AT541" s="191" t="s">
        <v>234</v>
      </c>
      <c r="AU541" s="191" t="s">
        <v>78</v>
      </c>
      <c r="AY541" s="19" t="s">
        <v>231</v>
      </c>
      <c r="BE541" s="192">
        <f>IF(N541="základní",J541,0)</f>
        <v>0</v>
      </c>
      <c r="BF541" s="192">
        <f>IF(N541="snížená",J541,0)</f>
        <v>0</v>
      </c>
      <c r="BG541" s="192">
        <f>IF(N541="zákl. přenesená",J541,0)</f>
        <v>0</v>
      </c>
      <c r="BH541" s="192">
        <f>IF(N541="sníž. přenesená",J541,0)</f>
        <v>0</v>
      </c>
      <c r="BI541" s="192">
        <f>IF(N541="nulová",J541,0)</f>
        <v>0</v>
      </c>
      <c r="BJ541" s="19" t="s">
        <v>76</v>
      </c>
      <c r="BK541" s="192">
        <f>ROUND(I541*H541,2)</f>
        <v>0</v>
      </c>
      <c r="BL541" s="19" t="s">
        <v>238</v>
      </c>
      <c r="BM541" s="191" t="s">
        <v>4422</v>
      </c>
    </row>
    <row r="542" spans="1:65" s="2" customFormat="1" ht="87.75">
      <c r="A542" s="36"/>
      <c r="B542" s="37"/>
      <c r="C542" s="38"/>
      <c r="D542" s="193" t="s">
        <v>246</v>
      </c>
      <c r="E542" s="38"/>
      <c r="F542" s="194" t="s">
        <v>4423</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246</v>
      </c>
      <c r="AU542" s="19" t="s">
        <v>78</v>
      </c>
    </row>
    <row r="543" spans="1:65" s="13" customFormat="1" ht="11.25">
      <c r="B543" s="198"/>
      <c r="C543" s="199"/>
      <c r="D543" s="193" t="s">
        <v>248</v>
      </c>
      <c r="E543" s="200" t="s">
        <v>19</v>
      </c>
      <c r="F543" s="201" t="s">
        <v>4424</v>
      </c>
      <c r="G543" s="199"/>
      <c r="H543" s="200" t="s">
        <v>19</v>
      </c>
      <c r="I543" s="202"/>
      <c r="J543" s="199"/>
      <c r="K543" s="199"/>
      <c r="L543" s="203"/>
      <c r="M543" s="204"/>
      <c r="N543" s="205"/>
      <c r="O543" s="205"/>
      <c r="P543" s="205"/>
      <c r="Q543" s="205"/>
      <c r="R543" s="205"/>
      <c r="S543" s="205"/>
      <c r="T543" s="206"/>
      <c r="AT543" s="207" t="s">
        <v>248</v>
      </c>
      <c r="AU543" s="207" t="s">
        <v>78</v>
      </c>
      <c r="AV543" s="13" t="s">
        <v>76</v>
      </c>
      <c r="AW543" s="13" t="s">
        <v>31</v>
      </c>
      <c r="AX543" s="13" t="s">
        <v>69</v>
      </c>
      <c r="AY543" s="207" t="s">
        <v>231</v>
      </c>
    </row>
    <row r="544" spans="1:65" s="13" customFormat="1" ht="11.25">
      <c r="B544" s="198"/>
      <c r="C544" s="199"/>
      <c r="D544" s="193" t="s">
        <v>248</v>
      </c>
      <c r="E544" s="200" t="s">
        <v>19</v>
      </c>
      <c r="F544" s="201" t="s">
        <v>4425</v>
      </c>
      <c r="G544" s="199"/>
      <c r="H544" s="200" t="s">
        <v>19</v>
      </c>
      <c r="I544" s="202"/>
      <c r="J544" s="199"/>
      <c r="K544" s="199"/>
      <c r="L544" s="203"/>
      <c r="M544" s="204"/>
      <c r="N544" s="205"/>
      <c r="O544" s="205"/>
      <c r="P544" s="205"/>
      <c r="Q544" s="205"/>
      <c r="R544" s="205"/>
      <c r="S544" s="205"/>
      <c r="T544" s="206"/>
      <c r="AT544" s="207" t="s">
        <v>248</v>
      </c>
      <c r="AU544" s="207" t="s">
        <v>78</v>
      </c>
      <c r="AV544" s="13" t="s">
        <v>76</v>
      </c>
      <c r="AW544" s="13" t="s">
        <v>31</v>
      </c>
      <c r="AX544" s="13" t="s">
        <v>69</v>
      </c>
      <c r="AY544" s="207" t="s">
        <v>231</v>
      </c>
    </row>
    <row r="545" spans="1:65" s="14" customFormat="1" ht="11.25">
      <c r="B545" s="208"/>
      <c r="C545" s="209"/>
      <c r="D545" s="193" t="s">
        <v>248</v>
      </c>
      <c r="E545" s="210" t="s">
        <v>19</v>
      </c>
      <c r="F545" s="211" t="s">
        <v>76</v>
      </c>
      <c r="G545" s="209"/>
      <c r="H545" s="212">
        <v>1</v>
      </c>
      <c r="I545" s="213"/>
      <c r="J545" s="209"/>
      <c r="K545" s="209"/>
      <c r="L545" s="214"/>
      <c r="M545" s="215"/>
      <c r="N545" s="216"/>
      <c r="O545" s="216"/>
      <c r="P545" s="216"/>
      <c r="Q545" s="216"/>
      <c r="R545" s="216"/>
      <c r="S545" s="216"/>
      <c r="T545" s="217"/>
      <c r="AT545" s="218" t="s">
        <v>248</v>
      </c>
      <c r="AU545" s="218" t="s">
        <v>78</v>
      </c>
      <c r="AV545" s="14" t="s">
        <v>78</v>
      </c>
      <c r="AW545" s="14" t="s">
        <v>31</v>
      </c>
      <c r="AX545" s="14" t="s">
        <v>69</v>
      </c>
      <c r="AY545" s="218" t="s">
        <v>231</v>
      </c>
    </row>
    <row r="546" spans="1:65" s="13" customFormat="1" ht="11.25">
      <c r="B546" s="198"/>
      <c r="C546" s="199"/>
      <c r="D546" s="193" t="s">
        <v>248</v>
      </c>
      <c r="E546" s="200" t="s">
        <v>19</v>
      </c>
      <c r="F546" s="201" t="s">
        <v>4426</v>
      </c>
      <c r="G546" s="199"/>
      <c r="H546" s="200" t="s">
        <v>19</v>
      </c>
      <c r="I546" s="202"/>
      <c r="J546" s="199"/>
      <c r="K546" s="199"/>
      <c r="L546" s="203"/>
      <c r="M546" s="204"/>
      <c r="N546" s="205"/>
      <c r="O546" s="205"/>
      <c r="P546" s="205"/>
      <c r="Q546" s="205"/>
      <c r="R546" s="205"/>
      <c r="S546" s="205"/>
      <c r="T546" s="206"/>
      <c r="AT546" s="207" t="s">
        <v>248</v>
      </c>
      <c r="AU546" s="207" t="s">
        <v>78</v>
      </c>
      <c r="AV546" s="13" t="s">
        <v>76</v>
      </c>
      <c r="AW546" s="13" t="s">
        <v>31</v>
      </c>
      <c r="AX546" s="13" t="s">
        <v>69</v>
      </c>
      <c r="AY546" s="207" t="s">
        <v>231</v>
      </c>
    </row>
    <row r="547" spans="1:65" s="14" customFormat="1" ht="11.25">
      <c r="B547" s="208"/>
      <c r="C547" s="209"/>
      <c r="D547" s="193" t="s">
        <v>248</v>
      </c>
      <c r="E547" s="210" t="s">
        <v>19</v>
      </c>
      <c r="F547" s="211" t="s">
        <v>76</v>
      </c>
      <c r="G547" s="209"/>
      <c r="H547" s="212">
        <v>1</v>
      </c>
      <c r="I547" s="213"/>
      <c r="J547" s="209"/>
      <c r="K547" s="209"/>
      <c r="L547" s="214"/>
      <c r="M547" s="215"/>
      <c r="N547" s="216"/>
      <c r="O547" s="216"/>
      <c r="P547" s="216"/>
      <c r="Q547" s="216"/>
      <c r="R547" s="216"/>
      <c r="S547" s="216"/>
      <c r="T547" s="217"/>
      <c r="AT547" s="218" t="s">
        <v>248</v>
      </c>
      <c r="AU547" s="218" t="s">
        <v>78</v>
      </c>
      <c r="AV547" s="14" t="s">
        <v>78</v>
      </c>
      <c r="AW547" s="14" t="s">
        <v>31</v>
      </c>
      <c r="AX547" s="14" t="s">
        <v>69</v>
      </c>
      <c r="AY547" s="218" t="s">
        <v>231</v>
      </c>
    </row>
    <row r="548" spans="1:65" s="15" customFormat="1" ht="11.25">
      <c r="B548" s="219"/>
      <c r="C548" s="220"/>
      <c r="D548" s="193" t="s">
        <v>248</v>
      </c>
      <c r="E548" s="221" t="s">
        <v>19</v>
      </c>
      <c r="F548" s="222" t="s">
        <v>260</v>
      </c>
      <c r="G548" s="220"/>
      <c r="H548" s="223">
        <v>2</v>
      </c>
      <c r="I548" s="224"/>
      <c r="J548" s="220"/>
      <c r="K548" s="220"/>
      <c r="L548" s="225"/>
      <c r="M548" s="226"/>
      <c r="N548" s="227"/>
      <c r="O548" s="227"/>
      <c r="P548" s="227"/>
      <c r="Q548" s="227"/>
      <c r="R548" s="227"/>
      <c r="S548" s="227"/>
      <c r="T548" s="228"/>
      <c r="AT548" s="229" t="s">
        <v>248</v>
      </c>
      <c r="AU548" s="229" t="s">
        <v>78</v>
      </c>
      <c r="AV548" s="15" t="s">
        <v>238</v>
      </c>
      <c r="AW548" s="15" t="s">
        <v>31</v>
      </c>
      <c r="AX548" s="15" t="s">
        <v>76</v>
      </c>
      <c r="AY548" s="229" t="s">
        <v>231</v>
      </c>
    </row>
    <row r="549" spans="1:65" s="12" customFormat="1" ht="22.9" customHeight="1">
      <c r="B549" s="164"/>
      <c r="C549" s="165"/>
      <c r="D549" s="166" t="s">
        <v>68</v>
      </c>
      <c r="E549" s="178" t="s">
        <v>287</v>
      </c>
      <c r="F549" s="178" t="s">
        <v>346</v>
      </c>
      <c r="G549" s="165"/>
      <c r="H549" s="165"/>
      <c r="I549" s="168"/>
      <c r="J549" s="179">
        <f>BK549</f>
        <v>0</v>
      </c>
      <c r="K549" s="165"/>
      <c r="L549" s="170"/>
      <c r="M549" s="171"/>
      <c r="N549" s="172"/>
      <c r="O549" s="172"/>
      <c r="P549" s="173">
        <f>SUM(P550:P775)</f>
        <v>0</v>
      </c>
      <c r="Q549" s="172"/>
      <c r="R549" s="173">
        <f>SUM(R550:R775)</f>
        <v>2.2180162000000001</v>
      </c>
      <c r="S549" s="172"/>
      <c r="T549" s="174">
        <f>SUM(T550:T775)</f>
        <v>0</v>
      </c>
      <c r="AR549" s="175" t="s">
        <v>76</v>
      </c>
      <c r="AT549" s="176" t="s">
        <v>68</v>
      </c>
      <c r="AU549" s="176" t="s">
        <v>76</v>
      </c>
      <c r="AY549" s="175" t="s">
        <v>231</v>
      </c>
      <c r="BK549" s="177">
        <f>SUM(BK550:BK775)</f>
        <v>0</v>
      </c>
    </row>
    <row r="550" spans="1:65" s="2" customFormat="1" ht="33" customHeight="1">
      <c r="A550" s="36"/>
      <c r="B550" s="37"/>
      <c r="C550" s="180" t="s">
        <v>892</v>
      </c>
      <c r="D550" s="180" t="s">
        <v>234</v>
      </c>
      <c r="E550" s="181" t="s">
        <v>868</v>
      </c>
      <c r="F550" s="182" t="s">
        <v>869</v>
      </c>
      <c r="G550" s="183" t="s">
        <v>342</v>
      </c>
      <c r="H550" s="184">
        <v>15.4</v>
      </c>
      <c r="I550" s="185"/>
      <c r="J550" s="186">
        <f>ROUND(I550*H550,2)</f>
        <v>0</v>
      </c>
      <c r="K550" s="182" t="s">
        <v>244</v>
      </c>
      <c r="L550" s="41"/>
      <c r="M550" s="187" t="s">
        <v>19</v>
      </c>
      <c r="N550" s="188" t="s">
        <v>40</v>
      </c>
      <c r="O550" s="66"/>
      <c r="P550" s="189">
        <f>O550*H550</f>
        <v>0</v>
      </c>
      <c r="Q550" s="189">
        <v>1.0000000000000001E-5</v>
      </c>
      <c r="R550" s="189">
        <f>Q550*H550</f>
        <v>1.54E-4</v>
      </c>
      <c r="S550" s="189">
        <v>0</v>
      </c>
      <c r="T550" s="190">
        <f>S550*H550</f>
        <v>0</v>
      </c>
      <c r="U550" s="36"/>
      <c r="V550" s="36"/>
      <c r="W550" s="36"/>
      <c r="X550" s="36"/>
      <c r="Y550" s="36"/>
      <c r="Z550" s="36"/>
      <c r="AA550" s="36"/>
      <c r="AB550" s="36"/>
      <c r="AC550" s="36"/>
      <c r="AD550" s="36"/>
      <c r="AE550" s="36"/>
      <c r="AR550" s="191" t="s">
        <v>238</v>
      </c>
      <c r="AT550" s="191" t="s">
        <v>234</v>
      </c>
      <c r="AU550" s="191" t="s">
        <v>78</v>
      </c>
      <c r="AY550" s="19" t="s">
        <v>231</v>
      </c>
      <c r="BE550" s="192">
        <f>IF(N550="základní",J550,0)</f>
        <v>0</v>
      </c>
      <c r="BF550" s="192">
        <f>IF(N550="snížená",J550,0)</f>
        <v>0</v>
      </c>
      <c r="BG550" s="192">
        <f>IF(N550="zákl. přenesená",J550,0)</f>
        <v>0</v>
      </c>
      <c r="BH550" s="192">
        <f>IF(N550="sníž. přenesená",J550,0)</f>
        <v>0</v>
      </c>
      <c r="BI550" s="192">
        <f>IF(N550="nulová",J550,0)</f>
        <v>0</v>
      </c>
      <c r="BJ550" s="19" t="s">
        <v>76</v>
      </c>
      <c r="BK550" s="192">
        <f>ROUND(I550*H550,2)</f>
        <v>0</v>
      </c>
      <c r="BL550" s="19" t="s">
        <v>238</v>
      </c>
      <c r="BM550" s="191" t="s">
        <v>4427</v>
      </c>
    </row>
    <row r="551" spans="1:65" s="2" customFormat="1" ht="107.25">
      <c r="A551" s="36"/>
      <c r="B551" s="37"/>
      <c r="C551" s="38"/>
      <c r="D551" s="193" t="s">
        <v>246</v>
      </c>
      <c r="E551" s="38"/>
      <c r="F551" s="194" t="s">
        <v>871</v>
      </c>
      <c r="G551" s="38"/>
      <c r="H551" s="38"/>
      <c r="I551" s="195"/>
      <c r="J551" s="38"/>
      <c r="K551" s="38"/>
      <c r="L551" s="41"/>
      <c r="M551" s="196"/>
      <c r="N551" s="197"/>
      <c r="O551" s="66"/>
      <c r="P551" s="66"/>
      <c r="Q551" s="66"/>
      <c r="R551" s="66"/>
      <c r="S551" s="66"/>
      <c r="T551" s="67"/>
      <c r="U551" s="36"/>
      <c r="V551" s="36"/>
      <c r="W551" s="36"/>
      <c r="X551" s="36"/>
      <c r="Y551" s="36"/>
      <c r="Z551" s="36"/>
      <c r="AA551" s="36"/>
      <c r="AB551" s="36"/>
      <c r="AC551" s="36"/>
      <c r="AD551" s="36"/>
      <c r="AE551" s="36"/>
      <c r="AT551" s="19" t="s">
        <v>246</v>
      </c>
      <c r="AU551" s="19" t="s">
        <v>78</v>
      </c>
    </row>
    <row r="552" spans="1:65" s="13" customFormat="1" ht="11.25">
      <c r="B552" s="198"/>
      <c r="C552" s="199"/>
      <c r="D552" s="193" t="s">
        <v>248</v>
      </c>
      <c r="E552" s="200" t="s">
        <v>19</v>
      </c>
      <c r="F552" s="201" t="s">
        <v>4428</v>
      </c>
      <c r="G552" s="199"/>
      <c r="H552" s="200" t="s">
        <v>19</v>
      </c>
      <c r="I552" s="202"/>
      <c r="J552" s="199"/>
      <c r="K552" s="199"/>
      <c r="L552" s="203"/>
      <c r="M552" s="204"/>
      <c r="N552" s="205"/>
      <c r="O552" s="205"/>
      <c r="P552" s="205"/>
      <c r="Q552" s="205"/>
      <c r="R552" s="205"/>
      <c r="S552" s="205"/>
      <c r="T552" s="206"/>
      <c r="AT552" s="207" t="s">
        <v>248</v>
      </c>
      <c r="AU552" s="207" t="s">
        <v>78</v>
      </c>
      <c r="AV552" s="13" t="s">
        <v>76</v>
      </c>
      <c r="AW552" s="13" t="s">
        <v>31</v>
      </c>
      <c r="AX552" s="13" t="s">
        <v>69</v>
      </c>
      <c r="AY552" s="207" t="s">
        <v>231</v>
      </c>
    </row>
    <row r="553" spans="1:65" s="14" customFormat="1" ht="11.25">
      <c r="B553" s="208"/>
      <c r="C553" s="209"/>
      <c r="D553" s="193" t="s">
        <v>248</v>
      </c>
      <c r="E553" s="210" t="s">
        <v>19</v>
      </c>
      <c r="F553" s="211" t="s">
        <v>4429</v>
      </c>
      <c r="G553" s="209"/>
      <c r="H553" s="212">
        <v>8.9</v>
      </c>
      <c r="I553" s="213"/>
      <c r="J553" s="209"/>
      <c r="K553" s="209"/>
      <c r="L553" s="214"/>
      <c r="M553" s="215"/>
      <c r="N553" s="216"/>
      <c r="O553" s="216"/>
      <c r="P553" s="216"/>
      <c r="Q553" s="216"/>
      <c r="R553" s="216"/>
      <c r="S553" s="216"/>
      <c r="T553" s="217"/>
      <c r="AT553" s="218" t="s">
        <v>248</v>
      </c>
      <c r="AU553" s="218" t="s">
        <v>78</v>
      </c>
      <c r="AV553" s="14" t="s">
        <v>78</v>
      </c>
      <c r="AW553" s="14" t="s">
        <v>31</v>
      </c>
      <c r="AX553" s="14" t="s">
        <v>69</v>
      </c>
      <c r="AY553" s="218" t="s">
        <v>231</v>
      </c>
    </row>
    <row r="554" spans="1:65" s="13" customFormat="1" ht="11.25">
      <c r="B554" s="198"/>
      <c r="C554" s="199"/>
      <c r="D554" s="193" t="s">
        <v>248</v>
      </c>
      <c r="E554" s="200" t="s">
        <v>19</v>
      </c>
      <c r="F554" s="201" t="s">
        <v>4172</v>
      </c>
      <c r="G554" s="199"/>
      <c r="H554" s="200" t="s">
        <v>19</v>
      </c>
      <c r="I554" s="202"/>
      <c r="J554" s="199"/>
      <c r="K554" s="199"/>
      <c r="L554" s="203"/>
      <c r="M554" s="204"/>
      <c r="N554" s="205"/>
      <c r="O554" s="205"/>
      <c r="P554" s="205"/>
      <c r="Q554" s="205"/>
      <c r="R554" s="205"/>
      <c r="S554" s="205"/>
      <c r="T554" s="206"/>
      <c r="AT554" s="207" t="s">
        <v>248</v>
      </c>
      <c r="AU554" s="207" t="s">
        <v>78</v>
      </c>
      <c r="AV554" s="13" t="s">
        <v>76</v>
      </c>
      <c r="AW554" s="13" t="s">
        <v>31</v>
      </c>
      <c r="AX554" s="13" t="s">
        <v>69</v>
      </c>
      <c r="AY554" s="207" t="s">
        <v>231</v>
      </c>
    </row>
    <row r="555" spans="1:65" s="14" customFormat="1" ht="11.25">
      <c r="B555" s="208"/>
      <c r="C555" s="209"/>
      <c r="D555" s="193" t="s">
        <v>248</v>
      </c>
      <c r="E555" s="210" t="s">
        <v>19</v>
      </c>
      <c r="F555" s="211" t="s">
        <v>4430</v>
      </c>
      <c r="G555" s="209"/>
      <c r="H555" s="212">
        <v>6.5</v>
      </c>
      <c r="I555" s="213"/>
      <c r="J555" s="209"/>
      <c r="K555" s="209"/>
      <c r="L555" s="214"/>
      <c r="M555" s="215"/>
      <c r="N555" s="216"/>
      <c r="O555" s="216"/>
      <c r="P555" s="216"/>
      <c r="Q555" s="216"/>
      <c r="R555" s="216"/>
      <c r="S555" s="216"/>
      <c r="T555" s="217"/>
      <c r="AT555" s="218" t="s">
        <v>248</v>
      </c>
      <c r="AU555" s="218" t="s">
        <v>78</v>
      </c>
      <c r="AV555" s="14" t="s">
        <v>78</v>
      </c>
      <c r="AW555" s="14" t="s">
        <v>31</v>
      </c>
      <c r="AX555" s="14" t="s">
        <v>69</v>
      </c>
      <c r="AY555" s="218" t="s">
        <v>231</v>
      </c>
    </row>
    <row r="556" spans="1:65" s="15" customFormat="1" ht="11.25">
      <c r="B556" s="219"/>
      <c r="C556" s="220"/>
      <c r="D556" s="193" t="s">
        <v>248</v>
      </c>
      <c r="E556" s="221" t="s">
        <v>19</v>
      </c>
      <c r="F556" s="222" t="s">
        <v>260</v>
      </c>
      <c r="G556" s="220"/>
      <c r="H556" s="223">
        <v>15.4</v>
      </c>
      <c r="I556" s="224"/>
      <c r="J556" s="220"/>
      <c r="K556" s="220"/>
      <c r="L556" s="225"/>
      <c r="M556" s="226"/>
      <c r="N556" s="227"/>
      <c r="O556" s="227"/>
      <c r="P556" s="227"/>
      <c r="Q556" s="227"/>
      <c r="R556" s="227"/>
      <c r="S556" s="227"/>
      <c r="T556" s="228"/>
      <c r="AT556" s="229" t="s">
        <v>248</v>
      </c>
      <c r="AU556" s="229" t="s">
        <v>78</v>
      </c>
      <c r="AV556" s="15" t="s">
        <v>238</v>
      </c>
      <c r="AW556" s="15" t="s">
        <v>31</v>
      </c>
      <c r="AX556" s="15" t="s">
        <v>76</v>
      </c>
      <c r="AY556" s="229" t="s">
        <v>231</v>
      </c>
    </row>
    <row r="557" spans="1:65" s="2" customFormat="1" ht="24.2" customHeight="1">
      <c r="A557" s="36"/>
      <c r="B557" s="37"/>
      <c r="C557" s="247" t="s">
        <v>897</v>
      </c>
      <c r="D557" s="247" t="s">
        <v>638</v>
      </c>
      <c r="E557" s="248" t="s">
        <v>4431</v>
      </c>
      <c r="F557" s="249" t="s">
        <v>4432</v>
      </c>
      <c r="G557" s="250" t="s">
        <v>342</v>
      </c>
      <c r="H557" s="251">
        <v>15.862</v>
      </c>
      <c r="I557" s="252"/>
      <c r="J557" s="253">
        <f>ROUND(I557*H557,2)</f>
        <v>0</v>
      </c>
      <c r="K557" s="249" t="s">
        <v>244</v>
      </c>
      <c r="L557" s="254"/>
      <c r="M557" s="255" t="s">
        <v>19</v>
      </c>
      <c r="N557" s="256" t="s">
        <v>40</v>
      </c>
      <c r="O557" s="66"/>
      <c r="P557" s="189">
        <f>O557*H557</f>
        <v>0</v>
      </c>
      <c r="Q557" s="189">
        <v>1.4E-3</v>
      </c>
      <c r="R557" s="189">
        <f>Q557*H557</f>
        <v>2.2206799999999999E-2</v>
      </c>
      <c r="S557" s="189">
        <v>0</v>
      </c>
      <c r="T557" s="190">
        <f>S557*H557</f>
        <v>0</v>
      </c>
      <c r="U557" s="36"/>
      <c r="V557" s="36"/>
      <c r="W557" s="36"/>
      <c r="X557" s="36"/>
      <c r="Y557" s="36"/>
      <c r="Z557" s="36"/>
      <c r="AA557" s="36"/>
      <c r="AB557" s="36"/>
      <c r="AC557" s="36"/>
      <c r="AD557" s="36"/>
      <c r="AE557" s="36"/>
      <c r="AR557" s="191" t="s">
        <v>287</v>
      </c>
      <c r="AT557" s="191" t="s">
        <v>638</v>
      </c>
      <c r="AU557" s="191" t="s">
        <v>78</v>
      </c>
      <c r="AY557" s="19" t="s">
        <v>231</v>
      </c>
      <c r="BE557" s="192">
        <f>IF(N557="základní",J557,0)</f>
        <v>0</v>
      </c>
      <c r="BF557" s="192">
        <f>IF(N557="snížená",J557,0)</f>
        <v>0</v>
      </c>
      <c r="BG557" s="192">
        <f>IF(N557="zákl. přenesená",J557,0)</f>
        <v>0</v>
      </c>
      <c r="BH557" s="192">
        <f>IF(N557="sníž. přenesená",J557,0)</f>
        <v>0</v>
      </c>
      <c r="BI557" s="192">
        <f>IF(N557="nulová",J557,0)</f>
        <v>0</v>
      </c>
      <c r="BJ557" s="19" t="s">
        <v>76</v>
      </c>
      <c r="BK557" s="192">
        <f>ROUND(I557*H557,2)</f>
        <v>0</v>
      </c>
      <c r="BL557" s="19" t="s">
        <v>238</v>
      </c>
      <c r="BM557" s="191" t="s">
        <v>4433</v>
      </c>
    </row>
    <row r="558" spans="1:65" s="13" customFormat="1" ht="11.25">
      <c r="B558" s="198"/>
      <c r="C558" s="199"/>
      <c r="D558" s="193" t="s">
        <v>248</v>
      </c>
      <c r="E558" s="200" t="s">
        <v>19</v>
      </c>
      <c r="F558" s="201" t="s">
        <v>4428</v>
      </c>
      <c r="G558" s="199"/>
      <c r="H558" s="200" t="s">
        <v>19</v>
      </c>
      <c r="I558" s="202"/>
      <c r="J558" s="199"/>
      <c r="K558" s="199"/>
      <c r="L558" s="203"/>
      <c r="M558" s="204"/>
      <c r="N558" s="205"/>
      <c r="O558" s="205"/>
      <c r="P558" s="205"/>
      <c r="Q558" s="205"/>
      <c r="R558" s="205"/>
      <c r="S558" s="205"/>
      <c r="T558" s="206"/>
      <c r="AT558" s="207" t="s">
        <v>248</v>
      </c>
      <c r="AU558" s="207" t="s">
        <v>78</v>
      </c>
      <c r="AV558" s="13" t="s">
        <v>76</v>
      </c>
      <c r="AW558" s="13" t="s">
        <v>31</v>
      </c>
      <c r="AX558" s="13" t="s">
        <v>69</v>
      </c>
      <c r="AY558" s="207" t="s">
        <v>231</v>
      </c>
    </row>
    <row r="559" spans="1:65" s="14" customFormat="1" ht="11.25">
      <c r="B559" s="208"/>
      <c r="C559" s="209"/>
      <c r="D559" s="193" t="s">
        <v>248</v>
      </c>
      <c r="E559" s="210" t="s">
        <v>19</v>
      </c>
      <c r="F559" s="211" t="s">
        <v>4434</v>
      </c>
      <c r="G559" s="209"/>
      <c r="H559" s="212">
        <v>9.1669999999999998</v>
      </c>
      <c r="I559" s="213"/>
      <c r="J559" s="209"/>
      <c r="K559" s="209"/>
      <c r="L559" s="214"/>
      <c r="M559" s="215"/>
      <c r="N559" s="216"/>
      <c r="O559" s="216"/>
      <c r="P559" s="216"/>
      <c r="Q559" s="216"/>
      <c r="R559" s="216"/>
      <c r="S559" s="216"/>
      <c r="T559" s="217"/>
      <c r="AT559" s="218" t="s">
        <v>248</v>
      </c>
      <c r="AU559" s="218" t="s">
        <v>78</v>
      </c>
      <c r="AV559" s="14" t="s">
        <v>78</v>
      </c>
      <c r="AW559" s="14" t="s">
        <v>31</v>
      </c>
      <c r="AX559" s="14" t="s">
        <v>69</v>
      </c>
      <c r="AY559" s="218" t="s">
        <v>231</v>
      </c>
    </row>
    <row r="560" spans="1:65" s="13" customFormat="1" ht="11.25">
      <c r="B560" s="198"/>
      <c r="C560" s="199"/>
      <c r="D560" s="193" t="s">
        <v>248</v>
      </c>
      <c r="E560" s="200" t="s">
        <v>19</v>
      </c>
      <c r="F560" s="201" t="s">
        <v>4172</v>
      </c>
      <c r="G560" s="199"/>
      <c r="H560" s="200" t="s">
        <v>19</v>
      </c>
      <c r="I560" s="202"/>
      <c r="J560" s="199"/>
      <c r="K560" s="199"/>
      <c r="L560" s="203"/>
      <c r="M560" s="204"/>
      <c r="N560" s="205"/>
      <c r="O560" s="205"/>
      <c r="P560" s="205"/>
      <c r="Q560" s="205"/>
      <c r="R560" s="205"/>
      <c r="S560" s="205"/>
      <c r="T560" s="206"/>
      <c r="AT560" s="207" t="s">
        <v>248</v>
      </c>
      <c r="AU560" s="207" t="s">
        <v>78</v>
      </c>
      <c r="AV560" s="13" t="s">
        <v>76</v>
      </c>
      <c r="AW560" s="13" t="s">
        <v>31</v>
      </c>
      <c r="AX560" s="13" t="s">
        <v>69</v>
      </c>
      <c r="AY560" s="207" t="s">
        <v>231</v>
      </c>
    </row>
    <row r="561" spans="1:65" s="14" customFormat="1" ht="11.25">
      <c r="B561" s="208"/>
      <c r="C561" s="209"/>
      <c r="D561" s="193" t="s">
        <v>248</v>
      </c>
      <c r="E561" s="210" t="s">
        <v>19</v>
      </c>
      <c r="F561" s="211" t="s">
        <v>4435</v>
      </c>
      <c r="G561" s="209"/>
      <c r="H561" s="212">
        <v>6.6950000000000003</v>
      </c>
      <c r="I561" s="213"/>
      <c r="J561" s="209"/>
      <c r="K561" s="209"/>
      <c r="L561" s="214"/>
      <c r="M561" s="215"/>
      <c r="N561" s="216"/>
      <c r="O561" s="216"/>
      <c r="P561" s="216"/>
      <c r="Q561" s="216"/>
      <c r="R561" s="216"/>
      <c r="S561" s="216"/>
      <c r="T561" s="217"/>
      <c r="AT561" s="218" t="s">
        <v>248</v>
      </c>
      <c r="AU561" s="218" t="s">
        <v>78</v>
      </c>
      <c r="AV561" s="14" t="s">
        <v>78</v>
      </c>
      <c r="AW561" s="14" t="s">
        <v>31</v>
      </c>
      <c r="AX561" s="14" t="s">
        <v>69</v>
      </c>
      <c r="AY561" s="218" t="s">
        <v>231</v>
      </c>
    </row>
    <row r="562" spans="1:65" s="15" customFormat="1" ht="11.25">
      <c r="B562" s="219"/>
      <c r="C562" s="220"/>
      <c r="D562" s="193" t="s">
        <v>248</v>
      </c>
      <c r="E562" s="221" t="s">
        <v>19</v>
      </c>
      <c r="F562" s="222" t="s">
        <v>260</v>
      </c>
      <c r="G562" s="220"/>
      <c r="H562" s="223">
        <v>15.862</v>
      </c>
      <c r="I562" s="224"/>
      <c r="J562" s="220"/>
      <c r="K562" s="220"/>
      <c r="L562" s="225"/>
      <c r="M562" s="226"/>
      <c r="N562" s="227"/>
      <c r="O562" s="227"/>
      <c r="P562" s="227"/>
      <c r="Q562" s="227"/>
      <c r="R562" s="227"/>
      <c r="S562" s="227"/>
      <c r="T562" s="228"/>
      <c r="AT562" s="229" t="s">
        <v>248</v>
      </c>
      <c r="AU562" s="229" t="s">
        <v>78</v>
      </c>
      <c r="AV562" s="15" t="s">
        <v>238</v>
      </c>
      <c r="AW562" s="15" t="s">
        <v>31</v>
      </c>
      <c r="AX562" s="15" t="s">
        <v>76</v>
      </c>
      <c r="AY562" s="229" t="s">
        <v>231</v>
      </c>
    </row>
    <row r="563" spans="1:65" s="2" customFormat="1" ht="33" customHeight="1">
      <c r="A563" s="36"/>
      <c r="B563" s="37"/>
      <c r="C563" s="180" t="s">
        <v>903</v>
      </c>
      <c r="D563" s="180" t="s">
        <v>234</v>
      </c>
      <c r="E563" s="181" t="s">
        <v>4436</v>
      </c>
      <c r="F563" s="182" t="s">
        <v>4437</v>
      </c>
      <c r="G563" s="183" t="s">
        <v>342</v>
      </c>
      <c r="H563" s="184">
        <v>87.46</v>
      </c>
      <c r="I563" s="185"/>
      <c r="J563" s="186">
        <f>ROUND(I563*H563,2)</f>
        <v>0</v>
      </c>
      <c r="K563" s="182" t="s">
        <v>244</v>
      </c>
      <c r="L563" s="41"/>
      <c r="M563" s="187" t="s">
        <v>19</v>
      </c>
      <c r="N563" s="188" t="s">
        <v>40</v>
      </c>
      <c r="O563" s="66"/>
      <c r="P563" s="189">
        <f>O563*H563</f>
        <v>0</v>
      </c>
      <c r="Q563" s="189">
        <v>1.0000000000000001E-5</v>
      </c>
      <c r="R563" s="189">
        <f>Q563*H563</f>
        <v>8.7460000000000001E-4</v>
      </c>
      <c r="S563" s="189">
        <v>0</v>
      </c>
      <c r="T563" s="190">
        <f>S563*H563</f>
        <v>0</v>
      </c>
      <c r="U563" s="36"/>
      <c r="V563" s="36"/>
      <c r="W563" s="36"/>
      <c r="X563" s="36"/>
      <c r="Y563" s="36"/>
      <c r="Z563" s="36"/>
      <c r="AA563" s="36"/>
      <c r="AB563" s="36"/>
      <c r="AC563" s="36"/>
      <c r="AD563" s="36"/>
      <c r="AE563" s="36"/>
      <c r="AR563" s="191" t="s">
        <v>238</v>
      </c>
      <c r="AT563" s="191" t="s">
        <v>234</v>
      </c>
      <c r="AU563" s="191" t="s">
        <v>78</v>
      </c>
      <c r="AY563" s="19" t="s">
        <v>231</v>
      </c>
      <c r="BE563" s="192">
        <f>IF(N563="základní",J563,0)</f>
        <v>0</v>
      </c>
      <c r="BF563" s="192">
        <f>IF(N563="snížená",J563,0)</f>
        <v>0</v>
      </c>
      <c r="BG563" s="192">
        <f>IF(N563="zákl. přenesená",J563,0)</f>
        <v>0</v>
      </c>
      <c r="BH563" s="192">
        <f>IF(N563="sníž. přenesená",J563,0)</f>
        <v>0</v>
      </c>
      <c r="BI563" s="192">
        <f>IF(N563="nulová",J563,0)</f>
        <v>0</v>
      </c>
      <c r="BJ563" s="19" t="s">
        <v>76</v>
      </c>
      <c r="BK563" s="192">
        <f>ROUND(I563*H563,2)</f>
        <v>0</v>
      </c>
      <c r="BL563" s="19" t="s">
        <v>238</v>
      </c>
      <c r="BM563" s="191" t="s">
        <v>4438</v>
      </c>
    </row>
    <row r="564" spans="1:65" s="2" customFormat="1" ht="107.25">
      <c r="A564" s="36"/>
      <c r="B564" s="37"/>
      <c r="C564" s="38"/>
      <c r="D564" s="193" t="s">
        <v>246</v>
      </c>
      <c r="E564" s="38"/>
      <c r="F564" s="194" t="s">
        <v>871</v>
      </c>
      <c r="G564" s="38"/>
      <c r="H564" s="38"/>
      <c r="I564" s="195"/>
      <c r="J564" s="38"/>
      <c r="K564" s="38"/>
      <c r="L564" s="41"/>
      <c r="M564" s="196"/>
      <c r="N564" s="197"/>
      <c r="O564" s="66"/>
      <c r="P564" s="66"/>
      <c r="Q564" s="66"/>
      <c r="R564" s="66"/>
      <c r="S564" s="66"/>
      <c r="T564" s="67"/>
      <c r="U564" s="36"/>
      <c r="V564" s="36"/>
      <c r="W564" s="36"/>
      <c r="X564" s="36"/>
      <c r="Y564" s="36"/>
      <c r="Z564" s="36"/>
      <c r="AA564" s="36"/>
      <c r="AB564" s="36"/>
      <c r="AC564" s="36"/>
      <c r="AD564" s="36"/>
      <c r="AE564" s="36"/>
      <c r="AT564" s="19" t="s">
        <v>246</v>
      </c>
      <c r="AU564" s="19" t="s">
        <v>78</v>
      </c>
    </row>
    <row r="565" spans="1:65" s="13" customFormat="1" ht="11.25">
      <c r="B565" s="198"/>
      <c r="C565" s="199"/>
      <c r="D565" s="193" t="s">
        <v>248</v>
      </c>
      <c r="E565" s="200" t="s">
        <v>19</v>
      </c>
      <c r="F565" s="201" t="s">
        <v>4155</v>
      </c>
      <c r="G565" s="199"/>
      <c r="H565" s="200" t="s">
        <v>19</v>
      </c>
      <c r="I565" s="202"/>
      <c r="J565" s="199"/>
      <c r="K565" s="199"/>
      <c r="L565" s="203"/>
      <c r="M565" s="204"/>
      <c r="N565" s="205"/>
      <c r="O565" s="205"/>
      <c r="P565" s="205"/>
      <c r="Q565" s="205"/>
      <c r="R565" s="205"/>
      <c r="S565" s="205"/>
      <c r="T565" s="206"/>
      <c r="AT565" s="207" t="s">
        <v>248</v>
      </c>
      <c r="AU565" s="207" t="s">
        <v>78</v>
      </c>
      <c r="AV565" s="13" t="s">
        <v>76</v>
      </c>
      <c r="AW565" s="13" t="s">
        <v>31</v>
      </c>
      <c r="AX565" s="13" t="s">
        <v>69</v>
      </c>
      <c r="AY565" s="207" t="s">
        <v>231</v>
      </c>
    </row>
    <row r="566" spans="1:65" s="14" customFormat="1" ht="11.25">
      <c r="B566" s="208"/>
      <c r="C566" s="209"/>
      <c r="D566" s="193" t="s">
        <v>248</v>
      </c>
      <c r="E566" s="210" t="s">
        <v>19</v>
      </c>
      <c r="F566" s="211" t="s">
        <v>4439</v>
      </c>
      <c r="G566" s="209"/>
      <c r="H566" s="212">
        <v>10.5</v>
      </c>
      <c r="I566" s="213"/>
      <c r="J566" s="209"/>
      <c r="K566" s="209"/>
      <c r="L566" s="214"/>
      <c r="M566" s="215"/>
      <c r="N566" s="216"/>
      <c r="O566" s="216"/>
      <c r="P566" s="216"/>
      <c r="Q566" s="216"/>
      <c r="R566" s="216"/>
      <c r="S566" s="216"/>
      <c r="T566" s="217"/>
      <c r="AT566" s="218" t="s">
        <v>248</v>
      </c>
      <c r="AU566" s="218" t="s">
        <v>78</v>
      </c>
      <c r="AV566" s="14" t="s">
        <v>78</v>
      </c>
      <c r="AW566" s="14" t="s">
        <v>31</v>
      </c>
      <c r="AX566" s="14" t="s">
        <v>69</v>
      </c>
      <c r="AY566" s="218" t="s">
        <v>231</v>
      </c>
    </row>
    <row r="567" spans="1:65" s="13" customFormat="1" ht="11.25">
      <c r="B567" s="198"/>
      <c r="C567" s="199"/>
      <c r="D567" s="193" t="s">
        <v>248</v>
      </c>
      <c r="E567" s="200" t="s">
        <v>19</v>
      </c>
      <c r="F567" s="201" t="s">
        <v>4164</v>
      </c>
      <c r="G567" s="199"/>
      <c r="H567" s="200" t="s">
        <v>19</v>
      </c>
      <c r="I567" s="202"/>
      <c r="J567" s="199"/>
      <c r="K567" s="199"/>
      <c r="L567" s="203"/>
      <c r="M567" s="204"/>
      <c r="N567" s="205"/>
      <c r="O567" s="205"/>
      <c r="P567" s="205"/>
      <c r="Q567" s="205"/>
      <c r="R567" s="205"/>
      <c r="S567" s="205"/>
      <c r="T567" s="206"/>
      <c r="AT567" s="207" t="s">
        <v>248</v>
      </c>
      <c r="AU567" s="207" t="s">
        <v>78</v>
      </c>
      <c r="AV567" s="13" t="s">
        <v>76</v>
      </c>
      <c r="AW567" s="13" t="s">
        <v>31</v>
      </c>
      <c r="AX567" s="13" t="s">
        <v>69</v>
      </c>
      <c r="AY567" s="207" t="s">
        <v>231</v>
      </c>
    </row>
    <row r="568" spans="1:65" s="14" customFormat="1" ht="11.25">
      <c r="B568" s="208"/>
      <c r="C568" s="209"/>
      <c r="D568" s="193" t="s">
        <v>248</v>
      </c>
      <c r="E568" s="210" t="s">
        <v>19</v>
      </c>
      <c r="F568" s="211" t="s">
        <v>1024</v>
      </c>
      <c r="G568" s="209"/>
      <c r="H568" s="212">
        <v>3.3</v>
      </c>
      <c r="I568" s="213"/>
      <c r="J568" s="209"/>
      <c r="K568" s="209"/>
      <c r="L568" s="214"/>
      <c r="M568" s="215"/>
      <c r="N568" s="216"/>
      <c r="O568" s="216"/>
      <c r="P568" s="216"/>
      <c r="Q568" s="216"/>
      <c r="R568" s="216"/>
      <c r="S568" s="216"/>
      <c r="T568" s="217"/>
      <c r="AT568" s="218" t="s">
        <v>248</v>
      </c>
      <c r="AU568" s="218" t="s">
        <v>78</v>
      </c>
      <c r="AV568" s="14" t="s">
        <v>78</v>
      </c>
      <c r="AW568" s="14" t="s">
        <v>31</v>
      </c>
      <c r="AX568" s="14" t="s">
        <v>69</v>
      </c>
      <c r="AY568" s="218" t="s">
        <v>231</v>
      </c>
    </row>
    <row r="569" spans="1:65" s="13" customFormat="1" ht="11.25">
      <c r="B569" s="198"/>
      <c r="C569" s="199"/>
      <c r="D569" s="193" t="s">
        <v>248</v>
      </c>
      <c r="E569" s="200" t="s">
        <v>19</v>
      </c>
      <c r="F569" s="201" t="s">
        <v>4440</v>
      </c>
      <c r="G569" s="199"/>
      <c r="H569" s="200" t="s">
        <v>19</v>
      </c>
      <c r="I569" s="202"/>
      <c r="J569" s="199"/>
      <c r="K569" s="199"/>
      <c r="L569" s="203"/>
      <c r="M569" s="204"/>
      <c r="N569" s="205"/>
      <c r="O569" s="205"/>
      <c r="P569" s="205"/>
      <c r="Q569" s="205"/>
      <c r="R569" s="205"/>
      <c r="S569" s="205"/>
      <c r="T569" s="206"/>
      <c r="AT569" s="207" t="s">
        <v>248</v>
      </c>
      <c r="AU569" s="207" t="s">
        <v>78</v>
      </c>
      <c r="AV569" s="13" t="s">
        <v>76</v>
      </c>
      <c r="AW569" s="13" t="s">
        <v>31</v>
      </c>
      <c r="AX569" s="13" t="s">
        <v>69</v>
      </c>
      <c r="AY569" s="207" t="s">
        <v>231</v>
      </c>
    </row>
    <row r="570" spans="1:65" s="14" customFormat="1" ht="11.25">
      <c r="B570" s="208"/>
      <c r="C570" s="209"/>
      <c r="D570" s="193" t="s">
        <v>248</v>
      </c>
      <c r="E570" s="210" t="s">
        <v>19</v>
      </c>
      <c r="F570" s="211" t="s">
        <v>4441</v>
      </c>
      <c r="G570" s="209"/>
      <c r="H570" s="212">
        <v>0.86</v>
      </c>
      <c r="I570" s="213"/>
      <c r="J570" s="209"/>
      <c r="K570" s="209"/>
      <c r="L570" s="214"/>
      <c r="M570" s="215"/>
      <c r="N570" s="216"/>
      <c r="O570" s="216"/>
      <c r="P570" s="216"/>
      <c r="Q570" s="216"/>
      <c r="R570" s="216"/>
      <c r="S570" s="216"/>
      <c r="T570" s="217"/>
      <c r="AT570" s="218" t="s">
        <v>248</v>
      </c>
      <c r="AU570" s="218" t="s">
        <v>78</v>
      </c>
      <c r="AV570" s="14" t="s">
        <v>78</v>
      </c>
      <c r="AW570" s="14" t="s">
        <v>31</v>
      </c>
      <c r="AX570" s="14" t="s">
        <v>69</v>
      </c>
      <c r="AY570" s="218" t="s">
        <v>231</v>
      </c>
    </row>
    <row r="571" spans="1:65" s="13" customFormat="1" ht="11.25">
      <c r="B571" s="198"/>
      <c r="C571" s="199"/>
      <c r="D571" s="193" t="s">
        <v>248</v>
      </c>
      <c r="E571" s="200" t="s">
        <v>19</v>
      </c>
      <c r="F571" s="201" t="s">
        <v>4170</v>
      </c>
      <c r="G571" s="199"/>
      <c r="H571" s="200" t="s">
        <v>19</v>
      </c>
      <c r="I571" s="202"/>
      <c r="J571" s="199"/>
      <c r="K571" s="199"/>
      <c r="L571" s="203"/>
      <c r="M571" s="204"/>
      <c r="N571" s="205"/>
      <c r="O571" s="205"/>
      <c r="P571" s="205"/>
      <c r="Q571" s="205"/>
      <c r="R571" s="205"/>
      <c r="S571" s="205"/>
      <c r="T571" s="206"/>
      <c r="AT571" s="207" t="s">
        <v>248</v>
      </c>
      <c r="AU571" s="207" t="s">
        <v>78</v>
      </c>
      <c r="AV571" s="13" t="s">
        <v>76</v>
      </c>
      <c r="AW571" s="13" t="s">
        <v>31</v>
      </c>
      <c r="AX571" s="13" t="s">
        <v>69</v>
      </c>
      <c r="AY571" s="207" t="s">
        <v>231</v>
      </c>
    </row>
    <row r="572" spans="1:65" s="14" customFormat="1" ht="11.25">
      <c r="B572" s="208"/>
      <c r="C572" s="209"/>
      <c r="D572" s="193" t="s">
        <v>248</v>
      </c>
      <c r="E572" s="210" t="s">
        <v>19</v>
      </c>
      <c r="F572" s="211" t="s">
        <v>4442</v>
      </c>
      <c r="G572" s="209"/>
      <c r="H572" s="212">
        <v>51.5</v>
      </c>
      <c r="I572" s="213"/>
      <c r="J572" s="209"/>
      <c r="K572" s="209"/>
      <c r="L572" s="214"/>
      <c r="M572" s="215"/>
      <c r="N572" s="216"/>
      <c r="O572" s="216"/>
      <c r="P572" s="216"/>
      <c r="Q572" s="216"/>
      <c r="R572" s="216"/>
      <c r="S572" s="216"/>
      <c r="T572" s="217"/>
      <c r="AT572" s="218" t="s">
        <v>248</v>
      </c>
      <c r="AU572" s="218" t="s">
        <v>78</v>
      </c>
      <c r="AV572" s="14" t="s">
        <v>78</v>
      </c>
      <c r="AW572" s="14" t="s">
        <v>31</v>
      </c>
      <c r="AX572" s="14" t="s">
        <v>69</v>
      </c>
      <c r="AY572" s="218" t="s">
        <v>231</v>
      </c>
    </row>
    <row r="573" spans="1:65" s="13" customFormat="1" ht="11.25">
      <c r="B573" s="198"/>
      <c r="C573" s="199"/>
      <c r="D573" s="193" t="s">
        <v>248</v>
      </c>
      <c r="E573" s="200" t="s">
        <v>19</v>
      </c>
      <c r="F573" s="201" t="s">
        <v>4175</v>
      </c>
      <c r="G573" s="199"/>
      <c r="H573" s="200" t="s">
        <v>19</v>
      </c>
      <c r="I573" s="202"/>
      <c r="J573" s="199"/>
      <c r="K573" s="199"/>
      <c r="L573" s="203"/>
      <c r="M573" s="204"/>
      <c r="N573" s="205"/>
      <c r="O573" s="205"/>
      <c r="P573" s="205"/>
      <c r="Q573" s="205"/>
      <c r="R573" s="205"/>
      <c r="S573" s="205"/>
      <c r="T573" s="206"/>
      <c r="AT573" s="207" t="s">
        <v>248</v>
      </c>
      <c r="AU573" s="207" t="s">
        <v>78</v>
      </c>
      <c r="AV573" s="13" t="s">
        <v>76</v>
      </c>
      <c r="AW573" s="13" t="s">
        <v>31</v>
      </c>
      <c r="AX573" s="13" t="s">
        <v>69</v>
      </c>
      <c r="AY573" s="207" t="s">
        <v>231</v>
      </c>
    </row>
    <row r="574" spans="1:65" s="14" customFormat="1" ht="11.25">
      <c r="B574" s="208"/>
      <c r="C574" s="209"/>
      <c r="D574" s="193" t="s">
        <v>248</v>
      </c>
      <c r="E574" s="210" t="s">
        <v>19</v>
      </c>
      <c r="F574" s="211" t="s">
        <v>4443</v>
      </c>
      <c r="G574" s="209"/>
      <c r="H574" s="212">
        <v>21.3</v>
      </c>
      <c r="I574" s="213"/>
      <c r="J574" s="209"/>
      <c r="K574" s="209"/>
      <c r="L574" s="214"/>
      <c r="M574" s="215"/>
      <c r="N574" s="216"/>
      <c r="O574" s="216"/>
      <c r="P574" s="216"/>
      <c r="Q574" s="216"/>
      <c r="R574" s="216"/>
      <c r="S574" s="216"/>
      <c r="T574" s="217"/>
      <c r="AT574" s="218" t="s">
        <v>248</v>
      </c>
      <c r="AU574" s="218" t="s">
        <v>78</v>
      </c>
      <c r="AV574" s="14" t="s">
        <v>78</v>
      </c>
      <c r="AW574" s="14" t="s">
        <v>31</v>
      </c>
      <c r="AX574" s="14" t="s">
        <v>69</v>
      </c>
      <c r="AY574" s="218" t="s">
        <v>231</v>
      </c>
    </row>
    <row r="575" spans="1:65" s="15" customFormat="1" ht="11.25">
      <c r="B575" s="219"/>
      <c r="C575" s="220"/>
      <c r="D575" s="193" t="s">
        <v>248</v>
      </c>
      <c r="E575" s="221" t="s">
        <v>19</v>
      </c>
      <c r="F575" s="222" t="s">
        <v>260</v>
      </c>
      <c r="G575" s="220"/>
      <c r="H575" s="223">
        <v>87.46</v>
      </c>
      <c r="I575" s="224"/>
      <c r="J575" s="220"/>
      <c r="K575" s="220"/>
      <c r="L575" s="225"/>
      <c r="M575" s="226"/>
      <c r="N575" s="227"/>
      <c r="O575" s="227"/>
      <c r="P575" s="227"/>
      <c r="Q575" s="227"/>
      <c r="R575" s="227"/>
      <c r="S575" s="227"/>
      <c r="T575" s="228"/>
      <c r="AT575" s="229" t="s">
        <v>248</v>
      </c>
      <c r="AU575" s="229" t="s">
        <v>78</v>
      </c>
      <c r="AV575" s="15" t="s">
        <v>238</v>
      </c>
      <c r="AW575" s="15" t="s">
        <v>31</v>
      </c>
      <c r="AX575" s="15" t="s">
        <v>76</v>
      </c>
      <c r="AY575" s="229" t="s">
        <v>231</v>
      </c>
    </row>
    <row r="576" spans="1:65" s="2" customFormat="1" ht="24.2" customHeight="1">
      <c r="A576" s="36"/>
      <c r="B576" s="37"/>
      <c r="C576" s="247" t="s">
        <v>909</v>
      </c>
      <c r="D576" s="247" t="s">
        <v>638</v>
      </c>
      <c r="E576" s="248" t="s">
        <v>4444</v>
      </c>
      <c r="F576" s="249" t="s">
        <v>4445</v>
      </c>
      <c r="G576" s="250" t="s">
        <v>342</v>
      </c>
      <c r="H576" s="251">
        <v>90.084000000000003</v>
      </c>
      <c r="I576" s="252"/>
      <c r="J576" s="253">
        <f>ROUND(I576*H576,2)</f>
        <v>0</v>
      </c>
      <c r="K576" s="249" t="s">
        <v>244</v>
      </c>
      <c r="L576" s="254"/>
      <c r="M576" s="255" t="s">
        <v>19</v>
      </c>
      <c r="N576" s="256" t="s">
        <v>40</v>
      </c>
      <c r="O576" s="66"/>
      <c r="P576" s="189">
        <f>O576*H576</f>
        <v>0</v>
      </c>
      <c r="Q576" s="189">
        <v>2.8999999999999998E-3</v>
      </c>
      <c r="R576" s="189">
        <f>Q576*H576</f>
        <v>0.26124359999999996</v>
      </c>
      <c r="S576" s="189">
        <v>0</v>
      </c>
      <c r="T576" s="190">
        <f>S576*H576</f>
        <v>0</v>
      </c>
      <c r="U576" s="36"/>
      <c r="V576" s="36"/>
      <c r="W576" s="36"/>
      <c r="X576" s="36"/>
      <c r="Y576" s="36"/>
      <c r="Z576" s="36"/>
      <c r="AA576" s="36"/>
      <c r="AB576" s="36"/>
      <c r="AC576" s="36"/>
      <c r="AD576" s="36"/>
      <c r="AE576" s="36"/>
      <c r="AR576" s="191" t="s">
        <v>287</v>
      </c>
      <c r="AT576" s="191" t="s">
        <v>638</v>
      </c>
      <c r="AU576" s="191" t="s">
        <v>78</v>
      </c>
      <c r="AY576" s="19" t="s">
        <v>231</v>
      </c>
      <c r="BE576" s="192">
        <f>IF(N576="základní",J576,0)</f>
        <v>0</v>
      </c>
      <c r="BF576" s="192">
        <f>IF(N576="snížená",J576,0)</f>
        <v>0</v>
      </c>
      <c r="BG576" s="192">
        <f>IF(N576="zákl. přenesená",J576,0)</f>
        <v>0</v>
      </c>
      <c r="BH576" s="192">
        <f>IF(N576="sníž. přenesená",J576,0)</f>
        <v>0</v>
      </c>
      <c r="BI576" s="192">
        <f>IF(N576="nulová",J576,0)</f>
        <v>0</v>
      </c>
      <c r="BJ576" s="19" t="s">
        <v>76</v>
      </c>
      <c r="BK576" s="192">
        <f>ROUND(I576*H576,2)</f>
        <v>0</v>
      </c>
      <c r="BL576" s="19" t="s">
        <v>238</v>
      </c>
      <c r="BM576" s="191" t="s">
        <v>4446</v>
      </c>
    </row>
    <row r="577" spans="1:65" s="13" customFormat="1" ht="11.25">
      <c r="B577" s="198"/>
      <c r="C577" s="199"/>
      <c r="D577" s="193" t="s">
        <v>248</v>
      </c>
      <c r="E577" s="200" t="s">
        <v>19</v>
      </c>
      <c r="F577" s="201" t="s">
        <v>4155</v>
      </c>
      <c r="G577" s="199"/>
      <c r="H577" s="200" t="s">
        <v>19</v>
      </c>
      <c r="I577" s="202"/>
      <c r="J577" s="199"/>
      <c r="K577" s="199"/>
      <c r="L577" s="203"/>
      <c r="M577" s="204"/>
      <c r="N577" s="205"/>
      <c r="O577" s="205"/>
      <c r="P577" s="205"/>
      <c r="Q577" s="205"/>
      <c r="R577" s="205"/>
      <c r="S577" s="205"/>
      <c r="T577" s="206"/>
      <c r="AT577" s="207" t="s">
        <v>248</v>
      </c>
      <c r="AU577" s="207" t="s">
        <v>78</v>
      </c>
      <c r="AV577" s="13" t="s">
        <v>76</v>
      </c>
      <c r="AW577" s="13" t="s">
        <v>31</v>
      </c>
      <c r="AX577" s="13" t="s">
        <v>69</v>
      </c>
      <c r="AY577" s="207" t="s">
        <v>231</v>
      </c>
    </row>
    <row r="578" spans="1:65" s="14" customFormat="1" ht="11.25">
      <c r="B578" s="208"/>
      <c r="C578" s="209"/>
      <c r="D578" s="193" t="s">
        <v>248</v>
      </c>
      <c r="E578" s="210" t="s">
        <v>19</v>
      </c>
      <c r="F578" s="211" t="s">
        <v>4447</v>
      </c>
      <c r="G578" s="209"/>
      <c r="H578" s="212">
        <v>10.815</v>
      </c>
      <c r="I578" s="213"/>
      <c r="J578" s="209"/>
      <c r="K578" s="209"/>
      <c r="L578" s="214"/>
      <c r="M578" s="215"/>
      <c r="N578" s="216"/>
      <c r="O578" s="216"/>
      <c r="P578" s="216"/>
      <c r="Q578" s="216"/>
      <c r="R578" s="216"/>
      <c r="S578" s="216"/>
      <c r="T578" s="217"/>
      <c r="AT578" s="218" t="s">
        <v>248</v>
      </c>
      <c r="AU578" s="218" t="s">
        <v>78</v>
      </c>
      <c r="AV578" s="14" t="s">
        <v>78</v>
      </c>
      <c r="AW578" s="14" t="s">
        <v>31</v>
      </c>
      <c r="AX578" s="14" t="s">
        <v>69</v>
      </c>
      <c r="AY578" s="218" t="s">
        <v>231</v>
      </c>
    </row>
    <row r="579" spans="1:65" s="13" customFormat="1" ht="11.25">
      <c r="B579" s="198"/>
      <c r="C579" s="199"/>
      <c r="D579" s="193" t="s">
        <v>248</v>
      </c>
      <c r="E579" s="200" t="s">
        <v>19</v>
      </c>
      <c r="F579" s="201" t="s">
        <v>4164</v>
      </c>
      <c r="G579" s="199"/>
      <c r="H579" s="200" t="s">
        <v>19</v>
      </c>
      <c r="I579" s="202"/>
      <c r="J579" s="199"/>
      <c r="K579" s="199"/>
      <c r="L579" s="203"/>
      <c r="M579" s="204"/>
      <c r="N579" s="205"/>
      <c r="O579" s="205"/>
      <c r="P579" s="205"/>
      <c r="Q579" s="205"/>
      <c r="R579" s="205"/>
      <c r="S579" s="205"/>
      <c r="T579" s="206"/>
      <c r="AT579" s="207" t="s">
        <v>248</v>
      </c>
      <c r="AU579" s="207" t="s">
        <v>78</v>
      </c>
      <c r="AV579" s="13" t="s">
        <v>76</v>
      </c>
      <c r="AW579" s="13" t="s">
        <v>31</v>
      </c>
      <c r="AX579" s="13" t="s">
        <v>69</v>
      </c>
      <c r="AY579" s="207" t="s">
        <v>231</v>
      </c>
    </row>
    <row r="580" spans="1:65" s="14" customFormat="1" ht="11.25">
      <c r="B580" s="208"/>
      <c r="C580" s="209"/>
      <c r="D580" s="193" t="s">
        <v>248</v>
      </c>
      <c r="E580" s="210" t="s">
        <v>19</v>
      </c>
      <c r="F580" s="211" t="s">
        <v>4448</v>
      </c>
      <c r="G580" s="209"/>
      <c r="H580" s="212">
        <v>3.399</v>
      </c>
      <c r="I580" s="213"/>
      <c r="J580" s="209"/>
      <c r="K580" s="209"/>
      <c r="L580" s="214"/>
      <c r="M580" s="215"/>
      <c r="N580" s="216"/>
      <c r="O580" s="216"/>
      <c r="P580" s="216"/>
      <c r="Q580" s="216"/>
      <c r="R580" s="216"/>
      <c r="S580" s="216"/>
      <c r="T580" s="217"/>
      <c r="AT580" s="218" t="s">
        <v>248</v>
      </c>
      <c r="AU580" s="218" t="s">
        <v>78</v>
      </c>
      <c r="AV580" s="14" t="s">
        <v>78</v>
      </c>
      <c r="AW580" s="14" t="s">
        <v>31</v>
      </c>
      <c r="AX580" s="14" t="s">
        <v>69</v>
      </c>
      <c r="AY580" s="218" t="s">
        <v>231</v>
      </c>
    </row>
    <row r="581" spans="1:65" s="13" customFormat="1" ht="11.25">
      <c r="B581" s="198"/>
      <c r="C581" s="199"/>
      <c r="D581" s="193" t="s">
        <v>248</v>
      </c>
      <c r="E581" s="200" t="s">
        <v>19</v>
      </c>
      <c r="F581" s="201" t="s">
        <v>4440</v>
      </c>
      <c r="G581" s="199"/>
      <c r="H581" s="200" t="s">
        <v>19</v>
      </c>
      <c r="I581" s="202"/>
      <c r="J581" s="199"/>
      <c r="K581" s="199"/>
      <c r="L581" s="203"/>
      <c r="M581" s="204"/>
      <c r="N581" s="205"/>
      <c r="O581" s="205"/>
      <c r="P581" s="205"/>
      <c r="Q581" s="205"/>
      <c r="R581" s="205"/>
      <c r="S581" s="205"/>
      <c r="T581" s="206"/>
      <c r="AT581" s="207" t="s">
        <v>248</v>
      </c>
      <c r="AU581" s="207" t="s">
        <v>78</v>
      </c>
      <c r="AV581" s="13" t="s">
        <v>76</v>
      </c>
      <c r="AW581" s="13" t="s">
        <v>31</v>
      </c>
      <c r="AX581" s="13" t="s">
        <v>69</v>
      </c>
      <c r="AY581" s="207" t="s">
        <v>231</v>
      </c>
    </row>
    <row r="582" spans="1:65" s="14" customFormat="1" ht="11.25">
      <c r="B582" s="208"/>
      <c r="C582" s="209"/>
      <c r="D582" s="193" t="s">
        <v>248</v>
      </c>
      <c r="E582" s="210" t="s">
        <v>19</v>
      </c>
      <c r="F582" s="211" t="s">
        <v>4449</v>
      </c>
      <c r="G582" s="209"/>
      <c r="H582" s="212">
        <v>0.88600000000000001</v>
      </c>
      <c r="I582" s="213"/>
      <c r="J582" s="209"/>
      <c r="K582" s="209"/>
      <c r="L582" s="214"/>
      <c r="M582" s="215"/>
      <c r="N582" s="216"/>
      <c r="O582" s="216"/>
      <c r="P582" s="216"/>
      <c r="Q582" s="216"/>
      <c r="R582" s="216"/>
      <c r="S582" s="216"/>
      <c r="T582" s="217"/>
      <c r="AT582" s="218" t="s">
        <v>248</v>
      </c>
      <c r="AU582" s="218" t="s">
        <v>78</v>
      </c>
      <c r="AV582" s="14" t="s">
        <v>78</v>
      </c>
      <c r="AW582" s="14" t="s">
        <v>31</v>
      </c>
      <c r="AX582" s="14" t="s">
        <v>69</v>
      </c>
      <c r="AY582" s="218" t="s">
        <v>231</v>
      </c>
    </row>
    <row r="583" spans="1:65" s="13" customFormat="1" ht="11.25">
      <c r="B583" s="198"/>
      <c r="C583" s="199"/>
      <c r="D583" s="193" t="s">
        <v>248</v>
      </c>
      <c r="E583" s="200" t="s">
        <v>19</v>
      </c>
      <c r="F583" s="201" t="s">
        <v>4170</v>
      </c>
      <c r="G583" s="199"/>
      <c r="H583" s="200" t="s">
        <v>19</v>
      </c>
      <c r="I583" s="202"/>
      <c r="J583" s="199"/>
      <c r="K583" s="199"/>
      <c r="L583" s="203"/>
      <c r="M583" s="204"/>
      <c r="N583" s="205"/>
      <c r="O583" s="205"/>
      <c r="P583" s="205"/>
      <c r="Q583" s="205"/>
      <c r="R583" s="205"/>
      <c r="S583" s="205"/>
      <c r="T583" s="206"/>
      <c r="AT583" s="207" t="s">
        <v>248</v>
      </c>
      <c r="AU583" s="207" t="s">
        <v>78</v>
      </c>
      <c r="AV583" s="13" t="s">
        <v>76</v>
      </c>
      <c r="AW583" s="13" t="s">
        <v>31</v>
      </c>
      <c r="AX583" s="13" t="s">
        <v>69</v>
      </c>
      <c r="AY583" s="207" t="s">
        <v>231</v>
      </c>
    </row>
    <row r="584" spans="1:65" s="14" customFormat="1" ht="11.25">
      <c r="B584" s="208"/>
      <c r="C584" s="209"/>
      <c r="D584" s="193" t="s">
        <v>248</v>
      </c>
      <c r="E584" s="210" t="s">
        <v>19</v>
      </c>
      <c r="F584" s="211" t="s">
        <v>4450</v>
      </c>
      <c r="G584" s="209"/>
      <c r="H584" s="212">
        <v>53.045000000000002</v>
      </c>
      <c r="I584" s="213"/>
      <c r="J584" s="209"/>
      <c r="K584" s="209"/>
      <c r="L584" s="214"/>
      <c r="M584" s="215"/>
      <c r="N584" s="216"/>
      <c r="O584" s="216"/>
      <c r="P584" s="216"/>
      <c r="Q584" s="216"/>
      <c r="R584" s="216"/>
      <c r="S584" s="216"/>
      <c r="T584" s="217"/>
      <c r="AT584" s="218" t="s">
        <v>248</v>
      </c>
      <c r="AU584" s="218" t="s">
        <v>78</v>
      </c>
      <c r="AV584" s="14" t="s">
        <v>78</v>
      </c>
      <c r="AW584" s="14" t="s">
        <v>31</v>
      </c>
      <c r="AX584" s="14" t="s">
        <v>69</v>
      </c>
      <c r="AY584" s="218" t="s">
        <v>231</v>
      </c>
    </row>
    <row r="585" spans="1:65" s="13" customFormat="1" ht="11.25">
      <c r="B585" s="198"/>
      <c r="C585" s="199"/>
      <c r="D585" s="193" t="s">
        <v>248</v>
      </c>
      <c r="E585" s="200" t="s">
        <v>19</v>
      </c>
      <c r="F585" s="201" t="s">
        <v>4175</v>
      </c>
      <c r="G585" s="199"/>
      <c r="H585" s="200" t="s">
        <v>19</v>
      </c>
      <c r="I585" s="202"/>
      <c r="J585" s="199"/>
      <c r="K585" s="199"/>
      <c r="L585" s="203"/>
      <c r="M585" s="204"/>
      <c r="N585" s="205"/>
      <c r="O585" s="205"/>
      <c r="P585" s="205"/>
      <c r="Q585" s="205"/>
      <c r="R585" s="205"/>
      <c r="S585" s="205"/>
      <c r="T585" s="206"/>
      <c r="AT585" s="207" t="s">
        <v>248</v>
      </c>
      <c r="AU585" s="207" t="s">
        <v>78</v>
      </c>
      <c r="AV585" s="13" t="s">
        <v>76</v>
      </c>
      <c r="AW585" s="13" t="s">
        <v>31</v>
      </c>
      <c r="AX585" s="13" t="s">
        <v>69</v>
      </c>
      <c r="AY585" s="207" t="s">
        <v>231</v>
      </c>
    </row>
    <row r="586" spans="1:65" s="14" customFormat="1" ht="11.25">
      <c r="B586" s="208"/>
      <c r="C586" s="209"/>
      <c r="D586" s="193" t="s">
        <v>248</v>
      </c>
      <c r="E586" s="210" t="s">
        <v>19</v>
      </c>
      <c r="F586" s="211" t="s">
        <v>4451</v>
      </c>
      <c r="G586" s="209"/>
      <c r="H586" s="212">
        <v>21.939</v>
      </c>
      <c r="I586" s="213"/>
      <c r="J586" s="209"/>
      <c r="K586" s="209"/>
      <c r="L586" s="214"/>
      <c r="M586" s="215"/>
      <c r="N586" s="216"/>
      <c r="O586" s="216"/>
      <c r="P586" s="216"/>
      <c r="Q586" s="216"/>
      <c r="R586" s="216"/>
      <c r="S586" s="216"/>
      <c r="T586" s="217"/>
      <c r="AT586" s="218" t="s">
        <v>248</v>
      </c>
      <c r="AU586" s="218" t="s">
        <v>78</v>
      </c>
      <c r="AV586" s="14" t="s">
        <v>78</v>
      </c>
      <c r="AW586" s="14" t="s">
        <v>31</v>
      </c>
      <c r="AX586" s="14" t="s">
        <v>69</v>
      </c>
      <c r="AY586" s="218" t="s">
        <v>231</v>
      </c>
    </row>
    <row r="587" spans="1:65" s="15" customFormat="1" ht="11.25">
      <c r="B587" s="219"/>
      <c r="C587" s="220"/>
      <c r="D587" s="193" t="s">
        <v>248</v>
      </c>
      <c r="E587" s="221" t="s">
        <v>19</v>
      </c>
      <c r="F587" s="222" t="s">
        <v>260</v>
      </c>
      <c r="G587" s="220"/>
      <c r="H587" s="223">
        <v>90.084000000000003</v>
      </c>
      <c r="I587" s="224"/>
      <c r="J587" s="220"/>
      <c r="K587" s="220"/>
      <c r="L587" s="225"/>
      <c r="M587" s="226"/>
      <c r="N587" s="227"/>
      <c r="O587" s="227"/>
      <c r="P587" s="227"/>
      <c r="Q587" s="227"/>
      <c r="R587" s="227"/>
      <c r="S587" s="227"/>
      <c r="T587" s="228"/>
      <c r="AT587" s="229" t="s">
        <v>248</v>
      </c>
      <c r="AU587" s="229" t="s">
        <v>78</v>
      </c>
      <c r="AV587" s="15" t="s">
        <v>238</v>
      </c>
      <c r="AW587" s="15" t="s">
        <v>31</v>
      </c>
      <c r="AX587" s="15" t="s">
        <v>76</v>
      </c>
      <c r="AY587" s="229" t="s">
        <v>231</v>
      </c>
    </row>
    <row r="588" spans="1:65" s="2" customFormat="1" ht="33" customHeight="1">
      <c r="A588" s="36"/>
      <c r="B588" s="37"/>
      <c r="C588" s="180" t="s">
        <v>915</v>
      </c>
      <c r="D588" s="180" t="s">
        <v>234</v>
      </c>
      <c r="E588" s="181" t="s">
        <v>4452</v>
      </c>
      <c r="F588" s="182" t="s">
        <v>4453</v>
      </c>
      <c r="G588" s="183" t="s">
        <v>342</v>
      </c>
      <c r="H588" s="184">
        <v>28.9</v>
      </c>
      <c r="I588" s="185"/>
      <c r="J588" s="186">
        <f>ROUND(I588*H588,2)</f>
        <v>0</v>
      </c>
      <c r="K588" s="182" t="s">
        <v>244</v>
      </c>
      <c r="L588" s="41"/>
      <c r="M588" s="187" t="s">
        <v>19</v>
      </c>
      <c r="N588" s="188" t="s">
        <v>40</v>
      </c>
      <c r="O588" s="66"/>
      <c r="P588" s="189">
        <f>O588*H588</f>
        <v>0</v>
      </c>
      <c r="Q588" s="189">
        <v>1.0000000000000001E-5</v>
      </c>
      <c r="R588" s="189">
        <f>Q588*H588</f>
        <v>2.8900000000000003E-4</v>
      </c>
      <c r="S588" s="189">
        <v>0</v>
      </c>
      <c r="T588" s="190">
        <f>S588*H588</f>
        <v>0</v>
      </c>
      <c r="U588" s="36"/>
      <c r="V588" s="36"/>
      <c r="W588" s="36"/>
      <c r="X588" s="36"/>
      <c r="Y588" s="36"/>
      <c r="Z588" s="36"/>
      <c r="AA588" s="36"/>
      <c r="AB588" s="36"/>
      <c r="AC588" s="36"/>
      <c r="AD588" s="36"/>
      <c r="AE588" s="36"/>
      <c r="AR588" s="191" t="s">
        <v>238</v>
      </c>
      <c r="AT588" s="191" t="s">
        <v>234</v>
      </c>
      <c r="AU588" s="191" t="s">
        <v>78</v>
      </c>
      <c r="AY588" s="19" t="s">
        <v>231</v>
      </c>
      <c r="BE588" s="192">
        <f>IF(N588="základní",J588,0)</f>
        <v>0</v>
      </c>
      <c r="BF588" s="192">
        <f>IF(N588="snížená",J588,0)</f>
        <v>0</v>
      </c>
      <c r="BG588" s="192">
        <f>IF(N588="zákl. přenesená",J588,0)</f>
        <v>0</v>
      </c>
      <c r="BH588" s="192">
        <f>IF(N588="sníž. přenesená",J588,0)</f>
        <v>0</v>
      </c>
      <c r="BI588" s="192">
        <f>IF(N588="nulová",J588,0)</f>
        <v>0</v>
      </c>
      <c r="BJ588" s="19" t="s">
        <v>76</v>
      </c>
      <c r="BK588" s="192">
        <f>ROUND(I588*H588,2)</f>
        <v>0</v>
      </c>
      <c r="BL588" s="19" t="s">
        <v>238</v>
      </c>
      <c r="BM588" s="191" t="s">
        <v>4454</v>
      </c>
    </row>
    <row r="589" spans="1:65" s="2" customFormat="1" ht="107.25">
      <c r="A589" s="36"/>
      <c r="B589" s="37"/>
      <c r="C589" s="38"/>
      <c r="D589" s="193" t="s">
        <v>246</v>
      </c>
      <c r="E589" s="38"/>
      <c r="F589" s="194" t="s">
        <v>871</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246</v>
      </c>
      <c r="AU589" s="19" t="s">
        <v>78</v>
      </c>
    </row>
    <row r="590" spans="1:65" s="13" customFormat="1" ht="11.25">
      <c r="B590" s="198"/>
      <c r="C590" s="199"/>
      <c r="D590" s="193" t="s">
        <v>248</v>
      </c>
      <c r="E590" s="200" t="s">
        <v>19</v>
      </c>
      <c r="F590" s="201" t="s">
        <v>4162</v>
      </c>
      <c r="G590" s="199"/>
      <c r="H590" s="200" t="s">
        <v>19</v>
      </c>
      <c r="I590" s="202"/>
      <c r="J590" s="199"/>
      <c r="K590" s="199"/>
      <c r="L590" s="203"/>
      <c r="M590" s="204"/>
      <c r="N590" s="205"/>
      <c r="O590" s="205"/>
      <c r="P590" s="205"/>
      <c r="Q590" s="205"/>
      <c r="R590" s="205"/>
      <c r="S590" s="205"/>
      <c r="T590" s="206"/>
      <c r="AT590" s="207" t="s">
        <v>248</v>
      </c>
      <c r="AU590" s="207" t="s">
        <v>78</v>
      </c>
      <c r="AV590" s="13" t="s">
        <v>76</v>
      </c>
      <c r="AW590" s="13" t="s">
        <v>31</v>
      </c>
      <c r="AX590" s="13" t="s">
        <v>69</v>
      </c>
      <c r="AY590" s="207" t="s">
        <v>231</v>
      </c>
    </row>
    <row r="591" spans="1:65" s="14" customFormat="1" ht="11.25">
      <c r="B591" s="208"/>
      <c r="C591" s="209"/>
      <c r="D591" s="193" t="s">
        <v>248</v>
      </c>
      <c r="E591" s="210" t="s">
        <v>19</v>
      </c>
      <c r="F591" s="211" t="s">
        <v>4455</v>
      </c>
      <c r="G591" s="209"/>
      <c r="H591" s="212">
        <v>28.9</v>
      </c>
      <c r="I591" s="213"/>
      <c r="J591" s="209"/>
      <c r="K591" s="209"/>
      <c r="L591" s="214"/>
      <c r="M591" s="215"/>
      <c r="N591" s="216"/>
      <c r="O591" s="216"/>
      <c r="P591" s="216"/>
      <c r="Q591" s="216"/>
      <c r="R591" s="216"/>
      <c r="S591" s="216"/>
      <c r="T591" s="217"/>
      <c r="AT591" s="218" t="s">
        <v>248</v>
      </c>
      <c r="AU591" s="218" t="s">
        <v>78</v>
      </c>
      <c r="AV591" s="14" t="s">
        <v>78</v>
      </c>
      <c r="AW591" s="14" t="s">
        <v>31</v>
      </c>
      <c r="AX591" s="14" t="s">
        <v>76</v>
      </c>
      <c r="AY591" s="218" t="s">
        <v>231</v>
      </c>
    </row>
    <row r="592" spans="1:65" s="2" customFormat="1" ht="24.2" customHeight="1">
      <c r="A592" s="36"/>
      <c r="B592" s="37"/>
      <c r="C592" s="247" t="s">
        <v>924</v>
      </c>
      <c r="D592" s="247" t="s">
        <v>638</v>
      </c>
      <c r="E592" s="248" t="s">
        <v>4456</v>
      </c>
      <c r="F592" s="249" t="s">
        <v>4457</v>
      </c>
      <c r="G592" s="250" t="s">
        <v>342</v>
      </c>
      <c r="H592" s="251">
        <v>29.766999999999999</v>
      </c>
      <c r="I592" s="252"/>
      <c r="J592" s="253">
        <f>ROUND(I592*H592,2)</f>
        <v>0</v>
      </c>
      <c r="K592" s="249" t="s">
        <v>244</v>
      </c>
      <c r="L592" s="254"/>
      <c r="M592" s="255" t="s">
        <v>19</v>
      </c>
      <c r="N592" s="256" t="s">
        <v>40</v>
      </c>
      <c r="O592" s="66"/>
      <c r="P592" s="189">
        <f>O592*H592</f>
        <v>0</v>
      </c>
      <c r="Q592" s="189">
        <v>4.5999999999999999E-3</v>
      </c>
      <c r="R592" s="189">
        <f>Q592*H592</f>
        <v>0.1369282</v>
      </c>
      <c r="S592" s="189">
        <v>0</v>
      </c>
      <c r="T592" s="190">
        <f>S592*H592</f>
        <v>0</v>
      </c>
      <c r="U592" s="36"/>
      <c r="V592" s="36"/>
      <c r="W592" s="36"/>
      <c r="X592" s="36"/>
      <c r="Y592" s="36"/>
      <c r="Z592" s="36"/>
      <c r="AA592" s="36"/>
      <c r="AB592" s="36"/>
      <c r="AC592" s="36"/>
      <c r="AD592" s="36"/>
      <c r="AE592" s="36"/>
      <c r="AR592" s="191" t="s">
        <v>287</v>
      </c>
      <c r="AT592" s="191" t="s">
        <v>638</v>
      </c>
      <c r="AU592" s="191" t="s">
        <v>78</v>
      </c>
      <c r="AY592" s="19" t="s">
        <v>231</v>
      </c>
      <c r="BE592" s="192">
        <f>IF(N592="základní",J592,0)</f>
        <v>0</v>
      </c>
      <c r="BF592" s="192">
        <f>IF(N592="snížená",J592,0)</f>
        <v>0</v>
      </c>
      <c r="BG592" s="192">
        <f>IF(N592="zákl. přenesená",J592,0)</f>
        <v>0</v>
      </c>
      <c r="BH592" s="192">
        <f>IF(N592="sníž. přenesená",J592,0)</f>
        <v>0</v>
      </c>
      <c r="BI592" s="192">
        <f>IF(N592="nulová",J592,0)</f>
        <v>0</v>
      </c>
      <c r="BJ592" s="19" t="s">
        <v>76</v>
      </c>
      <c r="BK592" s="192">
        <f>ROUND(I592*H592,2)</f>
        <v>0</v>
      </c>
      <c r="BL592" s="19" t="s">
        <v>238</v>
      </c>
      <c r="BM592" s="191" t="s">
        <v>4458</v>
      </c>
    </row>
    <row r="593" spans="1:65" s="13" customFormat="1" ht="11.25">
      <c r="B593" s="198"/>
      <c r="C593" s="199"/>
      <c r="D593" s="193" t="s">
        <v>248</v>
      </c>
      <c r="E593" s="200" t="s">
        <v>19</v>
      </c>
      <c r="F593" s="201" t="s">
        <v>4162</v>
      </c>
      <c r="G593" s="199"/>
      <c r="H593" s="200" t="s">
        <v>19</v>
      </c>
      <c r="I593" s="202"/>
      <c r="J593" s="199"/>
      <c r="K593" s="199"/>
      <c r="L593" s="203"/>
      <c r="M593" s="204"/>
      <c r="N593" s="205"/>
      <c r="O593" s="205"/>
      <c r="P593" s="205"/>
      <c r="Q593" s="205"/>
      <c r="R593" s="205"/>
      <c r="S593" s="205"/>
      <c r="T593" s="206"/>
      <c r="AT593" s="207" t="s">
        <v>248</v>
      </c>
      <c r="AU593" s="207" t="s">
        <v>78</v>
      </c>
      <c r="AV593" s="13" t="s">
        <v>76</v>
      </c>
      <c r="AW593" s="13" t="s">
        <v>31</v>
      </c>
      <c r="AX593" s="13" t="s">
        <v>69</v>
      </c>
      <c r="AY593" s="207" t="s">
        <v>231</v>
      </c>
    </row>
    <row r="594" spans="1:65" s="14" customFormat="1" ht="11.25">
      <c r="B594" s="208"/>
      <c r="C594" s="209"/>
      <c r="D594" s="193" t="s">
        <v>248</v>
      </c>
      <c r="E594" s="210" t="s">
        <v>19</v>
      </c>
      <c r="F594" s="211" t="s">
        <v>4459</v>
      </c>
      <c r="G594" s="209"/>
      <c r="H594" s="212">
        <v>29.766999999999999</v>
      </c>
      <c r="I594" s="213"/>
      <c r="J594" s="209"/>
      <c r="K594" s="209"/>
      <c r="L594" s="214"/>
      <c r="M594" s="215"/>
      <c r="N594" s="216"/>
      <c r="O594" s="216"/>
      <c r="P594" s="216"/>
      <c r="Q594" s="216"/>
      <c r="R594" s="216"/>
      <c r="S594" s="216"/>
      <c r="T594" s="217"/>
      <c r="AT594" s="218" t="s">
        <v>248</v>
      </c>
      <c r="AU594" s="218" t="s">
        <v>78</v>
      </c>
      <c r="AV594" s="14" t="s">
        <v>78</v>
      </c>
      <c r="AW594" s="14" t="s">
        <v>31</v>
      </c>
      <c r="AX594" s="14" t="s">
        <v>76</v>
      </c>
      <c r="AY594" s="218" t="s">
        <v>231</v>
      </c>
    </row>
    <row r="595" spans="1:65" s="2" customFormat="1" ht="37.9" customHeight="1">
      <c r="A595" s="36"/>
      <c r="B595" s="37"/>
      <c r="C595" s="180" t="s">
        <v>372</v>
      </c>
      <c r="D595" s="180" t="s">
        <v>234</v>
      </c>
      <c r="E595" s="181" t="s">
        <v>4460</v>
      </c>
      <c r="F595" s="182" t="s">
        <v>4461</v>
      </c>
      <c r="G595" s="183" t="s">
        <v>237</v>
      </c>
      <c r="H595" s="184">
        <v>2</v>
      </c>
      <c r="I595" s="185"/>
      <c r="J595" s="186">
        <f>ROUND(I595*H595,2)</f>
        <v>0</v>
      </c>
      <c r="K595" s="182" t="s">
        <v>244</v>
      </c>
      <c r="L595" s="41"/>
      <c r="M595" s="187" t="s">
        <v>19</v>
      </c>
      <c r="N595" s="188" t="s">
        <v>40</v>
      </c>
      <c r="O595" s="66"/>
      <c r="P595" s="189">
        <f>O595*H595</f>
        <v>0</v>
      </c>
      <c r="Q595" s="189">
        <v>0</v>
      </c>
      <c r="R595" s="189">
        <f>Q595*H595</f>
        <v>0</v>
      </c>
      <c r="S595" s="189">
        <v>0</v>
      </c>
      <c r="T595" s="190">
        <f>S595*H595</f>
        <v>0</v>
      </c>
      <c r="U595" s="36"/>
      <c r="V595" s="36"/>
      <c r="W595" s="36"/>
      <c r="X595" s="36"/>
      <c r="Y595" s="36"/>
      <c r="Z595" s="36"/>
      <c r="AA595" s="36"/>
      <c r="AB595" s="36"/>
      <c r="AC595" s="36"/>
      <c r="AD595" s="36"/>
      <c r="AE595" s="36"/>
      <c r="AR595" s="191" t="s">
        <v>238</v>
      </c>
      <c r="AT595" s="191" t="s">
        <v>234</v>
      </c>
      <c r="AU595" s="191" t="s">
        <v>78</v>
      </c>
      <c r="AY595" s="19" t="s">
        <v>231</v>
      </c>
      <c r="BE595" s="192">
        <f>IF(N595="základní",J595,0)</f>
        <v>0</v>
      </c>
      <c r="BF595" s="192">
        <f>IF(N595="snížená",J595,0)</f>
        <v>0</v>
      </c>
      <c r="BG595" s="192">
        <f>IF(N595="zákl. přenesená",J595,0)</f>
        <v>0</v>
      </c>
      <c r="BH595" s="192">
        <f>IF(N595="sníž. přenesená",J595,0)</f>
        <v>0</v>
      </c>
      <c r="BI595" s="192">
        <f>IF(N595="nulová",J595,0)</f>
        <v>0</v>
      </c>
      <c r="BJ595" s="19" t="s">
        <v>76</v>
      </c>
      <c r="BK595" s="192">
        <f>ROUND(I595*H595,2)</f>
        <v>0</v>
      </c>
      <c r="BL595" s="19" t="s">
        <v>238</v>
      </c>
      <c r="BM595" s="191" t="s">
        <v>4462</v>
      </c>
    </row>
    <row r="596" spans="1:65" s="2" customFormat="1" ht="39">
      <c r="A596" s="36"/>
      <c r="B596" s="37"/>
      <c r="C596" s="38"/>
      <c r="D596" s="193" t="s">
        <v>246</v>
      </c>
      <c r="E596" s="38"/>
      <c r="F596" s="194" t="s">
        <v>4463</v>
      </c>
      <c r="G596" s="38"/>
      <c r="H596" s="38"/>
      <c r="I596" s="195"/>
      <c r="J596" s="38"/>
      <c r="K596" s="38"/>
      <c r="L596" s="41"/>
      <c r="M596" s="196"/>
      <c r="N596" s="197"/>
      <c r="O596" s="66"/>
      <c r="P596" s="66"/>
      <c r="Q596" s="66"/>
      <c r="R596" s="66"/>
      <c r="S596" s="66"/>
      <c r="T596" s="67"/>
      <c r="U596" s="36"/>
      <c r="V596" s="36"/>
      <c r="W596" s="36"/>
      <c r="X596" s="36"/>
      <c r="Y596" s="36"/>
      <c r="Z596" s="36"/>
      <c r="AA596" s="36"/>
      <c r="AB596" s="36"/>
      <c r="AC596" s="36"/>
      <c r="AD596" s="36"/>
      <c r="AE596" s="36"/>
      <c r="AT596" s="19" t="s">
        <v>246</v>
      </c>
      <c r="AU596" s="19" t="s">
        <v>78</v>
      </c>
    </row>
    <row r="597" spans="1:65" s="13" customFormat="1" ht="11.25">
      <c r="B597" s="198"/>
      <c r="C597" s="199"/>
      <c r="D597" s="193" t="s">
        <v>248</v>
      </c>
      <c r="E597" s="200" t="s">
        <v>19</v>
      </c>
      <c r="F597" s="201" t="s">
        <v>4264</v>
      </c>
      <c r="G597" s="199"/>
      <c r="H597" s="200" t="s">
        <v>19</v>
      </c>
      <c r="I597" s="202"/>
      <c r="J597" s="199"/>
      <c r="K597" s="199"/>
      <c r="L597" s="203"/>
      <c r="M597" s="204"/>
      <c r="N597" s="205"/>
      <c r="O597" s="205"/>
      <c r="P597" s="205"/>
      <c r="Q597" s="205"/>
      <c r="R597" s="205"/>
      <c r="S597" s="205"/>
      <c r="T597" s="206"/>
      <c r="AT597" s="207" t="s">
        <v>248</v>
      </c>
      <c r="AU597" s="207" t="s">
        <v>78</v>
      </c>
      <c r="AV597" s="13" t="s">
        <v>76</v>
      </c>
      <c r="AW597" s="13" t="s">
        <v>31</v>
      </c>
      <c r="AX597" s="13" t="s">
        <v>69</v>
      </c>
      <c r="AY597" s="207" t="s">
        <v>231</v>
      </c>
    </row>
    <row r="598" spans="1:65" s="13" customFormat="1" ht="11.25">
      <c r="B598" s="198"/>
      <c r="C598" s="199"/>
      <c r="D598" s="193" t="s">
        <v>248</v>
      </c>
      <c r="E598" s="200" t="s">
        <v>19</v>
      </c>
      <c r="F598" s="201" t="s">
        <v>4127</v>
      </c>
      <c r="G598" s="199"/>
      <c r="H598" s="200" t="s">
        <v>19</v>
      </c>
      <c r="I598" s="202"/>
      <c r="J598" s="199"/>
      <c r="K598" s="199"/>
      <c r="L598" s="203"/>
      <c r="M598" s="204"/>
      <c r="N598" s="205"/>
      <c r="O598" s="205"/>
      <c r="P598" s="205"/>
      <c r="Q598" s="205"/>
      <c r="R598" s="205"/>
      <c r="S598" s="205"/>
      <c r="T598" s="206"/>
      <c r="AT598" s="207" t="s">
        <v>248</v>
      </c>
      <c r="AU598" s="207" t="s">
        <v>78</v>
      </c>
      <c r="AV598" s="13" t="s">
        <v>76</v>
      </c>
      <c r="AW598" s="13" t="s">
        <v>31</v>
      </c>
      <c r="AX598" s="13" t="s">
        <v>69</v>
      </c>
      <c r="AY598" s="207" t="s">
        <v>231</v>
      </c>
    </row>
    <row r="599" spans="1:65" s="14" customFormat="1" ht="11.25">
      <c r="B599" s="208"/>
      <c r="C599" s="209"/>
      <c r="D599" s="193" t="s">
        <v>248</v>
      </c>
      <c r="E599" s="210" t="s">
        <v>19</v>
      </c>
      <c r="F599" s="211" t="s">
        <v>76</v>
      </c>
      <c r="G599" s="209"/>
      <c r="H599" s="212">
        <v>1</v>
      </c>
      <c r="I599" s="213"/>
      <c r="J599" s="209"/>
      <c r="K599" s="209"/>
      <c r="L599" s="214"/>
      <c r="M599" s="215"/>
      <c r="N599" s="216"/>
      <c r="O599" s="216"/>
      <c r="P599" s="216"/>
      <c r="Q599" s="216"/>
      <c r="R599" s="216"/>
      <c r="S599" s="216"/>
      <c r="T599" s="217"/>
      <c r="AT599" s="218" t="s">
        <v>248</v>
      </c>
      <c r="AU599" s="218" t="s">
        <v>78</v>
      </c>
      <c r="AV599" s="14" t="s">
        <v>78</v>
      </c>
      <c r="AW599" s="14" t="s">
        <v>31</v>
      </c>
      <c r="AX599" s="14" t="s">
        <v>69</v>
      </c>
      <c r="AY599" s="218" t="s">
        <v>231</v>
      </c>
    </row>
    <row r="600" spans="1:65" s="13" customFormat="1" ht="11.25">
      <c r="B600" s="198"/>
      <c r="C600" s="199"/>
      <c r="D600" s="193" t="s">
        <v>248</v>
      </c>
      <c r="E600" s="200" t="s">
        <v>19</v>
      </c>
      <c r="F600" s="201" t="s">
        <v>4129</v>
      </c>
      <c r="G600" s="199"/>
      <c r="H600" s="200" t="s">
        <v>19</v>
      </c>
      <c r="I600" s="202"/>
      <c r="J600" s="199"/>
      <c r="K600" s="199"/>
      <c r="L600" s="203"/>
      <c r="M600" s="204"/>
      <c r="N600" s="205"/>
      <c r="O600" s="205"/>
      <c r="P600" s="205"/>
      <c r="Q600" s="205"/>
      <c r="R600" s="205"/>
      <c r="S600" s="205"/>
      <c r="T600" s="206"/>
      <c r="AT600" s="207" t="s">
        <v>248</v>
      </c>
      <c r="AU600" s="207" t="s">
        <v>78</v>
      </c>
      <c r="AV600" s="13" t="s">
        <v>76</v>
      </c>
      <c r="AW600" s="13" t="s">
        <v>31</v>
      </c>
      <c r="AX600" s="13" t="s">
        <v>69</v>
      </c>
      <c r="AY600" s="207" t="s">
        <v>231</v>
      </c>
    </row>
    <row r="601" spans="1:65" s="14" customFormat="1" ht="11.25">
      <c r="B601" s="208"/>
      <c r="C601" s="209"/>
      <c r="D601" s="193" t="s">
        <v>248</v>
      </c>
      <c r="E601" s="210" t="s">
        <v>19</v>
      </c>
      <c r="F601" s="211" t="s">
        <v>76</v>
      </c>
      <c r="G601" s="209"/>
      <c r="H601" s="212">
        <v>1</v>
      </c>
      <c r="I601" s="213"/>
      <c r="J601" s="209"/>
      <c r="K601" s="209"/>
      <c r="L601" s="214"/>
      <c r="M601" s="215"/>
      <c r="N601" s="216"/>
      <c r="O601" s="216"/>
      <c r="P601" s="216"/>
      <c r="Q601" s="216"/>
      <c r="R601" s="216"/>
      <c r="S601" s="216"/>
      <c r="T601" s="217"/>
      <c r="AT601" s="218" t="s">
        <v>248</v>
      </c>
      <c r="AU601" s="218" t="s">
        <v>78</v>
      </c>
      <c r="AV601" s="14" t="s">
        <v>78</v>
      </c>
      <c r="AW601" s="14" t="s">
        <v>31</v>
      </c>
      <c r="AX601" s="14" t="s">
        <v>69</v>
      </c>
      <c r="AY601" s="218" t="s">
        <v>231</v>
      </c>
    </row>
    <row r="602" spans="1:65" s="15" customFormat="1" ht="11.25">
      <c r="B602" s="219"/>
      <c r="C602" s="220"/>
      <c r="D602" s="193" t="s">
        <v>248</v>
      </c>
      <c r="E602" s="221" t="s">
        <v>19</v>
      </c>
      <c r="F602" s="222" t="s">
        <v>260</v>
      </c>
      <c r="G602" s="220"/>
      <c r="H602" s="223">
        <v>2</v>
      </c>
      <c r="I602" s="224"/>
      <c r="J602" s="220"/>
      <c r="K602" s="220"/>
      <c r="L602" s="225"/>
      <c r="M602" s="226"/>
      <c r="N602" s="227"/>
      <c r="O602" s="227"/>
      <c r="P602" s="227"/>
      <c r="Q602" s="227"/>
      <c r="R602" s="227"/>
      <c r="S602" s="227"/>
      <c r="T602" s="228"/>
      <c r="AT602" s="229" t="s">
        <v>248</v>
      </c>
      <c r="AU602" s="229" t="s">
        <v>78</v>
      </c>
      <c r="AV602" s="15" t="s">
        <v>238</v>
      </c>
      <c r="AW602" s="15" t="s">
        <v>31</v>
      </c>
      <c r="AX602" s="15" t="s">
        <v>76</v>
      </c>
      <c r="AY602" s="229" t="s">
        <v>231</v>
      </c>
    </row>
    <row r="603" spans="1:65" s="2" customFormat="1" ht="16.5" customHeight="1">
      <c r="A603" s="36"/>
      <c r="B603" s="37"/>
      <c r="C603" s="247" t="s">
        <v>936</v>
      </c>
      <c r="D603" s="247" t="s">
        <v>638</v>
      </c>
      <c r="E603" s="248" t="s">
        <v>4464</v>
      </c>
      <c r="F603" s="249" t="s">
        <v>4465</v>
      </c>
      <c r="G603" s="250" t="s">
        <v>237</v>
      </c>
      <c r="H603" s="251">
        <v>2</v>
      </c>
      <c r="I603" s="252"/>
      <c r="J603" s="253">
        <f>ROUND(I603*H603,2)</f>
        <v>0</v>
      </c>
      <c r="K603" s="249" t="s">
        <v>19</v>
      </c>
      <c r="L603" s="254"/>
      <c r="M603" s="255" t="s">
        <v>19</v>
      </c>
      <c r="N603" s="256" t="s">
        <v>40</v>
      </c>
      <c r="O603" s="66"/>
      <c r="P603" s="189">
        <f>O603*H603</f>
        <v>0</v>
      </c>
      <c r="Q603" s="189">
        <v>3.0000000000000001E-3</v>
      </c>
      <c r="R603" s="189">
        <f>Q603*H603</f>
        <v>6.0000000000000001E-3</v>
      </c>
      <c r="S603" s="189">
        <v>0</v>
      </c>
      <c r="T603" s="190">
        <f>S603*H603</f>
        <v>0</v>
      </c>
      <c r="U603" s="36"/>
      <c r="V603" s="36"/>
      <c r="W603" s="36"/>
      <c r="X603" s="36"/>
      <c r="Y603" s="36"/>
      <c r="Z603" s="36"/>
      <c r="AA603" s="36"/>
      <c r="AB603" s="36"/>
      <c r="AC603" s="36"/>
      <c r="AD603" s="36"/>
      <c r="AE603" s="36"/>
      <c r="AR603" s="191" t="s">
        <v>287</v>
      </c>
      <c r="AT603" s="191" t="s">
        <v>638</v>
      </c>
      <c r="AU603" s="191" t="s">
        <v>78</v>
      </c>
      <c r="AY603" s="19" t="s">
        <v>231</v>
      </c>
      <c r="BE603" s="192">
        <f>IF(N603="základní",J603,0)</f>
        <v>0</v>
      </c>
      <c r="BF603" s="192">
        <f>IF(N603="snížená",J603,0)</f>
        <v>0</v>
      </c>
      <c r="BG603" s="192">
        <f>IF(N603="zákl. přenesená",J603,0)</f>
        <v>0</v>
      </c>
      <c r="BH603" s="192">
        <f>IF(N603="sníž. přenesená",J603,0)</f>
        <v>0</v>
      </c>
      <c r="BI603" s="192">
        <f>IF(N603="nulová",J603,0)</f>
        <v>0</v>
      </c>
      <c r="BJ603" s="19" t="s">
        <v>76</v>
      </c>
      <c r="BK603" s="192">
        <f>ROUND(I603*H603,2)</f>
        <v>0</v>
      </c>
      <c r="BL603" s="19" t="s">
        <v>238</v>
      </c>
      <c r="BM603" s="191" t="s">
        <v>4466</v>
      </c>
    </row>
    <row r="604" spans="1:65" s="13" customFormat="1" ht="11.25">
      <c r="B604" s="198"/>
      <c r="C604" s="199"/>
      <c r="D604" s="193" t="s">
        <v>248</v>
      </c>
      <c r="E604" s="200" t="s">
        <v>19</v>
      </c>
      <c r="F604" s="201" t="s">
        <v>4264</v>
      </c>
      <c r="G604" s="199"/>
      <c r="H604" s="200" t="s">
        <v>19</v>
      </c>
      <c r="I604" s="202"/>
      <c r="J604" s="199"/>
      <c r="K604" s="199"/>
      <c r="L604" s="203"/>
      <c r="M604" s="204"/>
      <c r="N604" s="205"/>
      <c r="O604" s="205"/>
      <c r="P604" s="205"/>
      <c r="Q604" s="205"/>
      <c r="R604" s="205"/>
      <c r="S604" s="205"/>
      <c r="T604" s="206"/>
      <c r="AT604" s="207" t="s">
        <v>248</v>
      </c>
      <c r="AU604" s="207" t="s">
        <v>78</v>
      </c>
      <c r="AV604" s="13" t="s">
        <v>76</v>
      </c>
      <c r="AW604" s="13" t="s">
        <v>31</v>
      </c>
      <c r="AX604" s="13" t="s">
        <v>69</v>
      </c>
      <c r="AY604" s="207" t="s">
        <v>231</v>
      </c>
    </row>
    <row r="605" spans="1:65" s="13" customFormat="1" ht="11.25">
      <c r="B605" s="198"/>
      <c r="C605" s="199"/>
      <c r="D605" s="193" t="s">
        <v>248</v>
      </c>
      <c r="E605" s="200" t="s">
        <v>19</v>
      </c>
      <c r="F605" s="201" t="s">
        <v>4127</v>
      </c>
      <c r="G605" s="199"/>
      <c r="H605" s="200" t="s">
        <v>19</v>
      </c>
      <c r="I605" s="202"/>
      <c r="J605" s="199"/>
      <c r="K605" s="199"/>
      <c r="L605" s="203"/>
      <c r="M605" s="204"/>
      <c r="N605" s="205"/>
      <c r="O605" s="205"/>
      <c r="P605" s="205"/>
      <c r="Q605" s="205"/>
      <c r="R605" s="205"/>
      <c r="S605" s="205"/>
      <c r="T605" s="206"/>
      <c r="AT605" s="207" t="s">
        <v>248</v>
      </c>
      <c r="AU605" s="207" t="s">
        <v>78</v>
      </c>
      <c r="AV605" s="13" t="s">
        <v>76</v>
      </c>
      <c r="AW605" s="13" t="s">
        <v>31</v>
      </c>
      <c r="AX605" s="13" t="s">
        <v>69</v>
      </c>
      <c r="AY605" s="207" t="s">
        <v>231</v>
      </c>
    </row>
    <row r="606" spans="1:65" s="14" customFormat="1" ht="11.25">
      <c r="B606" s="208"/>
      <c r="C606" s="209"/>
      <c r="D606" s="193" t="s">
        <v>248</v>
      </c>
      <c r="E606" s="210" t="s">
        <v>19</v>
      </c>
      <c r="F606" s="211" t="s">
        <v>76</v>
      </c>
      <c r="G606" s="209"/>
      <c r="H606" s="212">
        <v>1</v>
      </c>
      <c r="I606" s="213"/>
      <c r="J606" s="209"/>
      <c r="K606" s="209"/>
      <c r="L606" s="214"/>
      <c r="M606" s="215"/>
      <c r="N606" s="216"/>
      <c r="O606" s="216"/>
      <c r="P606" s="216"/>
      <c r="Q606" s="216"/>
      <c r="R606" s="216"/>
      <c r="S606" s="216"/>
      <c r="T606" s="217"/>
      <c r="AT606" s="218" t="s">
        <v>248</v>
      </c>
      <c r="AU606" s="218" t="s">
        <v>78</v>
      </c>
      <c r="AV606" s="14" t="s">
        <v>78</v>
      </c>
      <c r="AW606" s="14" t="s">
        <v>31</v>
      </c>
      <c r="AX606" s="14" t="s">
        <v>69</v>
      </c>
      <c r="AY606" s="218" t="s">
        <v>231</v>
      </c>
    </row>
    <row r="607" spans="1:65" s="13" customFormat="1" ht="11.25">
      <c r="B607" s="198"/>
      <c r="C607" s="199"/>
      <c r="D607" s="193" t="s">
        <v>248</v>
      </c>
      <c r="E607" s="200" t="s">
        <v>19</v>
      </c>
      <c r="F607" s="201" t="s">
        <v>4129</v>
      </c>
      <c r="G607" s="199"/>
      <c r="H607" s="200" t="s">
        <v>19</v>
      </c>
      <c r="I607" s="202"/>
      <c r="J607" s="199"/>
      <c r="K607" s="199"/>
      <c r="L607" s="203"/>
      <c r="M607" s="204"/>
      <c r="N607" s="205"/>
      <c r="O607" s="205"/>
      <c r="P607" s="205"/>
      <c r="Q607" s="205"/>
      <c r="R607" s="205"/>
      <c r="S607" s="205"/>
      <c r="T607" s="206"/>
      <c r="AT607" s="207" t="s">
        <v>248</v>
      </c>
      <c r="AU607" s="207" t="s">
        <v>78</v>
      </c>
      <c r="AV607" s="13" t="s">
        <v>76</v>
      </c>
      <c r="AW607" s="13" t="s">
        <v>31</v>
      </c>
      <c r="AX607" s="13" t="s">
        <v>69</v>
      </c>
      <c r="AY607" s="207" t="s">
        <v>231</v>
      </c>
    </row>
    <row r="608" spans="1:65" s="14" customFormat="1" ht="11.25">
      <c r="B608" s="208"/>
      <c r="C608" s="209"/>
      <c r="D608" s="193" t="s">
        <v>248</v>
      </c>
      <c r="E608" s="210" t="s">
        <v>19</v>
      </c>
      <c r="F608" s="211" t="s">
        <v>76</v>
      </c>
      <c r="G608" s="209"/>
      <c r="H608" s="212">
        <v>1</v>
      </c>
      <c r="I608" s="213"/>
      <c r="J608" s="209"/>
      <c r="K608" s="209"/>
      <c r="L608" s="214"/>
      <c r="M608" s="215"/>
      <c r="N608" s="216"/>
      <c r="O608" s="216"/>
      <c r="P608" s="216"/>
      <c r="Q608" s="216"/>
      <c r="R608" s="216"/>
      <c r="S608" s="216"/>
      <c r="T608" s="217"/>
      <c r="AT608" s="218" t="s">
        <v>248</v>
      </c>
      <c r="AU608" s="218" t="s">
        <v>78</v>
      </c>
      <c r="AV608" s="14" t="s">
        <v>78</v>
      </c>
      <c r="AW608" s="14" t="s">
        <v>31</v>
      </c>
      <c r="AX608" s="14" t="s">
        <v>69</v>
      </c>
      <c r="AY608" s="218" t="s">
        <v>231</v>
      </c>
    </row>
    <row r="609" spans="1:65" s="15" customFormat="1" ht="11.25">
      <c r="B609" s="219"/>
      <c r="C609" s="220"/>
      <c r="D609" s="193" t="s">
        <v>248</v>
      </c>
      <c r="E609" s="221" t="s">
        <v>19</v>
      </c>
      <c r="F609" s="222" t="s">
        <v>260</v>
      </c>
      <c r="G609" s="220"/>
      <c r="H609" s="223">
        <v>2</v>
      </c>
      <c r="I609" s="224"/>
      <c r="J609" s="220"/>
      <c r="K609" s="220"/>
      <c r="L609" s="225"/>
      <c r="M609" s="226"/>
      <c r="N609" s="227"/>
      <c r="O609" s="227"/>
      <c r="P609" s="227"/>
      <c r="Q609" s="227"/>
      <c r="R609" s="227"/>
      <c r="S609" s="227"/>
      <c r="T609" s="228"/>
      <c r="AT609" s="229" t="s">
        <v>248</v>
      </c>
      <c r="AU609" s="229" t="s">
        <v>78</v>
      </c>
      <c r="AV609" s="15" t="s">
        <v>238</v>
      </c>
      <c r="AW609" s="15" t="s">
        <v>31</v>
      </c>
      <c r="AX609" s="15" t="s">
        <v>76</v>
      </c>
      <c r="AY609" s="229" t="s">
        <v>231</v>
      </c>
    </row>
    <row r="610" spans="1:65" s="2" customFormat="1" ht="37.9" customHeight="1">
      <c r="A610" s="36"/>
      <c r="B610" s="37"/>
      <c r="C610" s="180" t="s">
        <v>941</v>
      </c>
      <c r="D610" s="180" t="s">
        <v>234</v>
      </c>
      <c r="E610" s="181" t="s">
        <v>4460</v>
      </c>
      <c r="F610" s="182" t="s">
        <v>4461</v>
      </c>
      <c r="G610" s="183" t="s">
        <v>237</v>
      </c>
      <c r="H610" s="184">
        <v>5</v>
      </c>
      <c r="I610" s="185"/>
      <c r="J610" s="186">
        <f>ROUND(I610*H610,2)</f>
        <v>0</v>
      </c>
      <c r="K610" s="182" t="s">
        <v>244</v>
      </c>
      <c r="L610" s="41"/>
      <c r="M610" s="187" t="s">
        <v>19</v>
      </c>
      <c r="N610" s="188" t="s">
        <v>40</v>
      </c>
      <c r="O610" s="66"/>
      <c r="P610" s="189">
        <f>O610*H610</f>
        <v>0</v>
      </c>
      <c r="Q610" s="189">
        <v>0</v>
      </c>
      <c r="R610" s="189">
        <f>Q610*H610</f>
        <v>0</v>
      </c>
      <c r="S610" s="189">
        <v>0</v>
      </c>
      <c r="T610" s="190">
        <f>S610*H610</f>
        <v>0</v>
      </c>
      <c r="U610" s="36"/>
      <c r="V610" s="36"/>
      <c r="W610" s="36"/>
      <c r="X610" s="36"/>
      <c r="Y610" s="36"/>
      <c r="Z610" s="36"/>
      <c r="AA610" s="36"/>
      <c r="AB610" s="36"/>
      <c r="AC610" s="36"/>
      <c r="AD610" s="36"/>
      <c r="AE610" s="36"/>
      <c r="AR610" s="191" t="s">
        <v>238</v>
      </c>
      <c r="AT610" s="191" t="s">
        <v>234</v>
      </c>
      <c r="AU610" s="191" t="s">
        <v>78</v>
      </c>
      <c r="AY610" s="19" t="s">
        <v>231</v>
      </c>
      <c r="BE610" s="192">
        <f>IF(N610="základní",J610,0)</f>
        <v>0</v>
      </c>
      <c r="BF610" s="192">
        <f>IF(N610="snížená",J610,0)</f>
        <v>0</v>
      </c>
      <c r="BG610" s="192">
        <f>IF(N610="zákl. přenesená",J610,0)</f>
        <v>0</v>
      </c>
      <c r="BH610" s="192">
        <f>IF(N610="sníž. přenesená",J610,0)</f>
        <v>0</v>
      </c>
      <c r="BI610" s="192">
        <f>IF(N610="nulová",J610,0)</f>
        <v>0</v>
      </c>
      <c r="BJ610" s="19" t="s">
        <v>76</v>
      </c>
      <c r="BK610" s="192">
        <f>ROUND(I610*H610,2)</f>
        <v>0</v>
      </c>
      <c r="BL610" s="19" t="s">
        <v>238</v>
      </c>
      <c r="BM610" s="191" t="s">
        <v>4467</v>
      </c>
    </row>
    <row r="611" spans="1:65" s="2" customFormat="1" ht="39">
      <c r="A611" s="36"/>
      <c r="B611" s="37"/>
      <c r="C611" s="38"/>
      <c r="D611" s="193" t="s">
        <v>246</v>
      </c>
      <c r="E611" s="38"/>
      <c r="F611" s="194" t="s">
        <v>4463</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246</v>
      </c>
      <c r="AU611" s="19" t="s">
        <v>78</v>
      </c>
    </row>
    <row r="612" spans="1:65" s="13" customFormat="1" ht="11.25">
      <c r="B612" s="198"/>
      <c r="C612" s="199"/>
      <c r="D612" s="193" t="s">
        <v>248</v>
      </c>
      <c r="E612" s="200" t="s">
        <v>19</v>
      </c>
      <c r="F612" s="201" t="s">
        <v>4146</v>
      </c>
      <c r="G612" s="199"/>
      <c r="H612" s="200" t="s">
        <v>19</v>
      </c>
      <c r="I612" s="202"/>
      <c r="J612" s="199"/>
      <c r="K612" s="199"/>
      <c r="L612" s="203"/>
      <c r="M612" s="204"/>
      <c r="N612" s="205"/>
      <c r="O612" s="205"/>
      <c r="P612" s="205"/>
      <c r="Q612" s="205"/>
      <c r="R612" s="205"/>
      <c r="S612" s="205"/>
      <c r="T612" s="206"/>
      <c r="AT612" s="207" t="s">
        <v>248</v>
      </c>
      <c r="AU612" s="207" t="s">
        <v>78</v>
      </c>
      <c r="AV612" s="13" t="s">
        <v>76</v>
      </c>
      <c r="AW612" s="13" t="s">
        <v>31</v>
      </c>
      <c r="AX612" s="13" t="s">
        <v>69</v>
      </c>
      <c r="AY612" s="207" t="s">
        <v>231</v>
      </c>
    </row>
    <row r="613" spans="1:65" s="14" customFormat="1" ht="11.25">
      <c r="B613" s="208"/>
      <c r="C613" s="209"/>
      <c r="D613" s="193" t="s">
        <v>248</v>
      </c>
      <c r="E613" s="210" t="s">
        <v>19</v>
      </c>
      <c r="F613" s="211" t="s">
        <v>4468</v>
      </c>
      <c r="G613" s="209"/>
      <c r="H613" s="212">
        <v>3</v>
      </c>
      <c r="I613" s="213"/>
      <c r="J613" s="209"/>
      <c r="K613" s="209"/>
      <c r="L613" s="214"/>
      <c r="M613" s="215"/>
      <c r="N613" s="216"/>
      <c r="O613" s="216"/>
      <c r="P613" s="216"/>
      <c r="Q613" s="216"/>
      <c r="R613" s="216"/>
      <c r="S613" s="216"/>
      <c r="T613" s="217"/>
      <c r="AT613" s="218" t="s">
        <v>248</v>
      </c>
      <c r="AU613" s="218" t="s">
        <v>78</v>
      </c>
      <c r="AV613" s="14" t="s">
        <v>78</v>
      </c>
      <c r="AW613" s="14" t="s">
        <v>31</v>
      </c>
      <c r="AX613" s="14" t="s">
        <v>69</v>
      </c>
      <c r="AY613" s="218" t="s">
        <v>231</v>
      </c>
    </row>
    <row r="614" spans="1:65" s="13" customFormat="1" ht="11.25">
      <c r="B614" s="198"/>
      <c r="C614" s="199"/>
      <c r="D614" s="193" t="s">
        <v>248</v>
      </c>
      <c r="E614" s="200" t="s">
        <v>19</v>
      </c>
      <c r="F614" s="201" t="s">
        <v>4168</v>
      </c>
      <c r="G614" s="199"/>
      <c r="H614" s="200" t="s">
        <v>19</v>
      </c>
      <c r="I614" s="202"/>
      <c r="J614" s="199"/>
      <c r="K614" s="199"/>
      <c r="L614" s="203"/>
      <c r="M614" s="204"/>
      <c r="N614" s="205"/>
      <c r="O614" s="205"/>
      <c r="P614" s="205"/>
      <c r="Q614" s="205"/>
      <c r="R614" s="205"/>
      <c r="S614" s="205"/>
      <c r="T614" s="206"/>
      <c r="AT614" s="207" t="s">
        <v>248</v>
      </c>
      <c r="AU614" s="207" t="s">
        <v>78</v>
      </c>
      <c r="AV614" s="13" t="s">
        <v>76</v>
      </c>
      <c r="AW614" s="13" t="s">
        <v>31</v>
      </c>
      <c r="AX614" s="13" t="s">
        <v>69</v>
      </c>
      <c r="AY614" s="207" t="s">
        <v>231</v>
      </c>
    </row>
    <row r="615" spans="1:65" s="14" customFormat="1" ht="11.25">
      <c r="B615" s="208"/>
      <c r="C615" s="209"/>
      <c r="D615" s="193" t="s">
        <v>248</v>
      </c>
      <c r="E615" s="210" t="s">
        <v>19</v>
      </c>
      <c r="F615" s="211" t="s">
        <v>4469</v>
      </c>
      <c r="G615" s="209"/>
      <c r="H615" s="212">
        <v>2</v>
      </c>
      <c r="I615" s="213"/>
      <c r="J615" s="209"/>
      <c r="K615" s="209"/>
      <c r="L615" s="214"/>
      <c r="M615" s="215"/>
      <c r="N615" s="216"/>
      <c r="O615" s="216"/>
      <c r="P615" s="216"/>
      <c r="Q615" s="216"/>
      <c r="R615" s="216"/>
      <c r="S615" s="216"/>
      <c r="T615" s="217"/>
      <c r="AT615" s="218" t="s">
        <v>248</v>
      </c>
      <c r="AU615" s="218" t="s">
        <v>78</v>
      </c>
      <c r="AV615" s="14" t="s">
        <v>78</v>
      </c>
      <c r="AW615" s="14" t="s">
        <v>31</v>
      </c>
      <c r="AX615" s="14" t="s">
        <v>69</v>
      </c>
      <c r="AY615" s="218" t="s">
        <v>231</v>
      </c>
    </row>
    <row r="616" spans="1:65" s="15" customFormat="1" ht="11.25">
      <c r="B616" s="219"/>
      <c r="C616" s="220"/>
      <c r="D616" s="193" t="s">
        <v>248</v>
      </c>
      <c r="E616" s="221" t="s">
        <v>19</v>
      </c>
      <c r="F616" s="222" t="s">
        <v>260</v>
      </c>
      <c r="G616" s="220"/>
      <c r="H616" s="223">
        <v>5</v>
      </c>
      <c r="I616" s="224"/>
      <c r="J616" s="220"/>
      <c r="K616" s="220"/>
      <c r="L616" s="225"/>
      <c r="M616" s="226"/>
      <c r="N616" s="227"/>
      <c r="O616" s="227"/>
      <c r="P616" s="227"/>
      <c r="Q616" s="227"/>
      <c r="R616" s="227"/>
      <c r="S616" s="227"/>
      <c r="T616" s="228"/>
      <c r="AT616" s="229" t="s">
        <v>248</v>
      </c>
      <c r="AU616" s="229" t="s">
        <v>78</v>
      </c>
      <c r="AV616" s="15" t="s">
        <v>238</v>
      </c>
      <c r="AW616" s="15" t="s">
        <v>31</v>
      </c>
      <c r="AX616" s="15" t="s">
        <v>76</v>
      </c>
      <c r="AY616" s="229" t="s">
        <v>231</v>
      </c>
    </row>
    <row r="617" spans="1:65" s="2" customFormat="1" ht="16.5" customHeight="1">
      <c r="A617" s="36"/>
      <c r="B617" s="37"/>
      <c r="C617" s="247" t="s">
        <v>952</v>
      </c>
      <c r="D617" s="247" t="s">
        <v>638</v>
      </c>
      <c r="E617" s="248" t="s">
        <v>4470</v>
      </c>
      <c r="F617" s="249" t="s">
        <v>4471</v>
      </c>
      <c r="G617" s="250" t="s">
        <v>237</v>
      </c>
      <c r="H617" s="251">
        <v>2</v>
      </c>
      <c r="I617" s="252"/>
      <c r="J617" s="253">
        <f>ROUND(I617*H617,2)</f>
        <v>0</v>
      </c>
      <c r="K617" s="249" t="s">
        <v>244</v>
      </c>
      <c r="L617" s="254"/>
      <c r="M617" s="255" t="s">
        <v>19</v>
      </c>
      <c r="N617" s="256" t="s">
        <v>40</v>
      </c>
      <c r="O617" s="66"/>
      <c r="P617" s="189">
        <f>O617*H617</f>
        <v>0</v>
      </c>
      <c r="Q617" s="189">
        <v>2.2000000000000001E-4</v>
      </c>
      <c r="R617" s="189">
        <f>Q617*H617</f>
        <v>4.4000000000000002E-4</v>
      </c>
      <c r="S617" s="189">
        <v>0</v>
      </c>
      <c r="T617" s="190">
        <f>S617*H617</f>
        <v>0</v>
      </c>
      <c r="U617" s="36"/>
      <c r="V617" s="36"/>
      <c r="W617" s="36"/>
      <c r="X617" s="36"/>
      <c r="Y617" s="36"/>
      <c r="Z617" s="36"/>
      <c r="AA617" s="36"/>
      <c r="AB617" s="36"/>
      <c r="AC617" s="36"/>
      <c r="AD617" s="36"/>
      <c r="AE617" s="36"/>
      <c r="AR617" s="191" t="s">
        <v>287</v>
      </c>
      <c r="AT617" s="191" t="s">
        <v>638</v>
      </c>
      <c r="AU617" s="191" t="s">
        <v>78</v>
      </c>
      <c r="AY617" s="19" t="s">
        <v>231</v>
      </c>
      <c r="BE617" s="192">
        <f>IF(N617="základní",J617,0)</f>
        <v>0</v>
      </c>
      <c r="BF617" s="192">
        <f>IF(N617="snížená",J617,0)</f>
        <v>0</v>
      </c>
      <c r="BG617" s="192">
        <f>IF(N617="zákl. přenesená",J617,0)</f>
        <v>0</v>
      </c>
      <c r="BH617" s="192">
        <f>IF(N617="sníž. přenesená",J617,0)</f>
        <v>0</v>
      </c>
      <c r="BI617" s="192">
        <f>IF(N617="nulová",J617,0)</f>
        <v>0</v>
      </c>
      <c r="BJ617" s="19" t="s">
        <v>76</v>
      </c>
      <c r="BK617" s="192">
        <f>ROUND(I617*H617,2)</f>
        <v>0</v>
      </c>
      <c r="BL617" s="19" t="s">
        <v>238</v>
      </c>
      <c r="BM617" s="191" t="s">
        <v>4472</v>
      </c>
    </row>
    <row r="618" spans="1:65" s="13" customFormat="1" ht="11.25">
      <c r="B618" s="198"/>
      <c r="C618" s="199"/>
      <c r="D618" s="193" t="s">
        <v>248</v>
      </c>
      <c r="E618" s="200" t="s">
        <v>19</v>
      </c>
      <c r="F618" s="201" t="s">
        <v>4146</v>
      </c>
      <c r="G618" s="199"/>
      <c r="H618" s="200" t="s">
        <v>19</v>
      </c>
      <c r="I618" s="202"/>
      <c r="J618" s="199"/>
      <c r="K618" s="199"/>
      <c r="L618" s="203"/>
      <c r="M618" s="204"/>
      <c r="N618" s="205"/>
      <c r="O618" s="205"/>
      <c r="P618" s="205"/>
      <c r="Q618" s="205"/>
      <c r="R618" s="205"/>
      <c r="S618" s="205"/>
      <c r="T618" s="206"/>
      <c r="AT618" s="207" t="s">
        <v>248</v>
      </c>
      <c r="AU618" s="207" t="s">
        <v>78</v>
      </c>
      <c r="AV618" s="13" t="s">
        <v>76</v>
      </c>
      <c r="AW618" s="13" t="s">
        <v>31</v>
      </c>
      <c r="AX618" s="13" t="s">
        <v>69</v>
      </c>
      <c r="AY618" s="207" t="s">
        <v>231</v>
      </c>
    </row>
    <row r="619" spans="1:65" s="14" customFormat="1" ht="11.25">
      <c r="B619" s="208"/>
      <c r="C619" s="209"/>
      <c r="D619" s="193" t="s">
        <v>248</v>
      </c>
      <c r="E619" s="210" t="s">
        <v>19</v>
      </c>
      <c r="F619" s="211" t="s">
        <v>76</v>
      </c>
      <c r="G619" s="209"/>
      <c r="H619" s="212">
        <v>1</v>
      </c>
      <c r="I619" s="213"/>
      <c r="J619" s="209"/>
      <c r="K619" s="209"/>
      <c r="L619" s="214"/>
      <c r="M619" s="215"/>
      <c r="N619" s="216"/>
      <c r="O619" s="216"/>
      <c r="P619" s="216"/>
      <c r="Q619" s="216"/>
      <c r="R619" s="216"/>
      <c r="S619" s="216"/>
      <c r="T619" s="217"/>
      <c r="AT619" s="218" t="s">
        <v>248</v>
      </c>
      <c r="AU619" s="218" t="s">
        <v>78</v>
      </c>
      <c r="AV619" s="14" t="s">
        <v>78</v>
      </c>
      <c r="AW619" s="14" t="s">
        <v>31</v>
      </c>
      <c r="AX619" s="14" t="s">
        <v>69</v>
      </c>
      <c r="AY619" s="218" t="s">
        <v>231</v>
      </c>
    </row>
    <row r="620" spans="1:65" s="13" customFormat="1" ht="11.25">
      <c r="B620" s="198"/>
      <c r="C620" s="199"/>
      <c r="D620" s="193" t="s">
        <v>248</v>
      </c>
      <c r="E620" s="200" t="s">
        <v>19</v>
      </c>
      <c r="F620" s="201" t="s">
        <v>4168</v>
      </c>
      <c r="G620" s="199"/>
      <c r="H620" s="200" t="s">
        <v>19</v>
      </c>
      <c r="I620" s="202"/>
      <c r="J620" s="199"/>
      <c r="K620" s="199"/>
      <c r="L620" s="203"/>
      <c r="M620" s="204"/>
      <c r="N620" s="205"/>
      <c r="O620" s="205"/>
      <c r="P620" s="205"/>
      <c r="Q620" s="205"/>
      <c r="R620" s="205"/>
      <c r="S620" s="205"/>
      <c r="T620" s="206"/>
      <c r="AT620" s="207" t="s">
        <v>248</v>
      </c>
      <c r="AU620" s="207" t="s">
        <v>78</v>
      </c>
      <c r="AV620" s="13" t="s">
        <v>76</v>
      </c>
      <c r="AW620" s="13" t="s">
        <v>31</v>
      </c>
      <c r="AX620" s="13" t="s">
        <v>69</v>
      </c>
      <c r="AY620" s="207" t="s">
        <v>231</v>
      </c>
    </row>
    <row r="621" spans="1:65" s="14" customFormat="1" ht="11.25">
      <c r="B621" s="208"/>
      <c r="C621" s="209"/>
      <c r="D621" s="193" t="s">
        <v>248</v>
      </c>
      <c r="E621" s="210" t="s">
        <v>19</v>
      </c>
      <c r="F621" s="211" t="s">
        <v>76</v>
      </c>
      <c r="G621" s="209"/>
      <c r="H621" s="212">
        <v>1</v>
      </c>
      <c r="I621" s="213"/>
      <c r="J621" s="209"/>
      <c r="K621" s="209"/>
      <c r="L621" s="214"/>
      <c r="M621" s="215"/>
      <c r="N621" s="216"/>
      <c r="O621" s="216"/>
      <c r="P621" s="216"/>
      <c r="Q621" s="216"/>
      <c r="R621" s="216"/>
      <c r="S621" s="216"/>
      <c r="T621" s="217"/>
      <c r="AT621" s="218" t="s">
        <v>248</v>
      </c>
      <c r="AU621" s="218" t="s">
        <v>78</v>
      </c>
      <c r="AV621" s="14" t="s">
        <v>78</v>
      </c>
      <c r="AW621" s="14" t="s">
        <v>31</v>
      </c>
      <c r="AX621" s="14" t="s">
        <v>69</v>
      </c>
      <c r="AY621" s="218" t="s">
        <v>231</v>
      </c>
    </row>
    <row r="622" spans="1:65" s="15" customFormat="1" ht="11.25">
      <c r="B622" s="219"/>
      <c r="C622" s="220"/>
      <c r="D622" s="193" t="s">
        <v>248</v>
      </c>
      <c r="E622" s="221" t="s">
        <v>19</v>
      </c>
      <c r="F622" s="222" t="s">
        <v>260</v>
      </c>
      <c r="G622" s="220"/>
      <c r="H622" s="223">
        <v>2</v>
      </c>
      <c r="I622" s="224"/>
      <c r="J622" s="220"/>
      <c r="K622" s="220"/>
      <c r="L622" s="225"/>
      <c r="M622" s="226"/>
      <c r="N622" s="227"/>
      <c r="O622" s="227"/>
      <c r="P622" s="227"/>
      <c r="Q622" s="227"/>
      <c r="R622" s="227"/>
      <c r="S622" s="227"/>
      <c r="T622" s="228"/>
      <c r="AT622" s="229" t="s">
        <v>248</v>
      </c>
      <c r="AU622" s="229" t="s">
        <v>78</v>
      </c>
      <c r="AV622" s="15" t="s">
        <v>238</v>
      </c>
      <c r="AW622" s="15" t="s">
        <v>31</v>
      </c>
      <c r="AX622" s="15" t="s">
        <v>76</v>
      </c>
      <c r="AY622" s="229" t="s">
        <v>231</v>
      </c>
    </row>
    <row r="623" spans="1:65" s="2" customFormat="1" ht="16.5" customHeight="1">
      <c r="A623" s="36"/>
      <c r="B623" s="37"/>
      <c r="C623" s="247" t="s">
        <v>959</v>
      </c>
      <c r="D623" s="247" t="s">
        <v>638</v>
      </c>
      <c r="E623" s="248" t="s">
        <v>4473</v>
      </c>
      <c r="F623" s="249" t="s">
        <v>4474</v>
      </c>
      <c r="G623" s="250" t="s">
        <v>237</v>
      </c>
      <c r="H623" s="251">
        <v>1</v>
      </c>
      <c r="I623" s="252"/>
      <c r="J623" s="253">
        <f>ROUND(I623*H623,2)</f>
        <v>0</v>
      </c>
      <c r="K623" s="249" t="s">
        <v>244</v>
      </c>
      <c r="L623" s="254"/>
      <c r="M623" s="255" t="s">
        <v>19</v>
      </c>
      <c r="N623" s="256" t="s">
        <v>40</v>
      </c>
      <c r="O623" s="66"/>
      <c r="P623" s="189">
        <f>O623*H623</f>
        <v>0</v>
      </c>
      <c r="Q623" s="189">
        <v>2.7999999999999998E-4</v>
      </c>
      <c r="R623" s="189">
        <f>Q623*H623</f>
        <v>2.7999999999999998E-4</v>
      </c>
      <c r="S623" s="189">
        <v>0</v>
      </c>
      <c r="T623" s="190">
        <f>S623*H623</f>
        <v>0</v>
      </c>
      <c r="U623" s="36"/>
      <c r="V623" s="36"/>
      <c r="W623" s="36"/>
      <c r="X623" s="36"/>
      <c r="Y623" s="36"/>
      <c r="Z623" s="36"/>
      <c r="AA623" s="36"/>
      <c r="AB623" s="36"/>
      <c r="AC623" s="36"/>
      <c r="AD623" s="36"/>
      <c r="AE623" s="36"/>
      <c r="AR623" s="191" t="s">
        <v>287</v>
      </c>
      <c r="AT623" s="191" t="s">
        <v>638</v>
      </c>
      <c r="AU623" s="191" t="s">
        <v>78</v>
      </c>
      <c r="AY623" s="19" t="s">
        <v>231</v>
      </c>
      <c r="BE623" s="192">
        <f>IF(N623="základní",J623,0)</f>
        <v>0</v>
      </c>
      <c r="BF623" s="192">
        <f>IF(N623="snížená",J623,0)</f>
        <v>0</v>
      </c>
      <c r="BG623" s="192">
        <f>IF(N623="zákl. přenesená",J623,0)</f>
        <v>0</v>
      </c>
      <c r="BH623" s="192">
        <f>IF(N623="sníž. přenesená",J623,0)</f>
        <v>0</v>
      </c>
      <c r="BI623" s="192">
        <f>IF(N623="nulová",J623,0)</f>
        <v>0</v>
      </c>
      <c r="BJ623" s="19" t="s">
        <v>76</v>
      </c>
      <c r="BK623" s="192">
        <f>ROUND(I623*H623,2)</f>
        <v>0</v>
      </c>
      <c r="BL623" s="19" t="s">
        <v>238</v>
      </c>
      <c r="BM623" s="191" t="s">
        <v>4475</v>
      </c>
    </row>
    <row r="624" spans="1:65" s="13" customFormat="1" ht="11.25">
      <c r="B624" s="198"/>
      <c r="C624" s="199"/>
      <c r="D624" s="193" t="s">
        <v>248</v>
      </c>
      <c r="E624" s="200" t="s">
        <v>19</v>
      </c>
      <c r="F624" s="201" t="s">
        <v>4146</v>
      </c>
      <c r="G624" s="199"/>
      <c r="H624" s="200" t="s">
        <v>19</v>
      </c>
      <c r="I624" s="202"/>
      <c r="J624" s="199"/>
      <c r="K624" s="199"/>
      <c r="L624" s="203"/>
      <c r="M624" s="204"/>
      <c r="N624" s="205"/>
      <c r="O624" s="205"/>
      <c r="P624" s="205"/>
      <c r="Q624" s="205"/>
      <c r="R624" s="205"/>
      <c r="S624" s="205"/>
      <c r="T624" s="206"/>
      <c r="AT624" s="207" t="s">
        <v>248</v>
      </c>
      <c r="AU624" s="207" t="s">
        <v>78</v>
      </c>
      <c r="AV624" s="13" t="s">
        <v>76</v>
      </c>
      <c r="AW624" s="13" t="s">
        <v>31</v>
      </c>
      <c r="AX624" s="13" t="s">
        <v>69</v>
      </c>
      <c r="AY624" s="207" t="s">
        <v>231</v>
      </c>
    </row>
    <row r="625" spans="1:65" s="14" customFormat="1" ht="11.25">
      <c r="B625" s="208"/>
      <c r="C625" s="209"/>
      <c r="D625" s="193" t="s">
        <v>248</v>
      </c>
      <c r="E625" s="210" t="s">
        <v>19</v>
      </c>
      <c r="F625" s="211" t="s">
        <v>76</v>
      </c>
      <c r="G625" s="209"/>
      <c r="H625" s="212">
        <v>1</v>
      </c>
      <c r="I625" s="213"/>
      <c r="J625" s="209"/>
      <c r="K625" s="209"/>
      <c r="L625" s="214"/>
      <c r="M625" s="215"/>
      <c r="N625" s="216"/>
      <c r="O625" s="216"/>
      <c r="P625" s="216"/>
      <c r="Q625" s="216"/>
      <c r="R625" s="216"/>
      <c r="S625" s="216"/>
      <c r="T625" s="217"/>
      <c r="AT625" s="218" t="s">
        <v>248</v>
      </c>
      <c r="AU625" s="218" t="s">
        <v>78</v>
      </c>
      <c r="AV625" s="14" t="s">
        <v>78</v>
      </c>
      <c r="AW625" s="14" t="s">
        <v>31</v>
      </c>
      <c r="AX625" s="14" t="s">
        <v>76</v>
      </c>
      <c r="AY625" s="218" t="s">
        <v>231</v>
      </c>
    </row>
    <row r="626" spans="1:65" s="2" customFormat="1" ht="24.2" customHeight="1">
      <c r="A626" s="36"/>
      <c r="B626" s="37"/>
      <c r="C626" s="247" t="s">
        <v>967</v>
      </c>
      <c r="D626" s="247" t="s">
        <v>638</v>
      </c>
      <c r="E626" s="248" t="s">
        <v>4476</v>
      </c>
      <c r="F626" s="249" t="s">
        <v>4477</v>
      </c>
      <c r="G626" s="250" t="s">
        <v>237</v>
      </c>
      <c r="H626" s="251">
        <v>2</v>
      </c>
      <c r="I626" s="252"/>
      <c r="J626" s="253">
        <f>ROUND(I626*H626,2)</f>
        <v>0</v>
      </c>
      <c r="K626" s="249" t="s">
        <v>19</v>
      </c>
      <c r="L626" s="254"/>
      <c r="M626" s="255" t="s">
        <v>19</v>
      </c>
      <c r="N626" s="256" t="s">
        <v>40</v>
      </c>
      <c r="O626" s="66"/>
      <c r="P626" s="189">
        <f>O626*H626</f>
        <v>0</v>
      </c>
      <c r="Q626" s="189">
        <v>8.0000000000000004E-4</v>
      </c>
      <c r="R626" s="189">
        <f>Q626*H626</f>
        <v>1.6000000000000001E-3</v>
      </c>
      <c r="S626" s="189">
        <v>0</v>
      </c>
      <c r="T626" s="190">
        <f>S626*H626</f>
        <v>0</v>
      </c>
      <c r="U626" s="36"/>
      <c r="V626" s="36"/>
      <c r="W626" s="36"/>
      <c r="X626" s="36"/>
      <c r="Y626" s="36"/>
      <c r="Z626" s="36"/>
      <c r="AA626" s="36"/>
      <c r="AB626" s="36"/>
      <c r="AC626" s="36"/>
      <c r="AD626" s="36"/>
      <c r="AE626" s="36"/>
      <c r="AR626" s="191" t="s">
        <v>287</v>
      </c>
      <c r="AT626" s="191" t="s">
        <v>638</v>
      </c>
      <c r="AU626" s="191" t="s">
        <v>78</v>
      </c>
      <c r="AY626" s="19" t="s">
        <v>231</v>
      </c>
      <c r="BE626" s="192">
        <f>IF(N626="základní",J626,0)</f>
        <v>0</v>
      </c>
      <c r="BF626" s="192">
        <f>IF(N626="snížená",J626,0)</f>
        <v>0</v>
      </c>
      <c r="BG626" s="192">
        <f>IF(N626="zákl. přenesená",J626,0)</f>
        <v>0</v>
      </c>
      <c r="BH626" s="192">
        <f>IF(N626="sníž. přenesená",J626,0)</f>
        <v>0</v>
      </c>
      <c r="BI626" s="192">
        <f>IF(N626="nulová",J626,0)</f>
        <v>0</v>
      </c>
      <c r="BJ626" s="19" t="s">
        <v>76</v>
      </c>
      <c r="BK626" s="192">
        <f>ROUND(I626*H626,2)</f>
        <v>0</v>
      </c>
      <c r="BL626" s="19" t="s">
        <v>238</v>
      </c>
      <c r="BM626" s="191" t="s">
        <v>4478</v>
      </c>
    </row>
    <row r="627" spans="1:65" s="13" customFormat="1" ht="11.25">
      <c r="B627" s="198"/>
      <c r="C627" s="199"/>
      <c r="D627" s="193" t="s">
        <v>248</v>
      </c>
      <c r="E627" s="200" t="s">
        <v>19</v>
      </c>
      <c r="F627" s="201" t="s">
        <v>4146</v>
      </c>
      <c r="G627" s="199"/>
      <c r="H627" s="200" t="s">
        <v>19</v>
      </c>
      <c r="I627" s="202"/>
      <c r="J627" s="199"/>
      <c r="K627" s="199"/>
      <c r="L627" s="203"/>
      <c r="M627" s="204"/>
      <c r="N627" s="205"/>
      <c r="O627" s="205"/>
      <c r="P627" s="205"/>
      <c r="Q627" s="205"/>
      <c r="R627" s="205"/>
      <c r="S627" s="205"/>
      <c r="T627" s="206"/>
      <c r="AT627" s="207" t="s">
        <v>248</v>
      </c>
      <c r="AU627" s="207" t="s">
        <v>78</v>
      </c>
      <c r="AV627" s="13" t="s">
        <v>76</v>
      </c>
      <c r="AW627" s="13" t="s">
        <v>31</v>
      </c>
      <c r="AX627" s="13" t="s">
        <v>69</v>
      </c>
      <c r="AY627" s="207" t="s">
        <v>231</v>
      </c>
    </row>
    <row r="628" spans="1:65" s="14" customFormat="1" ht="11.25">
      <c r="B628" s="208"/>
      <c r="C628" s="209"/>
      <c r="D628" s="193" t="s">
        <v>248</v>
      </c>
      <c r="E628" s="210" t="s">
        <v>19</v>
      </c>
      <c r="F628" s="211" t="s">
        <v>76</v>
      </c>
      <c r="G628" s="209"/>
      <c r="H628" s="212">
        <v>1</v>
      </c>
      <c r="I628" s="213"/>
      <c r="J628" s="209"/>
      <c r="K628" s="209"/>
      <c r="L628" s="214"/>
      <c r="M628" s="215"/>
      <c r="N628" s="216"/>
      <c r="O628" s="216"/>
      <c r="P628" s="216"/>
      <c r="Q628" s="216"/>
      <c r="R628" s="216"/>
      <c r="S628" s="216"/>
      <c r="T628" s="217"/>
      <c r="AT628" s="218" t="s">
        <v>248</v>
      </c>
      <c r="AU628" s="218" t="s">
        <v>78</v>
      </c>
      <c r="AV628" s="14" t="s">
        <v>78</v>
      </c>
      <c r="AW628" s="14" t="s">
        <v>31</v>
      </c>
      <c r="AX628" s="14" t="s">
        <v>69</v>
      </c>
      <c r="AY628" s="218" t="s">
        <v>231</v>
      </c>
    </row>
    <row r="629" spans="1:65" s="13" customFormat="1" ht="11.25">
      <c r="B629" s="198"/>
      <c r="C629" s="199"/>
      <c r="D629" s="193" t="s">
        <v>248</v>
      </c>
      <c r="E629" s="200" t="s">
        <v>19</v>
      </c>
      <c r="F629" s="201" t="s">
        <v>4168</v>
      </c>
      <c r="G629" s="199"/>
      <c r="H629" s="200" t="s">
        <v>19</v>
      </c>
      <c r="I629" s="202"/>
      <c r="J629" s="199"/>
      <c r="K629" s="199"/>
      <c r="L629" s="203"/>
      <c r="M629" s="204"/>
      <c r="N629" s="205"/>
      <c r="O629" s="205"/>
      <c r="P629" s="205"/>
      <c r="Q629" s="205"/>
      <c r="R629" s="205"/>
      <c r="S629" s="205"/>
      <c r="T629" s="206"/>
      <c r="AT629" s="207" t="s">
        <v>248</v>
      </c>
      <c r="AU629" s="207" t="s">
        <v>78</v>
      </c>
      <c r="AV629" s="13" t="s">
        <v>76</v>
      </c>
      <c r="AW629" s="13" t="s">
        <v>31</v>
      </c>
      <c r="AX629" s="13" t="s">
        <v>69</v>
      </c>
      <c r="AY629" s="207" t="s">
        <v>231</v>
      </c>
    </row>
    <row r="630" spans="1:65" s="14" customFormat="1" ht="11.25">
      <c r="B630" s="208"/>
      <c r="C630" s="209"/>
      <c r="D630" s="193" t="s">
        <v>248</v>
      </c>
      <c r="E630" s="210" t="s">
        <v>19</v>
      </c>
      <c r="F630" s="211" t="s">
        <v>76</v>
      </c>
      <c r="G630" s="209"/>
      <c r="H630" s="212">
        <v>1</v>
      </c>
      <c r="I630" s="213"/>
      <c r="J630" s="209"/>
      <c r="K630" s="209"/>
      <c r="L630" s="214"/>
      <c r="M630" s="215"/>
      <c r="N630" s="216"/>
      <c r="O630" s="216"/>
      <c r="P630" s="216"/>
      <c r="Q630" s="216"/>
      <c r="R630" s="216"/>
      <c r="S630" s="216"/>
      <c r="T630" s="217"/>
      <c r="AT630" s="218" t="s">
        <v>248</v>
      </c>
      <c r="AU630" s="218" t="s">
        <v>78</v>
      </c>
      <c r="AV630" s="14" t="s">
        <v>78</v>
      </c>
      <c r="AW630" s="14" t="s">
        <v>31</v>
      </c>
      <c r="AX630" s="14" t="s">
        <v>69</v>
      </c>
      <c r="AY630" s="218" t="s">
        <v>231</v>
      </c>
    </row>
    <row r="631" spans="1:65" s="15" customFormat="1" ht="11.25">
      <c r="B631" s="219"/>
      <c r="C631" s="220"/>
      <c r="D631" s="193" t="s">
        <v>248</v>
      </c>
      <c r="E631" s="221" t="s">
        <v>19</v>
      </c>
      <c r="F631" s="222" t="s">
        <v>260</v>
      </c>
      <c r="G631" s="220"/>
      <c r="H631" s="223">
        <v>2</v>
      </c>
      <c r="I631" s="224"/>
      <c r="J631" s="220"/>
      <c r="K631" s="220"/>
      <c r="L631" s="225"/>
      <c r="M631" s="226"/>
      <c r="N631" s="227"/>
      <c r="O631" s="227"/>
      <c r="P631" s="227"/>
      <c r="Q631" s="227"/>
      <c r="R631" s="227"/>
      <c r="S631" s="227"/>
      <c r="T631" s="228"/>
      <c r="AT631" s="229" t="s">
        <v>248</v>
      </c>
      <c r="AU631" s="229" t="s">
        <v>78</v>
      </c>
      <c r="AV631" s="15" t="s">
        <v>238</v>
      </c>
      <c r="AW631" s="15" t="s">
        <v>31</v>
      </c>
      <c r="AX631" s="15" t="s">
        <v>76</v>
      </c>
      <c r="AY631" s="229" t="s">
        <v>231</v>
      </c>
    </row>
    <row r="632" spans="1:65" s="2" customFormat="1" ht="37.9" customHeight="1">
      <c r="A632" s="36"/>
      <c r="B632" s="37"/>
      <c r="C632" s="180" t="s">
        <v>973</v>
      </c>
      <c r="D632" s="180" t="s">
        <v>234</v>
      </c>
      <c r="E632" s="181" t="s">
        <v>4479</v>
      </c>
      <c r="F632" s="182" t="s">
        <v>4480</v>
      </c>
      <c r="G632" s="183" t="s">
        <v>237</v>
      </c>
      <c r="H632" s="184">
        <v>2</v>
      </c>
      <c r="I632" s="185"/>
      <c r="J632" s="186">
        <f>ROUND(I632*H632,2)</f>
        <v>0</v>
      </c>
      <c r="K632" s="182" t="s">
        <v>244</v>
      </c>
      <c r="L632" s="41"/>
      <c r="M632" s="187" t="s">
        <v>19</v>
      </c>
      <c r="N632" s="188" t="s">
        <v>40</v>
      </c>
      <c r="O632" s="66"/>
      <c r="P632" s="189">
        <f>O632*H632</f>
        <v>0</v>
      </c>
      <c r="Q632" s="189">
        <v>0</v>
      </c>
      <c r="R632" s="189">
        <f>Q632*H632</f>
        <v>0</v>
      </c>
      <c r="S632" s="189">
        <v>0</v>
      </c>
      <c r="T632" s="190">
        <f>S632*H632</f>
        <v>0</v>
      </c>
      <c r="U632" s="36"/>
      <c r="V632" s="36"/>
      <c r="W632" s="36"/>
      <c r="X632" s="36"/>
      <c r="Y632" s="36"/>
      <c r="Z632" s="36"/>
      <c r="AA632" s="36"/>
      <c r="AB632" s="36"/>
      <c r="AC632" s="36"/>
      <c r="AD632" s="36"/>
      <c r="AE632" s="36"/>
      <c r="AR632" s="191" t="s">
        <v>238</v>
      </c>
      <c r="AT632" s="191" t="s">
        <v>234</v>
      </c>
      <c r="AU632" s="191" t="s">
        <v>78</v>
      </c>
      <c r="AY632" s="19" t="s">
        <v>231</v>
      </c>
      <c r="BE632" s="192">
        <f>IF(N632="základní",J632,0)</f>
        <v>0</v>
      </c>
      <c r="BF632" s="192">
        <f>IF(N632="snížená",J632,0)</f>
        <v>0</v>
      </c>
      <c r="BG632" s="192">
        <f>IF(N632="zákl. přenesená",J632,0)</f>
        <v>0</v>
      </c>
      <c r="BH632" s="192">
        <f>IF(N632="sníž. přenesená",J632,0)</f>
        <v>0</v>
      </c>
      <c r="BI632" s="192">
        <f>IF(N632="nulová",J632,0)</f>
        <v>0</v>
      </c>
      <c r="BJ632" s="19" t="s">
        <v>76</v>
      </c>
      <c r="BK632" s="192">
        <f>ROUND(I632*H632,2)</f>
        <v>0</v>
      </c>
      <c r="BL632" s="19" t="s">
        <v>238</v>
      </c>
      <c r="BM632" s="191" t="s">
        <v>4481</v>
      </c>
    </row>
    <row r="633" spans="1:65" s="2" customFormat="1" ht="39">
      <c r="A633" s="36"/>
      <c r="B633" s="37"/>
      <c r="C633" s="38"/>
      <c r="D633" s="193" t="s">
        <v>246</v>
      </c>
      <c r="E633" s="38"/>
      <c r="F633" s="194" t="s">
        <v>4463</v>
      </c>
      <c r="G633" s="38"/>
      <c r="H633" s="38"/>
      <c r="I633" s="195"/>
      <c r="J633" s="38"/>
      <c r="K633" s="38"/>
      <c r="L633" s="41"/>
      <c r="M633" s="196"/>
      <c r="N633" s="197"/>
      <c r="O633" s="66"/>
      <c r="P633" s="66"/>
      <c r="Q633" s="66"/>
      <c r="R633" s="66"/>
      <c r="S633" s="66"/>
      <c r="T633" s="67"/>
      <c r="U633" s="36"/>
      <c r="V633" s="36"/>
      <c r="W633" s="36"/>
      <c r="X633" s="36"/>
      <c r="Y633" s="36"/>
      <c r="Z633" s="36"/>
      <c r="AA633" s="36"/>
      <c r="AB633" s="36"/>
      <c r="AC633" s="36"/>
      <c r="AD633" s="36"/>
      <c r="AE633" s="36"/>
      <c r="AT633" s="19" t="s">
        <v>246</v>
      </c>
      <c r="AU633" s="19" t="s">
        <v>78</v>
      </c>
    </row>
    <row r="634" spans="1:65" s="13" customFormat="1" ht="11.25">
      <c r="B634" s="198"/>
      <c r="C634" s="199"/>
      <c r="D634" s="193" t="s">
        <v>248</v>
      </c>
      <c r="E634" s="200" t="s">
        <v>19</v>
      </c>
      <c r="F634" s="201" t="s">
        <v>4264</v>
      </c>
      <c r="G634" s="199"/>
      <c r="H634" s="200" t="s">
        <v>19</v>
      </c>
      <c r="I634" s="202"/>
      <c r="J634" s="199"/>
      <c r="K634" s="199"/>
      <c r="L634" s="203"/>
      <c r="M634" s="204"/>
      <c r="N634" s="205"/>
      <c r="O634" s="205"/>
      <c r="P634" s="205"/>
      <c r="Q634" s="205"/>
      <c r="R634" s="205"/>
      <c r="S634" s="205"/>
      <c r="T634" s="206"/>
      <c r="AT634" s="207" t="s">
        <v>248</v>
      </c>
      <c r="AU634" s="207" t="s">
        <v>78</v>
      </c>
      <c r="AV634" s="13" t="s">
        <v>76</v>
      </c>
      <c r="AW634" s="13" t="s">
        <v>31</v>
      </c>
      <c r="AX634" s="13" t="s">
        <v>69</v>
      </c>
      <c r="AY634" s="207" t="s">
        <v>231</v>
      </c>
    </row>
    <row r="635" spans="1:65" s="13" customFormat="1" ht="11.25">
      <c r="B635" s="198"/>
      <c r="C635" s="199"/>
      <c r="D635" s="193" t="s">
        <v>248</v>
      </c>
      <c r="E635" s="200" t="s">
        <v>19</v>
      </c>
      <c r="F635" s="201" t="s">
        <v>4127</v>
      </c>
      <c r="G635" s="199"/>
      <c r="H635" s="200" t="s">
        <v>19</v>
      </c>
      <c r="I635" s="202"/>
      <c r="J635" s="199"/>
      <c r="K635" s="199"/>
      <c r="L635" s="203"/>
      <c r="M635" s="204"/>
      <c r="N635" s="205"/>
      <c r="O635" s="205"/>
      <c r="P635" s="205"/>
      <c r="Q635" s="205"/>
      <c r="R635" s="205"/>
      <c r="S635" s="205"/>
      <c r="T635" s="206"/>
      <c r="AT635" s="207" t="s">
        <v>248</v>
      </c>
      <c r="AU635" s="207" t="s">
        <v>78</v>
      </c>
      <c r="AV635" s="13" t="s">
        <v>76</v>
      </c>
      <c r="AW635" s="13" t="s">
        <v>31</v>
      </c>
      <c r="AX635" s="13" t="s">
        <v>69</v>
      </c>
      <c r="AY635" s="207" t="s">
        <v>231</v>
      </c>
    </row>
    <row r="636" spans="1:65" s="14" customFormat="1" ht="11.25">
      <c r="B636" s="208"/>
      <c r="C636" s="209"/>
      <c r="D636" s="193" t="s">
        <v>248</v>
      </c>
      <c r="E636" s="210" t="s">
        <v>19</v>
      </c>
      <c r="F636" s="211" t="s">
        <v>76</v>
      </c>
      <c r="G636" s="209"/>
      <c r="H636" s="212">
        <v>1</v>
      </c>
      <c r="I636" s="213"/>
      <c r="J636" s="209"/>
      <c r="K636" s="209"/>
      <c r="L636" s="214"/>
      <c r="M636" s="215"/>
      <c r="N636" s="216"/>
      <c r="O636" s="216"/>
      <c r="P636" s="216"/>
      <c r="Q636" s="216"/>
      <c r="R636" s="216"/>
      <c r="S636" s="216"/>
      <c r="T636" s="217"/>
      <c r="AT636" s="218" t="s">
        <v>248</v>
      </c>
      <c r="AU636" s="218" t="s">
        <v>78</v>
      </c>
      <c r="AV636" s="14" t="s">
        <v>78</v>
      </c>
      <c r="AW636" s="14" t="s">
        <v>31</v>
      </c>
      <c r="AX636" s="14" t="s">
        <v>69</v>
      </c>
      <c r="AY636" s="218" t="s">
        <v>231</v>
      </c>
    </row>
    <row r="637" spans="1:65" s="13" customFormat="1" ht="11.25">
      <c r="B637" s="198"/>
      <c r="C637" s="199"/>
      <c r="D637" s="193" t="s">
        <v>248</v>
      </c>
      <c r="E637" s="200" t="s">
        <v>19</v>
      </c>
      <c r="F637" s="201" t="s">
        <v>4129</v>
      </c>
      <c r="G637" s="199"/>
      <c r="H637" s="200" t="s">
        <v>19</v>
      </c>
      <c r="I637" s="202"/>
      <c r="J637" s="199"/>
      <c r="K637" s="199"/>
      <c r="L637" s="203"/>
      <c r="M637" s="204"/>
      <c r="N637" s="205"/>
      <c r="O637" s="205"/>
      <c r="P637" s="205"/>
      <c r="Q637" s="205"/>
      <c r="R637" s="205"/>
      <c r="S637" s="205"/>
      <c r="T637" s="206"/>
      <c r="AT637" s="207" t="s">
        <v>248</v>
      </c>
      <c r="AU637" s="207" t="s">
        <v>78</v>
      </c>
      <c r="AV637" s="13" t="s">
        <v>76</v>
      </c>
      <c r="AW637" s="13" t="s">
        <v>31</v>
      </c>
      <c r="AX637" s="13" t="s">
        <v>69</v>
      </c>
      <c r="AY637" s="207" t="s">
        <v>231</v>
      </c>
    </row>
    <row r="638" spans="1:65" s="14" customFormat="1" ht="11.25">
      <c r="B638" s="208"/>
      <c r="C638" s="209"/>
      <c r="D638" s="193" t="s">
        <v>248</v>
      </c>
      <c r="E638" s="210" t="s">
        <v>19</v>
      </c>
      <c r="F638" s="211" t="s">
        <v>76</v>
      </c>
      <c r="G638" s="209"/>
      <c r="H638" s="212">
        <v>1</v>
      </c>
      <c r="I638" s="213"/>
      <c r="J638" s="209"/>
      <c r="K638" s="209"/>
      <c r="L638" s="214"/>
      <c r="M638" s="215"/>
      <c r="N638" s="216"/>
      <c r="O638" s="216"/>
      <c r="P638" s="216"/>
      <c r="Q638" s="216"/>
      <c r="R638" s="216"/>
      <c r="S638" s="216"/>
      <c r="T638" s="217"/>
      <c r="AT638" s="218" t="s">
        <v>248</v>
      </c>
      <c r="AU638" s="218" t="s">
        <v>78</v>
      </c>
      <c r="AV638" s="14" t="s">
        <v>78</v>
      </c>
      <c r="AW638" s="14" t="s">
        <v>31</v>
      </c>
      <c r="AX638" s="14" t="s">
        <v>69</v>
      </c>
      <c r="AY638" s="218" t="s">
        <v>231</v>
      </c>
    </row>
    <row r="639" spans="1:65" s="15" customFormat="1" ht="11.25">
      <c r="B639" s="219"/>
      <c r="C639" s="220"/>
      <c r="D639" s="193" t="s">
        <v>248</v>
      </c>
      <c r="E639" s="221" t="s">
        <v>19</v>
      </c>
      <c r="F639" s="222" t="s">
        <v>260</v>
      </c>
      <c r="G639" s="220"/>
      <c r="H639" s="223">
        <v>2</v>
      </c>
      <c r="I639" s="224"/>
      <c r="J639" s="220"/>
      <c r="K639" s="220"/>
      <c r="L639" s="225"/>
      <c r="M639" s="226"/>
      <c r="N639" s="227"/>
      <c r="O639" s="227"/>
      <c r="P639" s="227"/>
      <c r="Q639" s="227"/>
      <c r="R639" s="227"/>
      <c r="S639" s="227"/>
      <c r="T639" s="228"/>
      <c r="AT639" s="229" t="s">
        <v>248</v>
      </c>
      <c r="AU639" s="229" t="s">
        <v>78</v>
      </c>
      <c r="AV639" s="15" t="s">
        <v>238</v>
      </c>
      <c r="AW639" s="15" t="s">
        <v>31</v>
      </c>
      <c r="AX639" s="15" t="s">
        <v>76</v>
      </c>
      <c r="AY639" s="229" t="s">
        <v>231</v>
      </c>
    </row>
    <row r="640" spans="1:65" s="2" customFormat="1" ht="24.2" customHeight="1">
      <c r="A640" s="36"/>
      <c r="B640" s="37"/>
      <c r="C640" s="247" t="s">
        <v>979</v>
      </c>
      <c r="D640" s="247" t="s">
        <v>638</v>
      </c>
      <c r="E640" s="248" t="s">
        <v>4482</v>
      </c>
      <c r="F640" s="249" t="s">
        <v>4483</v>
      </c>
      <c r="G640" s="250" t="s">
        <v>237</v>
      </c>
      <c r="H640" s="251">
        <v>2</v>
      </c>
      <c r="I640" s="252"/>
      <c r="J640" s="253">
        <f>ROUND(I640*H640,2)</f>
        <v>0</v>
      </c>
      <c r="K640" s="249" t="s">
        <v>19</v>
      </c>
      <c r="L640" s="254"/>
      <c r="M640" s="255" t="s">
        <v>19</v>
      </c>
      <c r="N640" s="256" t="s">
        <v>40</v>
      </c>
      <c r="O640" s="66"/>
      <c r="P640" s="189">
        <f>O640*H640</f>
        <v>0</v>
      </c>
      <c r="Q640" s="189">
        <v>1.2E-4</v>
      </c>
      <c r="R640" s="189">
        <f>Q640*H640</f>
        <v>2.4000000000000001E-4</v>
      </c>
      <c r="S640" s="189">
        <v>0</v>
      </c>
      <c r="T640" s="190">
        <f>S640*H640</f>
        <v>0</v>
      </c>
      <c r="U640" s="36"/>
      <c r="V640" s="36"/>
      <c r="W640" s="36"/>
      <c r="X640" s="36"/>
      <c r="Y640" s="36"/>
      <c r="Z640" s="36"/>
      <c r="AA640" s="36"/>
      <c r="AB640" s="36"/>
      <c r="AC640" s="36"/>
      <c r="AD640" s="36"/>
      <c r="AE640" s="36"/>
      <c r="AR640" s="191" t="s">
        <v>287</v>
      </c>
      <c r="AT640" s="191" t="s">
        <v>638</v>
      </c>
      <c r="AU640" s="191" t="s">
        <v>78</v>
      </c>
      <c r="AY640" s="19" t="s">
        <v>231</v>
      </c>
      <c r="BE640" s="192">
        <f>IF(N640="základní",J640,0)</f>
        <v>0</v>
      </c>
      <c r="BF640" s="192">
        <f>IF(N640="snížená",J640,0)</f>
        <v>0</v>
      </c>
      <c r="BG640" s="192">
        <f>IF(N640="zákl. přenesená",J640,0)</f>
        <v>0</v>
      </c>
      <c r="BH640" s="192">
        <f>IF(N640="sníž. přenesená",J640,0)</f>
        <v>0</v>
      </c>
      <c r="BI640" s="192">
        <f>IF(N640="nulová",J640,0)</f>
        <v>0</v>
      </c>
      <c r="BJ640" s="19" t="s">
        <v>76</v>
      </c>
      <c r="BK640" s="192">
        <f>ROUND(I640*H640,2)</f>
        <v>0</v>
      </c>
      <c r="BL640" s="19" t="s">
        <v>238</v>
      </c>
      <c r="BM640" s="191" t="s">
        <v>4484</v>
      </c>
    </row>
    <row r="641" spans="1:65" s="13" customFormat="1" ht="11.25">
      <c r="B641" s="198"/>
      <c r="C641" s="199"/>
      <c r="D641" s="193" t="s">
        <v>248</v>
      </c>
      <c r="E641" s="200" t="s">
        <v>19</v>
      </c>
      <c r="F641" s="201" t="s">
        <v>4264</v>
      </c>
      <c r="G641" s="199"/>
      <c r="H641" s="200" t="s">
        <v>19</v>
      </c>
      <c r="I641" s="202"/>
      <c r="J641" s="199"/>
      <c r="K641" s="199"/>
      <c r="L641" s="203"/>
      <c r="M641" s="204"/>
      <c r="N641" s="205"/>
      <c r="O641" s="205"/>
      <c r="P641" s="205"/>
      <c r="Q641" s="205"/>
      <c r="R641" s="205"/>
      <c r="S641" s="205"/>
      <c r="T641" s="206"/>
      <c r="AT641" s="207" t="s">
        <v>248</v>
      </c>
      <c r="AU641" s="207" t="s">
        <v>78</v>
      </c>
      <c r="AV641" s="13" t="s">
        <v>76</v>
      </c>
      <c r="AW641" s="13" t="s">
        <v>31</v>
      </c>
      <c r="AX641" s="13" t="s">
        <v>69</v>
      </c>
      <c r="AY641" s="207" t="s">
        <v>231</v>
      </c>
    </row>
    <row r="642" spans="1:65" s="13" customFormat="1" ht="11.25">
      <c r="B642" s="198"/>
      <c r="C642" s="199"/>
      <c r="D642" s="193" t="s">
        <v>248</v>
      </c>
      <c r="E642" s="200" t="s">
        <v>19</v>
      </c>
      <c r="F642" s="201" t="s">
        <v>4127</v>
      </c>
      <c r="G642" s="199"/>
      <c r="H642" s="200" t="s">
        <v>19</v>
      </c>
      <c r="I642" s="202"/>
      <c r="J642" s="199"/>
      <c r="K642" s="199"/>
      <c r="L642" s="203"/>
      <c r="M642" s="204"/>
      <c r="N642" s="205"/>
      <c r="O642" s="205"/>
      <c r="P642" s="205"/>
      <c r="Q642" s="205"/>
      <c r="R642" s="205"/>
      <c r="S642" s="205"/>
      <c r="T642" s="206"/>
      <c r="AT642" s="207" t="s">
        <v>248</v>
      </c>
      <c r="AU642" s="207" t="s">
        <v>78</v>
      </c>
      <c r="AV642" s="13" t="s">
        <v>76</v>
      </c>
      <c r="AW642" s="13" t="s">
        <v>31</v>
      </c>
      <c r="AX642" s="13" t="s">
        <v>69</v>
      </c>
      <c r="AY642" s="207" t="s">
        <v>231</v>
      </c>
    </row>
    <row r="643" spans="1:65" s="14" customFormat="1" ht="11.25">
      <c r="B643" s="208"/>
      <c r="C643" s="209"/>
      <c r="D643" s="193" t="s">
        <v>248</v>
      </c>
      <c r="E643" s="210" t="s">
        <v>19</v>
      </c>
      <c r="F643" s="211" t="s">
        <v>76</v>
      </c>
      <c r="G643" s="209"/>
      <c r="H643" s="212">
        <v>1</v>
      </c>
      <c r="I643" s="213"/>
      <c r="J643" s="209"/>
      <c r="K643" s="209"/>
      <c r="L643" s="214"/>
      <c r="M643" s="215"/>
      <c r="N643" s="216"/>
      <c r="O643" s="216"/>
      <c r="P643" s="216"/>
      <c r="Q643" s="216"/>
      <c r="R643" s="216"/>
      <c r="S643" s="216"/>
      <c r="T643" s="217"/>
      <c r="AT643" s="218" t="s">
        <v>248</v>
      </c>
      <c r="AU643" s="218" t="s">
        <v>78</v>
      </c>
      <c r="AV643" s="14" t="s">
        <v>78</v>
      </c>
      <c r="AW643" s="14" t="s">
        <v>31</v>
      </c>
      <c r="AX643" s="14" t="s">
        <v>69</v>
      </c>
      <c r="AY643" s="218" t="s">
        <v>231</v>
      </c>
    </row>
    <row r="644" spans="1:65" s="13" customFormat="1" ht="11.25">
      <c r="B644" s="198"/>
      <c r="C644" s="199"/>
      <c r="D644" s="193" t="s">
        <v>248</v>
      </c>
      <c r="E644" s="200" t="s">
        <v>19</v>
      </c>
      <c r="F644" s="201" t="s">
        <v>4129</v>
      </c>
      <c r="G644" s="199"/>
      <c r="H644" s="200" t="s">
        <v>19</v>
      </c>
      <c r="I644" s="202"/>
      <c r="J644" s="199"/>
      <c r="K644" s="199"/>
      <c r="L644" s="203"/>
      <c r="M644" s="204"/>
      <c r="N644" s="205"/>
      <c r="O644" s="205"/>
      <c r="P644" s="205"/>
      <c r="Q644" s="205"/>
      <c r="R644" s="205"/>
      <c r="S644" s="205"/>
      <c r="T644" s="206"/>
      <c r="AT644" s="207" t="s">
        <v>248</v>
      </c>
      <c r="AU644" s="207" t="s">
        <v>78</v>
      </c>
      <c r="AV644" s="13" t="s">
        <v>76</v>
      </c>
      <c r="AW644" s="13" t="s">
        <v>31</v>
      </c>
      <c r="AX644" s="13" t="s">
        <v>69</v>
      </c>
      <c r="AY644" s="207" t="s">
        <v>231</v>
      </c>
    </row>
    <row r="645" spans="1:65" s="14" customFormat="1" ht="11.25">
      <c r="B645" s="208"/>
      <c r="C645" s="209"/>
      <c r="D645" s="193" t="s">
        <v>248</v>
      </c>
      <c r="E645" s="210" t="s">
        <v>19</v>
      </c>
      <c r="F645" s="211" t="s">
        <v>76</v>
      </c>
      <c r="G645" s="209"/>
      <c r="H645" s="212">
        <v>1</v>
      </c>
      <c r="I645" s="213"/>
      <c r="J645" s="209"/>
      <c r="K645" s="209"/>
      <c r="L645" s="214"/>
      <c r="M645" s="215"/>
      <c r="N645" s="216"/>
      <c r="O645" s="216"/>
      <c r="P645" s="216"/>
      <c r="Q645" s="216"/>
      <c r="R645" s="216"/>
      <c r="S645" s="216"/>
      <c r="T645" s="217"/>
      <c r="AT645" s="218" t="s">
        <v>248</v>
      </c>
      <c r="AU645" s="218" t="s">
        <v>78</v>
      </c>
      <c r="AV645" s="14" t="s">
        <v>78</v>
      </c>
      <c r="AW645" s="14" t="s">
        <v>31</v>
      </c>
      <c r="AX645" s="14" t="s">
        <v>69</v>
      </c>
      <c r="AY645" s="218" t="s">
        <v>231</v>
      </c>
    </row>
    <row r="646" spans="1:65" s="15" customFormat="1" ht="11.25">
      <c r="B646" s="219"/>
      <c r="C646" s="220"/>
      <c r="D646" s="193" t="s">
        <v>248</v>
      </c>
      <c r="E646" s="221" t="s">
        <v>19</v>
      </c>
      <c r="F646" s="222" t="s">
        <v>260</v>
      </c>
      <c r="G646" s="220"/>
      <c r="H646" s="223">
        <v>2</v>
      </c>
      <c r="I646" s="224"/>
      <c r="J646" s="220"/>
      <c r="K646" s="220"/>
      <c r="L646" s="225"/>
      <c r="M646" s="226"/>
      <c r="N646" s="227"/>
      <c r="O646" s="227"/>
      <c r="P646" s="227"/>
      <c r="Q646" s="227"/>
      <c r="R646" s="227"/>
      <c r="S646" s="227"/>
      <c r="T646" s="228"/>
      <c r="AT646" s="229" t="s">
        <v>248</v>
      </c>
      <c r="AU646" s="229" t="s">
        <v>78</v>
      </c>
      <c r="AV646" s="15" t="s">
        <v>238</v>
      </c>
      <c r="AW646" s="15" t="s">
        <v>31</v>
      </c>
      <c r="AX646" s="15" t="s">
        <v>76</v>
      </c>
      <c r="AY646" s="229" t="s">
        <v>231</v>
      </c>
    </row>
    <row r="647" spans="1:65" s="2" customFormat="1" ht="37.9" customHeight="1">
      <c r="A647" s="36"/>
      <c r="B647" s="37"/>
      <c r="C647" s="180" t="s">
        <v>983</v>
      </c>
      <c r="D647" s="180" t="s">
        <v>234</v>
      </c>
      <c r="E647" s="181" t="s">
        <v>4479</v>
      </c>
      <c r="F647" s="182" t="s">
        <v>4480</v>
      </c>
      <c r="G647" s="183" t="s">
        <v>237</v>
      </c>
      <c r="H647" s="184">
        <v>2</v>
      </c>
      <c r="I647" s="185"/>
      <c r="J647" s="186">
        <f>ROUND(I647*H647,2)</f>
        <v>0</v>
      </c>
      <c r="K647" s="182" t="s">
        <v>244</v>
      </c>
      <c r="L647" s="41"/>
      <c r="M647" s="187" t="s">
        <v>19</v>
      </c>
      <c r="N647" s="188" t="s">
        <v>40</v>
      </c>
      <c r="O647" s="66"/>
      <c r="P647" s="189">
        <f>O647*H647</f>
        <v>0</v>
      </c>
      <c r="Q647" s="189">
        <v>0</v>
      </c>
      <c r="R647" s="189">
        <f>Q647*H647</f>
        <v>0</v>
      </c>
      <c r="S647" s="189">
        <v>0</v>
      </c>
      <c r="T647" s="190">
        <f>S647*H647</f>
        <v>0</v>
      </c>
      <c r="U647" s="36"/>
      <c r="V647" s="36"/>
      <c r="W647" s="36"/>
      <c r="X647" s="36"/>
      <c r="Y647" s="36"/>
      <c r="Z647" s="36"/>
      <c r="AA647" s="36"/>
      <c r="AB647" s="36"/>
      <c r="AC647" s="36"/>
      <c r="AD647" s="36"/>
      <c r="AE647" s="36"/>
      <c r="AR647" s="191" t="s">
        <v>238</v>
      </c>
      <c r="AT647" s="191" t="s">
        <v>234</v>
      </c>
      <c r="AU647" s="191" t="s">
        <v>78</v>
      </c>
      <c r="AY647" s="19" t="s">
        <v>231</v>
      </c>
      <c r="BE647" s="192">
        <f>IF(N647="základní",J647,0)</f>
        <v>0</v>
      </c>
      <c r="BF647" s="192">
        <f>IF(N647="snížená",J647,0)</f>
        <v>0</v>
      </c>
      <c r="BG647" s="192">
        <f>IF(N647="zákl. přenesená",J647,0)</f>
        <v>0</v>
      </c>
      <c r="BH647" s="192">
        <f>IF(N647="sníž. přenesená",J647,0)</f>
        <v>0</v>
      </c>
      <c r="BI647" s="192">
        <f>IF(N647="nulová",J647,0)</f>
        <v>0</v>
      </c>
      <c r="BJ647" s="19" t="s">
        <v>76</v>
      </c>
      <c r="BK647" s="192">
        <f>ROUND(I647*H647,2)</f>
        <v>0</v>
      </c>
      <c r="BL647" s="19" t="s">
        <v>238</v>
      </c>
      <c r="BM647" s="191" t="s">
        <v>4485</v>
      </c>
    </row>
    <row r="648" spans="1:65" s="2" customFormat="1" ht="39">
      <c r="A648" s="36"/>
      <c r="B648" s="37"/>
      <c r="C648" s="38"/>
      <c r="D648" s="193" t="s">
        <v>246</v>
      </c>
      <c r="E648" s="38"/>
      <c r="F648" s="194" t="s">
        <v>4463</v>
      </c>
      <c r="G648" s="38"/>
      <c r="H648" s="38"/>
      <c r="I648" s="195"/>
      <c r="J648" s="38"/>
      <c r="K648" s="38"/>
      <c r="L648" s="41"/>
      <c r="M648" s="196"/>
      <c r="N648" s="197"/>
      <c r="O648" s="66"/>
      <c r="P648" s="66"/>
      <c r="Q648" s="66"/>
      <c r="R648" s="66"/>
      <c r="S648" s="66"/>
      <c r="T648" s="67"/>
      <c r="U648" s="36"/>
      <c r="V648" s="36"/>
      <c r="W648" s="36"/>
      <c r="X648" s="36"/>
      <c r="Y648" s="36"/>
      <c r="Z648" s="36"/>
      <c r="AA648" s="36"/>
      <c r="AB648" s="36"/>
      <c r="AC648" s="36"/>
      <c r="AD648" s="36"/>
      <c r="AE648" s="36"/>
      <c r="AT648" s="19" t="s">
        <v>246</v>
      </c>
      <c r="AU648" s="19" t="s">
        <v>78</v>
      </c>
    </row>
    <row r="649" spans="1:65" s="13" customFormat="1" ht="11.25">
      <c r="B649" s="198"/>
      <c r="C649" s="199"/>
      <c r="D649" s="193" t="s">
        <v>248</v>
      </c>
      <c r="E649" s="200" t="s">
        <v>19</v>
      </c>
      <c r="F649" s="201" t="s">
        <v>4191</v>
      </c>
      <c r="G649" s="199"/>
      <c r="H649" s="200" t="s">
        <v>19</v>
      </c>
      <c r="I649" s="202"/>
      <c r="J649" s="199"/>
      <c r="K649" s="199"/>
      <c r="L649" s="203"/>
      <c r="M649" s="204"/>
      <c r="N649" s="205"/>
      <c r="O649" s="205"/>
      <c r="P649" s="205"/>
      <c r="Q649" s="205"/>
      <c r="R649" s="205"/>
      <c r="S649" s="205"/>
      <c r="T649" s="206"/>
      <c r="AT649" s="207" t="s">
        <v>248</v>
      </c>
      <c r="AU649" s="207" t="s">
        <v>78</v>
      </c>
      <c r="AV649" s="13" t="s">
        <v>76</v>
      </c>
      <c r="AW649" s="13" t="s">
        <v>31</v>
      </c>
      <c r="AX649" s="13" t="s">
        <v>69</v>
      </c>
      <c r="AY649" s="207" t="s">
        <v>231</v>
      </c>
    </row>
    <row r="650" spans="1:65" s="14" customFormat="1" ht="11.25">
      <c r="B650" s="208"/>
      <c r="C650" s="209"/>
      <c r="D650" s="193" t="s">
        <v>248</v>
      </c>
      <c r="E650" s="210" t="s">
        <v>19</v>
      </c>
      <c r="F650" s="211" t="s">
        <v>76</v>
      </c>
      <c r="G650" s="209"/>
      <c r="H650" s="212">
        <v>1</v>
      </c>
      <c r="I650" s="213"/>
      <c r="J650" s="209"/>
      <c r="K650" s="209"/>
      <c r="L650" s="214"/>
      <c r="M650" s="215"/>
      <c r="N650" s="216"/>
      <c r="O650" s="216"/>
      <c r="P650" s="216"/>
      <c r="Q650" s="216"/>
      <c r="R650" s="216"/>
      <c r="S650" s="216"/>
      <c r="T650" s="217"/>
      <c r="AT650" s="218" t="s">
        <v>248</v>
      </c>
      <c r="AU650" s="218" t="s">
        <v>78</v>
      </c>
      <c r="AV650" s="14" t="s">
        <v>78</v>
      </c>
      <c r="AW650" s="14" t="s">
        <v>31</v>
      </c>
      <c r="AX650" s="14" t="s">
        <v>69</v>
      </c>
      <c r="AY650" s="218" t="s">
        <v>231</v>
      </c>
    </row>
    <row r="651" spans="1:65" s="13" customFormat="1" ht="11.25">
      <c r="B651" s="198"/>
      <c r="C651" s="199"/>
      <c r="D651" s="193" t="s">
        <v>248</v>
      </c>
      <c r="E651" s="200" t="s">
        <v>19</v>
      </c>
      <c r="F651" s="201" t="s">
        <v>4195</v>
      </c>
      <c r="G651" s="199"/>
      <c r="H651" s="200" t="s">
        <v>19</v>
      </c>
      <c r="I651" s="202"/>
      <c r="J651" s="199"/>
      <c r="K651" s="199"/>
      <c r="L651" s="203"/>
      <c r="M651" s="204"/>
      <c r="N651" s="205"/>
      <c r="O651" s="205"/>
      <c r="P651" s="205"/>
      <c r="Q651" s="205"/>
      <c r="R651" s="205"/>
      <c r="S651" s="205"/>
      <c r="T651" s="206"/>
      <c r="AT651" s="207" t="s">
        <v>248</v>
      </c>
      <c r="AU651" s="207" t="s">
        <v>78</v>
      </c>
      <c r="AV651" s="13" t="s">
        <v>76</v>
      </c>
      <c r="AW651" s="13" t="s">
        <v>31</v>
      </c>
      <c r="AX651" s="13" t="s">
        <v>69</v>
      </c>
      <c r="AY651" s="207" t="s">
        <v>231</v>
      </c>
    </row>
    <row r="652" spans="1:65" s="14" customFormat="1" ht="11.25">
      <c r="B652" s="208"/>
      <c r="C652" s="209"/>
      <c r="D652" s="193" t="s">
        <v>248</v>
      </c>
      <c r="E652" s="210" t="s">
        <v>19</v>
      </c>
      <c r="F652" s="211" t="s">
        <v>76</v>
      </c>
      <c r="G652" s="209"/>
      <c r="H652" s="212">
        <v>1</v>
      </c>
      <c r="I652" s="213"/>
      <c r="J652" s="209"/>
      <c r="K652" s="209"/>
      <c r="L652" s="214"/>
      <c r="M652" s="215"/>
      <c r="N652" s="216"/>
      <c r="O652" s="216"/>
      <c r="P652" s="216"/>
      <c r="Q652" s="216"/>
      <c r="R652" s="216"/>
      <c r="S652" s="216"/>
      <c r="T652" s="217"/>
      <c r="AT652" s="218" t="s">
        <v>248</v>
      </c>
      <c r="AU652" s="218" t="s">
        <v>78</v>
      </c>
      <c r="AV652" s="14" t="s">
        <v>78</v>
      </c>
      <c r="AW652" s="14" t="s">
        <v>31</v>
      </c>
      <c r="AX652" s="14" t="s">
        <v>69</v>
      </c>
      <c r="AY652" s="218" t="s">
        <v>231</v>
      </c>
    </row>
    <row r="653" spans="1:65" s="15" customFormat="1" ht="11.25">
      <c r="B653" s="219"/>
      <c r="C653" s="220"/>
      <c r="D653" s="193" t="s">
        <v>248</v>
      </c>
      <c r="E653" s="221" t="s">
        <v>19</v>
      </c>
      <c r="F653" s="222" t="s">
        <v>260</v>
      </c>
      <c r="G653" s="220"/>
      <c r="H653" s="223">
        <v>2</v>
      </c>
      <c r="I653" s="224"/>
      <c r="J653" s="220"/>
      <c r="K653" s="220"/>
      <c r="L653" s="225"/>
      <c r="M653" s="226"/>
      <c r="N653" s="227"/>
      <c r="O653" s="227"/>
      <c r="P653" s="227"/>
      <c r="Q653" s="227"/>
      <c r="R653" s="227"/>
      <c r="S653" s="227"/>
      <c r="T653" s="228"/>
      <c r="AT653" s="229" t="s">
        <v>248</v>
      </c>
      <c r="AU653" s="229" t="s">
        <v>78</v>
      </c>
      <c r="AV653" s="15" t="s">
        <v>238</v>
      </c>
      <c r="AW653" s="15" t="s">
        <v>31</v>
      </c>
      <c r="AX653" s="15" t="s">
        <v>76</v>
      </c>
      <c r="AY653" s="229" t="s">
        <v>231</v>
      </c>
    </row>
    <row r="654" spans="1:65" s="2" customFormat="1" ht="16.5" customHeight="1">
      <c r="A654" s="36"/>
      <c r="B654" s="37"/>
      <c r="C654" s="247" t="s">
        <v>1563</v>
      </c>
      <c r="D654" s="247" t="s">
        <v>638</v>
      </c>
      <c r="E654" s="248" t="s">
        <v>4486</v>
      </c>
      <c r="F654" s="249" t="s">
        <v>4487</v>
      </c>
      <c r="G654" s="250" t="s">
        <v>237</v>
      </c>
      <c r="H654" s="251">
        <v>2</v>
      </c>
      <c r="I654" s="252"/>
      <c r="J654" s="253">
        <f>ROUND(I654*H654,2)</f>
        <v>0</v>
      </c>
      <c r="K654" s="249" t="s">
        <v>244</v>
      </c>
      <c r="L654" s="254"/>
      <c r="M654" s="255" t="s">
        <v>19</v>
      </c>
      <c r="N654" s="256" t="s">
        <v>40</v>
      </c>
      <c r="O654" s="66"/>
      <c r="P654" s="189">
        <f>O654*H654</f>
        <v>0</v>
      </c>
      <c r="Q654" s="189">
        <v>1.2E-4</v>
      </c>
      <c r="R654" s="189">
        <f>Q654*H654</f>
        <v>2.4000000000000001E-4</v>
      </c>
      <c r="S654" s="189">
        <v>0</v>
      </c>
      <c r="T654" s="190">
        <f>S654*H654</f>
        <v>0</v>
      </c>
      <c r="U654" s="36"/>
      <c r="V654" s="36"/>
      <c r="W654" s="36"/>
      <c r="X654" s="36"/>
      <c r="Y654" s="36"/>
      <c r="Z654" s="36"/>
      <c r="AA654" s="36"/>
      <c r="AB654" s="36"/>
      <c r="AC654" s="36"/>
      <c r="AD654" s="36"/>
      <c r="AE654" s="36"/>
      <c r="AR654" s="191" t="s">
        <v>287</v>
      </c>
      <c r="AT654" s="191" t="s">
        <v>638</v>
      </c>
      <c r="AU654" s="191" t="s">
        <v>78</v>
      </c>
      <c r="AY654" s="19" t="s">
        <v>231</v>
      </c>
      <c r="BE654" s="192">
        <f>IF(N654="základní",J654,0)</f>
        <v>0</v>
      </c>
      <c r="BF654" s="192">
        <f>IF(N654="snížená",J654,0)</f>
        <v>0</v>
      </c>
      <c r="BG654" s="192">
        <f>IF(N654="zákl. přenesená",J654,0)</f>
        <v>0</v>
      </c>
      <c r="BH654" s="192">
        <f>IF(N654="sníž. přenesená",J654,0)</f>
        <v>0</v>
      </c>
      <c r="BI654" s="192">
        <f>IF(N654="nulová",J654,0)</f>
        <v>0</v>
      </c>
      <c r="BJ654" s="19" t="s">
        <v>76</v>
      </c>
      <c r="BK654" s="192">
        <f>ROUND(I654*H654,2)</f>
        <v>0</v>
      </c>
      <c r="BL654" s="19" t="s">
        <v>238</v>
      </c>
      <c r="BM654" s="191" t="s">
        <v>4488</v>
      </c>
    </row>
    <row r="655" spans="1:65" s="13" customFormat="1" ht="11.25">
      <c r="B655" s="198"/>
      <c r="C655" s="199"/>
      <c r="D655" s="193" t="s">
        <v>248</v>
      </c>
      <c r="E655" s="200" t="s">
        <v>19</v>
      </c>
      <c r="F655" s="201" t="s">
        <v>4191</v>
      </c>
      <c r="G655" s="199"/>
      <c r="H655" s="200" t="s">
        <v>19</v>
      </c>
      <c r="I655" s="202"/>
      <c r="J655" s="199"/>
      <c r="K655" s="199"/>
      <c r="L655" s="203"/>
      <c r="M655" s="204"/>
      <c r="N655" s="205"/>
      <c r="O655" s="205"/>
      <c r="P655" s="205"/>
      <c r="Q655" s="205"/>
      <c r="R655" s="205"/>
      <c r="S655" s="205"/>
      <c r="T655" s="206"/>
      <c r="AT655" s="207" t="s">
        <v>248</v>
      </c>
      <c r="AU655" s="207" t="s">
        <v>78</v>
      </c>
      <c r="AV655" s="13" t="s">
        <v>76</v>
      </c>
      <c r="AW655" s="13" t="s">
        <v>31</v>
      </c>
      <c r="AX655" s="13" t="s">
        <v>69</v>
      </c>
      <c r="AY655" s="207" t="s">
        <v>231</v>
      </c>
    </row>
    <row r="656" spans="1:65" s="14" customFormat="1" ht="11.25">
      <c r="B656" s="208"/>
      <c r="C656" s="209"/>
      <c r="D656" s="193" t="s">
        <v>248</v>
      </c>
      <c r="E656" s="210" t="s">
        <v>19</v>
      </c>
      <c r="F656" s="211" t="s">
        <v>76</v>
      </c>
      <c r="G656" s="209"/>
      <c r="H656" s="212">
        <v>1</v>
      </c>
      <c r="I656" s="213"/>
      <c r="J656" s="209"/>
      <c r="K656" s="209"/>
      <c r="L656" s="214"/>
      <c r="M656" s="215"/>
      <c r="N656" s="216"/>
      <c r="O656" s="216"/>
      <c r="P656" s="216"/>
      <c r="Q656" s="216"/>
      <c r="R656" s="216"/>
      <c r="S656" s="216"/>
      <c r="T656" s="217"/>
      <c r="AT656" s="218" t="s">
        <v>248</v>
      </c>
      <c r="AU656" s="218" t="s">
        <v>78</v>
      </c>
      <c r="AV656" s="14" t="s">
        <v>78</v>
      </c>
      <c r="AW656" s="14" t="s">
        <v>31</v>
      </c>
      <c r="AX656" s="14" t="s">
        <v>69</v>
      </c>
      <c r="AY656" s="218" t="s">
        <v>231</v>
      </c>
    </row>
    <row r="657" spans="1:65" s="13" customFormat="1" ht="11.25">
      <c r="B657" s="198"/>
      <c r="C657" s="199"/>
      <c r="D657" s="193" t="s">
        <v>248</v>
      </c>
      <c r="E657" s="200" t="s">
        <v>19</v>
      </c>
      <c r="F657" s="201" t="s">
        <v>4195</v>
      </c>
      <c r="G657" s="199"/>
      <c r="H657" s="200" t="s">
        <v>19</v>
      </c>
      <c r="I657" s="202"/>
      <c r="J657" s="199"/>
      <c r="K657" s="199"/>
      <c r="L657" s="203"/>
      <c r="M657" s="204"/>
      <c r="N657" s="205"/>
      <c r="O657" s="205"/>
      <c r="P657" s="205"/>
      <c r="Q657" s="205"/>
      <c r="R657" s="205"/>
      <c r="S657" s="205"/>
      <c r="T657" s="206"/>
      <c r="AT657" s="207" t="s">
        <v>248</v>
      </c>
      <c r="AU657" s="207" t="s">
        <v>78</v>
      </c>
      <c r="AV657" s="13" t="s">
        <v>76</v>
      </c>
      <c r="AW657" s="13" t="s">
        <v>31</v>
      </c>
      <c r="AX657" s="13" t="s">
        <v>69</v>
      </c>
      <c r="AY657" s="207" t="s">
        <v>231</v>
      </c>
    </row>
    <row r="658" spans="1:65" s="14" customFormat="1" ht="11.25">
      <c r="B658" s="208"/>
      <c r="C658" s="209"/>
      <c r="D658" s="193" t="s">
        <v>248</v>
      </c>
      <c r="E658" s="210" t="s">
        <v>19</v>
      </c>
      <c r="F658" s="211" t="s">
        <v>76</v>
      </c>
      <c r="G658" s="209"/>
      <c r="H658" s="212">
        <v>1</v>
      </c>
      <c r="I658" s="213"/>
      <c r="J658" s="209"/>
      <c r="K658" s="209"/>
      <c r="L658" s="214"/>
      <c r="M658" s="215"/>
      <c r="N658" s="216"/>
      <c r="O658" s="216"/>
      <c r="P658" s="216"/>
      <c r="Q658" s="216"/>
      <c r="R658" s="216"/>
      <c r="S658" s="216"/>
      <c r="T658" s="217"/>
      <c r="AT658" s="218" t="s">
        <v>248</v>
      </c>
      <c r="AU658" s="218" t="s">
        <v>78</v>
      </c>
      <c r="AV658" s="14" t="s">
        <v>78</v>
      </c>
      <c r="AW658" s="14" t="s">
        <v>31</v>
      </c>
      <c r="AX658" s="14" t="s">
        <v>69</v>
      </c>
      <c r="AY658" s="218" t="s">
        <v>231</v>
      </c>
    </row>
    <row r="659" spans="1:65" s="15" customFormat="1" ht="11.25">
      <c r="B659" s="219"/>
      <c r="C659" s="220"/>
      <c r="D659" s="193" t="s">
        <v>248</v>
      </c>
      <c r="E659" s="221" t="s">
        <v>19</v>
      </c>
      <c r="F659" s="222" t="s">
        <v>260</v>
      </c>
      <c r="G659" s="220"/>
      <c r="H659" s="223">
        <v>2</v>
      </c>
      <c r="I659" s="224"/>
      <c r="J659" s="220"/>
      <c r="K659" s="220"/>
      <c r="L659" s="225"/>
      <c r="M659" s="226"/>
      <c r="N659" s="227"/>
      <c r="O659" s="227"/>
      <c r="P659" s="227"/>
      <c r="Q659" s="227"/>
      <c r="R659" s="227"/>
      <c r="S659" s="227"/>
      <c r="T659" s="228"/>
      <c r="AT659" s="229" t="s">
        <v>248</v>
      </c>
      <c r="AU659" s="229" t="s">
        <v>78</v>
      </c>
      <c r="AV659" s="15" t="s">
        <v>238</v>
      </c>
      <c r="AW659" s="15" t="s">
        <v>31</v>
      </c>
      <c r="AX659" s="15" t="s">
        <v>76</v>
      </c>
      <c r="AY659" s="229" t="s">
        <v>231</v>
      </c>
    </row>
    <row r="660" spans="1:65" s="2" customFormat="1" ht="37.9" customHeight="1">
      <c r="A660" s="36"/>
      <c r="B660" s="37"/>
      <c r="C660" s="180" t="s">
        <v>1599</v>
      </c>
      <c r="D660" s="180" t="s">
        <v>234</v>
      </c>
      <c r="E660" s="181" t="s">
        <v>4489</v>
      </c>
      <c r="F660" s="182" t="s">
        <v>4490</v>
      </c>
      <c r="G660" s="183" t="s">
        <v>237</v>
      </c>
      <c r="H660" s="184">
        <v>4</v>
      </c>
      <c r="I660" s="185"/>
      <c r="J660" s="186">
        <f>ROUND(I660*H660,2)</f>
        <v>0</v>
      </c>
      <c r="K660" s="182" t="s">
        <v>244</v>
      </c>
      <c r="L660" s="41"/>
      <c r="M660" s="187" t="s">
        <v>19</v>
      </c>
      <c r="N660" s="188" t="s">
        <v>40</v>
      </c>
      <c r="O660" s="66"/>
      <c r="P660" s="189">
        <f>O660*H660</f>
        <v>0</v>
      </c>
      <c r="Q660" s="189">
        <v>0</v>
      </c>
      <c r="R660" s="189">
        <f>Q660*H660</f>
        <v>0</v>
      </c>
      <c r="S660" s="189">
        <v>0</v>
      </c>
      <c r="T660" s="190">
        <f>S660*H660</f>
        <v>0</v>
      </c>
      <c r="U660" s="36"/>
      <c r="V660" s="36"/>
      <c r="W660" s="36"/>
      <c r="X660" s="36"/>
      <c r="Y660" s="36"/>
      <c r="Z660" s="36"/>
      <c r="AA660" s="36"/>
      <c r="AB660" s="36"/>
      <c r="AC660" s="36"/>
      <c r="AD660" s="36"/>
      <c r="AE660" s="36"/>
      <c r="AR660" s="191" t="s">
        <v>238</v>
      </c>
      <c r="AT660" s="191" t="s">
        <v>234</v>
      </c>
      <c r="AU660" s="191" t="s">
        <v>78</v>
      </c>
      <c r="AY660" s="19" t="s">
        <v>231</v>
      </c>
      <c r="BE660" s="192">
        <f>IF(N660="základní",J660,0)</f>
        <v>0</v>
      </c>
      <c r="BF660" s="192">
        <f>IF(N660="snížená",J660,0)</f>
        <v>0</v>
      </c>
      <c r="BG660" s="192">
        <f>IF(N660="zákl. přenesená",J660,0)</f>
        <v>0</v>
      </c>
      <c r="BH660" s="192">
        <f>IF(N660="sníž. přenesená",J660,0)</f>
        <v>0</v>
      </c>
      <c r="BI660" s="192">
        <f>IF(N660="nulová",J660,0)</f>
        <v>0</v>
      </c>
      <c r="BJ660" s="19" t="s">
        <v>76</v>
      </c>
      <c r="BK660" s="192">
        <f>ROUND(I660*H660,2)</f>
        <v>0</v>
      </c>
      <c r="BL660" s="19" t="s">
        <v>238</v>
      </c>
      <c r="BM660" s="191" t="s">
        <v>4491</v>
      </c>
    </row>
    <row r="661" spans="1:65" s="2" customFormat="1" ht="58.5">
      <c r="A661" s="36"/>
      <c r="B661" s="37"/>
      <c r="C661" s="38"/>
      <c r="D661" s="193" t="s">
        <v>246</v>
      </c>
      <c r="E661" s="38"/>
      <c r="F661" s="194" t="s">
        <v>4492</v>
      </c>
      <c r="G661" s="38"/>
      <c r="H661" s="38"/>
      <c r="I661" s="195"/>
      <c r="J661" s="38"/>
      <c r="K661" s="38"/>
      <c r="L661" s="41"/>
      <c r="M661" s="196"/>
      <c r="N661" s="197"/>
      <c r="O661" s="66"/>
      <c r="P661" s="66"/>
      <c r="Q661" s="66"/>
      <c r="R661" s="66"/>
      <c r="S661" s="66"/>
      <c r="T661" s="67"/>
      <c r="U661" s="36"/>
      <c r="V661" s="36"/>
      <c r="W661" s="36"/>
      <c r="X661" s="36"/>
      <c r="Y661" s="36"/>
      <c r="Z661" s="36"/>
      <c r="AA661" s="36"/>
      <c r="AB661" s="36"/>
      <c r="AC661" s="36"/>
      <c r="AD661" s="36"/>
      <c r="AE661" s="36"/>
      <c r="AT661" s="19" t="s">
        <v>246</v>
      </c>
      <c r="AU661" s="19" t="s">
        <v>78</v>
      </c>
    </row>
    <row r="662" spans="1:65" s="13" customFormat="1" ht="11.25">
      <c r="B662" s="198"/>
      <c r="C662" s="199"/>
      <c r="D662" s="193" t="s">
        <v>248</v>
      </c>
      <c r="E662" s="200" t="s">
        <v>19</v>
      </c>
      <c r="F662" s="201" t="s">
        <v>4264</v>
      </c>
      <c r="G662" s="199"/>
      <c r="H662" s="200" t="s">
        <v>19</v>
      </c>
      <c r="I662" s="202"/>
      <c r="J662" s="199"/>
      <c r="K662" s="199"/>
      <c r="L662" s="203"/>
      <c r="M662" s="204"/>
      <c r="N662" s="205"/>
      <c r="O662" s="205"/>
      <c r="P662" s="205"/>
      <c r="Q662" s="205"/>
      <c r="R662" s="205"/>
      <c r="S662" s="205"/>
      <c r="T662" s="206"/>
      <c r="AT662" s="207" t="s">
        <v>248</v>
      </c>
      <c r="AU662" s="207" t="s">
        <v>78</v>
      </c>
      <c r="AV662" s="13" t="s">
        <v>76</v>
      </c>
      <c r="AW662" s="13" t="s">
        <v>31</v>
      </c>
      <c r="AX662" s="13" t="s">
        <v>69</v>
      </c>
      <c r="AY662" s="207" t="s">
        <v>231</v>
      </c>
    </row>
    <row r="663" spans="1:65" s="13" customFormat="1" ht="11.25">
      <c r="B663" s="198"/>
      <c r="C663" s="199"/>
      <c r="D663" s="193" t="s">
        <v>248</v>
      </c>
      <c r="E663" s="200" t="s">
        <v>19</v>
      </c>
      <c r="F663" s="201" t="s">
        <v>4127</v>
      </c>
      <c r="G663" s="199"/>
      <c r="H663" s="200" t="s">
        <v>19</v>
      </c>
      <c r="I663" s="202"/>
      <c r="J663" s="199"/>
      <c r="K663" s="199"/>
      <c r="L663" s="203"/>
      <c r="M663" s="204"/>
      <c r="N663" s="205"/>
      <c r="O663" s="205"/>
      <c r="P663" s="205"/>
      <c r="Q663" s="205"/>
      <c r="R663" s="205"/>
      <c r="S663" s="205"/>
      <c r="T663" s="206"/>
      <c r="AT663" s="207" t="s">
        <v>248</v>
      </c>
      <c r="AU663" s="207" t="s">
        <v>78</v>
      </c>
      <c r="AV663" s="13" t="s">
        <v>76</v>
      </c>
      <c r="AW663" s="13" t="s">
        <v>31</v>
      </c>
      <c r="AX663" s="13" t="s">
        <v>69</v>
      </c>
      <c r="AY663" s="207" t="s">
        <v>231</v>
      </c>
    </row>
    <row r="664" spans="1:65" s="14" customFormat="1" ht="11.25">
      <c r="B664" s="208"/>
      <c r="C664" s="209"/>
      <c r="D664" s="193" t="s">
        <v>248</v>
      </c>
      <c r="E664" s="210" t="s">
        <v>19</v>
      </c>
      <c r="F664" s="211" t="s">
        <v>76</v>
      </c>
      <c r="G664" s="209"/>
      <c r="H664" s="212">
        <v>1</v>
      </c>
      <c r="I664" s="213"/>
      <c r="J664" s="209"/>
      <c r="K664" s="209"/>
      <c r="L664" s="214"/>
      <c r="M664" s="215"/>
      <c r="N664" s="216"/>
      <c r="O664" s="216"/>
      <c r="P664" s="216"/>
      <c r="Q664" s="216"/>
      <c r="R664" s="216"/>
      <c r="S664" s="216"/>
      <c r="T664" s="217"/>
      <c r="AT664" s="218" t="s">
        <v>248</v>
      </c>
      <c r="AU664" s="218" t="s">
        <v>78</v>
      </c>
      <c r="AV664" s="14" t="s">
        <v>78</v>
      </c>
      <c r="AW664" s="14" t="s">
        <v>31</v>
      </c>
      <c r="AX664" s="14" t="s">
        <v>69</v>
      </c>
      <c r="AY664" s="218" t="s">
        <v>231</v>
      </c>
    </row>
    <row r="665" spans="1:65" s="13" customFormat="1" ht="11.25">
      <c r="B665" s="198"/>
      <c r="C665" s="199"/>
      <c r="D665" s="193" t="s">
        <v>248</v>
      </c>
      <c r="E665" s="200" t="s">
        <v>19</v>
      </c>
      <c r="F665" s="201" t="s">
        <v>4129</v>
      </c>
      <c r="G665" s="199"/>
      <c r="H665" s="200" t="s">
        <v>19</v>
      </c>
      <c r="I665" s="202"/>
      <c r="J665" s="199"/>
      <c r="K665" s="199"/>
      <c r="L665" s="203"/>
      <c r="M665" s="204"/>
      <c r="N665" s="205"/>
      <c r="O665" s="205"/>
      <c r="P665" s="205"/>
      <c r="Q665" s="205"/>
      <c r="R665" s="205"/>
      <c r="S665" s="205"/>
      <c r="T665" s="206"/>
      <c r="AT665" s="207" t="s">
        <v>248</v>
      </c>
      <c r="AU665" s="207" t="s">
        <v>78</v>
      </c>
      <c r="AV665" s="13" t="s">
        <v>76</v>
      </c>
      <c r="AW665" s="13" t="s">
        <v>31</v>
      </c>
      <c r="AX665" s="13" t="s">
        <v>69</v>
      </c>
      <c r="AY665" s="207" t="s">
        <v>231</v>
      </c>
    </row>
    <row r="666" spans="1:65" s="14" customFormat="1" ht="11.25">
      <c r="B666" s="208"/>
      <c r="C666" s="209"/>
      <c r="D666" s="193" t="s">
        <v>248</v>
      </c>
      <c r="E666" s="210" t="s">
        <v>19</v>
      </c>
      <c r="F666" s="211" t="s">
        <v>76</v>
      </c>
      <c r="G666" s="209"/>
      <c r="H666" s="212">
        <v>1</v>
      </c>
      <c r="I666" s="213"/>
      <c r="J666" s="209"/>
      <c r="K666" s="209"/>
      <c r="L666" s="214"/>
      <c r="M666" s="215"/>
      <c r="N666" s="216"/>
      <c r="O666" s="216"/>
      <c r="P666" s="216"/>
      <c r="Q666" s="216"/>
      <c r="R666" s="216"/>
      <c r="S666" s="216"/>
      <c r="T666" s="217"/>
      <c r="AT666" s="218" t="s">
        <v>248</v>
      </c>
      <c r="AU666" s="218" t="s">
        <v>78</v>
      </c>
      <c r="AV666" s="14" t="s">
        <v>78</v>
      </c>
      <c r="AW666" s="14" t="s">
        <v>31</v>
      </c>
      <c r="AX666" s="14" t="s">
        <v>69</v>
      </c>
      <c r="AY666" s="218" t="s">
        <v>231</v>
      </c>
    </row>
    <row r="667" spans="1:65" s="13" customFormat="1" ht="11.25">
      <c r="B667" s="198"/>
      <c r="C667" s="199"/>
      <c r="D667" s="193" t="s">
        <v>248</v>
      </c>
      <c r="E667" s="200" t="s">
        <v>19</v>
      </c>
      <c r="F667" s="201" t="s">
        <v>4440</v>
      </c>
      <c r="G667" s="199"/>
      <c r="H667" s="200" t="s">
        <v>19</v>
      </c>
      <c r="I667" s="202"/>
      <c r="J667" s="199"/>
      <c r="K667" s="199"/>
      <c r="L667" s="203"/>
      <c r="M667" s="204"/>
      <c r="N667" s="205"/>
      <c r="O667" s="205"/>
      <c r="P667" s="205"/>
      <c r="Q667" s="205"/>
      <c r="R667" s="205"/>
      <c r="S667" s="205"/>
      <c r="T667" s="206"/>
      <c r="AT667" s="207" t="s">
        <v>248</v>
      </c>
      <c r="AU667" s="207" t="s">
        <v>78</v>
      </c>
      <c r="AV667" s="13" t="s">
        <v>76</v>
      </c>
      <c r="AW667" s="13" t="s">
        <v>31</v>
      </c>
      <c r="AX667" s="13" t="s">
        <v>69</v>
      </c>
      <c r="AY667" s="207" t="s">
        <v>231</v>
      </c>
    </row>
    <row r="668" spans="1:65" s="14" customFormat="1" ht="11.25">
      <c r="B668" s="208"/>
      <c r="C668" s="209"/>
      <c r="D668" s="193" t="s">
        <v>248</v>
      </c>
      <c r="E668" s="210" t="s">
        <v>19</v>
      </c>
      <c r="F668" s="211" t="s">
        <v>76</v>
      </c>
      <c r="G668" s="209"/>
      <c r="H668" s="212">
        <v>1</v>
      </c>
      <c r="I668" s="213"/>
      <c r="J668" s="209"/>
      <c r="K668" s="209"/>
      <c r="L668" s="214"/>
      <c r="M668" s="215"/>
      <c r="N668" s="216"/>
      <c r="O668" s="216"/>
      <c r="P668" s="216"/>
      <c r="Q668" s="216"/>
      <c r="R668" s="216"/>
      <c r="S668" s="216"/>
      <c r="T668" s="217"/>
      <c r="AT668" s="218" t="s">
        <v>248</v>
      </c>
      <c r="AU668" s="218" t="s">
        <v>78</v>
      </c>
      <c r="AV668" s="14" t="s">
        <v>78</v>
      </c>
      <c r="AW668" s="14" t="s">
        <v>31</v>
      </c>
      <c r="AX668" s="14" t="s">
        <v>69</v>
      </c>
      <c r="AY668" s="218" t="s">
        <v>231</v>
      </c>
    </row>
    <row r="669" spans="1:65" s="13" customFormat="1" ht="11.25">
      <c r="B669" s="198"/>
      <c r="C669" s="199"/>
      <c r="D669" s="193" t="s">
        <v>248</v>
      </c>
      <c r="E669" s="200" t="s">
        <v>19</v>
      </c>
      <c r="F669" s="201" t="s">
        <v>4168</v>
      </c>
      <c r="G669" s="199"/>
      <c r="H669" s="200" t="s">
        <v>19</v>
      </c>
      <c r="I669" s="202"/>
      <c r="J669" s="199"/>
      <c r="K669" s="199"/>
      <c r="L669" s="203"/>
      <c r="M669" s="204"/>
      <c r="N669" s="205"/>
      <c r="O669" s="205"/>
      <c r="P669" s="205"/>
      <c r="Q669" s="205"/>
      <c r="R669" s="205"/>
      <c r="S669" s="205"/>
      <c r="T669" s="206"/>
      <c r="AT669" s="207" t="s">
        <v>248</v>
      </c>
      <c r="AU669" s="207" t="s">
        <v>78</v>
      </c>
      <c r="AV669" s="13" t="s">
        <v>76</v>
      </c>
      <c r="AW669" s="13" t="s">
        <v>31</v>
      </c>
      <c r="AX669" s="13" t="s">
        <v>69</v>
      </c>
      <c r="AY669" s="207" t="s">
        <v>231</v>
      </c>
    </row>
    <row r="670" spans="1:65" s="14" customFormat="1" ht="11.25">
      <c r="B670" s="208"/>
      <c r="C670" s="209"/>
      <c r="D670" s="193" t="s">
        <v>248</v>
      </c>
      <c r="E670" s="210" t="s">
        <v>19</v>
      </c>
      <c r="F670" s="211" t="s">
        <v>76</v>
      </c>
      <c r="G670" s="209"/>
      <c r="H670" s="212">
        <v>1</v>
      </c>
      <c r="I670" s="213"/>
      <c r="J670" s="209"/>
      <c r="K670" s="209"/>
      <c r="L670" s="214"/>
      <c r="M670" s="215"/>
      <c r="N670" s="216"/>
      <c r="O670" s="216"/>
      <c r="P670" s="216"/>
      <c r="Q670" s="216"/>
      <c r="R670" s="216"/>
      <c r="S670" s="216"/>
      <c r="T670" s="217"/>
      <c r="AT670" s="218" t="s">
        <v>248</v>
      </c>
      <c r="AU670" s="218" t="s">
        <v>78</v>
      </c>
      <c r="AV670" s="14" t="s">
        <v>78</v>
      </c>
      <c r="AW670" s="14" t="s">
        <v>31</v>
      </c>
      <c r="AX670" s="14" t="s">
        <v>69</v>
      </c>
      <c r="AY670" s="218" t="s">
        <v>231</v>
      </c>
    </row>
    <row r="671" spans="1:65" s="15" customFormat="1" ht="11.25">
      <c r="B671" s="219"/>
      <c r="C671" s="220"/>
      <c r="D671" s="193" t="s">
        <v>248</v>
      </c>
      <c r="E671" s="221" t="s">
        <v>19</v>
      </c>
      <c r="F671" s="222" t="s">
        <v>260</v>
      </c>
      <c r="G671" s="220"/>
      <c r="H671" s="223">
        <v>4</v>
      </c>
      <c r="I671" s="224"/>
      <c r="J671" s="220"/>
      <c r="K671" s="220"/>
      <c r="L671" s="225"/>
      <c r="M671" s="226"/>
      <c r="N671" s="227"/>
      <c r="O671" s="227"/>
      <c r="P671" s="227"/>
      <c r="Q671" s="227"/>
      <c r="R671" s="227"/>
      <c r="S671" s="227"/>
      <c r="T671" s="228"/>
      <c r="AT671" s="229" t="s">
        <v>248</v>
      </c>
      <c r="AU671" s="229" t="s">
        <v>78</v>
      </c>
      <c r="AV671" s="15" t="s">
        <v>238</v>
      </c>
      <c r="AW671" s="15" t="s">
        <v>31</v>
      </c>
      <c r="AX671" s="15" t="s">
        <v>76</v>
      </c>
      <c r="AY671" s="229" t="s">
        <v>231</v>
      </c>
    </row>
    <row r="672" spans="1:65" s="2" customFormat="1" ht="16.5" customHeight="1">
      <c r="A672" s="36"/>
      <c r="B672" s="37"/>
      <c r="C672" s="247" t="s">
        <v>1604</v>
      </c>
      <c r="D672" s="247" t="s">
        <v>638</v>
      </c>
      <c r="E672" s="248" t="s">
        <v>4493</v>
      </c>
      <c r="F672" s="249" t="s">
        <v>4494</v>
      </c>
      <c r="G672" s="250" t="s">
        <v>237</v>
      </c>
      <c r="H672" s="251">
        <v>3</v>
      </c>
      <c r="I672" s="252"/>
      <c r="J672" s="253">
        <f>ROUND(I672*H672,2)</f>
        <v>0</v>
      </c>
      <c r="K672" s="249" t="s">
        <v>244</v>
      </c>
      <c r="L672" s="254"/>
      <c r="M672" s="255" t="s">
        <v>19</v>
      </c>
      <c r="N672" s="256" t="s">
        <v>40</v>
      </c>
      <c r="O672" s="66"/>
      <c r="P672" s="189">
        <f>O672*H672</f>
        <v>0</v>
      </c>
      <c r="Q672" s="189">
        <v>1.6299999999999999E-3</v>
      </c>
      <c r="R672" s="189">
        <f>Q672*H672</f>
        <v>4.8900000000000002E-3</v>
      </c>
      <c r="S672" s="189">
        <v>0</v>
      </c>
      <c r="T672" s="190">
        <f>S672*H672</f>
        <v>0</v>
      </c>
      <c r="U672" s="36"/>
      <c r="V672" s="36"/>
      <c r="W672" s="36"/>
      <c r="X672" s="36"/>
      <c r="Y672" s="36"/>
      <c r="Z672" s="36"/>
      <c r="AA672" s="36"/>
      <c r="AB672" s="36"/>
      <c r="AC672" s="36"/>
      <c r="AD672" s="36"/>
      <c r="AE672" s="36"/>
      <c r="AR672" s="191" t="s">
        <v>287</v>
      </c>
      <c r="AT672" s="191" t="s">
        <v>638</v>
      </c>
      <c r="AU672" s="191" t="s">
        <v>78</v>
      </c>
      <c r="AY672" s="19" t="s">
        <v>231</v>
      </c>
      <c r="BE672" s="192">
        <f>IF(N672="základní",J672,0)</f>
        <v>0</v>
      </c>
      <c r="BF672" s="192">
        <f>IF(N672="snížená",J672,0)</f>
        <v>0</v>
      </c>
      <c r="BG672" s="192">
        <f>IF(N672="zákl. přenesená",J672,0)</f>
        <v>0</v>
      </c>
      <c r="BH672" s="192">
        <f>IF(N672="sníž. přenesená",J672,0)</f>
        <v>0</v>
      </c>
      <c r="BI672" s="192">
        <f>IF(N672="nulová",J672,0)</f>
        <v>0</v>
      </c>
      <c r="BJ672" s="19" t="s">
        <v>76</v>
      </c>
      <c r="BK672" s="192">
        <f>ROUND(I672*H672,2)</f>
        <v>0</v>
      </c>
      <c r="BL672" s="19" t="s">
        <v>238</v>
      </c>
      <c r="BM672" s="191" t="s">
        <v>4495</v>
      </c>
    </row>
    <row r="673" spans="1:65" s="13" customFormat="1" ht="11.25">
      <c r="B673" s="198"/>
      <c r="C673" s="199"/>
      <c r="D673" s="193" t="s">
        <v>248</v>
      </c>
      <c r="E673" s="200" t="s">
        <v>19</v>
      </c>
      <c r="F673" s="201" t="s">
        <v>4264</v>
      </c>
      <c r="G673" s="199"/>
      <c r="H673" s="200" t="s">
        <v>19</v>
      </c>
      <c r="I673" s="202"/>
      <c r="J673" s="199"/>
      <c r="K673" s="199"/>
      <c r="L673" s="203"/>
      <c r="M673" s="204"/>
      <c r="N673" s="205"/>
      <c r="O673" s="205"/>
      <c r="P673" s="205"/>
      <c r="Q673" s="205"/>
      <c r="R673" s="205"/>
      <c r="S673" s="205"/>
      <c r="T673" s="206"/>
      <c r="AT673" s="207" t="s">
        <v>248</v>
      </c>
      <c r="AU673" s="207" t="s">
        <v>78</v>
      </c>
      <c r="AV673" s="13" t="s">
        <v>76</v>
      </c>
      <c r="AW673" s="13" t="s">
        <v>31</v>
      </c>
      <c r="AX673" s="13" t="s">
        <v>69</v>
      </c>
      <c r="AY673" s="207" t="s">
        <v>231</v>
      </c>
    </row>
    <row r="674" spans="1:65" s="13" customFormat="1" ht="11.25">
      <c r="B674" s="198"/>
      <c r="C674" s="199"/>
      <c r="D674" s="193" t="s">
        <v>248</v>
      </c>
      <c r="E674" s="200" t="s">
        <v>19</v>
      </c>
      <c r="F674" s="201" t="s">
        <v>4127</v>
      </c>
      <c r="G674" s="199"/>
      <c r="H674" s="200" t="s">
        <v>19</v>
      </c>
      <c r="I674" s="202"/>
      <c r="J674" s="199"/>
      <c r="K674" s="199"/>
      <c r="L674" s="203"/>
      <c r="M674" s="204"/>
      <c r="N674" s="205"/>
      <c r="O674" s="205"/>
      <c r="P674" s="205"/>
      <c r="Q674" s="205"/>
      <c r="R674" s="205"/>
      <c r="S674" s="205"/>
      <c r="T674" s="206"/>
      <c r="AT674" s="207" t="s">
        <v>248</v>
      </c>
      <c r="AU674" s="207" t="s">
        <v>78</v>
      </c>
      <c r="AV674" s="13" t="s">
        <v>76</v>
      </c>
      <c r="AW674" s="13" t="s">
        <v>31</v>
      </c>
      <c r="AX674" s="13" t="s">
        <v>69</v>
      </c>
      <c r="AY674" s="207" t="s">
        <v>231</v>
      </c>
    </row>
    <row r="675" spans="1:65" s="14" customFormat="1" ht="11.25">
      <c r="B675" s="208"/>
      <c r="C675" s="209"/>
      <c r="D675" s="193" t="s">
        <v>248</v>
      </c>
      <c r="E675" s="210" t="s">
        <v>19</v>
      </c>
      <c r="F675" s="211" t="s">
        <v>76</v>
      </c>
      <c r="G675" s="209"/>
      <c r="H675" s="212">
        <v>1</v>
      </c>
      <c r="I675" s="213"/>
      <c r="J675" s="209"/>
      <c r="K675" s="209"/>
      <c r="L675" s="214"/>
      <c r="M675" s="215"/>
      <c r="N675" s="216"/>
      <c r="O675" s="216"/>
      <c r="P675" s="216"/>
      <c r="Q675" s="216"/>
      <c r="R675" s="216"/>
      <c r="S675" s="216"/>
      <c r="T675" s="217"/>
      <c r="AT675" s="218" t="s">
        <v>248</v>
      </c>
      <c r="AU675" s="218" t="s">
        <v>78</v>
      </c>
      <c r="AV675" s="14" t="s">
        <v>78</v>
      </c>
      <c r="AW675" s="14" t="s">
        <v>31</v>
      </c>
      <c r="AX675" s="14" t="s">
        <v>69</v>
      </c>
      <c r="AY675" s="218" t="s">
        <v>231</v>
      </c>
    </row>
    <row r="676" spans="1:65" s="13" customFormat="1" ht="11.25">
      <c r="B676" s="198"/>
      <c r="C676" s="199"/>
      <c r="D676" s="193" t="s">
        <v>248</v>
      </c>
      <c r="E676" s="200" t="s">
        <v>19</v>
      </c>
      <c r="F676" s="201" t="s">
        <v>4129</v>
      </c>
      <c r="G676" s="199"/>
      <c r="H676" s="200" t="s">
        <v>19</v>
      </c>
      <c r="I676" s="202"/>
      <c r="J676" s="199"/>
      <c r="K676" s="199"/>
      <c r="L676" s="203"/>
      <c r="M676" s="204"/>
      <c r="N676" s="205"/>
      <c r="O676" s="205"/>
      <c r="P676" s="205"/>
      <c r="Q676" s="205"/>
      <c r="R676" s="205"/>
      <c r="S676" s="205"/>
      <c r="T676" s="206"/>
      <c r="AT676" s="207" t="s">
        <v>248</v>
      </c>
      <c r="AU676" s="207" t="s">
        <v>78</v>
      </c>
      <c r="AV676" s="13" t="s">
        <v>76</v>
      </c>
      <c r="AW676" s="13" t="s">
        <v>31</v>
      </c>
      <c r="AX676" s="13" t="s">
        <v>69</v>
      </c>
      <c r="AY676" s="207" t="s">
        <v>231</v>
      </c>
    </row>
    <row r="677" spans="1:65" s="14" customFormat="1" ht="11.25">
      <c r="B677" s="208"/>
      <c r="C677" s="209"/>
      <c r="D677" s="193" t="s">
        <v>248</v>
      </c>
      <c r="E677" s="210" t="s">
        <v>19</v>
      </c>
      <c r="F677" s="211" t="s">
        <v>76</v>
      </c>
      <c r="G677" s="209"/>
      <c r="H677" s="212">
        <v>1</v>
      </c>
      <c r="I677" s="213"/>
      <c r="J677" s="209"/>
      <c r="K677" s="209"/>
      <c r="L677" s="214"/>
      <c r="M677" s="215"/>
      <c r="N677" s="216"/>
      <c r="O677" s="216"/>
      <c r="P677" s="216"/>
      <c r="Q677" s="216"/>
      <c r="R677" s="216"/>
      <c r="S677" s="216"/>
      <c r="T677" s="217"/>
      <c r="AT677" s="218" t="s">
        <v>248</v>
      </c>
      <c r="AU677" s="218" t="s">
        <v>78</v>
      </c>
      <c r="AV677" s="14" t="s">
        <v>78</v>
      </c>
      <c r="AW677" s="14" t="s">
        <v>31</v>
      </c>
      <c r="AX677" s="14" t="s">
        <v>69</v>
      </c>
      <c r="AY677" s="218" t="s">
        <v>231</v>
      </c>
    </row>
    <row r="678" spans="1:65" s="13" customFormat="1" ht="11.25">
      <c r="B678" s="198"/>
      <c r="C678" s="199"/>
      <c r="D678" s="193" t="s">
        <v>248</v>
      </c>
      <c r="E678" s="200" t="s">
        <v>19</v>
      </c>
      <c r="F678" s="201" t="s">
        <v>4168</v>
      </c>
      <c r="G678" s="199"/>
      <c r="H678" s="200" t="s">
        <v>19</v>
      </c>
      <c r="I678" s="202"/>
      <c r="J678" s="199"/>
      <c r="K678" s="199"/>
      <c r="L678" s="203"/>
      <c r="M678" s="204"/>
      <c r="N678" s="205"/>
      <c r="O678" s="205"/>
      <c r="P678" s="205"/>
      <c r="Q678" s="205"/>
      <c r="R678" s="205"/>
      <c r="S678" s="205"/>
      <c r="T678" s="206"/>
      <c r="AT678" s="207" t="s">
        <v>248</v>
      </c>
      <c r="AU678" s="207" t="s">
        <v>78</v>
      </c>
      <c r="AV678" s="13" t="s">
        <v>76</v>
      </c>
      <c r="AW678" s="13" t="s">
        <v>31</v>
      </c>
      <c r="AX678" s="13" t="s">
        <v>69</v>
      </c>
      <c r="AY678" s="207" t="s">
        <v>231</v>
      </c>
    </row>
    <row r="679" spans="1:65" s="14" customFormat="1" ht="11.25">
      <c r="B679" s="208"/>
      <c r="C679" s="209"/>
      <c r="D679" s="193" t="s">
        <v>248</v>
      </c>
      <c r="E679" s="210" t="s">
        <v>19</v>
      </c>
      <c r="F679" s="211" t="s">
        <v>76</v>
      </c>
      <c r="G679" s="209"/>
      <c r="H679" s="212">
        <v>1</v>
      </c>
      <c r="I679" s="213"/>
      <c r="J679" s="209"/>
      <c r="K679" s="209"/>
      <c r="L679" s="214"/>
      <c r="M679" s="215"/>
      <c r="N679" s="216"/>
      <c r="O679" s="216"/>
      <c r="P679" s="216"/>
      <c r="Q679" s="216"/>
      <c r="R679" s="216"/>
      <c r="S679" s="216"/>
      <c r="T679" s="217"/>
      <c r="AT679" s="218" t="s">
        <v>248</v>
      </c>
      <c r="AU679" s="218" t="s">
        <v>78</v>
      </c>
      <c r="AV679" s="14" t="s">
        <v>78</v>
      </c>
      <c r="AW679" s="14" t="s">
        <v>31</v>
      </c>
      <c r="AX679" s="14" t="s">
        <v>69</v>
      </c>
      <c r="AY679" s="218" t="s">
        <v>231</v>
      </c>
    </row>
    <row r="680" spans="1:65" s="15" customFormat="1" ht="11.25">
      <c r="B680" s="219"/>
      <c r="C680" s="220"/>
      <c r="D680" s="193" t="s">
        <v>248</v>
      </c>
      <c r="E680" s="221" t="s">
        <v>19</v>
      </c>
      <c r="F680" s="222" t="s">
        <v>260</v>
      </c>
      <c r="G680" s="220"/>
      <c r="H680" s="223">
        <v>3</v>
      </c>
      <c r="I680" s="224"/>
      <c r="J680" s="220"/>
      <c r="K680" s="220"/>
      <c r="L680" s="225"/>
      <c r="M680" s="226"/>
      <c r="N680" s="227"/>
      <c r="O680" s="227"/>
      <c r="P680" s="227"/>
      <c r="Q680" s="227"/>
      <c r="R680" s="227"/>
      <c r="S680" s="227"/>
      <c r="T680" s="228"/>
      <c r="AT680" s="229" t="s">
        <v>248</v>
      </c>
      <c r="AU680" s="229" t="s">
        <v>78</v>
      </c>
      <c r="AV680" s="15" t="s">
        <v>238</v>
      </c>
      <c r="AW680" s="15" t="s">
        <v>31</v>
      </c>
      <c r="AX680" s="15" t="s">
        <v>76</v>
      </c>
      <c r="AY680" s="229" t="s">
        <v>231</v>
      </c>
    </row>
    <row r="681" spans="1:65" s="2" customFormat="1" ht="16.5" customHeight="1">
      <c r="A681" s="36"/>
      <c r="B681" s="37"/>
      <c r="C681" s="247" t="s">
        <v>1610</v>
      </c>
      <c r="D681" s="247" t="s">
        <v>638</v>
      </c>
      <c r="E681" s="248" t="s">
        <v>4496</v>
      </c>
      <c r="F681" s="249" t="s">
        <v>4497</v>
      </c>
      <c r="G681" s="250" t="s">
        <v>237</v>
      </c>
      <c r="H681" s="251">
        <v>1</v>
      </c>
      <c r="I681" s="252"/>
      <c r="J681" s="253">
        <f>ROUND(I681*H681,2)</f>
        <v>0</v>
      </c>
      <c r="K681" s="249" t="s">
        <v>19</v>
      </c>
      <c r="L681" s="254"/>
      <c r="M681" s="255" t="s">
        <v>19</v>
      </c>
      <c r="N681" s="256" t="s">
        <v>40</v>
      </c>
      <c r="O681" s="66"/>
      <c r="P681" s="189">
        <f>O681*H681</f>
        <v>0</v>
      </c>
      <c r="Q681" s="189">
        <v>1.4E-3</v>
      </c>
      <c r="R681" s="189">
        <f>Q681*H681</f>
        <v>1.4E-3</v>
      </c>
      <c r="S681" s="189">
        <v>0</v>
      </c>
      <c r="T681" s="190">
        <f>S681*H681</f>
        <v>0</v>
      </c>
      <c r="U681" s="36"/>
      <c r="V681" s="36"/>
      <c r="W681" s="36"/>
      <c r="X681" s="36"/>
      <c r="Y681" s="36"/>
      <c r="Z681" s="36"/>
      <c r="AA681" s="36"/>
      <c r="AB681" s="36"/>
      <c r="AC681" s="36"/>
      <c r="AD681" s="36"/>
      <c r="AE681" s="36"/>
      <c r="AR681" s="191" t="s">
        <v>287</v>
      </c>
      <c r="AT681" s="191" t="s">
        <v>638</v>
      </c>
      <c r="AU681" s="191" t="s">
        <v>78</v>
      </c>
      <c r="AY681" s="19" t="s">
        <v>231</v>
      </c>
      <c r="BE681" s="192">
        <f>IF(N681="základní",J681,0)</f>
        <v>0</v>
      </c>
      <c r="BF681" s="192">
        <f>IF(N681="snížená",J681,0)</f>
        <v>0</v>
      </c>
      <c r="BG681" s="192">
        <f>IF(N681="zákl. přenesená",J681,0)</f>
        <v>0</v>
      </c>
      <c r="BH681" s="192">
        <f>IF(N681="sníž. přenesená",J681,0)</f>
        <v>0</v>
      </c>
      <c r="BI681" s="192">
        <f>IF(N681="nulová",J681,0)</f>
        <v>0</v>
      </c>
      <c r="BJ681" s="19" t="s">
        <v>76</v>
      </c>
      <c r="BK681" s="192">
        <f>ROUND(I681*H681,2)</f>
        <v>0</v>
      </c>
      <c r="BL681" s="19" t="s">
        <v>238</v>
      </c>
      <c r="BM681" s="191" t="s">
        <v>4498</v>
      </c>
    </row>
    <row r="682" spans="1:65" s="13" customFormat="1" ht="11.25">
      <c r="B682" s="198"/>
      <c r="C682" s="199"/>
      <c r="D682" s="193" t="s">
        <v>248</v>
      </c>
      <c r="E682" s="200" t="s">
        <v>19</v>
      </c>
      <c r="F682" s="201" t="s">
        <v>4440</v>
      </c>
      <c r="G682" s="199"/>
      <c r="H682" s="200" t="s">
        <v>19</v>
      </c>
      <c r="I682" s="202"/>
      <c r="J682" s="199"/>
      <c r="K682" s="199"/>
      <c r="L682" s="203"/>
      <c r="M682" s="204"/>
      <c r="N682" s="205"/>
      <c r="O682" s="205"/>
      <c r="P682" s="205"/>
      <c r="Q682" s="205"/>
      <c r="R682" s="205"/>
      <c r="S682" s="205"/>
      <c r="T682" s="206"/>
      <c r="AT682" s="207" t="s">
        <v>248</v>
      </c>
      <c r="AU682" s="207" t="s">
        <v>78</v>
      </c>
      <c r="AV682" s="13" t="s">
        <v>76</v>
      </c>
      <c r="AW682" s="13" t="s">
        <v>31</v>
      </c>
      <c r="AX682" s="13" t="s">
        <v>69</v>
      </c>
      <c r="AY682" s="207" t="s">
        <v>231</v>
      </c>
    </row>
    <row r="683" spans="1:65" s="14" customFormat="1" ht="11.25">
      <c r="B683" s="208"/>
      <c r="C683" s="209"/>
      <c r="D683" s="193" t="s">
        <v>248</v>
      </c>
      <c r="E683" s="210" t="s">
        <v>19</v>
      </c>
      <c r="F683" s="211" t="s">
        <v>76</v>
      </c>
      <c r="G683" s="209"/>
      <c r="H683" s="212">
        <v>1</v>
      </c>
      <c r="I683" s="213"/>
      <c r="J683" s="209"/>
      <c r="K683" s="209"/>
      <c r="L683" s="214"/>
      <c r="M683" s="215"/>
      <c r="N683" s="216"/>
      <c r="O683" s="216"/>
      <c r="P683" s="216"/>
      <c r="Q683" s="216"/>
      <c r="R683" s="216"/>
      <c r="S683" s="216"/>
      <c r="T683" s="217"/>
      <c r="AT683" s="218" t="s">
        <v>248</v>
      </c>
      <c r="AU683" s="218" t="s">
        <v>78</v>
      </c>
      <c r="AV683" s="14" t="s">
        <v>78</v>
      </c>
      <c r="AW683" s="14" t="s">
        <v>31</v>
      </c>
      <c r="AX683" s="14" t="s">
        <v>76</v>
      </c>
      <c r="AY683" s="218" t="s">
        <v>231</v>
      </c>
    </row>
    <row r="684" spans="1:65" s="2" customFormat="1" ht="37.9" customHeight="1">
      <c r="A684" s="36"/>
      <c r="B684" s="37"/>
      <c r="C684" s="180" t="s">
        <v>1619</v>
      </c>
      <c r="D684" s="180" t="s">
        <v>234</v>
      </c>
      <c r="E684" s="181" t="s">
        <v>4499</v>
      </c>
      <c r="F684" s="182" t="s">
        <v>4500</v>
      </c>
      <c r="G684" s="183" t="s">
        <v>237</v>
      </c>
      <c r="H684" s="184">
        <v>3</v>
      </c>
      <c r="I684" s="185"/>
      <c r="J684" s="186">
        <f>ROUND(I684*H684,2)</f>
        <v>0</v>
      </c>
      <c r="K684" s="182" t="s">
        <v>244</v>
      </c>
      <c r="L684" s="41"/>
      <c r="M684" s="187" t="s">
        <v>19</v>
      </c>
      <c r="N684" s="188" t="s">
        <v>40</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238</v>
      </c>
      <c r="AT684" s="191" t="s">
        <v>234</v>
      </c>
      <c r="AU684" s="191" t="s">
        <v>78</v>
      </c>
      <c r="AY684" s="19" t="s">
        <v>231</v>
      </c>
      <c r="BE684" s="192">
        <f>IF(N684="základní",J684,0)</f>
        <v>0</v>
      </c>
      <c r="BF684" s="192">
        <f>IF(N684="snížená",J684,0)</f>
        <v>0</v>
      </c>
      <c r="BG684" s="192">
        <f>IF(N684="zákl. přenesená",J684,0)</f>
        <v>0</v>
      </c>
      <c r="BH684" s="192">
        <f>IF(N684="sníž. přenesená",J684,0)</f>
        <v>0</v>
      </c>
      <c r="BI684" s="192">
        <f>IF(N684="nulová",J684,0)</f>
        <v>0</v>
      </c>
      <c r="BJ684" s="19" t="s">
        <v>76</v>
      </c>
      <c r="BK684" s="192">
        <f>ROUND(I684*H684,2)</f>
        <v>0</v>
      </c>
      <c r="BL684" s="19" t="s">
        <v>238</v>
      </c>
      <c r="BM684" s="191" t="s">
        <v>4501</v>
      </c>
    </row>
    <row r="685" spans="1:65" s="2" customFormat="1" ht="39">
      <c r="A685" s="36"/>
      <c r="B685" s="37"/>
      <c r="C685" s="38"/>
      <c r="D685" s="193" t="s">
        <v>246</v>
      </c>
      <c r="E685" s="38"/>
      <c r="F685" s="194" t="s">
        <v>4463</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246</v>
      </c>
      <c r="AU685" s="19" t="s">
        <v>78</v>
      </c>
    </row>
    <row r="686" spans="1:65" s="13" customFormat="1" ht="11.25">
      <c r="B686" s="198"/>
      <c r="C686" s="199"/>
      <c r="D686" s="193" t="s">
        <v>248</v>
      </c>
      <c r="E686" s="200" t="s">
        <v>19</v>
      </c>
      <c r="F686" s="201" t="s">
        <v>4155</v>
      </c>
      <c r="G686" s="199"/>
      <c r="H686" s="200" t="s">
        <v>19</v>
      </c>
      <c r="I686" s="202"/>
      <c r="J686" s="199"/>
      <c r="K686" s="199"/>
      <c r="L686" s="203"/>
      <c r="M686" s="204"/>
      <c r="N686" s="205"/>
      <c r="O686" s="205"/>
      <c r="P686" s="205"/>
      <c r="Q686" s="205"/>
      <c r="R686" s="205"/>
      <c r="S686" s="205"/>
      <c r="T686" s="206"/>
      <c r="AT686" s="207" t="s">
        <v>248</v>
      </c>
      <c r="AU686" s="207" t="s">
        <v>78</v>
      </c>
      <c r="AV686" s="13" t="s">
        <v>76</v>
      </c>
      <c r="AW686" s="13" t="s">
        <v>31</v>
      </c>
      <c r="AX686" s="13" t="s">
        <v>69</v>
      </c>
      <c r="AY686" s="207" t="s">
        <v>231</v>
      </c>
    </row>
    <row r="687" spans="1:65" s="14" customFormat="1" ht="11.25">
      <c r="B687" s="208"/>
      <c r="C687" s="209"/>
      <c r="D687" s="193" t="s">
        <v>248</v>
      </c>
      <c r="E687" s="210" t="s">
        <v>19</v>
      </c>
      <c r="F687" s="211" t="s">
        <v>4468</v>
      </c>
      <c r="G687" s="209"/>
      <c r="H687" s="212">
        <v>3</v>
      </c>
      <c r="I687" s="213"/>
      <c r="J687" s="209"/>
      <c r="K687" s="209"/>
      <c r="L687" s="214"/>
      <c r="M687" s="215"/>
      <c r="N687" s="216"/>
      <c r="O687" s="216"/>
      <c r="P687" s="216"/>
      <c r="Q687" s="216"/>
      <c r="R687" s="216"/>
      <c r="S687" s="216"/>
      <c r="T687" s="217"/>
      <c r="AT687" s="218" t="s">
        <v>248</v>
      </c>
      <c r="AU687" s="218" t="s">
        <v>78</v>
      </c>
      <c r="AV687" s="14" t="s">
        <v>78</v>
      </c>
      <c r="AW687" s="14" t="s">
        <v>31</v>
      </c>
      <c r="AX687" s="14" t="s">
        <v>76</v>
      </c>
      <c r="AY687" s="218" t="s">
        <v>231</v>
      </c>
    </row>
    <row r="688" spans="1:65" s="2" customFormat="1" ht="16.5" customHeight="1">
      <c r="A688" s="36"/>
      <c r="B688" s="37"/>
      <c r="C688" s="247" t="s">
        <v>1624</v>
      </c>
      <c r="D688" s="247" t="s">
        <v>638</v>
      </c>
      <c r="E688" s="248" t="s">
        <v>4502</v>
      </c>
      <c r="F688" s="249" t="s">
        <v>4503</v>
      </c>
      <c r="G688" s="250" t="s">
        <v>237</v>
      </c>
      <c r="H688" s="251">
        <v>1</v>
      </c>
      <c r="I688" s="252"/>
      <c r="J688" s="253">
        <f>ROUND(I688*H688,2)</f>
        <v>0</v>
      </c>
      <c r="K688" s="249" t="s">
        <v>244</v>
      </c>
      <c r="L688" s="254"/>
      <c r="M688" s="255" t="s">
        <v>19</v>
      </c>
      <c r="N688" s="256" t="s">
        <v>40</v>
      </c>
      <c r="O688" s="66"/>
      <c r="P688" s="189">
        <f>O688*H688</f>
        <v>0</v>
      </c>
      <c r="Q688" s="189">
        <v>1.23E-3</v>
      </c>
      <c r="R688" s="189">
        <f>Q688*H688</f>
        <v>1.23E-3</v>
      </c>
      <c r="S688" s="189">
        <v>0</v>
      </c>
      <c r="T688" s="190">
        <f>S688*H688</f>
        <v>0</v>
      </c>
      <c r="U688" s="36"/>
      <c r="V688" s="36"/>
      <c r="W688" s="36"/>
      <c r="X688" s="36"/>
      <c r="Y688" s="36"/>
      <c r="Z688" s="36"/>
      <c r="AA688" s="36"/>
      <c r="AB688" s="36"/>
      <c r="AC688" s="36"/>
      <c r="AD688" s="36"/>
      <c r="AE688" s="36"/>
      <c r="AR688" s="191" t="s">
        <v>287</v>
      </c>
      <c r="AT688" s="191" t="s">
        <v>638</v>
      </c>
      <c r="AU688" s="191" t="s">
        <v>78</v>
      </c>
      <c r="AY688" s="19" t="s">
        <v>231</v>
      </c>
      <c r="BE688" s="192">
        <f>IF(N688="základní",J688,0)</f>
        <v>0</v>
      </c>
      <c r="BF688" s="192">
        <f>IF(N688="snížená",J688,0)</f>
        <v>0</v>
      </c>
      <c r="BG688" s="192">
        <f>IF(N688="zákl. přenesená",J688,0)</f>
        <v>0</v>
      </c>
      <c r="BH688" s="192">
        <f>IF(N688="sníž. přenesená",J688,0)</f>
        <v>0</v>
      </c>
      <c r="BI688" s="192">
        <f>IF(N688="nulová",J688,0)</f>
        <v>0</v>
      </c>
      <c r="BJ688" s="19" t="s">
        <v>76</v>
      </c>
      <c r="BK688" s="192">
        <f>ROUND(I688*H688,2)</f>
        <v>0</v>
      </c>
      <c r="BL688" s="19" t="s">
        <v>238</v>
      </c>
      <c r="BM688" s="191" t="s">
        <v>4504</v>
      </c>
    </row>
    <row r="689" spans="1:65" s="13" customFormat="1" ht="11.25">
      <c r="B689" s="198"/>
      <c r="C689" s="199"/>
      <c r="D689" s="193" t="s">
        <v>248</v>
      </c>
      <c r="E689" s="200" t="s">
        <v>19</v>
      </c>
      <c r="F689" s="201" t="s">
        <v>4155</v>
      </c>
      <c r="G689" s="199"/>
      <c r="H689" s="200" t="s">
        <v>19</v>
      </c>
      <c r="I689" s="202"/>
      <c r="J689" s="199"/>
      <c r="K689" s="199"/>
      <c r="L689" s="203"/>
      <c r="M689" s="204"/>
      <c r="N689" s="205"/>
      <c r="O689" s="205"/>
      <c r="P689" s="205"/>
      <c r="Q689" s="205"/>
      <c r="R689" s="205"/>
      <c r="S689" s="205"/>
      <c r="T689" s="206"/>
      <c r="AT689" s="207" t="s">
        <v>248</v>
      </c>
      <c r="AU689" s="207" t="s">
        <v>78</v>
      </c>
      <c r="AV689" s="13" t="s">
        <v>76</v>
      </c>
      <c r="AW689" s="13" t="s">
        <v>31</v>
      </c>
      <c r="AX689" s="13" t="s">
        <v>69</v>
      </c>
      <c r="AY689" s="207" t="s">
        <v>231</v>
      </c>
    </row>
    <row r="690" spans="1:65" s="14" customFormat="1" ht="11.25">
      <c r="B690" s="208"/>
      <c r="C690" s="209"/>
      <c r="D690" s="193" t="s">
        <v>248</v>
      </c>
      <c r="E690" s="210" t="s">
        <v>19</v>
      </c>
      <c r="F690" s="211" t="s">
        <v>76</v>
      </c>
      <c r="G690" s="209"/>
      <c r="H690" s="212">
        <v>1</v>
      </c>
      <c r="I690" s="213"/>
      <c r="J690" s="209"/>
      <c r="K690" s="209"/>
      <c r="L690" s="214"/>
      <c r="M690" s="215"/>
      <c r="N690" s="216"/>
      <c r="O690" s="216"/>
      <c r="P690" s="216"/>
      <c r="Q690" s="216"/>
      <c r="R690" s="216"/>
      <c r="S690" s="216"/>
      <c r="T690" s="217"/>
      <c r="AT690" s="218" t="s">
        <v>248</v>
      </c>
      <c r="AU690" s="218" t="s">
        <v>78</v>
      </c>
      <c r="AV690" s="14" t="s">
        <v>78</v>
      </c>
      <c r="AW690" s="14" t="s">
        <v>31</v>
      </c>
      <c r="AX690" s="14" t="s">
        <v>76</v>
      </c>
      <c r="AY690" s="218" t="s">
        <v>231</v>
      </c>
    </row>
    <row r="691" spans="1:65" s="2" customFormat="1" ht="16.5" customHeight="1">
      <c r="A691" s="36"/>
      <c r="B691" s="37"/>
      <c r="C691" s="247" t="s">
        <v>1628</v>
      </c>
      <c r="D691" s="247" t="s">
        <v>638</v>
      </c>
      <c r="E691" s="248" t="s">
        <v>4505</v>
      </c>
      <c r="F691" s="249" t="s">
        <v>4506</v>
      </c>
      <c r="G691" s="250" t="s">
        <v>237</v>
      </c>
      <c r="H691" s="251">
        <v>1</v>
      </c>
      <c r="I691" s="252"/>
      <c r="J691" s="253">
        <f>ROUND(I691*H691,2)</f>
        <v>0</v>
      </c>
      <c r="K691" s="249" t="s">
        <v>244</v>
      </c>
      <c r="L691" s="254"/>
      <c r="M691" s="255" t="s">
        <v>19</v>
      </c>
      <c r="N691" s="256" t="s">
        <v>40</v>
      </c>
      <c r="O691" s="66"/>
      <c r="P691" s="189">
        <f>O691*H691</f>
        <v>0</v>
      </c>
      <c r="Q691" s="189">
        <v>1.48E-3</v>
      </c>
      <c r="R691" s="189">
        <f>Q691*H691</f>
        <v>1.48E-3</v>
      </c>
      <c r="S691" s="189">
        <v>0</v>
      </c>
      <c r="T691" s="190">
        <f>S691*H691</f>
        <v>0</v>
      </c>
      <c r="U691" s="36"/>
      <c r="V691" s="36"/>
      <c r="W691" s="36"/>
      <c r="X691" s="36"/>
      <c r="Y691" s="36"/>
      <c r="Z691" s="36"/>
      <c r="AA691" s="36"/>
      <c r="AB691" s="36"/>
      <c r="AC691" s="36"/>
      <c r="AD691" s="36"/>
      <c r="AE691" s="36"/>
      <c r="AR691" s="191" t="s">
        <v>287</v>
      </c>
      <c r="AT691" s="191" t="s">
        <v>638</v>
      </c>
      <c r="AU691" s="191" t="s">
        <v>78</v>
      </c>
      <c r="AY691" s="19" t="s">
        <v>231</v>
      </c>
      <c r="BE691" s="192">
        <f>IF(N691="základní",J691,0)</f>
        <v>0</v>
      </c>
      <c r="BF691" s="192">
        <f>IF(N691="snížená",J691,0)</f>
        <v>0</v>
      </c>
      <c r="BG691" s="192">
        <f>IF(N691="zákl. přenesená",J691,0)</f>
        <v>0</v>
      </c>
      <c r="BH691" s="192">
        <f>IF(N691="sníž. přenesená",J691,0)</f>
        <v>0</v>
      </c>
      <c r="BI691" s="192">
        <f>IF(N691="nulová",J691,0)</f>
        <v>0</v>
      </c>
      <c r="BJ691" s="19" t="s">
        <v>76</v>
      </c>
      <c r="BK691" s="192">
        <f>ROUND(I691*H691,2)</f>
        <v>0</v>
      </c>
      <c r="BL691" s="19" t="s">
        <v>238</v>
      </c>
      <c r="BM691" s="191" t="s">
        <v>4507</v>
      </c>
    </row>
    <row r="692" spans="1:65" s="13" customFormat="1" ht="11.25">
      <c r="B692" s="198"/>
      <c r="C692" s="199"/>
      <c r="D692" s="193" t="s">
        <v>248</v>
      </c>
      <c r="E692" s="200" t="s">
        <v>19</v>
      </c>
      <c r="F692" s="201" t="s">
        <v>4155</v>
      </c>
      <c r="G692" s="199"/>
      <c r="H692" s="200" t="s">
        <v>19</v>
      </c>
      <c r="I692" s="202"/>
      <c r="J692" s="199"/>
      <c r="K692" s="199"/>
      <c r="L692" s="203"/>
      <c r="M692" s="204"/>
      <c r="N692" s="205"/>
      <c r="O692" s="205"/>
      <c r="P692" s="205"/>
      <c r="Q692" s="205"/>
      <c r="R692" s="205"/>
      <c r="S692" s="205"/>
      <c r="T692" s="206"/>
      <c r="AT692" s="207" t="s">
        <v>248</v>
      </c>
      <c r="AU692" s="207" t="s">
        <v>78</v>
      </c>
      <c r="AV692" s="13" t="s">
        <v>76</v>
      </c>
      <c r="AW692" s="13" t="s">
        <v>31</v>
      </c>
      <c r="AX692" s="13" t="s">
        <v>69</v>
      </c>
      <c r="AY692" s="207" t="s">
        <v>231</v>
      </c>
    </row>
    <row r="693" spans="1:65" s="14" customFormat="1" ht="11.25">
      <c r="B693" s="208"/>
      <c r="C693" s="209"/>
      <c r="D693" s="193" t="s">
        <v>248</v>
      </c>
      <c r="E693" s="210" t="s">
        <v>19</v>
      </c>
      <c r="F693" s="211" t="s">
        <v>76</v>
      </c>
      <c r="G693" s="209"/>
      <c r="H693" s="212">
        <v>1</v>
      </c>
      <c r="I693" s="213"/>
      <c r="J693" s="209"/>
      <c r="K693" s="209"/>
      <c r="L693" s="214"/>
      <c r="M693" s="215"/>
      <c r="N693" s="216"/>
      <c r="O693" s="216"/>
      <c r="P693" s="216"/>
      <c r="Q693" s="216"/>
      <c r="R693" s="216"/>
      <c r="S693" s="216"/>
      <c r="T693" s="217"/>
      <c r="AT693" s="218" t="s">
        <v>248</v>
      </c>
      <c r="AU693" s="218" t="s">
        <v>78</v>
      </c>
      <c r="AV693" s="14" t="s">
        <v>78</v>
      </c>
      <c r="AW693" s="14" t="s">
        <v>31</v>
      </c>
      <c r="AX693" s="14" t="s">
        <v>76</v>
      </c>
      <c r="AY693" s="218" t="s">
        <v>231</v>
      </c>
    </row>
    <row r="694" spans="1:65" s="2" customFormat="1" ht="24.2" customHeight="1">
      <c r="A694" s="36"/>
      <c r="B694" s="37"/>
      <c r="C694" s="247" t="s">
        <v>1634</v>
      </c>
      <c r="D694" s="247" t="s">
        <v>638</v>
      </c>
      <c r="E694" s="248" t="s">
        <v>4508</v>
      </c>
      <c r="F694" s="249" t="s">
        <v>4509</v>
      </c>
      <c r="G694" s="250" t="s">
        <v>237</v>
      </c>
      <c r="H694" s="251">
        <v>1</v>
      </c>
      <c r="I694" s="252"/>
      <c r="J694" s="253">
        <f>ROUND(I694*H694,2)</f>
        <v>0</v>
      </c>
      <c r="K694" s="249" t="s">
        <v>244</v>
      </c>
      <c r="L694" s="254"/>
      <c r="M694" s="255" t="s">
        <v>19</v>
      </c>
      <c r="N694" s="256" t="s">
        <v>40</v>
      </c>
      <c r="O694" s="66"/>
      <c r="P694" s="189">
        <f>O694*H694</f>
        <v>0</v>
      </c>
      <c r="Q694" s="189">
        <v>8.0000000000000004E-4</v>
      </c>
      <c r="R694" s="189">
        <f>Q694*H694</f>
        <v>8.0000000000000004E-4</v>
      </c>
      <c r="S694" s="189">
        <v>0</v>
      </c>
      <c r="T694" s="190">
        <f>S694*H694</f>
        <v>0</v>
      </c>
      <c r="U694" s="36"/>
      <c r="V694" s="36"/>
      <c r="W694" s="36"/>
      <c r="X694" s="36"/>
      <c r="Y694" s="36"/>
      <c r="Z694" s="36"/>
      <c r="AA694" s="36"/>
      <c r="AB694" s="36"/>
      <c r="AC694" s="36"/>
      <c r="AD694" s="36"/>
      <c r="AE694" s="36"/>
      <c r="AR694" s="191" t="s">
        <v>287</v>
      </c>
      <c r="AT694" s="191" t="s">
        <v>638</v>
      </c>
      <c r="AU694" s="191" t="s">
        <v>78</v>
      </c>
      <c r="AY694" s="19" t="s">
        <v>231</v>
      </c>
      <c r="BE694" s="192">
        <f>IF(N694="základní",J694,0)</f>
        <v>0</v>
      </c>
      <c r="BF694" s="192">
        <f>IF(N694="snížená",J694,0)</f>
        <v>0</v>
      </c>
      <c r="BG694" s="192">
        <f>IF(N694="zákl. přenesená",J694,0)</f>
        <v>0</v>
      </c>
      <c r="BH694" s="192">
        <f>IF(N694="sníž. přenesená",J694,0)</f>
        <v>0</v>
      </c>
      <c r="BI694" s="192">
        <f>IF(N694="nulová",J694,0)</f>
        <v>0</v>
      </c>
      <c r="BJ694" s="19" t="s">
        <v>76</v>
      </c>
      <c r="BK694" s="192">
        <f>ROUND(I694*H694,2)</f>
        <v>0</v>
      </c>
      <c r="BL694" s="19" t="s">
        <v>238</v>
      </c>
      <c r="BM694" s="191" t="s">
        <v>4510</v>
      </c>
    </row>
    <row r="695" spans="1:65" s="13" customFormat="1" ht="11.25">
      <c r="B695" s="198"/>
      <c r="C695" s="199"/>
      <c r="D695" s="193" t="s">
        <v>248</v>
      </c>
      <c r="E695" s="200" t="s">
        <v>19</v>
      </c>
      <c r="F695" s="201" t="s">
        <v>4155</v>
      </c>
      <c r="G695" s="199"/>
      <c r="H695" s="200" t="s">
        <v>19</v>
      </c>
      <c r="I695" s="202"/>
      <c r="J695" s="199"/>
      <c r="K695" s="199"/>
      <c r="L695" s="203"/>
      <c r="M695" s="204"/>
      <c r="N695" s="205"/>
      <c r="O695" s="205"/>
      <c r="P695" s="205"/>
      <c r="Q695" s="205"/>
      <c r="R695" s="205"/>
      <c r="S695" s="205"/>
      <c r="T695" s="206"/>
      <c r="AT695" s="207" t="s">
        <v>248</v>
      </c>
      <c r="AU695" s="207" t="s">
        <v>78</v>
      </c>
      <c r="AV695" s="13" t="s">
        <v>76</v>
      </c>
      <c r="AW695" s="13" t="s">
        <v>31</v>
      </c>
      <c r="AX695" s="13" t="s">
        <v>69</v>
      </c>
      <c r="AY695" s="207" t="s">
        <v>231</v>
      </c>
    </row>
    <row r="696" spans="1:65" s="14" customFormat="1" ht="11.25">
      <c r="B696" s="208"/>
      <c r="C696" s="209"/>
      <c r="D696" s="193" t="s">
        <v>248</v>
      </c>
      <c r="E696" s="210" t="s">
        <v>19</v>
      </c>
      <c r="F696" s="211" t="s">
        <v>76</v>
      </c>
      <c r="G696" s="209"/>
      <c r="H696" s="212">
        <v>1</v>
      </c>
      <c r="I696" s="213"/>
      <c r="J696" s="209"/>
      <c r="K696" s="209"/>
      <c r="L696" s="214"/>
      <c r="M696" s="215"/>
      <c r="N696" s="216"/>
      <c r="O696" s="216"/>
      <c r="P696" s="216"/>
      <c r="Q696" s="216"/>
      <c r="R696" s="216"/>
      <c r="S696" s="216"/>
      <c r="T696" s="217"/>
      <c r="AT696" s="218" t="s">
        <v>248</v>
      </c>
      <c r="AU696" s="218" t="s">
        <v>78</v>
      </c>
      <c r="AV696" s="14" t="s">
        <v>78</v>
      </c>
      <c r="AW696" s="14" t="s">
        <v>31</v>
      </c>
      <c r="AX696" s="14" t="s">
        <v>76</v>
      </c>
      <c r="AY696" s="218" t="s">
        <v>231</v>
      </c>
    </row>
    <row r="697" spans="1:65" s="2" customFormat="1" ht="37.9" customHeight="1">
      <c r="A697" s="36"/>
      <c r="B697" s="37"/>
      <c r="C697" s="180" t="s">
        <v>1638</v>
      </c>
      <c r="D697" s="180" t="s">
        <v>234</v>
      </c>
      <c r="E697" s="181" t="s">
        <v>4511</v>
      </c>
      <c r="F697" s="182" t="s">
        <v>4512</v>
      </c>
      <c r="G697" s="183" t="s">
        <v>237</v>
      </c>
      <c r="H697" s="184">
        <v>1</v>
      </c>
      <c r="I697" s="185"/>
      <c r="J697" s="186">
        <f>ROUND(I697*H697,2)</f>
        <v>0</v>
      </c>
      <c r="K697" s="182" t="s">
        <v>244</v>
      </c>
      <c r="L697" s="41"/>
      <c r="M697" s="187" t="s">
        <v>19</v>
      </c>
      <c r="N697" s="188" t="s">
        <v>40</v>
      </c>
      <c r="O697" s="66"/>
      <c r="P697" s="189">
        <f>O697*H697</f>
        <v>0</v>
      </c>
      <c r="Q697" s="189">
        <v>0</v>
      </c>
      <c r="R697" s="189">
        <f>Q697*H697</f>
        <v>0</v>
      </c>
      <c r="S697" s="189">
        <v>0</v>
      </c>
      <c r="T697" s="190">
        <f>S697*H697</f>
        <v>0</v>
      </c>
      <c r="U697" s="36"/>
      <c r="V697" s="36"/>
      <c r="W697" s="36"/>
      <c r="X697" s="36"/>
      <c r="Y697" s="36"/>
      <c r="Z697" s="36"/>
      <c r="AA697" s="36"/>
      <c r="AB697" s="36"/>
      <c r="AC697" s="36"/>
      <c r="AD697" s="36"/>
      <c r="AE697" s="36"/>
      <c r="AR697" s="191" t="s">
        <v>238</v>
      </c>
      <c r="AT697" s="191" t="s">
        <v>234</v>
      </c>
      <c r="AU697" s="191" t="s">
        <v>78</v>
      </c>
      <c r="AY697" s="19" t="s">
        <v>231</v>
      </c>
      <c r="BE697" s="192">
        <f>IF(N697="základní",J697,0)</f>
        <v>0</v>
      </c>
      <c r="BF697" s="192">
        <f>IF(N697="snížená",J697,0)</f>
        <v>0</v>
      </c>
      <c r="BG697" s="192">
        <f>IF(N697="zákl. přenesená",J697,0)</f>
        <v>0</v>
      </c>
      <c r="BH697" s="192">
        <f>IF(N697="sníž. přenesená",J697,0)</f>
        <v>0</v>
      </c>
      <c r="BI697" s="192">
        <f>IF(N697="nulová",J697,0)</f>
        <v>0</v>
      </c>
      <c r="BJ697" s="19" t="s">
        <v>76</v>
      </c>
      <c r="BK697" s="192">
        <f>ROUND(I697*H697,2)</f>
        <v>0</v>
      </c>
      <c r="BL697" s="19" t="s">
        <v>238</v>
      </c>
      <c r="BM697" s="191" t="s">
        <v>4513</v>
      </c>
    </row>
    <row r="698" spans="1:65" s="2" customFormat="1" ht="39">
      <c r="A698" s="36"/>
      <c r="B698" s="37"/>
      <c r="C698" s="38"/>
      <c r="D698" s="193" t="s">
        <v>246</v>
      </c>
      <c r="E698" s="38"/>
      <c r="F698" s="194" t="s">
        <v>4463</v>
      </c>
      <c r="G698" s="38"/>
      <c r="H698" s="38"/>
      <c r="I698" s="195"/>
      <c r="J698" s="38"/>
      <c r="K698" s="38"/>
      <c r="L698" s="41"/>
      <c r="M698" s="196"/>
      <c r="N698" s="197"/>
      <c r="O698" s="66"/>
      <c r="P698" s="66"/>
      <c r="Q698" s="66"/>
      <c r="R698" s="66"/>
      <c r="S698" s="66"/>
      <c r="T698" s="67"/>
      <c r="U698" s="36"/>
      <c r="V698" s="36"/>
      <c r="W698" s="36"/>
      <c r="X698" s="36"/>
      <c r="Y698" s="36"/>
      <c r="Z698" s="36"/>
      <c r="AA698" s="36"/>
      <c r="AB698" s="36"/>
      <c r="AC698" s="36"/>
      <c r="AD698" s="36"/>
      <c r="AE698" s="36"/>
      <c r="AT698" s="19" t="s">
        <v>246</v>
      </c>
      <c r="AU698" s="19" t="s">
        <v>78</v>
      </c>
    </row>
    <row r="699" spans="1:65" s="13" customFormat="1" ht="11.25">
      <c r="B699" s="198"/>
      <c r="C699" s="199"/>
      <c r="D699" s="193" t="s">
        <v>248</v>
      </c>
      <c r="E699" s="200" t="s">
        <v>19</v>
      </c>
      <c r="F699" s="201" t="s">
        <v>4155</v>
      </c>
      <c r="G699" s="199"/>
      <c r="H699" s="200" t="s">
        <v>19</v>
      </c>
      <c r="I699" s="202"/>
      <c r="J699" s="199"/>
      <c r="K699" s="199"/>
      <c r="L699" s="203"/>
      <c r="M699" s="204"/>
      <c r="N699" s="205"/>
      <c r="O699" s="205"/>
      <c r="P699" s="205"/>
      <c r="Q699" s="205"/>
      <c r="R699" s="205"/>
      <c r="S699" s="205"/>
      <c r="T699" s="206"/>
      <c r="AT699" s="207" t="s">
        <v>248</v>
      </c>
      <c r="AU699" s="207" t="s">
        <v>78</v>
      </c>
      <c r="AV699" s="13" t="s">
        <v>76</v>
      </c>
      <c r="AW699" s="13" t="s">
        <v>31</v>
      </c>
      <c r="AX699" s="13" t="s">
        <v>69</v>
      </c>
      <c r="AY699" s="207" t="s">
        <v>231</v>
      </c>
    </row>
    <row r="700" spans="1:65" s="14" customFormat="1" ht="11.25">
      <c r="B700" s="208"/>
      <c r="C700" s="209"/>
      <c r="D700" s="193" t="s">
        <v>248</v>
      </c>
      <c r="E700" s="210" t="s">
        <v>19</v>
      </c>
      <c r="F700" s="211" t="s">
        <v>76</v>
      </c>
      <c r="G700" s="209"/>
      <c r="H700" s="212">
        <v>1</v>
      </c>
      <c r="I700" s="213"/>
      <c r="J700" s="209"/>
      <c r="K700" s="209"/>
      <c r="L700" s="214"/>
      <c r="M700" s="215"/>
      <c r="N700" s="216"/>
      <c r="O700" s="216"/>
      <c r="P700" s="216"/>
      <c r="Q700" s="216"/>
      <c r="R700" s="216"/>
      <c r="S700" s="216"/>
      <c r="T700" s="217"/>
      <c r="AT700" s="218" t="s">
        <v>248</v>
      </c>
      <c r="AU700" s="218" t="s">
        <v>78</v>
      </c>
      <c r="AV700" s="14" t="s">
        <v>78</v>
      </c>
      <c r="AW700" s="14" t="s">
        <v>31</v>
      </c>
      <c r="AX700" s="14" t="s">
        <v>76</v>
      </c>
      <c r="AY700" s="218" t="s">
        <v>231</v>
      </c>
    </row>
    <row r="701" spans="1:65" s="2" customFormat="1" ht="16.5" customHeight="1">
      <c r="A701" s="36"/>
      <c r="B701" s="37"/>
      <c r="C701" s="247" t="s">
        <v>1643</v>
      </c>
      <c r="D701" s="247" t="s">
        <v>638</v>
      </c>
      <c r="E701" s="248" t="s">
        <v>4514</v>
      </c>
      <c r="F701" s="249" t="s">
        <v>4515</v>
      </c>
      <c r="G701" s="250" t="s">
        <v>237</v>
      </c>
      <c r="H701" s="251">
        <v>1</v>
      </c>
      <c r="I701" s="252"/>
      <c r="J701" s="253">
        <f>ROUND(I701*H701,2)</f>
        <v>0</v>
      </c>
      <c r="K701" s="249" t="s">
        <v>244</v>
      </c>
      <c r="L701" s="254"/>
      <c r="M701" s="255" t="s">
        <v>19</v>
      </c>
      <c r="N701" s="256" t="s">
        <v>40</v>
      </c>
      <c r="O701" s="66"/>
      <c r="P701" s="189">
        <f>O701*H701</f>
        <v>0</v>
      </c>
      <c r="Q701" s="189">
        <v>4.0000000000000002E-4</v>
      </c>
      <c r="R701" s="189">
        <f>Q701*H701</f>
        <v>4.0000000000000002E-4</v>
      </c>
      <c r="S701" s="189">
        <v>0</v>
      </c>
      <c r="T701" s="190">
        <f>S701*H701</f>
        <v>0</v>
      </c>
      <c r="U701" s="36"/>
      <c r="V701" s="36"/>
      <c r="W701" s="36"/>
      <c r="X701" s="36"/>
      <c r="Y701" s="36"/>
      <c r="Z701" s="36"/>
      <c r="AA701" s="36"/>
      <c r="AB701" s="36"/>
      <c r="AC701" s="36"/>
      <c r="AD701" s="36"/>
      <c r="AE701" s="36"/>
      <c r="AR701" s="191" t="s">
        <v>287</v>
      </c>
      <c r="AT701" s="191" t="s">
        <v>638</v>
      </c>
      <c r="AU701" s="191" t="s">
        <v>78</v>
      </c>
      <c r="AY701" s="19" t="s">
        <v>231</v>
      </c>
      <c r="BE701" s="192">
        <f>IF(N701="základní",J701,0)</f>
        <v>0</v>
      </c>
      <c r="BF701" s="192">
        <f>IF(N701="snížená",J701,0)</f>
        <v>0</v>
      </c>
      <c r="BG701" s="192">
        <f>IF(N701="zákl. přenesená",J701,0)</f>
        <v>0</v>
      </c>
      <c r="BH701" s="192">
        <f>IF(N701="sníž. přenesená",J701,0)</f>
        <v>0</v>
      </c>
      <c r="BI701" s="192">
        <f>IF(N701="nulová",J701,0)</f>
        <v>0</v>
      </c>
      <c r="BJ701" s="19" t="s">
        <v>76</v>
      </c>
      <c r="BK701" s="192">
        <f>ROUND(I701*H701,2)</f>
        <v>0</v>
      </c>
      <c r="BL701" s="19" t="s">
        <v>238</v>
      </c>
      <c r="BM701" s="191" t="s">
        <v>4516</v>
      </c>
    </row>
    <row r="702" spans="1:65" s="13" customFormat="1" ht="11.25">
      <c r="B702" s="198"/>
      <c r="C702" s="199"/>
      <c r="D702" s="193" t="s">
        <v>248</v>
      </c>
      <c r="E702" s="200" t="s">
        <v>19</v>
      </c>
      <c r="F702" s="201" t="s">
        <v>4155</v>
      </c>
      <c r="G702" s="199"/>
      <c r="H702" s="200" t="s">
        <v>19</v>
      </c>
      <c r="I702" s="202"/>
      <c r="J702" s="199"/>
      <c r="K702" s="199"/>
      <c r="L702" s="203"/>
      <c r="M702" s="204"/>
      <c r="N702" s="205"/>
      <c r="O702" s="205"/>
      <c r="P702" s="205"/>
      <c r="Q702" s="205"/>
      <c r="R702" s="205"/>
      <c r="S702" s="205"/>
      <c r="T702" s="206"/>
      <c r="AT702" s="207" t="s">
        <v>248</v>
      </c>
      <c r="AU702" s="207" t="s">
        <v>78</v>
      </c>
      <c r="AV702" s="13" t="s">
        <v>76</v>
      </c>
      <c r="AW702" s="13" t="s">
        <v>31</v>
      </c>
      <c r="AX702" s="13" t="s">
        <v>69</v>
      </c>
      <c r="AY702" s="207" t="s">
        <v>231</v>
      </c>
    </row>
    <row r="703" spans="1:65" s="14" customFormat="1" ht="11.25">
      <c r="B703" s="208"/>
      <c r="C703" s="209"/>
      <c r="D703" s="193" t="s">
        <v>248</v>
      </c>
      <c r="E703" s="210" t="s">
        <v>19</v>
      </c>
      <c r="F703" s="211" t="s">
        <v>76</v>
      </c>
      <c r="G703" s="209"/>
      <c r="H703" s="212">
        <v>1</v>
      </c>
      <c r="I703" s="213"/>
      <c r="J703" s="209"/>
      <c r="K703" s="209"/>
      <c r="L703" s="214"/>
      <c r="M703" s="215"/>
      <c r="N703" s="216"/>
      <c r="O703" s="216"/>
      <c r="P703" s="216"/>
      <c r="Q703" s="216"/>
      <c r="R703" s="216"/>
      <c r="S703" s="216"/>
      <c r="T703" s="217"/>
      <c r="AT703" s="218" t="s">
        <v>248</v>
      </c>
      <c r="AU703" s="218" t="s">
        <v>78</v>
      </c>
      <c r="AV703" s="14" t="s">
        <v>78</v>
      </c>
      <c r="AW703" s="14" t="s">
        <v>31</v>
      </c>
      <c r="AX703" s="14" t="s">
        <v>76</v>
      </c>
      <c r="AY703" s="218" t="s">
        <v>231</v>
      </c>
    </row>
    <row r="704" spans="1:65" s="2" customFormat="1" ht="37.9" customHeight="1">
      <c r="A704" s="36"/>
      <c r="B704" s="37"/>
      <c r="C704" s="180" t="s">
        <v>1645</v>
      </c>
      <c r="D704" s="180" t="s">
        <v>234</v>
      </c>
      <c r="E704" s="181" t="s">
        <v>4517</v>
      </c>
      <c r="F704" s="182" t="s">
        <v>4518</v>
      </c>
      <c r="G704" s="183" t="s">
        <v>237</v>
      </c>
      <c r="H704" s="184">
        <v>1</v>
      </c>
      <c r="I704" s="185"/>
      <c r="J704" s="186">
        <f>ROUND(I704*H704,2)</f>
        <v>0</v>
      </c>
      <c r="K704" s="182" t="s">
        <v>244</v>
      </c>
      <c r="L704" s="41"/>
      <c r="M704" s="187" t="s">
        <v>19</v>
      </c>
      <c r="N704" s="188" t="s">
        <v>40</v>
      </c>
      <c r="O704" s="66"/>
      <c r="P704" s="189">
        <f>O704*H704</f>
        <v>0</v>
      </c>
      <c r="Q704" s="189">
        <v>1.0000000000000001E-5</v>
      </c>
      <c r="R704" s="189">
        <f>Q704*H704</f>
        <v>1.0000000000000001E-5</v>
      </c>
      <c r="S704" s="189">
        <v>0</v>
      </c>
      <c r="T704" s="190">
        <f>S704*H704</f>
        <v>0</v>
      </c>
      <c r="U704" s="36"/>
      <c r="V704" s="36"/>
      <c r="W704" s="36"/>
      <c r="X704" s="36"/>
      <c r="Y704" s="36"/>
      <c r="Z704" s="36"/>
      <c r="AA704" s="36"/>
      <c r="AB704" s="36"/>
      <c r="AC704" s="36"/>
      <c r="AD704" s="36"/>
      <c r="AE704" s="36"/>
      <c r="AR704" s="191" t="s">
        <v>238</v>
      </c>
      <c r="AT704" s="191" t="s">
        <v>234</v>
      </c>
      <c r="AU704" s="191" t="s">
        <v>78</v>
      </c>
      <c r="AY704" s="19" t="s">
        <v>231</v>
      </c>
      <c r="BE704" s="192">
        <f>IF(N704="základní",J704,0)</f>
        <v>0</v>
      </c>
      <c r="BF704" s="192">
        <f>IF(N704="snížená",J704,0)</f>
        <v>0</v>
      </c>
      <c r="BG704" s="192">
        <f>IF(N704="zákl. přenesená",J704,0)</f>
        <v>0</v>
      </c>
      <c r="BH704" s="192">
        <f>IF(N704="sníž. přenesená",J704,0)</f>
        <v>0</v>
      </c>
      <c r="BI704" s="192">
        <f>IF(N704="nulová",J704,0)</f>
        <v>0</v>
      </c>
      <c r="BJ704" s="19" t="s">
        <v>76</v>
      </c>
      <c r="BK704" s="192">
        <f>ROUND(I704*H704,2)</f>
        <v>0</v>
      </c>
      <c r="BL704" s="19" t="s">
        <v>238</v>
      </c>
      <c r="BM704" s="191" t="s">
        <v>4519</v>
      </c>
    </row>
    <row r="705" spans="1:65" s="2" customFormat="1" ht="39">
      <c r="A705" s="36"/>
      <c r="B705" s="37"/>
      <c r="C705" s="38"/>
      <c r="D705" s="193" t="s">
        <v>246</v>
      </c>
      <c r="E705" s="38"/>
      <c r="F705" s="194" t="s">
        <v>4463</v>
      </c>
      <c r="G705" s="38"/>
      <c r="H705" s="38"/>
      <c r="I705" s="195"/>
      <c r="J705" s="38"/>
      <c r="K705" s="38"/>
      <c r="L705" s="41"/>
      <c r="M705" s="196"/>
      <c r="N705" s="197"/>
      <c r="O705" s="66"/>
      <c r="P705" s="66"/>
      <c r="Q705" s="66"/>
      <c r="R705" s="66"/>
      <c r="S705" s="66"/>
      <c r="T705" s="67"/>
      <c r="U705" s="36"/>
      <c r="V705" s="36"/>
      <c r="W705" s="36"/>
      <c r="X705" s="36"/>
      <c r="Y705" s="36"/>
      <c r="Z705" s="36"/>
      <c r="AA705" s="36"/>
      <c r="AB705" s="36"/>
      <c r="AC705" s="36"/>
      <c r="AD705" s="36"/>
      <c r="AE705" s="36"/>
      <c r="AT705" s="19" t="s">
        <v>246</v>
      </c>
      <c r="AU705" s="19" t="s">
        <v>78</v>
      </c>
    </row>
    <row r="706" spans="1:65" s="13" customFormat="1" ht="11.25">
      <c r="B706" s="198"/>
      <c r="C706" s="199"/>
      <c r="D706" s="193" t="s">
        <v>248</v>
      </c>
      <c r="E706" s="200" t="s">
        <v>19</v>
      </c>
      <c r="F706" s="201" t="s">
        <v>4146</v>
      </c>
      <c r="G706" s="199"/>
      <c r="H706" s="200" t="s">
        <v>19</v>
      </c>
      <c r="I706" s="202"/>
      <c r="J706" s="199"/>
      <c r="K706" s="199"/>
      <c r="L706" s="203"/>
      <c r="M706" s="204"/>
      <c r="N706" s="205"/>
      <c r="O706" s="205"/>
      <c r="P706" s="205"/>
      <c r="Q706" s="205"/>
      <c r="R706" s="205"/>
      <c r="S706" s="205"/>
      <c r="T706" s="206"/>
      <c r="AT706" s="207" t="s">
        <v>248</v>
      </c>
      <c r="AU706" s="207" t="s">
        <v>78</v>
      </c>
      <c r="AV706" s="13" t="s">
        <v>76</v>
      </c>
      <c r="AW706" s="13" t="s">
        <v>31</v>
      </c>
      <c r="AX706" s="13" t="s">
        <v>69</v>
      </c>
      <c r="AY706" s="207" t="s">
        <v>231</v>
      </c>
    </row>
    <row r="707" spans="1:65" s="14" customFormat="1" ht="11.25">
      <c r="B707" s="208"/>
      <c r="C707" s="209"/>
      <c r="D707" s="193" t="s">
        <v>248</v>
      </c>
      <c r="E707" s="210" t="s">
        <v>19</v>
      </c>
      <c r="F707" s="211" t="s">
        <v>76</v>
      </c>
      <c r="G707" s="209"/>
      <c r="H707" s="212">
        <v>1</v>
      </c>
      <c r="I707" s="213"/>
      <c r="J707" s="209"/>
      <c r="K707" s="209"/>
      <c r="L707" s="214"/>
      <c r="M707" s="215"/>
      <c r="N707" s="216"/>
      <c r="O707" s="216"/>
      <c r="P707" s="216"/>
      <c r="Q707" s="216"/>
      <c r="R707" s="216"/>
      <c r="S707" s="216"/>
      <c r="T707" s="217"/>
      <c r="AT707" s="218" t="s">
        <v>248</v>
      </c>
      <c r="AU707" s="218" t="s">
        <v>78</v>
      </c>
      <c r="AV707" s="14" t="s">
        <v>78</v>
      </c>
      <c r="AW707" s="14" t="s">
        <v>31</v>
      </c>
      <c r="AX707" s="14" t="s">
        <v>76</v>
      </c>
      <c r="AY707" s="218" t="s">
        <v>231</v>
      </c>
    </row>
    <row r="708" spans="1:65" s="2" customFormat="1" ht="24.2" customHeight="1">
      <c r="A708" s="36"/>
      <c r="B708" s="37"/>
      <c r="C708" s="247" t="s">
        <v>1647</v>
      </c>
      <c r="D708" s="247" t="s">
        <v>638</v>
      </c>
      <c r="E708" s="248" t="s">
        <v>4520</v>
      </c>
      <c r="F708" s="249" t="s">
        <v>4521</v>
      </c>
      <c r="G708" s="250" t="s">
        <v>237</v>
      </c>
      <c r="H708" s="251">
        <v>1</v>
      </c>
      <c r="I708" s="252"/>
      <c r="J708" s="253">
        <f>ROUND(I708*H708,2)</f>
        <v>0</v>
      </c>
      <c r="K708" s="249" t="s">
        <v>244</v>
      </c>
      <c r="L708" s="254"/>
      <c r="M708" s="255" t="s">
        <v>19</v>
      </c>
      <c r="N708" s="256" t="s">
        <v>40</v>
      </c>
      <c r="O708" s="66"/>
      <c r="P708" s="189">
        <f>O708*H708</f>
        <v>0</v>
      </c>
      <c r="Q708" s="189">
        <v>1.5E-3</v>
      </c>
      <c r="R708" s="189">
        <f>Q708*H708</f>
        <v>1.5E-3</v>
      </c>
      <c r="S708" s="189">
        <v>0</v>
      </c>
      <c r="T708" s="190">
        <f>S708*H708</f>
        <v>0</v>
      </c>
      <c r="U708" s="36"/>
      <c r="V708" s="36"/>
      <c r="W708" s="36"/>
      <c r="X708" s="36"/>
      <c r="Y708" s="36"/>
      <c r="Z708" s="36"/>
      <c r="AA708" s="36"/>
      <c r="AB708" s="36"/>
      <c r="AC708" s="36"/>
      <c r="AD708" s="36"/>
      <c r="AE708" s="36"/>
      <c r="AR708" s="191" t="s">
        <v>287</v>
      </c>
      <c r="AT708" s="191" t="s">
        <v>638</v>
      </c>
      <c r="AU708" s="191" t="s">
        <v>78</v>
      </c>
      <c r="AY708" s="19" t="s">
        <v>231</v>
      </c>
      <c r="BE708" s="192">
        <f>IF(N708="základní",J708,0)</f>
        <v>0</v>
      </c>
      <c r="BF708" s="192">
        <f>IF(N708="snížená",J708,0)</f>
        <v>0</v>
      </c>
      <c r="BG708" s="192">
        <f>IF(N708="zákl. přenesená",J708,0)</f>
        <v>0</v>
      </c>
      <c r="BH708" s="192">
        <f>IF(N708="sníž. přenesená",J708,0)</f>
        <v>0</v>
      </c>
      <c r="BI708" s="192">
        <f>IF(N708="nulová",J708,0)</f>
        <v>0</v>
      </c>
      <c r="BJ708" s="19" t="s">
        <v>76</v>
      </c>
      <c r="BK708" s="192">
        <f>ROUND(I708*H708,2)</f>
        <v>0</v>
      </c>
      <c r="BL708" s="19" t="s">
        <v>238</v>
      </c>
      <c r="BM708" s="191" t="s">
        <v>4522</v>
      </c>
    </row>
    <row r="709" spans="1:65" s="13" customFormat="1" ht="11.25">
      <c r="B709" s="198"/>
      <c r="C709" s="199"/>
      <c r="D709" s="193" t="s">
        <v>248</v>
      </c>
      <c r="E709" s="200" t="s">
        <v>19</v>
      </c>
      <c r="F709" s="201" t="s">
        <v>4146</v>
      </c>
      <c r="G709" s="199"/>
      <c r="H709" s="200" t="s">
        <v>19</v>
      </c>
      <c r="I709" s="202"/>
      <c r="J709" s="199"/>
      <c r="K709" s="199"/>
      <c r="L709" s="203"/>
      <c r="M709" s="204"/>
      <c r="N709" s="205"/>
      <c r="O709" s="205"/>
      <c r="P709" s="205"/>
      <c r="Q709" s="205"/>
      <c r="R709" s="205"/>
      <c r="S709" s="205"/>
      <c r="T709" s="206"/>
      <c r="AT709" s="207" t="s">
        <v>248</v>
      </c>
      <c r="AU709" s="207" t="s">
        <v>78</v>
      </c>
      <c r="AV709" s="13" t="s">
        <v>76</v>
      </c>
      <c r="AW709" s="13" t="s">
        <v>31</v>
      </c>
      <c r="AX709" s="13" t="s">
        <v>69</v>
      </c>
      <c r="AY709" s="207" t="s">
        <v>231</v>
      </c>
    </row>
    <row r="710" spans="1:65" s="14" customFormat="1" ht="11.25">
      <c r="B710" s="208"/>
      <c r="C710" s="209"/>
      <c r="D710" s="193" t="s">
        <v>248</v>
      </c>
      <c r="E710" s="210" t="s">
        <v>19</v>
      </c>
      <c r="F710" s="211" t="s">
        <v>76</v>
      </c>
      <c r="G710" s="209"/>
      <c r="H710" s="212">
        <v>1</v>
      </c>
      <c r="I710" s="213"/>
      <c r="J710" s="209"/>
      <c r="K710" s="209"/>
      <c r="L710" s="214"/>
      <c r="M710" s="215"/>
      <c r="N710" s="216"/>
      <c r="O710" s="216"/>
      <c r="P710" s="216"/>
      <c r="Q710" s="216"/>
      <c r="R710" s="216"/>
      <c r="S710" s="216"/>
      <c r="T710" s="217"/>
      <c r="AT710" s="218" t="s">
        <v>248</v>
      </c>
      <c r="AU710" s="218" t="s">
        <v>78</v>
      </c>
      <c r="AV710" s="14" t="s">
        <v>78</v>
      </c>
      <c r="AW710" s="14" t="s">
        <v>31</v>
      </c>
      <c r="AX710" s="14" t="s">
        <v>76</v>
      </c>
      <c r="AY710" s="218" t="s">
        <v>231</v>
      </c>
    </row>
    <row r="711" spans="1:65" s="2" customFormat="1" ht="37.9" customHeight="1">
      <c r="A711" s="36"/>
      <c r="B711" s="37"/>
      <c r="C711" s="180" t="s">
        <v>1657</v>
      </c>
      <c r="D711" s="180" t="s">
        <v>234</v>
      </c>
      <c r="E711" s="181" t="s">
        <v>4523</v>
      </c>
      <c r="F711" s="182" t="s">
        <v>4524</v>
      </c>
      <c r="G711" s="183" t="s">
        <v>237</v>
      </c>
      <c r="H711" s="184">
        <v>2</v>
      </c>
      <c r="I711" s="185"/>
      <c r="J711" s="186">
        <f>ROUND(I711*H711,2)</f>
        <v>0</v>
      </c>
      <c r="K711" s="182" t="s">
        <v>244</v>
      </c>
      <c r="L711" s="41"/>
      <c r="M711" s="187" t="s">
        <v>19</v>
      </c>
      <c r="N711" s="188" t="s">
        <v>40</v>
      </c>
      <c r="O711" s="66"/>
      <c r="P711" s="189">
        <f>O711*H711</f>
        <v>0</v>
      </c>
      <c r="Q711" s="189">
        <v>1.0000000000000001E-5</v>
      </c>
      <c r="R711" s="189">
        <f>Q711*H711</f>
        <v>2.0000000000000002E-5</v>
      </c>
      <c r="S711" s="189">
        <v>0</v>
      </c>
      <c r="T711" s="190">
        <f>S711*H711</f>
        <v>0</v>
      </c>
      <c r="U711" s="36"/>
      <c r="V711" s="36"/>
      <c r="W711" s="36"/>
      <c r="X711" s="36"/>
      <c r="Y711" s="36"/>
      <c r="Z711" s="36"/>
      <c r="AA711" s="36"/>
      <c r="AB711" s="36"/>
      <c r="AC711" s="36"/>
      <c r="AD711" s="36"/>
      <c r="AE711" s="36"/>
      <c r="AR711" s="191" t="s">
        <v>238</v>
      </c>
      <c r="AT711" s="191" t="s">
        <v>234</v>
      </c>
      <c r="AU711" s="191" t="s">
        <v>78</v>
      </c>
      <c r="AY711" s="19" t="s">
        <v>231</v>
      </c>
      <c r="BE711" s="192">
        <f>IF(N711="základní",J711,0)</f>
        <v>0</v>
      </c>
      <c r="BF711" s="192">
        <f>IF(N711="snížená",J711,0)</f>
        <v>0</v>
      </c>
      <c r="BG711" s="192">
        <f>IF(N711="zákl. přenesená",J711,0)</f>
        <v>0</v>
      </c>
      <c r="BH711" s="192">
        <f>IF(N711="sníž. přenesená",J711,0)</f>
        <v>0</v>
      </c>
      <c r="BI711" s="192">
        <f>IF(N711="nulová",J711,0)</f>
        <v>0</v>
      </c>
      <c r="BJ711" s="19" t="s">
        <v>76</v>
      </c>
      <c r="BK711" s="192">
        <f>ROUND(I711*H711,2)</f>
        <v>0</v>
      </c>
      <c r="BL711" s="19" t="s">
        <v>238</v>
      </c>
      <c r="BM711" s="191" t="s">
        <v>4525</v>
      </c>
    </row>
    <row r="712" spans="1:65" s="2" customFormat="1" ht="39">
      <c r="A712" s="36"/>
      <c r="B712" s="37"/>
      <c r="C712" s="38"/>
      <c r="D712" s="193" t="s">
        <v>246</v>
      </c>
      <c r="E712" s="38"/>
      <c r="F712" s="194" t="s">
        <v>4463</v>
      </c>
      <c r="G712" s="38"/>
      <c r="H712" s="38"/>
      <c r="I712" s="195"/>
      <c r="J712" s="38"/>
      <c r="K712" s="38"/>
      <c r="L712" s="41"/>
      <c r="M712" s="196"/>
      <c r="N712" s="197"/>
      <c r="O712" s="66"/>
      <c r="P712" s="66"/>
      <c r="Q712" s="66"/>
      <c r="R712" s="66"/>
      <c r="S712" s="66"/>
      <c r="T712" s="67"/>
      <c r="U712" s="36"/>
      <c r="V712" s="36"/>
      <c r="W712" s="36"/>
      <c r="X712" s="36"/>
      <c r="Y712" s="36"/>
      <c r="Z712" s="36"/>
      <c r="AA712" s="36"/>
      <c r="AB712" s="36"/>
      <c r="AC712" s="36"/>
      <c r="AD712" s="36"/>
      <c r="AE712" s="36"/>
      <c r="AT712" s="19" t="s">
        <v>246</v>
      </c>
      <c r="AU712" s="19" t="s">
        <v>78</v>
      </c>
    </row>
    <row r="713" spans="1:65" s="13" customFormat="1" ht="11.25">
      <c r="B713" s="198"/>
      <c r="C713" s="199"/>
      <c r="D713" s="193" t="s">
        <v>248</v>
      </c>
      <c r="E713" s="200" t="s">
        <v>19</v>
      </c>
      <c r="F713" s="201" t="s">
        <v>4146</v>
      </c>
      <c r="G713" s="199"/>
      <c r="H713" s="200" t="s">
        <v>19</v>
      </c>
      <c r="I713" s="202"/>
      <c r="J713" s="199"/>
      <c r="K713" s="199"/>
      <c r="L713" s="203"/>
      <c r="M713" s="204"/>
      <c r="N713" s="205"/>
      <c r="O713" s="205"/>
      <c r="P713" s="205"/>
      <c r="Q713" s="205"/>
      <c r="R713" s="205"/>
      <c r="S713" s="205"/>
      <c r="T713" s="206"/>
      <c r="AT713" s="207" t="s">
        <v>248</v>
      </c>
      <c r="AU713" s="207" t="s">
        <v>78</v>
      </c>
      <c r="AV713" s="13" t="s">
        <v>76</v>
      </c>
      <c r="AW713" s="13" t="s">
        <v>31</v>
      </c>
      <c r="AX713" s="13" t="s">
        <v>69</v>
      </c>
      <c r="AY713" s="207" t="s">
        <v>231</v>
      </c>
    </row>
    <row r="714" spans="1:65" s="14" customFormat="1" ht="11.25">
      <c r="B714" s="208"/>
      <c r="C714" s="209"/>
      <c r="D714" s="193" t="s">
        <v>248</v>
      </c>
      <c r="E714" s="210" t="s">
        <v>19</v>
      </c>
      <c r="F714" s="211" t="s">
        <v>78</v>
      </c>
      <c r="G714" s="209"/>
      <c r="H714" s="212">
        <v>2</v>
      </c>
      <c r="I714" s="213"/>
      <c r="J714" s="209"/>
      <c r="K714" s="209"/>
      <c r="L714" s="214"/>
      <c r="M714" s="215"/>
      <c r="N714" s="216"/>
      <c r="O714" s="216"/>
      <c r="P714" s="216"/>
      <c r="Q714" s="216"/>
      <c r="R714" s="216"/>
      <c r="S714" s="216"/>
      <c r="T714" s="217"/>
      <c r="AT714" s="218" t="s">
        <v>248</v>
      </c>
      <c r="AU714" s="218" t="s">
        <v>78</v>
      </c>
      <c r="AV714" s="14" t="s">
        <v>78</v>
      </c>
      <c r="AW714" s="14" t="s">
        <v>31</v>
      </c>
      <c r="AX714" s="14" t="s">
        <v>76</v>
      </c>
      <c r="AY714" s="218" t="s">
        <v>231</v>
      </c>
    </row>
    <row r="715" spans="1:65" s="2" customFormat="1" ht="16.5" customHeight="1">
      <c r="A715" s="36"/>
      <c r="B715" s="37"/>
      <c r="C715" s="247" t="s">
        <v>1664</v>
      </c>
      <c r="D715" s="247" t="s">
        <v>638</v>
      </c>
      <c r="E715" s="248" t="s">
        <v>4526</v>
      </c>
      <c r="F715" s="249" t="s">
        <v>4527</v>
      </c>
      <c r="G715" s="250" t="s">
        <v>237</v>
      </c>
      <c r="H715" s="251">
        <v>2</v>
      </c>
      <c r="I715" s="252"/>
      <c r="J715" s="253">
        <f>ROUND(I715*H715,2)</f>
        <v>0</v>
      </c>
      <c r="K715" s="249" t="s">
        <v>244</v>
      </c>
      <c r="L715" s="254"/>
      <c r="M715" s="255" t="s">
        <v>19</v>
      </c>
      <c r="N715" s="256" t="s">
        <v>40</v>
      </c>
      <c r="O715" s="66"/>
      <c r="P715" s="189">
        <f>O715*H715</f>
        <v>0</v>
      </c>
      <c r="Q715" s="189">
        <v>6.2E-4</v>
      </c>
      <c r="R715" s="189">
        <f>Q715*H715</f>
        <v>1.24E-3</v>
      </c>
      <c r="S715" s="189">
        <v>0</v>
      </c>
      <c r="T715" s="190">
        <f>S715*H715</f>
        <v>0</v>
      </c>
      <c r="U715" s="36"/>
      <c r="V715" s="36"/>
      <c r="W715" s="36"/>
      <c r="X715" s="36"/>
      <c r="Y715" s="36"/>
      <c r="Z715" s="36"/>
      <c r="AA715" s="36"/>
      <c r="AB715" s="36"/>
      <c r="AC715" s="36"/>
      <c r="AD715" s="36"/>
      <c r="AE715" s="36"/>
      <c r="AR715" s="191" t="s">
        <v>287</v>
      </c>
      <c r="AT715" s="191" t="s">
        <v>638</v>
      </c>
      <c r="AU715" s="191" t="s">
        <v>78</v>
      </c>
      <c r="AY715" s="19" t="s">
        <v>231</v>
      </c>
      <c r="BE715" s="192">
        <f>IF(N715="základní",J715,0)</f>
        <v>0</v>
      </c>
      <c r="BF715" s="192">
        <f>IF(N715="snížená",J715,0)</f>
        <v>0</v>
      </c>
      <c r="BG715" s="192">
        <f>IF(N715="zákl. přenesená",J715,0)</f>
        <v>0</v>
      </c>
      <c r="BH715" s="192">
        <f>IF(N715="sníž. přenesená",J715,0)</f>
        <v>0</v>
      </c>
      <c r="BI715" s="192">
        <f>IF(N715="nulová",J715,0)</f>
        <v>0</v>
      </c>
      <c r="BJ715" s="19" t="s">
        <v>76</v>
      </c>
      <c r="BK715" s="192">
        <f>ROUND(I715*H715,2)</f>
        <v>0</v>
      </c>
      <c r="BL715" s="19" t="s">
        <v>238</v>
      </c>
      <c r="BM715" s="191" t="s">
        <v>4528</v>
      </c>
    </row>
    <row r="716" spans="1:65" s="13" customFormat="1" ht="11.25">
      <c r="B716" s="198"/>
      <c r="C716" s="199"/>
      <c r="D716" s="193" t="s">
        <v>248</v>
      </c>
      <c r="E716" s="200" t="s">
        <v>19</v>
      </c>
      <c r="F716" s="201" t="s">
        <v>4146</v>
      </c>
      <c r="G716" s="199"/>
      <c r="H716" s="200" t="s">
        <v>19</v>
      </c>
      <c r="I716" s="202"/>
      <c r="J716" s="199"/>
      <c r="K716" s="199"/>
      <c r="L716" s="203"/>
      <c r="M716" s="204"/>
      <c r="N716" s="205"/>
      <c r="O716" s="205"/>
      <c r="P716" s="205"/>
      <c r="Q716" s="205"/>
      <c r="R716" s="205"/>
      <c r="S716" s="205"/>
      <c r="T716" s="206"/>
      <c r="AT716" s="207" t="s">
        <v>248</v>
      </c>
      <c r="AU716" s="207" t="s">
        <v>78</v>
      </c>
      <c r="AV716" s="13" t="s">
        <v>76</v>
      </c>
      <c r="AW716" s="13" t="s">
        <v>31</v>
      </c>
      <c r="AX716" s="13" t="s">
        <v>69</v>
      </c>
      <c r="AY716" s="207" t="s">
        <v>231</v>
      </c>
    </row>
    <row r="717" spans="1:65" s="14" customFormat="1" ht="11.25">
      <c r="B717" s="208"/>
      <c r="C717" s="209"/>
      <c r="D717" s="193" t="s">
        <v>248</v>
      </c>
      <c r="E717" s="210" t="s">
        <v>19</v>
      </c>
      <c r="F717" s="211" t="s">
        <v>78</v>
      </c>
      <c r="G717" s="209"/>
      <c r="H717" s="212">
        <v>2</v>
      </c>
      <c r="I717" s="213"/>
      <c r="J717" s="209"/>
      <c r="K717" s="209"/>
      <c r="L717" s="214"/>
      <c r="M717" s="215"/>
      <c r="N717" s="216"/>
      <c r="O717" s="216"/>
      <c r="P717" s="216"/>
      <c r="Q717" s="216"/>
      <c r="R717" s="216"/>
      <c r="S717" s="216"/>
      <c r="T717" s="217"/>
      <c r="AT717" s="218" t="s">
        <v>248</v>
      </c>
      <c r="AU717" s="218" t="s">
        <v>78</v>
      </c>
      <c r="AV717" s="14" t="s">
        <v>78</v>
      </c>
      <c r="AW717" s="14" t="s">
        <v>31</v>
      </c>
      <c r="AX717" s="14" t="s">
        <v>76</v>
      </c>
      <c r="AY717" s="218" t="s">
        <v>231</v>
      </c>
    </row>
    <row r="718" spans="1:65" s="2" customFormat="1" ht="37.9" customHeight="1">
      <c r="A718" s="36"/>
      <c r="B718" s="37"/>
      <c r="C718" s="180" t="s">
        <v>1669</v>
      </c>
      <c r="D718" s="180" t="s">
        <v>234</v>
      </c>
      <c r="E718" s="181" t="s">
        <v>4529</v>
      </c>
      <c r="F718" s="182" t="s">
        <v>4530</v>
      </c>
      <c r="G718" s="183" t="s">
        <v>237</v>
      </c>
      <c r="H718" s="184">
        <v>1</v>
      </c>
      <c r="I718" s="185"/>
      <c r="J718" s="186">
        <f>ROUND(I718*H718,2)</f>
        <v>0</v>
      </c>
      <c r="K718" s="182" t="s">
        <v>244</v>
      </c>
      <c r="L718" s="41"/>
      <c r="M718" s="187" t="s">
        <v>19</v>
      </c>
      <c r="N718" s="188" t="s">
        <v>40</v>
      </c>
      <c r="O718" s="66"/>
      <c r="P718" s="189">
        <f>O718*H718</f>
        <v>0</v>
      </c>
      <c r="Q718" s="189">
        <v>0</v>
      </c>
      <c r="R718" s="189">
        <f>Q718*H718</f>
        <v>0</v>
      </c>
      <c r="S718" s="189">
        <v>0</v>
      </c>
      <c r="T718" s="190">
        <f>S718*H718</f>
        <v>0</v>
      </c>
      <c r="U718" s="36"/>
      <c r="V718" s="36"/>
      <c r="W718" s="36"/>
      <c r="X718" s="36"/>
      <c r="Y718" s="36"/>
      <c r="Z718" s="36"/>
      <c r="AA718" s="36"/>
      <c r="AB718" s="36"/>
      <c r="AC718" s="36"/>
      <c r="AD718" s="36"/>
      <c r="AE718" s="36"/>
      <c r="AR718" s="191" t="s">
        <v>238</v>
      </c>
      <c r="AT718" s="191" t="s">
        <v>234</v>
      </c>
      <c r="AU718" s="191" t="s">
        <v>78</v>
      </c>
      <c r="AY718" s="19" t="s">
        <v>231</v>
      </c>
      <c r="BE718" s="192">
        <f>IF(N718="základní",J718,0)</f>
        <v>0</v>
      </c>
      <c r="BF718" s="192">
        <f>IF(N718="snížená",J718,0)</f>
        <v>0</v>
      </c>
      <c r="BG718" s="192">
        <f>IF(N718="zákl. přenesená",J718,0)</f>
        <v>0</v>
      </c>
      <c r="BH718" s="192">
        <f>IF(N718="sníž. přenesená",J718,0)</f>
        <v>0</v>
      </c>
      <c r="BI718" s="192">
        <f>IF(N718="nulová",J718,0)</f>
        <v>0</v>
      </c>
      <c r="BJ718" s="19" t="s">
        <v>76</v>
      </c>
      <c r="BK718" s="192">
        <f>ROUND(I718*H718,2)</f>
        <v>0</v>
      </c>
      <c r="BL718" s="19" t="s">
        <v>238</v>
      </c>
      <c r="BM718" s="191" t="s">
        <v>4531</v>
      </c>
    </row>
    <row r="719" spans="1:65" s="2" customFormat="1" ht="58.5">
      <c r="A719" s="36"/>
      <c r="B719" s="37"/>
      <c r="C719" s="38"/>
      <c r="D719" s="193" t="s">
        <v>246</v>
      </c>
      <c r="E719" s="38"/>
      <c r="F719" s="194" t="s">
        <v>4492</v>
      </c>
      <c r="G719" s="38"/>
      <c r="H719" s="38"/>
      <c r="I719" s="195"/>
      <c r="J719" s="38"/>
      <c r="K719" s="38"/>
      <c r="L719" s="41"/>
      <c r="M719" s="196"/>
      <c r="N719" s="197"/>
      <c r="O719" s="66"/>
      <c r="P719" s="66"/>
      <c r="Q719" s="66"/>
      <c r="R719" s="66"/>
      <c r="S719" s="66"/>
      <c r="T719" s="67"/>
      <c r="U719" s="36"/>
      <c r="V719" s="36"/>
      <c r="W719" s="36"/>
      <c r="X719" s="36"/>
      <c r="Y719" s="36"/>
      <c r="Z719" s="36"/>
      <c r="AA719" s="36"/>
      <c r="AB719" s="36"/>
      <c r="AC719" s="36"/>
      <c r="AD719" s="36"/>
      <c r="AE719" s="36"/>
      <c r="AT719" s="19" t="s">
        <v>246</v>
      </c>
      <c r="AU719" s="19" t="s">
        <v>78</v>
      </c>
    </row>
    <row r="720" spans="1:65" s="13" customFormat="1" ht="11.25">
      <c r="B720" s="198"/>
      <c r="C720" s="199"/>
      <c r="D720" s="193" t="s">
        <v>248</v>
      </c>
      <c r="E720" s="200" t="s">
        <v>19</v>
      </c>
      <c r="F720" s="201" t="s">
        <v>4146</v>
      </c>
      <c r="G720" s="199"/>
      <c r="H720" s="200" t="s">
        <v>19</v>
      </c>
      <c r="I720" s="202"/>
      <c r="J720" s="199"/>
      <c r="K720" s="199"/>
      <c r="L720" s="203"/>
      <c r="M720" s="204"/>
      <c r="N720" s="205"/>
      <c r="O720" s="205"/>
      <c r="P720" s="205"/>
      <c r="Q720" s="205"/>
      <c r="R720" s="205"/>
      <c r="S720" s="205"/>
      <c r="T720" s="206"/>
      <c r="AT720" s="207" t="s">
        <v>248</v>
      </c>
      <c r="AU720" s="207" t="s">
        <v>78</v>
      </c>
      <c r="AV720" s="13" t="s">
        <v>76</v>
      </c>
      <c r="AW720" s="13" t="s">
        <v>31</v>
      </c>
      <c r="AX720" s="13" t="s">
        <v>69</v>
      </c>
      <c r="AY720" s="207" t="s">
        <v>231</v>
      </c>
    </row>
    <row r="721" spans="1:65" s="14" customFormat="1" ht="11.25">
      <c r="B721" s="208"/>
      <c r="C721" s="209"/>
      <c r="D721" s="193" t="s">
        <v>248</v>
      </c>
      <c r="E721" s="210" t="s">
        <v>19</v>
      </c>
      <c r="F721" s="211" t="s">
        <v>76</v>
      </c>
      <c r="G721" s="209"/>
      <c r="H721" s="212">
        <v>1</v>
      </c>
      <c r="I721" s="213"/>
      <c r="J721" s="209"/>
      <c r="K721" s="209"/>
      <c r="L721" s="214"/>
      <c r="M721" s="215"/>
      <c r="N721" s="216"/>
      <c r="O721" s="216"/>
      <c r="P721" s="216"/>
      <c r="Q721" s="216"/>
      <c r="R721" s="216"/>
      <c r="S721" s="216"/>
      <c r="T721" s="217"/>
      <c r="AT721" s="218" t="s">
        <v>248</v>
      </c>
      <c r="AU721" s="218" t="s">
        <v>78</v>
      </c>
      <c r="AV721" s="14" t="s">
        <v>78</v>
      </c>
      <c r="AW721" s="14" t="s">
        <v>31</v>
      </c>
      <c r="AX721" s="14" t="s">
        <v>76</v>
      </c>
      <c r="AY721" s="218" t="s">
        <v>231</v>
      </c>
    </row>
    <row r="722" spans="1:65" s="2" customFormat="1" ht="16.5" customHeight="1">
      <c r="A722" s="36"/>
      <c r="B722" s="37"/>
      <c r="C722" s="247" t="s">
        <v>1677</v>
      </c>
      <c r="D722" s="247" t="s">
        <v>638</v>
      </c>
      <c r="E722" s="248" t="s">
        <v>4532</v>
      </c>
      <c r="F722" s="249" t="s">
        <v>4533</v>
      </c>
      <c r="G722" s="250" t="s">
        <v>237</v>
      </c>
      <c r="H722" s="251">
        <v>1</v>
      </c>
      <c r="I722" s="252"/>
      <c r="J722" s="253">
        <f>ROUND(I722*H722,2)</f>
        <v>0</v>
      </c>
      <c r="K722" s="249" t="s">
        <v>244</v>
      </c>
      <c r="L722" s="254"/>
      <c r="M722" s="255" t="s">
        <v>19</v>
      </c>
      <c r="N722" s="256" t="s">
        <v>40</v>
      </c>
      <c r="O722" s="66"/>
      <c r="P722" s="189">
        <f>O722*H722</f>
        <v>0</v>
      </c>
      <c r="Q722" s="189">
        <v>8.5000000000000006E-3</v>
      </c>
      <c r="R722" s="189">
        <f>Q722*H722</f>
        <v>8.5000000000000006E-3</v>
      </c>
      <c r="S722" s="189">
        <v>0</v>
      </c>
      <c r="T722" s="190">
        <f>S722*H722</f>
        <v>0</v>
      </c>
      <c r="U722" s="36"/>
      <c r="V722" s="36"/>
      <c r="W722" s="36"/>
      <c r="X722" s="36"/>
      <c r="Y722" s="36"/>
      <c r="Z722" s="36"/>
      <c r="AA722" s="36"/>
      <c r="AB722" s="36"/>
      <c r="AC722" s="36"/>
      <c r="AD722" s="36"/>
      <c r="AE722" s="36"/>
      <c r="AR722" s="191" t="s">
        <v>287</v>
      </c>
      <c r="AT722" s="191" t="s">
        <v>638</v>
      </c>
      <c r="AU722" s="191" t="s">
        <v>78</v>
      </c>
      <c r="AY722" s="19" t="s">
        <v>231</v>
      </c>
      <c r="BE722" s="192">
        <f>IF(N722="základní",J722,0)</f>
        <v>0</v>
      </c>
      <c r="BF722" s="192">
        <f>IF(N722="snížená",J722,0)</f>
        <v>0</v>
      </c>
      <c r="BG722" s="192">
        <f>IF(N722="zákl. přenesená",J722,0)</f>
        <v>0</v>
      </c>
      <c r="BH722" s="192">
        <f>IF(N722="sníž. přenesená",J722,0)</f>
        <v>0</v>
      </c>
      <c r="BI722" s="192">
        <f>IF(N722="nulová",J722,0)</f>
        <v>0</v>
      </c>
      <c r="BJ722" s="19" t="s">
        <v>76</v>
      </c>
      <c r="BK722" s="192">
        <f>ROUND(I722*H722,2)</f>
        <v>0</v>
      </c>
      <c r="BL722" s="19" t="s">
        <v>238</v>
      </c>
      <c r="BM722" s="191" t="s">
        <v>4534</v>
      </c>
    </row>
    <row r="723" spans="1:65" s="13" customFormat="1" ht="11.25">
      <c r="B723" s="198"/>
      <c r="C723" s="199"/>
      <c r="D723" s="193" t="s">
        <v>248</v>
      </c>
      <c r="E723" s="200" t="s">
        <v>19</v>
      </c>
      <c r="F723" s="201" t="s">
        <v>4146</v>
      </c>
      <c r="G723" s="199"/>
      <c r="H723" s="200" t="s">
        <v>19</v>
      </c>
      <c r="I723" s="202"/>
      <c r="J723" s="199"/>
      <c r="K723" s="199"/>
      <c r="L723" s="203"/>
      <c r="M723" s="204"/>
      <c r="N723" s="205"/>
      <c r="O723" s="205"/>
      <c r="P723" s="205"/>
      <c r="Q723" s="205"/>
      <c r="R723" s="205"/>
      <c r="S723" s="205"/>
      <c r="T723" s="206"/>
      <c r="AT723" s="207" t="s">
        <v>248</v>
      </c>
      <c r="AU723" s="207" t="s">
        <v>78</v>
      </c>
      <c r="AV723" s="13" t="s">
        <v>76</v>
      </c>
      <c r="AW723" s="13" t="s">
        <v>31</v>
      </c>
      <c r="AX723" s="13" t="s">
        <v>69</v>
      </c>
      <c r="AY723" s="207" t="s">
        <v>231</v>
      </c>
    </row>
    <row r="724" spans="1:65" s="14" customFormat="1" ht="11.25">
      <c r="B724" s="208"/>
      <c r="C724" s="209"/>
      <c r="D724" s="193" t="s">
        <v>248</v>
      </c>
      <c r="E724" s="210" t="s">
        <v>19</v>
      </c>
      <c r="F724" s="211" t="s">
        <v>76</v>
      </c>
      <c r="G724" s="209"/>
      <c r="H724" s="212">
        <v>1</v>
      </c>
      <c r="I724" s="213"/>
      <c r="J724" s="209"/>
      <c r="K724" s="209"/>
      <c r="L724" s="214"/>
      <c r="M724" s="215"/>
      <c r="N724" s="216"/>
      <c r="O724" s="216"/>
      <c r="P724" s="216"/>
      <c r="Q724" s="216"/>
      <c r="R724" s="216"/>
      <c r="S724" s="216"/>
      <c r="T724" s="217"/>
      <c r="AT724" s="218" t="s">
        <v>248</v>
      </c>
      <c r="AU724" s="218" t="s">
        <v>78</v>
      </c>
      <c r="AV724" s="14" t="s">
        <v>78</v>
      </c>
      <c r="AW724" s="14" t="s">
        <v>31</v>
      </c>
      <c r="AX724" s="14" t="s">
        <v>76</v>
      </c>
      <c r="AY724" s="218" t="s">
        <v>231</v>
      </c>
    </row>
    <row r="725" spans="1:65" s="2" customFormat="1" ht="37.9" customHeight="1">
      <c r="A725" s="36"/>
      <c r="B725" s="37"/>
      <c r="C725" s="180" t="s">
        <v>1683</v>
      </c>
      <c r="D725" s="180" t="s">
        <v>234</v>
      </c>
      <c r="E725" s="181" t="s">
        <v>4535</v>
      </c>
      <c r="F725" s="182" t="s">
        <v>4536</v>
      </c>
      <c r="G725" s="183" t="s">
        <v>237</v>
      </c>
      <c r="H725" s="184">
        <v>3</v>
      </c>
      <c r="I725" s="185"/>
      <c r="J725" s="186">
        <f>ROUND(I725*H725,2)</f>
        <v>0</v>
      </c>
      <c r="K725" s="182" t="s">
        <v>244</v>
      </c>
      <c r="L725" s="41"/>
      <c r="M725" s="187" t="s">
        <v>19</v>
      </c>
      <c r="N725" s="188" t="s">
        <v>40</v>
      </c>
      <c r="O725" s="66"/>
      <c r="P725" s="189">
        <f>O725*H725</f>
        <v>0</v>
      </c>
      <c r="Q725" s="189">
        <v>2.4240000000000001E-2</v>
      </c>
      <c r="R725" s="189">
        <f>Q725*H725</f>
        <v>7.2720000000000007E-2</v>
      </c>
      <c r="S725" s="189">
        <v>0</v>
      </c>
      <c r="T725" s="190">
        <f>S725*H725</f>
        <v>0</v>
      </c>
      <c r="U725" s="36"/>
      <c r="V725" s="36"/>
      <c r="W725" s="36"/>
      <c r="X725" s="36"/>
      <c r="Y725" s="36"/>
      <c r="Z725" s="36"/>
      <c r="AA725" s="36"/>
      <c r="AB725" s="36"/>
      <c r="AC725" s="36"/>
      <c r="AD725" s="36"/>
      <c r="AE725" s="36"/>
      <c r="AR725" s="191" t="s">
        <v>238</v>
      </c>
      <c r="AT725" s="191" t="s">
        <v>234</v>
      </c>
      <c r="AU725" s="191" t="s">
        <v>78</v>
      </c>
      <c r="AY725" s="19" t="s">
        <v>231</v>
      </c>
      <c r="BE725" s="192">
        <f>IF(N725="základní",J725,0)</f>
        <v>0</v>
      </c>
      <c r="BF725" s="192">
        <f>IF(N725="snížená",J725,0)</f>
        <v>0</v>
      </c>
      <c r="BG725" s="192">
        <f>IF(N725="zákl. přenesená",J725,0)</f>
        <v>0</v>
      </c>
      <c r="BH725" s="192">
        <f>IF(N725="sníž. přenesená",J725,0)</f>
        <v>0</v>
      </c>
      <c r="BI725" s="192">
        <f>IF(N725="nulová",J725,0)</f>
        <v>0</v>
      </c>
      <c r="BJ725" s="19" t="s">
        <v>76</v>
      </c>
      <c r="BK725" s="192">
        <f>ROUND(I725*H725,2)</f>
        <v>0</v>
      </c>
      <c r="BL725" s="19" t="s">
        <v>238</v>
      </c>
      <c r="BM725" s="191" t="s">
        <v>4537</v>
      </c>
    </row>
    <row r="726" spans="1:65" s="2" customFormat="1" ht="107.25">
      <c r="A726" s="36"/>
      <c r="B726" s="37"/>
      <c r="C726" s="38"/>
      <c r="D726" s="193" t="s">
        <v>246</v>
      </c>
      <c r="E726" s="38"/>
      <c r="F726" s="194" t="s">
        <v>4538</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246</v>
      </c>
      <c r="AU726" s="19" t="s">
        <v>78</v>
      </c>
    </row>
    <row r="727" spans="1:65" s="13" customFormat="1" ht="11.25">
      <c r="B727" s="198"/>
      <c r="C727" s="199"/>
      <c r="D727" s="193" t="s">
        <v>248</v>
      </c>
      <c r="E727" s="200" t="s">
        <v>19</v>
      </c>
      <c r="F727" s="201" t="s">
        <v>4121</v>
      </c>
      <c r="G727" s="199"/>
      <c r="H727" s="200" t="s">
        <v>19</v>
      </c>
      <c r="I727" s="202"/>
      <c r="J727" s="199"/>
      <c r="K727" s="199"/>
      <c r="L727" s="203"/>
      <c r="M727" s="204"/>
      <c r="N727" s="205"/>
      <c r="O727" s="205"/>
      <c r="P727" s="205"/>
      <c r="Q727" s="205"/>
      <c r="R727" s="205"/>
      <c r="S727" s="205"/>
      <c r="T727" s="206"/>
      <c r="AT727" s="207" t="s">
        <v>248</v>
      </c>
      <c r="AU727" s="207" t="s">
        <v>78</v>
      </c>
      <c r="AV727" s="13" t="s">
        <v>76</v>
      </c>
      <c r="AW727" s="13" t="s">
        <v>31</v>
      </c>
      <c r="AX727" s="13" t="s">
        <v>69</v>
      </c>
      <c r="AY727" s="207" t="s">
        <v>231</v>
      </c>
    </row>
    <row r="728" spans="1:65" s="14" customFormat="1" ht="11.25">
      <c r="B728" s="208"/>
      <c r="C728" s="209"/>
      <c r="D728" s="193" t="s">
        <v>248</v>
      </c>
      <c r="E728" s="210" t="s">
        <v>19</v>
      </c>
      <c r="F728" s="211" t="s">
        <v>76</v>
      </c>
      <c r="G728" s="209"/>
      <c r="H728" s="212">
        <v>1</v>
      </c>
      <c r="I728" s="213"/>
      <c r="J728" s="209"/>
      <c r="K728" s="209"/>
      <c r="L728" s="214"/>
      <c r="M728" s="215"/>
      <c r="N728" s="216"/>
      <c r="O728" s="216"/>
      <c r="P728" s="216"/>
      <c r="Q728" s="216"/>
      <c r="R728" s="216"/>
      <c r="S728" s="216"/>
      <c r="T728" s="217"/>
      <c r="AT728" s="218" t="s">
        <v>248</v>
      </c>
      <c r="AU728" s="218" t="s">
        <v>78</v>
      </c>
      <c r="AV728" s="14" t="s">
        <v>78</v>
      </c>
      <c r="AW728" s="14" t="s">
        <v>31</v>
      </c>
      <c r="AX728" s="14" t="s">
        <v>69</v>
      </c>
      <c r="AY728" s="218" t="s">
        <v>231</v>
      </c>
    </row>
    <row r="729" spans="1:65" s="13" customFormat="1" ht="11.25">
      <c r="B729" s="198"/>
      <c r="C729" s="199"/>
      <c r="D729" s="193" t="s">
        <v>248</v>
      </c>
      <c r="E729" s="200" t="s">
        <v>19</v>
      </c>
      <c r="F729" s="201" t="s">
        <v>4123</v>
      </c>
      <c r="G729" s="199"/>
      <c r="H729" s="200" t="s">
        <v>19</v>
      </c>
      <c r="I729" s="202"/>
      <c r="J729" s="199"/>
      <c r="K729" s="199"/>
      <c r="L729" s="203"/>
      <c r="M729" s="204"/>
      <c r="N729" s="205"/>
      <c r="O729" s="205"/>
      <c r="P729" s="205"/>
      <c r="Q729" s="205"/>
      <c r="R729" s="205"/>
      <c r="S729" s="205"/>
      <c r="T729" s="206"/>
      <c r="AT729" s="207" t="s">
        <v>248</v>
      </c>
      <c r="AU729" s="207" t="s">
        <v>78</v>
      </c>
      <c r="AV729" s="13" t="s">
        <v>76</v>
      </c>
      <c r="AW729" s="13" t="s">
        <v>31</v>
      </c>
      <c r="AX729" s="13" t="s">
        <v>69</v>
      </c>
      <c r="AY729" s="207" t="s">
        <v>231</v>
      </c>
    </row>
    <row r="730" spans="1:65" s="14" customFormat="1" ht="11.25">
      <c r="B730" s="208"/>
      <c r="C730" s="209"/>
      <c r="D730" s="193" t="s">
        <v>248</v>
      </c>
      <c r="E730" s="210" t="s">
        <v>19</v>
      </c>
      <c r="F730" s="211" t="s">
        <v>76</v>
      </c>
      <c r="G730" s="209"/>
      <c r="H730" s="212">
        <v>1</v>
      </c>
      <c r="I730" s="213"/>
      <c r="J730" s="209"/>
      <c r="K730" s="209"/>
      <c r="L730" s="214"/>
      <c r="M730" s="215"/>
      <c r="N730" s="216"/>
      <c r="O730" s="216"/>
      <c r="P730" s="216"/>
      <c r="Q730" s="216"/>
      <c r="R730" s="216"/>
      <c r="S730" s="216"/>
      <c r="T730" s="217"/>
      <c r="AT730" s="218" t="s">
        <v>248</v>
      </c>
      <c r="AU730" s="218" t="s">
        <v>78</v>
      </c>
      <c r="AV730" s="14" t="s">
        <v>78</v>
      </c>
      <c r="AW730" s="14" t="s">
        <v>31</v>
      </c>
      <c r="AX730" s="14" t="s">
        <v>69</v>
      </c>
      <c r="AY730" s="218" t="s">
        <v>231</v>
      </c>
    </row>
    <row r="731" spans="1:65" s="13" customFormat="1" ht="11.25">
      <c r="B731" s="198"/>
      <c r="C731" s="199"/>
      <c r="D731" s="193" t="s">
        <v>248</v>
      </c>
      <c r="E731" s="200" t="s">
        <v>19</v>
      </c>
      <c r="F731" s="201" t="s">
        <v>4440</v>
      </c>
      <c r="G731" s="199"/>
      <c r="H731" s="200" t="s">
        <v>19</v>
      </c>
      <c r="I731" s="202"/>
      <c r="J731" s="199"/>
      <c r="K731" s="199"/>
      <c r="L731" s="203"/>
      <c r="M731" s="204"/>
      <c r="N731" s="205"/>
      <c r="O731" s="205"/>
      <c r="P731" s="205"/>
      <c r="Q731" s="205"/>
      <c r="R731" s="205"/>
      <c r="S731" s="205"/>
      <c r="T731" s="206"/>
      <c r="AT731" s="207" t="s">
        <v>248</v>
      </c>
      <c r="AU731" s="207" t="s">
        <v>78</v>
      </c>
      <c r="AV731" s="13" t="s">
        <v>76</v>
      </c>
      <c r="AW731" s="13" t="s">
        <v>31</v>
      </c>
      <c r="AX731" s="13" t="s">
        <v>69</v>
      </c>
      <c r="AY731" s="207" t="s">
        <v>231</v>
      </c>
    </row>
    <row r="732" spans="1:65" s="14" customFormat="1" ht="11.25">
      <c r="B732" s="208"/>
      <c r="C732" s="209"/>
      <c r="D732" s="193" t="s">
        <v>248</v>
      </c>
      <c r="E732" s="210" t="s">
        <v>19</v>
      </c>
      <c r="F732" s="211" t="s">
        <v>76</v>
      </c>
      <c r="G732" s="209"/>
      <c r="H732" s="212">
        <v>1</v>
      </c>
      <c r="I732" s="213"/>
      <c r="J732" s="209"/>
      <c r="K732" s="209"/>
      <c r="L732" s="214"/>
      <c r="M732" s="215"/>
      <c r="N732" s="216"/>
      <c r="O732" s="216"/>
      <c r="P732" s="216"/>
      <c r="Q732" s="216"/>
      <c r="R732" s="216"/>
      <c r="S732" s="216"/>
      <c r="T732" s="217"/>
      <c r="AT732" s="218" t="s">
        <v>248</v>
      </c>
      <c r="AU732" s="218" t="s">
        <v>78</v>
      </c>
      <c r="AV732" s="14" t="s">
        <v>78</v>
      </c>
      <c r="AW732" s="14" t="s">
        <v>31</v>
      </c>
      <c r="AX732" s="14" t="s">
        <v>69</v>
      </c>
      <c r="AY732" s="218" t="s">
        <v>231</v>
      </c>
    </row>
    <row r="733" spans="1:65" s="15" customFormat="1" ht="11.25">
      <c r="B733" s="219"/>
      <c r="C733" s="220"/>
      <c r="D733" s="193" t="s">
        <v>248</v>
      </c>
      <c r="E733" s="221" t="s">
        <v>19</v>
      </c>
      <c r="F733" s="222" t="s">
        <v>260</v>
      </c>
      <c r="G733" s="220"/>
      <c r="H733" s="223">
        <v>3</v>
      </c>
      <c r="I733" s="224"/>
      <c r="J733" s="220"/>
      <c r="K733" s="220"/>
      <c r="L733" s="225"/>
      <c r="M733" s="226"/>
      <c r="N733" s="227"/>
      <c r="O733" s="227"/>
      <c r="P733" s="227"/>
      <c r="Q733" s="227"/>
      <c r="R733" s="227"/>
      <c r="S733" s="227"/>
      <c r="T733" s="228"/>
      <c r="AT733" s="229" t="s">
        <v>248</v>
      </c>
      <c r="AU733" s="229" t="s">
        <v>78</v>
      </c>
      <c r="AV733" s="15" t="s">
        <v>238</v>
      </c>
      <c r="AW733" s="15" t="s">
        <v>31</v>
      </c>
      <c r="AX733" s="15" t="s">
        <v>76</v>
      </c>
      <c r="AY733" s="229" t="s">
        <v>231</v>
      </c>
    </row>
    <row r="734" spans="1:65" s="2" customFormat="1" ht="37.9" customHeight="1">
      <c r="A734" s="36"/>
      <c r="B734" s="37"/>
      <c r="C734" s="180" t="s">
        <v>1689</v>
      </c>
      <c r="D734" s="180" t="s">
        <v>234</v>
      </c>
      <c r="E734" s="181" t="s">
        <v>4539</v>
      </c>
      <c r="F734" s="182" t="s">
        <v>4540</v>
      </c>
      <c r="G734" s="183" t="s">
        <v>237</v>
      </c>
      <c r="H734" s="184">
        <v>1</v>
      </c>
      <c r="I734" s="185"/>
      <c r="J734" s="186">
        <f>ROUND(I734*H734,2)</f>
        <v>0</v>
      </c>
      <c r="K734" s="182" t="s">
        <v>244</v>
      </c>
      <c r="L734" s="41"/>
      <c r="M734" s="187" t="s">
        <v>19</v>
      </c>
      <c r="N734" s="188" t="s">
        <v>40</v>
      </c>
      <c r="O734" s="66"/>
      <c r="P734" s="189">
        <f>O734*H734</f>
        <v>0</v>
      </c>
      <c r="Q734" s="189">
        <v>3.637E-2</v>
      </c>
      <c r="R734" s="189">
        <f>Q734*H734</f>
        <v>3.637E-2</v>
      </c>
      <c r="S734" s="189">
        <v>0</v>
      </c>
      <c r="T734" s="190">
        <f>S734*H734</f>
        <v>0</v>
      </c>
      <c r="U734" s="36"/>
      <c r="V734" s="36"/>
      <c r="W734" s="36"/>
      <c r="X734" s="36"/>
      <c r="Y734" s="36"/>
      <c r="Z734" s="36"/>
      <c r="AA734" s="36"/>
      <c r="AB734" s="36"/>
      <c r="AC734" s="36"/>
      <c r="AD734" s="36"/>
      <c r="AE734" s="36"/>
      <c r="AR734" s="191" t="s">
        <v>238</v>
      </c>
      <c r="AT734" s="191" t="s">
        <v>234</v>
      </c>
      <c r="AU734" s="191" t="s">
        <v>78</v>
      </c>
      <c r="AY734" s="19" t="s">
        <v>231</v>
      </c>
      <c r="BE734" s="192">
        <f>IF(N734="základní",J734,0)</f>
        <v>0</v>
      </c>
      <c r="BF734" s="192">
        <f>IF(N734="snížená",J734,0)</f>
        <v>0</v>
      </c>
      <c r="BG734" s="192">
        <f>IF(N734="zákl. přenesená",J734,0)</f>
        <v>0</v>
      </c>
      <c r="BH734" s="192">
        <f>IF(N734="sníž. přenesená",J734,0)</f>
        <v>0</v>
      </c>
      <c r="BI734" s="192">
        <f>IF(N734="nulová",J734,0)</f>
        <v>0</v>
      </c>
      <c r="BJ734" s="19" t="s">
        <v>76</v>
      </c>
      <c r="BK734" s="192">
        <f>ROUND(I734*H734,2)</f>
        <v>0</v>
      </c>
      <c r="BL734" s="19" t="s">
        <v>238</v>
      </c>
      <c r="BM734" s="191" t="s">
        <v>4541</v>
      </c>
    </row>
    <row r="735" spans="1:65" s="2" customFormat="1" ht="107.25">
      <c r="A735" s="36"/>
      <c r="B735" s="37"/>
      <c r="C735" s="38"/>
      <c r="D735" s="193" t="s">
        <v>246</v>
      </c>
      <c r="E735" s="38"/>
      <c r="F735" s="194" t="s">
        <v>4538</v>
      </c>
      <c r="G735" s="38"/>
      <c r="H735" s="38"/>
      <c r="I735" s="195"/>
      <c r="J735" s="38"/>
      <c r="K735" s="38"/>
      <c r="L735" s="41"/>
      <c r="M735" s="196"/>
      <c r="N735" s="197"/>
      <c r="O735" s="66"/>
      <c r="P735" s="66"/>
      <c r="Q735" s="66"/>
      <c r="R735" s="66"/>
      <c r="S735" s="66"/>
      <c r="T735" s="67"/>
      <c r="U735" s="36"/>
      <c r="V735" s="36"/>
      <c r="W735" s="36"/>
      <c r="X735" s="36"/>
      <c r="Y735" s="36"/>
      <c r="Z735" s="36"/>
      <c r="AA735" s="36"/>
      <c r="AB735" s="36"/>
      <c r="AC735" s="36"/>
      <c r="AD735" s="36"/>
      <c r="AE735" s="36"/>
      <c r="AT735" s="19" t="s">
        <v>246</v>
      </c>
      <c r="AU735" s="19" t="s">
        <v>78</v>
      </c>
    </row>
    <row r="736" spans="1:65" s="13" customFormat="1" ht="11.25">
      <c r="B736" s="198"/>
      <c r="C736" s="199"/>
      <c r="D736" s="193" t="s">
        <v>248</v>
      </c>
      <c r="E736" s="200" t="s">
        <v>19</v>
      </c>
      <c r="F736" s="201" t="s">
        <v>4542</v>
      </c>
      <c r="G736" s="199"/>
      <c r="H736" s="200" t="s">
        <v>19</v>
      </c>
      <c r="I736" s="202"/>
      <c r="J736" s="199"/>
      <c r="K736" s="199"/>
      <c r="L736" s="203"/>
      <c r="M736" s="204"/>
      <c r="N736" s="205"/>
      <c r="O736" s="205"/>
      <c r="P736" s="205"/>
      <c r="Q736" s="205"/>
      <c r="R736" s="205"/>
      <c r="S736" s="205"/>
      <c r="T736" s="206"/>
      <c r="AT736" s="207" t="s">
        <v>248</v>
      </c>
      <c r="AU736" s="207" t="s">
        <v>78</v>
      </c>
      <c r="AV736" s="13" t="s">
        <v>76</v>
      </c>
      <c r="AW736" s="13" t="s">
        <v>31</v>
      </c>
      <c r="AX736" s="13" t="s">
        <v>69</v>
      </c>
      <c r="AY736" s="207" t="s">
        <v>231</v>
      </c>
    </row>
    <row r="737" spans="1:65" s="14" customFormat="1" ht="11.25">
      <c r="B737" s="208"/>
      <c r="C737" s="209"/>
      <c r="D737" s="193" t="s">
        <v>248</v>
      </c>
      <c r="E737" s="210" t="s">
        <v>19</v>
      </c>
      <c r="F737" s="211" t="s">
        <v>76</v>
      </c>
      <c r="G737" s="209"/>
      <c r="H737" s="212">
        <v>1</v>
      </c>
      <c r="I737" s="213"/>
      <c r="J737" s="209"/>
      <c r="K737" s="209"/>
      <c r="L737" s="214"/>
      <c r="M737" s="215"/>
      <c r="N737" s="216"/>
      <c r="O737" s="216"/>
      <c r="P737" s="216"/>
      <c r="Q737" s="216"/>
      <c r="R737" s="216"/>
      <c r="S737" s="216"/>
      <c r="T737" s="217"/>
      <c r="AT737" s="218" t="s">
        <v>248</v>
      </c>
      <c r="AU737" s="218" t="s">
        <v>78</v>
      </c>
      <c r="AV737" s="14" t="s">
        <v>78</v>
      </c>
      <c r="AW737" s="14" t="s">
        <v>31</v>
      </c>
      <c r="AX737" s="14" t="s">
        <v>76</v>
      </c>
      <c r="AY737" s="218" t="s">
        <v>231</v>
      </c>
    </row>
    <row r="738" spans="1:65" s="2" customFormat="1" ht="37.9" customHeight="1">
      <c r="A738" s="36"/>
      <c r="B738" s="37"/>
      <c r="C738" s="180" t="s">
        <v>1691</v>
      </c>
      <c r="D738" s="180" t="s">
        <v>234</v>
      </c>
      <c r="E738" s="181" t="s">
        <v>4543</v>
      </c>
      <c r="F738" s="182" t="s">
        <v>4544</v>
      </c>
      <c r="G738" s="183" t="s">
        <v>237</v>
      </c>
      <c r="H738" s="184">
        <v>3</v>
      </c>
      <c r="I738" s="185"/>
      <c r="J738" s="186">
        <f>ROUND(I738*H738,2)</f>
        <v>0</v>
      </c>
      <c r="K738" s="182" t="s">
        <v>244</v>
      </c>
      <c r="L738" s="41"/>
      <c r="M738" s="187" t="s">
        <v>19</v>
      </c>
      <c r="N738" s="188" t="s">
        <v>40</v>
      </c>
      <c r="O738" s="66"/>
      <c r="P738" s="189">
        <f>O738*H738</f>
        <v>0</v>
      </c>
      <c r="Q738" s="189">
        <v>0</v>
      </c>
      <c r="R738" s="189">
        <f>Q738*H738</f>
        <v>0</v>
      </c>
      <c r="S738" s="189">
        <v>0</v>
      </c>
      <c r="T738" s="190">
        <f>S738*H738</f>
        <v>0</v>
      </c>
      <c r="U738" s="36"/>
      <c r="V738" s="36"/>
      <c r="W738" s="36"/>
      <c r="X738" s="36"/>
      <c r="Y738" s="36"/>
      <c r="Z738" s="36"/>
      <c r="AA738" s="36"/>
      <c r="AB738" s="36"/>
      <c r="AC738" s="36"/>
      <c r="AD738" s="36"/>
      <c r="AE738" s="36"/>
      <c r="AR738" s="191" t="s">
        <v>238</v>
      </c>
      <c r="AT738" s="191" t="s">
        <v>234</v>
      </c>
      <c r="AU738" s="191" t="s">
        <v>78</v>
      </c>
      <c r="AY738" s="19" t="s">
        <v>231</v>
      </c>
      <c r="BE738" s="192">
        <f>IF(N738="základní",J738,0)</f>
        <v>0</v>
      </c>
      <c r="BF738" s="192">
        <f>IF(N738="snížená",J738,0)</f>
        <v>0</v>
      </c>
      <c r="BG738" s="192">
        <f>IF(N738="zákl. přenesená",J738,0)</f>
        <v>0</v>
      </c>
      <c r="BH738" s="192">
        <f>IF(N738="sníž. přenesená",J738,0)</f>
        <v>0</v>
      </c>
      <c r="BI738" s="192">
        <f>IF(N738="nulová",J738,0)</f>
        <v>0</v>
      </c>
      <c r="BJ738" s="19" t="s">
        <v>76</v>
      </c>
      <c r="BK738" s="192">
        <f>ROUND(I738*H738,2)</f>
        <v>0</v>
      </c>
      <c r="BL738" s="19" t="s">
        <v>238</v>
      </c>
      <c r="BM738" s="191" t="s">
        <v>4545</v>
      </c>
    </row>
    <row r="739" spans="1:65" s="2" customFormat="1" ht="107.25">
      <c r="A739" s="36"/>
      <c r="B739" s="37"/>
      <c r="C739" s="38"/>
      <c r="D739" s="193" t="s">
        <v>246</v>
      </c>
      <c r="E739" s="38"/>
      <c r="F739" s="194" t="s">
        <v>4538</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246</v>
      </c>
      <c r="AU739" s="19" t="s">
        <v>78</v>
      </c>
    </row>
    <row r="740" spans="1:65" s="13" customFormat="1" ht="11.25">
      <c r="B740" s="198"/>
      <c r="C740" s="199"/>
      <c r="D740" s="193" t="s">
        <v>248</v>
      </c>
      <c r="E740" s="200" t="s">
        <v>19</v>
      </c>
      <c r="F740" s="201" t="s">
        <v>4121</v>
      </c>
      <c r="G740" s="199"/>
      <c r="H740" s="200" t="s">
        <v>19</v>
      </c>
      <c r="I740" s="202"/>
      <c r="J740" s="199"/>
      <c r="K740" s="199"/>
      <c r="L740" s="203"/>
      <c r="M740" s="204"/>
      <c r="N740" s="205"/>
      <c r="O740" s="205"/>
      <c r="P740" s="205"/>
      <c r="Q740" s="205"/>
      <c r="R740" s="205"/>
      <c r="S740" s="205"/>
      <c r="T740" s="206"/>
      <c r="AT740" s="207" t="s">
        <v>248</v>
      </c>
      <c r="AU740" s="207" t="s">
        <v>78</v>
      </c>
      <c r="AV740" s="13" t="s">
        <v>76</v>
      </c>
      <c r="AW740" s="13" t="s">
        <v>31</v>
      </c>
      <c r="AX740" s="13" t="s">
        <v>69</v>
      </c>
      <c r="AY740" s="207" t="s">
        <v>231</v>
      </c>
    </row>
    <row r="741" spans="1:65" s="14" customFormat="1" ht="11.25">
      <c r="B741" s="208"/>
      <c r="C741" s="209"/>
      <c r="D741" s="193" t="s">
        <v>248</v>
      </c>
      <c r="E741" s="210" t="s">
        <v>19</v>
      </c>
      <c r="F741" s="211" t="s">
        <v>76</v>
      </c>
      <c r="G741" s="209"/>
      <c r="H741" s="212">
        <v>1</v>
      </c>
      <c r="I741" s="213"/>
      <c r="J741" s="209"/>
      <c r="K741" s="209"/>
      <c r="L741" s="214"/>
      <c r="M741" s="215"/>
      <c r="N741" s="216"/>
      <c r="O741" s="216"/>
      <c r="P741" s="216"/>
      <c r="Q741" s="216"/>
      <c r="R741" s="216"/>
      <c r="S741" s="216"/>
      <c r="T741" s="217"/>
      <c r="AT741" s="218" t="s">
        <v>248</v>
      </c>
      <c r="AU741" s="218" t="s">
        <v>78</v>
      </c>
      <c r="AV741" s="14" t="s">
        <v>78</v>
      </c>
      <c r="AW741" s="14" t="s">
        <v>31</v>
      </c>
      <c r="AX741" s="14" t="s">
        <v>69</v>
      </c>
      <c r="AY741" s="218" t="s">
        <v>231</v>
      </c>
    </row>
    <row r="742" spans="1:65" s="13" customFormat="1" ht="11.25">
      <c r="B742" s="198"/>
      <c r="C742" s="199"/>
      <c r="D742" s="193" t="s">
        <v>248</v>
      </c>
      <c r="E742" s="200" t="s">
        <v>19</v>
      </c>
      <c r="F742" s="201" t="s">
        <v>4123</v>
      </c>
      <c r="G742" s="199"/>
      <c r="H742" s="200" t="s">
        <v>19</v>
      </c>
      <c r="I742" s="202"/>
      <c r="J742" s="199"/>
      <c r="K742" s="199"/>
      <c r="L742" s="203"/>
      <c r="M742" s="204"/>
      <c r="N742" s="205"/>
      <c r="O742" s="205"/>
      <c r="P742" s="205"/>
      <c r="Q742" s="205"/>
      <c r="R742" s="205"/>
      <c r="S742" s="205"/>
      <c r="T742" s="206"/>
      <c r="AT742" s="207" t="s">
        <v>248</v>
      </c>
      <c r="AU742" s="207" t="s">
        <v>78</v>
      </c>
      <c r="AV742" s="13" t="s">
        <v>76</v>
      </c>
      <c r="AW742" s="13" t="s">
        <v>31</v>
      </c>
      <c r="AX742" s="13" t="s">
        <v>69</v>
      </c>
      <c r="AY742" s="207" t="s">
        <v>231</v>
      </c>
    </row>
    <row r="743" spans="1:65" s="14" customFormat="1" ht="11.25">
      <c r="B743" s="208"/>
      <c r="C743" s="209"/>
      <c r="D743" s="193" t="s">
        <v>248</v>
      </c>
      <c r="E743" s="210" t="s">
        <v>19</v>
      </c>
      <c r="F743" s="211" t="s">
        <v>76</v>
      </c>
      <c r="G743" s="209"/>
      <c r="H743" s="212">
        <v>1</v>
      </c>
      <c r="I743" s="213"/>
      <c r="J743" s="209"/>
      <c r="K743" s="209"/>
      <c r="L743" s="214"/>
      <c r="M743" s="215"/>
      <c r="N743" s="216"/>
      <c r="O743" s="216"/>
      <c r="P743" s="216"/>
      <c r="Q743" s="216"/>
      <c r="R743" s="216"/>
      <c r="S743" s="216"/>
      <c r="T743" s="217"/>
      <c r="AT743" s="218" t="s">
        <v>248</v>
      </c>
      <c r="AU743" s="218" t="s">
        <v>78</v>
      </c>
      <c r="AV743" s="14" t="s">
        <v>78</v>
      </c>
      <c r="AW743" s="14" t="s">
        <v>31</v>
      </c>
      <c r="AX743" s="14" t="s">
        <v>69</v>
      </c>
      <c r="AY743" s="218" t="s">
        <v>231</v>
      </c>
    </row>
    <row r="744" spans="1:65" s="13" customFormat="1" ht="11.25">
      <c r="B744" s="198"/>
      <c r="C744" s="199"/>
      <c r="D744" s="193" t="s">
        <v>248</v>
      </c>
      <c r="E744" s="200" t="s">
        <v>19</v>
      </c>
      <c r="F744" s="201" t="s">
        <v>4542</v>
      </c>
      <c r="G744" s="199"/>
      <c r="H744" s="200" t="s">
        <v>19</v>
      </c>
      <c r="I744" s="202"/>
      <c r="J744" s="199"/>
      <c r="K744" s="199"/>
      <c r="L744" s="203"/>
      <c r="M744" s="204"/>
      <c r="N744" s="205"/>
      <c r="O744" s="205"/>
      <c r="P744" s="205"/>
      <c r="Q744" s="205"/>
      <c r="R744" s="205"/>
      <c r="S744" s="205"/>
      <c r="T744" s="206"/>
      <c r="AT744" s="207" t="s">
        <v>248</v>
      </c>
      <c r="AU744" s="207" t="s">
        <v>78</v>
      </c>
      <c r="AV744" s="13" t="s">
        <v>76</v>
      </c>
      <c r="AW744" s="13" t="s">
        <v>31</v>
      </c>
      <c r="AX744" s="13" t="s">
        <v>69</v>
      </c>
      <c r="AY744" s="207" t="s">
        <v>231</v>
      </c>
    </row>
    <row r="745" spans="1:65" s="14" customFormat="1" ht="11.25">
      <c r="B745" s="208"/>
      <c r="C745" s="209"/>
      <c r="D745" s="193" t="s">
        <v>248</v>
      </c>
      <c r="E745" s="210" t="s">
        <v>19</v>
      </c>
      <c r="F745" s="211" t="s">
        <v>76</v>
      </c>
      <c r="G745" s="209"/>
      <c r="H745" s="212">
        <v>1</v>
      </c>
      <c r="I745" s="213"/>
      <c r="J745" s="209"/>
      <c r="K745" s="209"/>
      <c r="L745" s="214"/>
      <c r="M745" s="215"/>
      <c r="N745" s="216"/>
      <c r="O745" s="216"/>
      <c r="P745" s="216"/>
      <c r="Q745" s="216"/>
      <c r="R745" s="216"/>
      <c r="S745" s="216"/>
      <c r="T745" s="217"/>
      <c r="AT745" s="218" t="s">
        <v>248</v>
      </c>
      <c r="AU745" s="218" t="s">
        <v>78</v>
      </c>
      <c r="AV745" s="14" t="s">
        <v>78</v>
      </c>
      <c r="AW745" s="14" t="s">
        <v>31</v>
      </c>
      <c r="AX745" s="14" t="s">
        <v>69</v>
      </c>
      <c r="AY745" s="218" t="s">
        <v>231</v>
      </c>
    </row>
    <row r="746" spans="1:65" s="15" customFormat="1" ht="11.25">
      <c r="B746" s="219"/>
      <c r="C746" s="220"/>
      <c r="D746" s="193" t="s">
        <v>248</v>
      </c>
      <c r="E746" s="221" t="s">
        <v>19</v>
      </c>
      <c r="F746" s="222" t="s">
        <v>260</v>
      </c>
      <c r="G746" s="220"/>
      <c r="H746" s="223">
        <v>3</v>
      </c>
      <c r="I746" s="224"/>
      <c r="J746" s="220"/>
      <c r="K746" s="220"/>
      <c r="L746" s="225"/>
      <c r="M746" s="226"/>
      <c r="N746" s="227"/>
      <c r="O746" s="227"/>
      <c r="P746" s="227"/>
      <c r="Q746" s="227"/>
      <c r="R746" s="227"/>
      <c r="S746" s="227"/>
      <c r="T746" s="228"/>
      <c r="AT746" s="229" t="s">
        <v>248</v>
      </c>
      <c r="AU746" s="229" t="s">
        <v>78</v>
      </c>
      <c r="AV746" s="15" t="s">
        <v>238</v>
      </c>
      <c r="AW746" s="15" t="s">
        <v>31</v>
      </c>
      <c r="AX746" s="15" t="s">
        <v>76</v>
      </c>
      <c r="AY746" s="229" t="s">
        <v>231</v>
      </c>
    </row>
    <row r="747" spans="1:65" s="2" customFormat="1" ht="33" customHeight="1">
      <c r="A747" s="36"/>
      <c r="B747" s="37"/>
      <c r="C747" s="180" t="s">
        <v>1696</v>
      </c>
      <c r="D747" s="180" t="s">
        <v>234</v>
      </c>
      <c r="E747" s="181" t="s">
        <v>4546</v>
      </c>
      <c r="F747" s="182" t="s">
        <v>4547</v>
      </c>
      <c r="G747" s="183" t="s">
        <v>237</v>
      </c>
      <c r="H747" s="184">
        <v>2</v>
      </c>
      <c r="I747" s="185"/>
      <c r="J747" s="186">
        <f>ROUND(I747*H747,2)</f>
        <v>0</v>
      </c>
      <c r="K747" s="182" t="s">
        <v>244</v>
      </c>
      <c r="L747" s="41"/>
      <c r="M747" s="187" t="s">
        <v>19</v>
      </c>
      <c r="N747" s="188" t="s">
        <v>40</v>
      </c>
      <c r="O747" s="66"/>
      <c r="P747" s="189">
        <f>O747*H747</f>
        <v>0</v>
      </c>
      <c r="Q747" s="189">
        <v>2.4000000000000001E-4</v>
      </c>
      <c r="R747" s="189">
        <f>Q747*H747</f>
        <v>4.8000000000000001E-4</v>
      </c>
      <c r="S747" s="189">
        <v>0</v>
      </c>
      <c r="T747" s="190">
        <f>S747*H747</f>
        <v>0</v>
      </c>
      <c r="U747" s="36"/>
      <c r="V747" s="36"/>
      <c r="W747" s="36"/>
      <c r="X747" s="36"/>
      <c r="Y747" s="36"/>
      <c r="Z747" s="36"/>
      <c r="AA747" s="36"/>
      <c r="AB747" s="36"/>
      <c r="AC747" s="36"/>
      <c r="AD747" s="36"/>
      <c r="AE747" s="36"/>
      <c r="AR747" s="191" t="s">
        <v>238</v>
      </c>
      <c r="AT747" s="191" t="s">
        <v>234</v>
      </c>
      <c r="AU747" s="191" t="s">
        <v>78</v>
      </c>
      <c r="AY747" s="19" t="s">
        <v>231</v>
      </c>
      <c r="BE747" s="192">
        <f>IF(N747="základní",J747,0)</f>
        <v>0</v>
      </c>
      <c r="BF747" s="192">
        <f>IF(N747="snížená",J747,0)</f>
        <v>0</v>
      </c>
      <c r="BG747" s="192">
        <f>IF(N747="zákl. přenesená",J747,0)</f>
        <v>0</v>
      </c>
      <c r="BH747" s="192">
        <f>IF(N747="sníž. přenesená",J747,0)</f>
        <v>0</v>
      </c>
      <c r="BI747" s="192">
        <f>IF(N747="nulová",J747,0)</f>
        <v>0</v>
      </c>
      <c r="BJ747" s="19" t="s">
        <v>76</v>
      </c>
      <c r="BK747" s="192">
        <f>ROUND(I747*H747,2)</f>
        <v>0</v>
      </c>
      <c r="BL747" s="19" t="s">
        <v>238</v>
      </c>
      <c r="BM747" s="191" t="s">
        <v>4548</v>
      </c>
    </row>
    <row r="748" spans="1:65" s="2" customFormat="1" ht="107.25">
      <c r="A748" s="36"/>
      <c r="B748" s="37"/>
      <c r="C748" s="38"/>
      <c r="D748" s="193" t="s">
        <v>246</v>
      </c>
      <c r="E748" s="38"/>
      <c r="F748" s="194" t="s">
        <v>4538</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246</v>
      </c>
      <c r="AU748" s="19" t="s">
        <v>78</v>
      </c>
    </row>
    <row r="749" spans="1:65" s="13" customFormat="1" ht="11.25">
      <c r="B749" s="198"/>
      <c r="C749" s="199"/>
      <c r="D749" s="193" t="s">
        <v>248</v>
      </c>
      <c r="E749" s="200" t="s">
        <v>19</v>
      </c>
      <c r="F749" s="201" t="s">
        <v>4440</v>
      </c>
      <c r="G749" s="199"/>
      <c r="H749" s="200" t="s">
        <v>19</v>
      </c>
      <c r="I749" s="202"/>
      <c r="J749" s="199"/>
      <c r="K749" s="199"/>
      <c r="L749" s="203"/>
      <c r="M749" s="204"/>
      <c r="N749" s="205"/>
      <c r="O749" s="205"/>
      <c r="P749" s="205"/>
      <c r="Q749" s="205"/>
      <c r="R749" s="205"/>
      <c r="S749" s="205"/>
      <c r="T749" s="206"/>
      <c r="AT749" s="207" t="s">
        <v>248</v>
      </c>
      <c r="AU749" s="207" t="s">
        <v>78</v>
      </c>
      <c r="AV749" s="13" t="s">
        <v>76</v>
      </c>
      <c r="AW749" s="13" t="s">
        <v>31</v>
      </c>
      <c r="AX749" s="13" t="s">
        <v>69</v>
      </c>
      <c r="AY749" s="207" t="s">
        <v>231</v>
      </c>
    </row>
    <row r="750" spans="1:65" s="14" customFormat="1" ht="11.25">
      <c r="B750" s="208"/>
      <c r="C750" s="209"/>
      <c r="D750" s="193" t="s">
        <v>248</v>
      </c>
      <c r="E750" s="210" t="s">
        <v>19</v>
      </c>
      <c r="F750" s="211" t="s">
        <v>78</v>
      </c>
      <c r="G750" s="209"/>
      <c r="H750" s="212">
        <v>2</v>
      </c>
      <c r="I750" s="213"/>
      <c r="J750" s="209"/>
      <c r="K750" s="209"/>
      <c r="L750" s="214"/>
      <c r="M750" s="215"/>
      <c r="N750" s="216"/>
      <c r="O750" s="216"/>
      <c r="P750" s="216"/>
      <c r="Q750" s="216"/>
      <c r="R750" s="216"/>
      <c r="S750" s="216"/>
      <c r="T750" s="217"/>
      <c r="AT750" s="218" t="s">
        <v>248</v>
      </c>
      <c r="AU750" s="218" t="s">
        <v>78</v>
      </c>
      <c r="AV750" s="14" t="s">
        <v>78</v>
      </c>
      <c r="AW750" s="14" t="s">
        <v>31</v>
      </c>
      <c r="AX750" s="14" t="s">
        <v>76</v>
      </c>
      <c r="AY750" s="218" t="s">
        <v>231</v>
      </c>
    </row>
    <row r="751" spans="1:65" s="2" customFormat="1" ht="33" customHeight="1">
      <c r="A751" s="36"/>
      <c r="B751" s="37"/>
      <c r="C751" s="180" t="s">
        <v>1700</v>
      </c>
      <c r="D751" s="180" t="s">
        <v>234</v>
      </c>
      <c r="E751" s="181" t="s">
        <v>4549</v>
      </c>
      <c r="F751" s="182" t="s">
        <v>4550</v>
      </c>
      <c r="G751" s="183" t="s">
        <v>237</v>
      </c>
      <c r="H751" s="184">
        <v>2</v>
      </c>
      <c r="I751" s="185"/>
      <c r="J751" s="186">
        <f>ROUND(I751*H751,2)</f>
        <v>0</v>
      </c>
      <c r="K751" s="182" t="s">
        <v>244</v>
      </c>
      <c r="L751" s="41"/>
      <c r="M751" s="187" t="s">
        <v>19</v>
      </c>
      <c r="N751" s="188" t="s">
        <v>40</v>
      </c>
      <c r="O751" s="66"/>
      <c r="P751" s="189">
        <f>O751*H751</f>
        <v>0</v>
      </c>
      <c r="Q751" s="189">
        <v>1.56E-3</v>
      </c>
      <c r="R751" s="189">
        <f>Q751*H751</f>
        <v>3.1199999999999999E-3</v>
      </c>
      <c r="S751" s="189">
        <v>0</v>
      </c>
      <c r="T751" s="190">
        <f>S751*H751</f>
        <v>0</v>
      </c>
      <c r="U751" s="36"/>
      <c r="V751" s="36"/>
      <c r="W751" s="36"/>
      <c r="X751" s="36"/>
      <c r="Y751" s="36"/>
      <c r="Z751" s="36"/>
      <c r="AA751" s="36"/>
      <c r="AB751" s="36"/>
      <c r="AC751" s="36"/>
      <c r="AD751" s="36"/>
      <c r="AE751" s="36"/>
      <c r="AR751" s="191" t="s">
        <v>238</v>
      </c>
      <c r="AT751" s="191" t="s">
        <v>234</v>
      </c>
      <c r="AU751" s="191" t="s">
        <v>78</v>
      </c>
      <c r="AY751" s="19" t="s">
        <v>231</v>
      </c>
      <c r="BE751" s="192">
        <f>IF(N751="základní",J751,0)</f>
        <v>0</v>
      </c>
      <c r="BF751" s="192">
        <f>IF(N751="snížená",J751,0)</f>
        <v>0</v>
      </c>
      <c r="BG751" s="192">
        <f>IF(N751="zákl. přenesená",J751,0)</f>
        <v>0</v>
      </c>
      <c r="BH751" s="192">
        <f>IF(N751="sníž. přenesená",J751,0)</f>
        <v>0</v>
      </c>
      <c r="BI751" s="192">
        <f>IF(N751="nulová",J751,0)</f>
        <v>0</v>
      </c>
      <c r="BJ751" s="19" t="s">
        <v>76</v>
      </c>
      <c r="BK751" s="192">
        <f>ROUND(I751*H751,2)</f>
        <v>0</v>
      </c>
      <c r="BL751" s="19" t="s">
        <v>238</v>
      </c>
      <c r="BM751" s="191" t="s">
        <v>4551</v>
      </c>
    </row>
    <row r="752" spans="1:65" s="2" customFormat="1" ht="107.25">
      <c r="A752" s="36"/>
      <c r="B752" s="37"/>
      <c r="C752" s="38"/>
      <c r="D752" s="193" t="s">
        <v>246</v>
      </c>
      <c r="E752" s="38"/>
      <c r="F752" s="194" t="s">
        <v>4538</v>
      </c>
      <c r="G752" s="38"/>
      <c r="H752" s="38"/>
      <c r="I752" s="195"/>
      <c r="J752" s="38"/>
      <c r="K752" s="38"/>
      <c r="L752" s="41"/>
      <c r="M752" s="196"/>
      <c r="N752" s="197"/>
      <c r="O752" s="66"/>
      <c r="P752" s="66"/>
      <c r="Q752" s="66"/>
      <c r="R752" s="66"/>
      <c r="S752" s="66"/>
      <c r="T752" s="67"/>
      <c r="U752" s="36"/>
      <c r="V752" s="36"/>
      <c r="W752" s="36"/>
      <c r="X752" s="36"/>
      <c r="Y752" s="36"/>
      <c r="Z752" s="36"/>
      <c r="AA752" s="36"/>
      <c r="AB752" s="36"/>
      <c r="AC752" s="36"/>
      <c r="AD752" s="36"/>
      <c r="AE752" s="36"/>
      <c r="AT752" s="19" t="s">
        <v>246</v>
      </c>
      <c r="AU752" s="19" t="s">
        <v>78</v>
      </c>
    </row>
    <row r="753" spans="1:65" s="13" customFormat="1" ht="11.25">
      <c r="B753" s="198"/>
      <c r="C753" s="199"/>
      <c r="D753" s="193" t="s">
        <v>248</v>
      </c>
      <c r="E753" s="200" t="s">
        <v>19</v>
      </c>
      <c r="F753" s="201" t="s">
        <v>4440</v>
      </c>
      <c r="G753" s="199"/>
      <c r="H753" s="200" t="s">
        <v>19</v>
      </c>
      <c r="I753" s="202"/>
      <c r="J753" s="199"/>
      <c r="K753" s="199"/>
      <c r="L753" s="203"/>
      <c r="M753" s="204"/>
      <c r="N753" s="205"/>
      <c r="O753" s="205"/>
      <c r="P753" s="205"/>
      <c r="Q753" s="205"/>
      <c r="R753" s="205"/>
      <c r="S753" s="205"/>
      <c r="T753" s="206"/>
      <c r="AT753" s="207" t="s">
        <v>248</v>
      </c>
      <c r="AU753" s="207" t="s">
        <v>78</v>
      </c>
      <c r="AV753" s="13" t="s">
        <v>76</v>
      </c>
      <c r="AW753" s="13" t="s">
        <v>31</v>
      </c>
      <c r="AX753" s="13" t="s">
        <v>69</v>
      </c>
      <c r="AY753" s="207" t="s">
        <v>231</v>
      </c>
    </row>
    <row r="754" spans="1:65" s="14" customFormat="1" ht="11.25">
      <c r="B754" s="208"/>
      <c r="C754" s="209"/>
      <c r="D754" s="193" t="s">
        <v>248</v>
      </c>
      <c r="E754" s="210" t="s">
        <v>19</v>
      </c>
      <c r="F754" s="211" t="s">
        <v>78</v>
      </c>
      <c r="G754" s="209"/>
      <c r="H754" s="212">
        <v>2</v>
      </c>
      <c r="I754" s="213"/>
      <c r="J754" s="209"/>
      <c r="K754" s="209"/>
      <c r="L754" s="214"/>
      <c r="M754" s="215"/>
      <c r="N754" s="216"/>
      <c r="O754" s="216"/>
      <c r="P754" s="216"/>
      <c r="Q754" s="216"/>
      <c r="R754" s="216"/>
      <c r="S754" s="216"/>
      <c r="T754" s="217"/>
      <c r="AT754" s="218" t="s">
        <v>248</v>
      </c>
      <c r="AU754" s="218" t="s">
        <v>78</v>
      </c>
      <c r="AV754" s="14" t="s">
        <v>78</v>
      </c>
      <c r="AW754" s="14" t="s">
        <v>31</v>
      </c>
      <c r="AX754" s="14" t="s">
        <v>76</v>
      </c>
      <c r="AY754" s="218" t="s">
        <v>231</v>
      </c>
    </row>
    <row r="755" spans="1:65" s="2" customFormat="1" ht="24.2" customHeight="1">
      <c r="A755" s="36"/>
      <c r="B755" s="37"/>
      <c r="C755" s="180" t="s">
        <v>1705</v>
      </c>
      <c r="D755" s="180" t="s">
        <v>234</v>
      </c>
      <c r="E755" s="181" t="s">
        <v>4052</v>
      </c>
      <c r="F755" s="182" t="s">
        <v>4053</v>
      </c>
      <c r="G755" s="183" t="s">
        <v>237</v>
      </c>
      <c r="H755" s="184">
        <v>4</v>
      </c>
      <c r="I755" s="185"/>
      <c r="J755" s="186">
        <f>ROUND(I755*H755,2)</f>
        <v>0</v>
      </c>
      <c r="K755" s="182" t="s">
        <v>244</v>
      </c>
      <c r="L755" s="41"/>
      <c r="M755" s="187" t="s">
        <v>19</v>
      </c>
      <c r="N755" s="188" t="s">
        <v>40</v>
      </c>
      <c r="O755" s="66"/>
      <c r="P755" s="189">
        <f>O755*H755</f>
        <v>0</v>
      </c>
      <c r="Q755" s="189">
        <v>0.21734000000000001</v>
      </c>
      <c r="R755" s="189">
        <f>Q755*H755</f>
        <v>0.86936000000000002</v>
      </c>
      <c r="S755" s="189">
        <v>0</v>
      </c>
      <c r="T755" s="190">
        <f>S755*H755</f>
        <v>0</v>
      </c>
      <c r="U755" s="36"/>
      <c r="V755" s="36"/>
      <c r="W755" s="36"/>
      <c r="X755" s="36"/>
      <c r="Y755" s="36"/>
      <c r="Z755" s="36"/>
      <c r="AA755" s="36"/>
      <c r="AB755" s="36"/>
      <c r="AC755" s="36"/>
      <c r="AD755" s="36"/>
      <c r="AE755" s="36"/>
      <c r="AR755" s="191" t="s">
        <v>238</v>
      </c>
      <c r="AT755" s="191" t="s">
        <v>234</v>
      </c>
      <c r="AU755" s="191" t="s">
        <v>78</v>
      </c>
      <c r="AY755" s="19" t="s">
        <v>231</v>
      </c>
      <c r="BE755" s="192">
        <f>IF(N755="základní",J755,0)</f>
        <v>0</v>
      </c>
      <c r="BF755" s="192">
        <f>IF(N755="snížená",J755,0)</f>
        <v>0</v>
      </c>
      <c r="BG755" s="192">
        <f>IF(N755="zákl. přenesená",J755,0)</f>
        <v>0</v>
      </c>
      <c r="BH755" s="192">
        <f>IF(N755="sníž. přenesená",J755,0)</f>
        <v>0</v>
      </c>
      <c r="BI755" s="192">
        <f>IF(N755="nulová",J755,0)</f>
        <v>0</v>
      </c>
      <c r="BJ755" s="19" t="s">
        <v>76</v>
      </c>
      <c r="BK755" s="192">
        <f>ROUND(I755*H755,2)</f>
        <v>0</v>
      </c>
      <c r="BL755" s="19" t="s">
        <v>238</v>
      </c>
      <c r="BM755" s="191" t="s">
        <v>4552</v>
      </c>
    </row>
    <row r="756" spans="1:65" s="2" customFormat="1" ht="195">
      <c r="A756" s="36"/>
      <c r="B756" s="37"/>
      <c r="C756" s="38"/>
      <c r="D756" s="193" t="s">
        <v>246</v>
      </c>
      <c r="E756" s="38"/>
      <c r="F756" s="194" t="s">
        <v>4553</v>
      </c>
      <c r="G756" s="38"/>
      <c r="H756" s="38"/>
      <c r="I756" s="195"/>
      <c r="J756" s="38"/>
      <c r="K756" s="38"/>
      <c r="L756" s="41"/>
      <c r="M756" s="196"/>
      <c r="N756" s="197"/>
      <c r="O756" s="66"/>
      <c r="P756" s="66"/>
      <c r="Q756" s="66"/>
      <c r="R756" s="66"/>
      <c r="S756" s="66"/>
      <c r="T756" s="67"/>
      <c r="U756" s="36"/>
      <c r="V756" s="36"/>
      <c r="W756" s="36"/>
      <c r="X756" s="36"/>
      <c r="Y756" s="36"/>
      <c r="Z756" s="36"/>
      <c r="AA756" s="36"/>
      <c r="AB756" s="36"/>
      <c r="AC756" s="36"/>
      <c r="AD756" s="36"/>
      <c r="AE756" s="36"/>
      <c r="AT756" s="19" t="s">
        <v>246</v>
      </c>
      <c r="AU756" s="19" t="s">
        <v>78</v>
      </c>
    </row>
    <row r="757" spans="1:65" s="13" customFormat="1" ht="11.25">
      <c r="B757" s="198"/>
      <c r="C757" s="199"/>
      <c r="D757" s="193" t="s">
        <v>248</v>
      </c>
      <c r="E757" s="200" t="s">
        <v>19</v>
      </c>
      <c r="F757" s="201" t="s">
        <v>4121</v>
      </c>
      <c r="G757" s="199"/>
      <c r="H757" s="200" t="s">
        <v>19</v>
      </c>
      <c r="I757" s="202"/>
      <c r="J757" s="199"/>
      <c r="K757" s="199"/>
      <c r="L757" s="203"/>
      <c r="M757" s="204"/>
      <c r="N757" s="205"/>
      <c r="O757" s="205"/>
      <c r="P757" s="205"/>
      <c r="Q757" s="205"/>
      <c r="R757" s="205"/>
      <c r="S757" s="205"/>
      <c r="T757" s="206"/>
      <c r="AT757" s="207" t="s">
        <v>248</v>
      </c>
      <c r="AU757" s="207" t="s">
        <v>78</v>
      </c>
      <c r="AV757" s="13" t="s">
        <v>76</v>
      </c>
      <c r="AW757" s="13" t="s">
        <v>31</v>
      </c>
      <c r="AX757" s="13" t="s">
        <v>69</v>
      </c>
      <c r="AY757" s="207" t="s">
        <v>231</v>
      </c>
    </row>
    <row r="758" spans="1:65" s="14" customFormat="1" ht="11.25">
      <c r="B758" s="208"/>
      <c r="C758" s="209"/>
      <c r="D758" s="193" t="s">
        <v>248</v>
      </c>
      <c r="E758" s="210" t="s">
        <v>19</v>
      </c>
      <c r="F758" s="211" t="s">
        <v>76</v>
      </c>
      <c r="G758" s="209"/>
      <c r="H758" s="212">
        <v>1</v>
      </c>
      <c r="I758" s="213"/>
      <c r="J758" s="209"/>
      <c r="K758" s="209"/>
      <c r="L758" s="214"/>
      <c r="M758" s="215"/>
      <c r="N758" s="216"/>
      <c r="O758" s="216"/>
      <c r="P758" s="216"/>
      <c r="Q758" s="216"/>
      <c r="R758" s="216"/>
      <c r="S758" s="216"/>
      <c r="T758" s="217"/>
      <c r="AT758" s="218" t="s">
        <v>248</v>
      </c>
      <c r="AU758" s="218" t="s">
        <v>78</v>
      </c>
      <c r="AV758" s="14" t="s">
        <v>78</v>
      </c>
      <c r="AW758" s="14" t="s">
        <v>31</v>
      </c>
      <c r="AX758" s="14" t="s">
        <v>69</v>
      </c>
      <c r="AY758" s="218" t="s">
        <v>231</v>
      </c>
    </row>
    <row r="759" spans="1:65" s="13" customFormat="1" ht="11.25">
      <c r="B759" s="198"/>
      <c r="C759" s="199"/>
      <c r="D759" s="193" t="s">
        <v>248</v>
      </c>
      <c r="E759" s="200" t="s">
        <v>19</v>
      </c>
      <c r="F759" s="201" t="s">
        <v>4123</v>
      </c>
      <c r="G759" s="199"/>
      <c r="H759" s="200" t="s">
        <v>19</v>
      </c>
      <c r="I759" s="202"/>
      <c r="J759" s="199"/>
      <c r="K759" s="199"/>
      <c r="L759" s="203"/>
      <c r="M759" s="204"/>
      <c r="N759" s="205"/>
      <c r="O759" s="205"/>
      <c r="P759" s="205"/>
      <c r="Q759" s="205"/>
      <c r="R759" s="205"/>
      <c r="S759" s="205"/>
      <c r="T759" s="206"/>
      <c r="AT759" s="207" t="s">
        <v>248</v>
      </c>
      <c r="AU759" s="207" t="s">
        <v>78</v>
      </c>
      <c r="AV759" s="13" t="s">
        <v>76</v>
      </c>
      <c r="AW759" s="13" t="s">
        <v>31</v>
      </c>
      <c r="AX759" s="13" t="s">
        <v>69</v>
      </c>
      <c r="AY759" s="207" t="s">
        <v>231</v>
      </c>
    </row>
    <row r="760" spans="1:65" s="14" customFormat="1" ht="11.25">
      <c r="B760" s="208"/>
      <c r="C760" s="209"/>
      <c r="D760" s="193" t="s">
        <v>248</v>
      </c>
      <c r="E760" s="210" t="s">
        <v>19</v>
      </c>
      <c r="F760" s="211" t="s">
        <v>76</v>
      </c>
      <c r="G760" s="209"/>
      <c r="H760" s="212">
        <v>1</v>
      </c>
      <c r="I760" s="213"/>
      <c r="J760" s="209"/>
      <c r="K760" s="209"/>
      <c r="L760" s="214"/>
      <c r="M760" s="215"/>
      <c r="N760" s="216"/>
      <c r="O760" s="216"/>
      <c r="P760" s="216"/>
      <c r="Q760" s="216"/>
      <c r="R760" s="216"/>
      <c r="S760" s="216"/>
      <c r="T760" s="217"/>
      <c r="AT760" s="218" t="s">
        <v>248</v>
      </c>
      <c r="AU760" s="218" t="s">
        <v>78</v>
      </c>
      <c r="AV760" s="14" t="s">
        <v>78</v>
      </c>
      <c r="AW760" s="14" t="s">
        <v>31</v>
      </c>
      <c r="AX760" s="14" t="s">
        <v>69</v>
      </c>
      <c r="AY760" s="218" t="s">
        <v>231</v>
      </c>
    </row>
    <row r="761" spans="1:65" s="13" customFormat="1" ht="11.25">
      <c r="B761" s="198"/>
      <c r="C761" s="199"/>
      <c r="D761" s="193" t="s">
        <v>248</v>
      </c>
      <c r="E761" s="200" t="s">
        <v>19</v>
      </c>
      <c r="F761" s="201" t="s">
        <v>4125</v>
      </c>
      <c r="G761" s="199"/>
      <c r="H761" s="200" t="s">
        <v>19</v>
      </c>
      <c r="I761" s="202"/>
      <c r="J761" s="199"/>
      <c r="K761" s="199"/>
      <c r="L761" s="203"/>
      <c r="M761" s="204"/>
      <c r="N761" s="205"/>
      <c r="O761" s="205"/>
      <c r="P761" s="205"/>
      <c r="Q761" s="205"/>
      <c r="R761" s="205"/>
      <c r="S761" s="205"/>
      <c r="T761" s="206"/>
      <c r="AT761" s="207" t="s">
        <v>248</v>
      </c>
      <c r="AU761" s="207" t="s">
        <v>78</v>
      </c>
      <c r="AV761" s="13" t="s">
        <v>76</v>
      </c>
      <c r="AW761" s="13" t="s">
        <v>31</v>
      </c>
      <c r="AX761" s="13" t="s">
        <v>69</v>
      </c>
      <c r="AY761" s="207" t="s">
        <v>231</v>
      </c>
    </row>
    <row r="762" spans="1:65" s="14" customFormat="1" ht="11.25">
      <c r="B762" s="208"/>
      <c r="C762" s="209"/>
      <c r="D762" s="193" t="s">
        <v>248</v>
      </c>
      <c r="E762" s="210" t="s">
        <v>19</v>
      </c>
      <c r="F762" s="211" t="s">
        <v>76</v>
      </c>
      <c r="G762" s="209"/>
      <c r="H762" s="212">
        <v>1</v>
      </c>
      <c r="I762" s="213"/>
      <c r="J762" s="209"/>
      <c r="K762" s="209"/>
      <c r="L762" s="214"/>
      <c r="M762" s="215"/>
      <c r="N762" s="216"/>
      <c r="O762" s="216"/>
      <c r="P762" s="216"/>
      <c r="Q762" s="216"/>
      <c r="R762" s="216"/>
      <c r="S762" s="216"/>
      <c r="T762" s="217"/>
      <c r="AT762" s="218" t="s">
        <v>248</v>
      </c>
      <c r="AU762" s="218" t="s">
        <v>78</v>
      </c>
      <c r="AV762" s="14" t="s">
        <v>78</v>
      </c>
      <c r="AW762" s="14" t="s">
        <v>31</v>
      </c>
      <c r="AX762" s="14" t="s">
        <v>69</v>
      </c>
      <c r="AY762" s="218" t="s">
        <v>231</v>
      </c>
    </row>
    <row r="763" spans="1:65" s="13" customFormat="1" ht="11.25">
      <c r="B763" s="198"/>
      <c r="C763" s="199"/>
      <c r="D763" s="193" t="s">
        <v>248</v>
      </c>
      <c r="E763" s="200" t="s">
        <v>19</v>
      </c>
      <c r="F763" s="201" t="s">
        <v>4440</v>
      </c>
      <c r="G763" s="199"/>
      <c r="H763" s="200" t="s">
        <v>19</v>
      </c>
      <c r="I763" s="202"/>
      <c r="J763" s="199"/>
      <c r="K763" s="199"/>
      <c r="L763" s="203"/>
      <c r="M763" s="204"/>
      <c r="N763" s="205"/>
      <c r="O763" s="205"/>
      <c r="P763" s="205"/>
      <c r="Q763" s="205"/>
      <c r="R763" s="205"/>
      <c r="S763" s="205"/>
      <c r="T763" s="206"/>
      <c r="AT763" s="207" t="s">
        <v>248</v>
      </c>
      <c r="AU763" s="207" t="s">
        <v>78</v>
      </c>
      <c r="AV763" s="13" t="s">
        <v>76</v>
      </c>
      <c r="AW763" s="13" t="s">
        <v>31</v>
      </c>
      <c r="AX763" s="13" t="s">
        <v>69</v>
      </c>
      <c r="AY763" s="207" t="s">
        <v>231</v>
      </c>
    </row>
    <row r="764" spans="1:65" s="14" customFormat="1" ht="11.25">
      <c r="B764" s="208"/>
      <c r="C764" s="209"/>
      <c r="D764" s="193" t="s">
        <v>248</v>
      </c>
      <c r="E764" s="210" t="s">
        <v>19</v>
      </c>
      <c r="F764" s="211" t="s">
        <v>76</v>
      </c>
      <c r="G764" s="209"/>
      <c r="H764" s="212">
        <v>1</v>
      </c>
      <c r="I764" s="213"/>
      <c r="J764" s="209"/>
      <c r="K764" s="209"/>
      <c r="L764" s="214"/>
      <c r="M764" s="215"/>
      <c r="N764" s="216"/>
      <c r="O764" s="216"/>
      <c r="P764" s="216"/>
      <c r="Q764" s="216"/>
      <c r="R764" s="216"/>
      <c r="S764" s="216"/>
      <c r="T764" s="217"/>
      <c r="AT764" s="218" t="s">
        <v>248</v>
      </c>
      <c r="AU764" s="218" t="s">
        <v>78</v>
      </c>
      <c r="AV764" s="14" t="s">
        <v>78</v>
      </c>
      <c r="AW764" s="14" t="s">
        <v>31</v>
      </c>
      <c r="AX764" s="14" t="s">
        <v>69</v>
      </c>
      <c r="AY764" s="218" t="s">
        <v>231</v>
      </c>
    </row>
    <row r="765" spans="1:65" s="15" customFormat="1" ht="11.25">
      <c r="B765" s="219"/>
      <c r="C765" s="220"/>
      <c r="D765" s="193" t="s">
        <v>248</v>
      </c>
      <c r="E765" s="221" t="s">
        <v>19</v>
      </c>
      <c r="F765" s="222" t="s">
        <v>260</v>
      </c>
      <c r="G765" s="220"/>
      <c r="H765" s="223">
        <v>4</v>
      </c>
      <c r="I765" s="224"/>
      <c r="J765" s="220"/>
      <c r="K765" s="220"/>
      <c r="L765" s="225"/>
      <c r="M765" s="226"/>
      <c r="N765" s="227"/>
      <c r="O765" s="227"/>
      <c r="P765" s="227"/>
      <c r="Q765" s="227"/>
      <c r="R765" s="227"/>
      <c r="S765" s="227"/>
      <c r="T765" s="228"/>
      <c r="AT765" s="229" t="s">
        <v>248</v>
      </c>
      <c r="AU765" s="229" t="s">
        <v>78</v>
      </c>
      <c r="AV765" s="15" t="s">
        <v>238</v>
      </c>
      <c r="AW765" s="15" t="s">
        <v>31</v>
      </c>
      <c r="AX765" s="15" t="s">
        <v>76</v>
      </c>
      <c r="AY765" s="229" t="s">
        <v>231</v>
      </c>
    </row>
    <row r="766" spans="1:65" s="2" customFormat="1" ht="21.75" customHeight="1">
      <c r="A766" s="36"/>
      <c r="B766" s="37"/>
      <c r="C766" s="247" t="s">
        <v>1712</v>
      </c>
      <c r="D766" s="247" t="s">
        <v>638</v>
      </c>
      <c r="E766" s="248" t="s">
        <v>4554</v>
      </c>
      <c r="F766" s="249" t="s">
        <v>4555</v>
      </c>
      <c r="G766" s="250" t="s">
        <v>237</v>
      </c>
      <c r="H766" s="251">
        <v>4</v>
      </c>
      <c r="I766" s="252"/>
      <c r="J766" s="253">
        <f>ROUND(I766*H766,2)</f>
        <v>0</v>
      </c>
      <c r="K766" s="249" t="s">
        <v>244</v>
      </c>
      <c r="L766" s="254"/>
      <c r="M766" s="255" t="s">
        <v>19</v>
      </c>
      <c r="N766" s="256" t="s">
        <v>40</v>
      </c>
      <c r="O766" s="66"/>
      <c r="P766" s="189">
        <f>O766*H766</f>
        <v>0</v>
      </c>
      <c r="Q766" s="189">
        <v>0.19600000000000001</v>
      </c>
      <c r="R766" s="189">
        <f>Q766*H766</f>
        <v>0.78400000000000003</v>
      </c>
      <c r="S766" s="189">
        <v>0</v>
      </c>
      <c r="T766" s="190">
        <f>S766*H766</f>
        <v>0</v>
      </c>
      <c r="U766" s="36"/>
      <c r="V766" s="36"/>
      <c r="W766" s="36"/>
      <c r="X766" s="36"/>
      <c r="Y766" s="36"/>
      <c r="Z766" s="36"/>
      <c r="AA766" s="36"/>
      <c r="AB766" s="36"/>
      <c r="AC766" s="36"/>
      <c r="AD766" s="36"/>
      <c r="AE766" s="36"/>
      <c r="AR766" s="191" t="s">
        <v>287</v>
      </c>
      <c r="AT766" s="191" t="s">
        <v>638</v>
      </c>
      <c r="AU766" s="191" t="s">
        <v>78</v>
      </c>
      <c r="AY766" s="19" t="s">
        <v>231</v>
      </c>
      <c r="BE766" s="192">
        <f>IF(N766="základní",J766,0)</f>
        <v>0</v>
      </c>
      <c r="BF766" s="192">
        <f>IF(N766="snížená",J766,0)</f>
        <v>0</v>
      </c>
      <c r="BG766" s="192">
        <f>IF(N766="zákl. přenesená",J766,0)</f>
        <v>0</v>
      </c>
      <c r="BH766" s="192">
        <f>IF(N766="sníž. přenesená",J766,0)</f>
        <v>0</v>
      </c>
      <c r="BI766" s="192">
        <f>IF(N766="nulová",J766,0)</f>
        <v>0</v>
      </c>
      <c r="BJ766" s="19" t="s">
        <v>76</v>
      </c>
      <c r="BK766" s="192">
        <f>ROUND(I766*H766,2)</f>
        <v>0</v>
      </c>
      <c r="BL766" s="19" t="s">
        <v>238</v>
      </c>
      <c r="BM766" s="191" t="s">
        <v>4556</v>
      </c>
    </row>
    <row r="767" spans="1:65" s="13" customFormat="1" ht="11.25">
      <c r="B767" s="198"/>
      <c r="C767" s="199"/>
      <c r="D767" s="193" t="s">
        <v>248</v>
      </c>
      <c r="E767" s="200" t="s">
        <v>19</v>
      </c>
      <c r="F767" s="201" t="s">
        <v>4121</v>
      </c>
      <c r="G767" s="199"/>
      <c r="H767" s="200" t="s">
        <v>19</v>
      </c>
      <c r="I767" s="202"/>
      <c r="J767" s="199"/>
      <c r="K767" s="199"/>
      <c r="L767" s="203"/>
      <c r="M767" s="204"/>
      <c r="N767" s="205"/>
      <c r="O767" s="205"/>
      <c r="P767" s="205"/>
      <c r="Q767" s="205"/>
      <c r="R767" s="205"/>
      <c r="S767" s="205"/>
      <c r="T767" s="206"/>
      <c r="AT767" s="207" t="s">
        <v>248</v>
      </c>
      <c r="AU767" s="207" t="s">
        <v>78</v>
      </c>
      <c r="AV767" s="13" t="s">
        <v>76</v>
      </c>
      <c r="AW767" s="13" t="s">
        <v>31</v>
      </c>
      <c r="AX767" s="13" t="s">
        <v>69</v>
      </c>
      <c r="AY767" s="207" t="s">
        <v>231</v>
      </c>
    </row>
    <row r="768" spans="1:65" s="14" customFormat="1" ht="11.25">
      <c r="B768" s="208"/>
      <c r="C768" s="209"/>
      <c r="D768" s="193" t="s">
        <v>248</v>
      </c>
      <c r="E768" s="210" t="s">
        <v>19</v>
      </c>
      <c r="F768" s="211" t="s">
        <v>76</v>
      </c>
      <c r="G768" s="209"/>
      <c r="H768" s="212">
        <v>1</v>
      </c>
      <c r="I768" s="213"/>
      <c r="J768" s="209"/>
      <c r="K768" s="209"/>
      <c r="L768" s="214"/>
      <c r="M768" s="215"/>
      <c r="N768" s="216"/>
      <c r="O768" s="216"/>
      <c r="P768" s="216"/>
      <c r="Q768" s="216"/>
      <c r="R768" s="216"/>
      <c r="S768" s="216"/>
      <c r="T768" s="217"/>
      <c r="AT768" s="218" t="s">
        <v>248</v>
      </c>
      <c r="AU768" s="218" t="s">
        <v>78</v>
      </c>
      <c r="AV768" s="14" t="s">
        <v>78</v>
      </c>
      <c r="AW768" s="14" t="s">
        <v>31</v>
      </c>
      <c r="AX768" s="14" t="s">
        <v>69</v>
      </c>
      <c r="AY768" s="218" t="s">
        <v>231</v>
      </c>
    </row>
    <row r="769" spans="1:65" s="13" customFormat="1" ht="11.25">
      <c r="B769" s="198"/>
      <c r="C769" s="199"/>
      <c r="D769" s="193" t="s">
        <v>248</v>
      </c>
      <c r="E769" s="200" t="s">
        <v>19</v>
      </c>
      <c r="F769" s="201" t="s">
        <v>4123</v>
      </c>
      <c r="G769" s="199"/>
      <c r="H769" s="200" t="s">
        <v>19</v>
      </c>
      <c r="I769" s="202"/>
      <c r="J769" s="199"/>
      <c r="K769" s="199"/>
      <c r="L769" s="203"/>
      <c r="M769" s="204"/>
      <c r="N769" s="205"/>
      <c r="O769" s="205"/>
      <c r="P769" s="205"/>
      <c r="Q769" s="205"/>
      <c r="R769" s="205"/>
      <c r="S769" s="205"/>
      <c r="T769" s="206"/>
      <c r="AT769" s="207" t="s">
        <v>248</v>
      </c>
      <c r="AU769" s="207" t="s">
        <v>78</v>
      </c>
      <c r="AV769" s="13" t="s">
        <v>76</v>
      </c>
      <c r="AW769" s="13" t="s">
        <v>31</v>
      </c>
      <c r="AX769" s="13" t="s">
        <v>69</v>
      </c>
      <c r="AY769" s="207" t="s">
        <v>231</v>
      </c>
    </row>
    <row r="770" spans="1:65" s="14" customFormat="1" ht="11.25">
      <c r="B770" s="208"/>
      <c r="C770" s="209"/>
      <c r="D770" s="193" t="s">
        <v>248</v>
      </c>
      <c r="E770" s="210" t="s">
        <v>19</v>
      </c>
      <c r="F770" s="211" t="s">
        <v>76</v>
      </c>
      <c r="G770" s="209"/>
      <c r="H770" s="212">
        <v>1</v>
      </c>
      <c r="I770" s="213"/>
      <c r="J770" s="209"/>
      <c r="K770" s="209"/>
      <c r="L770" s="214"/>
      <c r="M770" s="215"/>
      <c r="N770" s="216"/>
      <c r="O770" s="216"/>
      <c r="P770" s="216"/>
      <c r="Q770" s="216"/>
      <c r="R770" s="216"/>
      <c r="S770" s="216"/>
      <c r="T770" s="217"/>
      <c r="AT770" s="218" t="s">
        <v>248</v>
      </c>
      <c r="AU770" s="218" t="s">
        <v>78</v>
      </c>
      <c r="AV770" s="14" t="s">
        <v>78</v>
      </c>
      <c r="AW770" s="14" t="s">
        <v>31</v>
      </c>
      <c r="AX770" s="14" t="s">
        <v>69</v>
      </c>
      <c r="AY770" s="218" t="s">
        <v>231</v>
      </c>
    </row>
    <row r="771" spans="1:65" s="13" customFormat="1" ht="11.25">
      <c r="B771" s="198"/>
      <c r="C771" s="199"/>
      <c r="D771" s="193" t="s">
        <v>248</v>
      </c>
      <c r="E771" s="200" t="s">
        <v>19</v>
      </c>
      <c r="F771" s="201" t="s">
        <v>4125</v>
      </c>
      <c r="G771" s="199"/>
      <c r="H771" s="200" t="s">
        <v>19</v>
      </c>
      <c r="I771" s="202"/>
      <c r="J771" s="199"/>
      <c r="K771" s="199"/>
      <c r="L771" s="203"/>
      <c r="M771" s="204"/>
      <c r="N771" s="205"/>
      <c r="O771" s="205"/>
      <c r="P771" s="205"/>
      <c r="Q771" s="205"/>
      <c r="R771" s="205"/>
      <c r="S771" s="205"/>
      <c r="T771" s="206"/>
      <c r="AT771" s="207" t="s">
        <v>248</v>
      </c>
      <c r="AU771" s="207" t="s">
        <v>78</v>
      </c>
      <c r="AV771" s="13" t="s">
        <v>76</v>
      </c>
      <c r="AW771" s="13" t="s">
        <v>31</v>
      </c>
      <c r="AX771" s="13" t="s">
        <v>69</v>
      </c>
      <c r="AY771" s="207" t="s">
        <v>231</v>
      </c>
    </row>
    <row r="772" spans="1:65" s="14" customFormat="1" ht="11.25">
      <c r="B772" s="208"/>
      <c r="C772" s="209"/>
      <c r="D772" s="193" t="s">
        <v>248</v>
      </c>
      <c r="E772" s="210" t="s">
        <v>19</v>
      </c>
      <c r="F772" s="211" t="s">
        <v>76</v>
      </c>
      <c r="G772" s="209"/>
      <c r="H772" s="212">
        <v>1</v>
      </c>
      <c r="I772" s="213"/>
      <c r="J772" s="209"/>
      <c r="K772" s="209"/>
      <c r="L772" s="214"/>
      <c r="M772" s="215"/>
      <c r="N772" s="216"/>
      <c r="O772" s="216"/>
      <c r="P772" s="216"/>
      <c r="Q772" s="216"/>
      <c r="R772" s="216"/>
      <c r="S772" s="216"/>
      <c r="T772" s="217"/>
      <c r="AT772" s="218" t="s">
        <v>248</v>
      </c>
      <c r="AU772" s="218" t="s">
        <v>78</v>
      </c>
      <c r="AV772" s="14" t="s">
        <v>78</v>
      </c>
      <c r="AW772" s="14" t="s">
        <v>31</v>
      </c>
      <c r="AX772" s="14" t="s">
        <v>69</v>
      </c>
      <c r="AY772" s="218" t="s">
        <v>231</v>
      </c>
    </row>
    <row r="773" spans="1:65" s="13" customFormat="1" ht="11.25">
      <c r="B773" s="198"/>
      <c r="C773" s="199"/>
      <c r="D773" s="193" t="s">
        <v>248</v>
      </c>
      <c r="E773" s="200" t="s">
        <v>19</v>
      </c>
      <c r="F773" s="201" t="s">
        <v>4440</v>
      </c>
      <c r="G773" s="199"/>
      <c r="H773" s="200" t="s">
        <v>19</v>
      </c>
      <c r="I773" s="202"/>
      <c r="J773" s="199"/>
      <c r="K773" s="199"/>
      <c r="L773" s="203"/>
      <c r="M773" s="204"/>
      <c r="N773" s="205"/>
      <c r="O773" s="205"/>
      <c r="P773" s="205"/>
      <c r="Q773" s="205"/>
      <c r="R773" s="205"/>
      <c r="S773" s="205"/>
      <c r="T773" s="206"/>
      <c r="AT773" s="207" t="s">
        <v>248</v>
      </c>
      <c r="AU773" s="207" t="s">
        <v>78</v>
      </c>
      <c r="AV773" s="13" t="s">
        <v>76</v>
      </c>
      <c r="AW773" s="13" t="s">
        <v>31</v>
      </c>
      <c r="AX773" s="13" t="s">
        <v>69</v>
      </c>
      <c r="AY773" s="207" t="s">
        <v>231</v>
      </c>
    </row>
    <row r="774" spans="1:65" s="14" customFormat="1" ht="11.25">
      <c r="B774" s="208"/>
      <c r="C774" s="209"/>
      <c r="D774" s="193" t="s">
        <v>248</v>
      </c>
      <c r="E774" s="210" t="s">
        <v>19</v>
      </c>
      <c r="F774" s="211" t="s">
        <v>76</v>
      </c>
      <c r="G774" s="209"/>
      <c r="H774" s="212">
        <v>1</v>
      </c>
      <c r="I774" s="213"/>
      <c r="J774" s="209"/>
      <c r="K774" s="209"/>
      <c r="L774" s="214"/>
      <c r="M774" s="215"/>
      <c r="N774" s="216"/>
      <c r="O774" s="216"/>
      <c r="P774" s="216"/>
      <c r="Q774" s="216"/>
      <c r="R774" s="216"/>
      <c r="S774" s="216"/>
      <c r="T774" s="217"/>
      <c r="AT774" s="218" t="s">
        <v>248</v>
      </c>
      <c r="AU774" s="218" t="s">
        <v>78</v>
      </c>
      <c r="AV774" s="14" t="s">
        <v>78</v>
      </c>
      <c r="AW774" s="14" t="s">
        <v>31</v>
      </c>
      <c r="AX774" s="14" t="s">
        <v>69</v>
      </c>
      <c r="AY774" s="218" t="s">
        <v>231</v>
      </c>
    </row>
    <row r="775" spans="1:65" s="15" customFormat="1" ht="11.25">
      <c r="B775" s="219"/>
      <c r="C775" s="220"/>
      <c r="D775" s="193" t="s">
        <v>248</v>
      </c>
      <c r="E775" s="221" t="s">
        <v>19</v>
      </c>
      <c r="F775" s="222" t="s">
        <v>260</v>
      </c>
      <c r="G775" s="220"/>
      <c r="H775" s="223">
        <v>4</v>
      </c>
      <c r="I775" s="224"/>
      <c r="J775" s="220"/>
      <c r="K775" s="220"/>
      <c r="L775" s="225"/>
      <c r="M775" s="226"/>
      <c r="N775" s="227"/>
      <c r="O775" s="227"/>
      <c r="P775" s="227"/>
      <c r="Q775" s="227"/>
      <c r="R775" s="227"/>
      <c r="S775" s="227"/>
      <c r="T775" s="228"/>
      <c r="AT775" s="229" t="s">
        <v>248</v>
      </c>
      <c r="AU775" s="229" t="s">
        <v>78</v>
      </c>
      <c r="AV775" s="15" t="s">
        <v>238</v>
      </c>
      <c r="AW775" s="15" t="s">
        <v>31</v>
      </c>
      <c r="AX775" s="15" t="s">
        <v>76</v>
      </c>
      <c r="AY775" s="229" t="s">
        <v>231</v>
      </c>
    </row>
    <row r="776" spans="1:65" s="12" customFormat="1" ht="22.9" customHeight="1">
      <c r="B776" s="164"/>
      <c r="C776" s="165"/>
      <c r="D776" s="166" t="s">
        <v>68</v>
      </c>
      <c r="E776" s="178" t="s">
        <v>294</v>
      </c>
      <c r="F776" s="178" t="s">
        <v>352</v>
      </c>
      <c r="G776" s="165"/>
      <c r="H776" s="165"/>
      <c r="I776" s="168"/>
      <c r="J776" s="179">
        <f>BK776</f>
        <v>0</v>
      </c>
      <c r="K776" s="165"/>
      <c r="L776" s="170"/>
      <c r="M776" s="171"/>
      <c r="N776" s="172"/>
      <c r="O776" s="172"/>
      <c r="P776" s="173">
        <f>SUM(P777:P781)</f>
        <v>0</v>
      </c>
      <c r="Q776" s="172"/>
      <c r="R776" s="173">
        <f>SUM(R777:R781)</f>
        <v>6.9107250000000011</v>
      </c>
      <c r="S776" s="172"/>
      <c r="T776" s="174">
        <f>SUM(T777:T781)</f>
        <v>0</v>
      </c>
      <c r="AR776" s="175" t="s">
        <v>76</v>
      </c>
      <c r="AT776" s="176" t="s">
        <v>68</v>
      </c>
      <c r="AU776" s="176" t="s">
        <v>76</v>
      </c>
      <c r="AY776" s="175" t="s">
        <v>231</v>
      </c>
      <c r="BK776" s="177">
        <f>SUM(BK777:BK781)</f>
        <v>0</v>
      </c>
    </row>
    <row r="777" spans="1:65" s="2" customFormat="1" ht="24.2" customHeight="1">
      <c r="A777" s="36"/>
      <c r="B777" s="37"/>
      <c r="C777" s="180" t="s">
        <v>1717</v>
      </c>
      <c r="D777" s="180" t="s">
        <v>234</v>
      </c>
      <c r="E777" s="181" t="s">
        <v>4557</v>
      </c>
      <c r="F777" s="182" t="s">
        <v>4558</v>
      </c>
      <c r="G777" s="183" t="s">
        <v>342</v>
      </c>
      <c r="H777" s="184">
        <v>22.5</v>
      </c>
      <c r="I777" s="185"/>
      <c r="J777" s="186">
        <f>ROUND(I777*H777,2)</f>
        <v>0</v>
      </c>
      <c r="K777" s="182" t="s">
        <v>244</v>
      </c>
      <c r="L777" s="41"/>
      <c r="M777" s="187" t="s">
        <v>19</v>
      </c>
      <c r="N777" s="188" t="s">
        <v>40</v>
      </c>
      <c r="O777" s="66"/>
      <c r="P777" s="189">
        <f>O777*H777</f>
        <v>0</v>
      </c>
      <c r="Q777" s="189">
        <v>0.29221000000000003</v>
      </c>
      <c r="R777" s="189">
        <f>Q777*H777</f>
        <v>6.5747250000000008</v>
      </c>
      <c r="S777" s="189">
        <v>0</v>
      </c>
      <c r="T777" s="190">
        <f>S777*H777</f>
        <v>0</v>
      </c>
      <c r="U777" s="36"/>
      <c r="V777" s="36"/>
      <c r="W777" s="36"/>
      <c r="X777" s="36"/>
      <c r="Y777" s="36"/>
      <c r="Z777" s="36"/>
      <c r="AA777" s="36"/>
      <c r="AB777" s="36"/>
      <c r="AC777" s="36"/>
      <c r="AD777" s="36"/>
      <c r="AE777" s="36"/>
      <c r="AR777" s="191" t="s">
        <v>238</v>
      </c>
      <c r="AT777" s="191" t="s">
        <v>234</v>
      </c>
      <c r="AU777" s="191" t="s">
        <v>78</v>
      </c>
      <c r="AY777" s="19" t="s">
        <v>231</v>
      </c>
      <c r="BE777" s="192">
        <f>IF(N777="základní",J777,0)</f>
        <v>0</v>
      </c>
      <c r="BF777" s="192">
        <f>IF(N777="snížená",J777,0)</f>
        <v>0</v>
      </c>
      <c r="BG777" s="192">
        <f>IF(N777="zákl. přenesená",J777,0)</f>
        <v>0</v>
      </c>
      <c r="BH777" s="192">
        <f>IF(N777="sníž. přenesená",J777,0)</f>
        <v>0</v>
      </c>
      <c r="BI777" s="192">
        <f>IF(N777="nulová",J777,0)</f>
        <v>0</v>
      </c>
      <c r="BJ777" s="19" t="s">
        <v>76</v>
      </c>
      <c r="BK777" s="192">
        <f>ROUND(I777*H777,2)</f>
        <v>0</v>
      </c>
      <c r="BL777" s="19" t="s">
        <v>238</v>
      </c>
      <c r="BM777" s="191" t="s">
        <v>4559</v>
      </c>
    </row>
    <row r="778" spans="1:65" s="2" customFormat="1" ht="58.5">
      <c r="A778" s="36"/>
      <c r="B778" s="37"/>
      <c r="C778" s="38"/>
      <c r="D778" s="193" t="s">
        <v>246</v>
      </c>
      <c r="E778" s="38"/>
      <c r="F778" s="194" t="s">
        <v>4560</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246</v>
      </c>
      <c r="AU778" s="19" t="s">
        <v>78</v>
      </c>
    </row>
    <row r="779" spans="1:65" s="14" customFormat="1" ht="11.25">
      <c r="B779" s="208"/>
      <c r="C779" s="209"/>
      <c r="D779" s="193" t="s">
        <v>248</v>
      </c>
      <c r="E779" s="210" t="s">
        <v>19</v>
      </c>
      <c r="F779" s="211" t="s">
        <v>4561</v>
      </c>
      <c r="G779" s="209"/>
      <c r="H779" s="212">
        <v>22.5</v>
      </c>
      <c r="I779" s="213"/>
      <c r="J779" s="209"/>
      <c r="K779" s="209"/>
      <c r="L779" s="214"/>
      <c r="M779" s="215"/>
      <c r="N779" s="216"/>
      <c r="O779" s="216"/>
      <c r="P779" s="216"/>
      <c r="Q779" s="216"/>
      <c r="R779" s="216"/>
      <c r="S779" s="216"/>
      <c r="T779" s="217"/>
      <c r="AT779" s="218" t="s">
        <v>248</v>
      </c>
      <c r="AU779" s="218" t="s">
        <v>78</v>
      </c>
      <c r="AV779" s="14" t="s">
        <v>78</v>
      </c>
      <c r="AW779" s="14" t="s">
        <v>31</v>
      </c>
      <c r="AX779" s="14" t="s">
        <v>76</v>
      </c>
      <c r="AY779" s="218" t="s">
        <v>231</v>
      </c>
    </row>
    <row r="780" spans="1:65" s="2" customFormat="1" ht="66.75" customHeight="1">
      <c r="A780" s="36"/>
      <c r="B780" s="37"/>
      <c r="C780" s="247" t="s">
        <v>1721</v>
      </c>
      <c r="D780" s="247" t="s">
        <v>638</v>
      </c>
      <c r="E780" s="248" t="s">
        <v>4562</v>
      </c>
      <c r="F780" s="249" t="s">
        <v>4563</v>
      </c>
      <c r="G780" s="250" t="s">
        <v>237</v>
      </c>
      <c r="H780" s="251">
        <v>1</v>
      </c>
      <c r="I780" s="252"/>
      <c r="J780" s="253">
        <f>ROUND(I780*H780,2)</f>
        <v>0</v>
      </c>
      <c r="K780" s="249" t="s">
        <v>19</v>
      </c>
      <c r="L780" s="254"/>
      <c r="M780" s="255" t="s">
        <v>19</v>
      </c>
      <c r="N780" s="256" t="s">
        <v>40</v>
      </c>
      <c r="O780" s="66"/>
      <c r="P780" s="189">
        <f>O780*H780</f>
        <v>0</v>
      </c>
      <c r="Q780" s="189">
        <v>9.6000000000000002E-2</v>
      </c>
      <c r="R780" s="189">
        <f>Q780*H780</f>
        <v>9.6000000000000002E-2</v>
      </c>
      <c r="S780" s="189">
        <v>0</v>
      </c>
      <c r="T780" s="190">
        <f>S780*H780</f>
        <v>0</v>
      </c>
      <c r="U780" s="36"/>
      <c r="V780" s="36"/>
      <c r="W780" s="36"/>
      <c r="X780" s="36"/>
      <c r="Y780" s="36"/>
      <c r="Z780" s="36"/>
      <c r="AA780" s="36"/>
      <c r="AB780" s="36"/>
      <c r="AC780" s="36"/>
      <c r="AD780" s="36"/>
      <c r="AE780" s="36"/>
      <c r="AR780" s="191" t="s">
        <v>287</v>
      </c>
      <c r="AT780" s="191" t="s">
        <v>638</v>
      </c>
      <c r="AU780" s="191" t="s">
        <v>78</v>
      </c>
      <c r="AY780" s="19" t="s">
        <v>231</v>
      </c>
      <c r="BE780" s="192">
        <f>IF(N780="základní",J780,0)</f>
        <v>0</v>
      </c>
      <c r="BF780" s="192">
        <f>IF(N780="snížená",J780,0)</f>
        <v>0</v>
      </c>
      <c r="BG780" s="192">
        <f>IF(N780="zákl. přenesená",J780,0)</f>
        <v>0</v>
      </c>
      <c r="BH780" s="192">
        <f>IF(N780="sníž. přenesená",J780,0)</f>
        <v>0</v>
      </c>
      <c r="BI780" s="192">
        <f>IF(N780="nulová",J780,0)</f>
        <v>0</v>
      </c>
      <c r="BJ780" s="19" t="s">
        <v>76</v>
      </c>
      <c r="BK780" s="192">
        <f>ROUND(I780*H780,2)</f>
        <v>0</v>
      </c>
      <c r="BL780" s="19" t="s">
        <v>238</v>
      </c>
      <c r="BM780" s="191" t="s">
        <v>4564</v>
      </c>
    </row>
    <row r="781" spans="1:65" s="2" customFormat="1" ht="76.349999999999994" customHeight="1">
      <c r="A781" s="36"/>
      <c r="B781" s="37"/>
      <c r="C781" s="247" t="s">
        <v>1725</v>
      </c>
      <c r="D781" s="247" t="s">
        <v>638</v>
      </c>
      <c r="E781" s="248" t="s">
        <v>4565</v>
      </c>
      <c r="F781" s="249" t="s">
        <v>4566</v>
      </c>
      <c r="G781" s="250" t="s">
        <v>237</v>
      </c>
      <c r="H781" s="251">
        <v>1</v>
      </c>
      <c r="I781" s="252"/>
      <c r="J781" s="253">
        <f>ROUND(I781*H781,2)</f>
        <v>0</v>
      </c>
      <c r="K781" s="249" t="s">
        <v>19</v>
      </c>
      <c r="L781" s="254"/>
      <c r="M781" s="255" t="s">
        <v>19</v>
      </c>
      <c r="N781" s="256" t="s">
        <v>40</v>
      </c>
      <c r="O781" s="66"/>
      <c r="P781" s="189">
        <f>O781*H781</f>
        <v>0</v>
      </c>
      <c r="Q781" s="189">
        <v>0.24</v>
      </c>
      <c r="R781" s="189">
        <f>Q781*H781</f>
        <v>0.24</v>
      </c>
      <c r="S781" s="189">
        <v>0</v>
      </c>
      <c r="T781" s="190">
        <f>S781*H781</f>
        <v>0</v>
      </c>
      <c r="U781" s="36"/>
      <c r="V781" s="36"/>
      <c r="W781" s="36"/>
      <c r="X781" s="36"/>
      <c r="Y781" s="36"/>
      <c r="Z781" s="36"/>
      <c r="AA781" s="36"/>
      <c r="AB781" s="36"/>
      <c r="AC781" s="36"/>
      <c r="AD781" s="36"/>
      <c r="AE781" s="36"/>
      <c r="AR781" s="191" t="s">
        <v>287</v>
      </c>
      <c r="AT781" s="191" t="s">
        <v>638</v>
      </c>
      <c r="AU781" s="191" t="s">
        <v>78</v>
      </c>
      <c r="AY781" s="19" t="s">
        <v>231</v>
      </c>
      <c r="BE781" s="192">
        <f>IF(N781="základní",J781,0)</f>
        <v>0</v>
      </c>
      <c r="BF781" s="192">
        <f>IF(N781="snížená",J781,0)</f>
        <v>0</v>
      </c>
      <c r="BG781" s="192">
        <f>IF(N781="zákl. přenesená",J781,0)</f>
        <v>0</v>
      </c>
      <c r="BH781" s="192">
        <f>IF(N781="sníž. přenesená",J781,0)</f>
        <v>0</v>
      </c>
      <c r="BI781" s="192">
        <f>IF(N781="nulová",J781,0)</f>
        <v>0</v>
      </c>
      <c r="BJ781" s="19" t="s">
        <v>76</v>
      </c>
      <c r="BK781" s="192">
        <f>ROUND(I781*H781,2)</f>
        <v>0</v>
      </c>
      <c r="BL781" s="19" t="s">
        <v>238</v>
      </c>
      <c r="BM781" s="191" t="s">
        <v>4567</v>
      </c>
    </row>
    <row r="782" spans="1:65" s="12" customFormat="1" ht="22.9" customHeight="1">
      <c r="B782" s="164"/>
      <c r="C782" s="165"/>
      <c r="D782" s="166" t="s">
        <v>68</v>
      </c>
      <c r="E782" s="178" t="s">
        <v>965</v>
      </c>
      <c r="F782" s="178" t="s">
        <v>966</v>
      </c>
      <c r="G782" s="165"/>
      <c r="H782" s="165"/>
      <c r="I782" s="168"/>
      <c r="J782" s="179">
        <f>BK782</f>
        <v>0</v>
      </c>
      <c r="K782" s="165"/>
      <c r="L782" s="170"/>
      <c r="M782" s="171"/>
      <c r="N782" s="172"/>
      <c r="O782" s="172"/>
      <c r="P782" s="173">
        <f>SUM(P783:P784)</f>
        <v>0</v>
      </c>
      <c r="Q782" s="172"/>
      <c r="R782" s="173">
        <f>SUM(R783:R784)</f>
        <v>0</v>
      </c>
      <c r="S782" s="172"/>
      <c r="T782" s="174">
        <f>SUM(T783:T784)</f>
        <v>0</v>
      </c>
      <c r="AR782" s="175" t="s">
        <v>76</v>
      </c>
      <c r="AT782" s="176" t="s">
        <v>68</v>
      </c>
      <c r="AU782" s="176" t="s">
        <v>76</v>
      </c>
      <c r="AY782" s="175" t="s">
        <v>231</v>
      </c>
      <c r="BK782" s="177">
        <f>SUM(BK783:BK784)</f>
        <v>0</v>
      </c>
    </row>
    <row r="783" spans="1:65" s="2" customFormat="1" ht="49.15" customHeight="1">
      <c r="A783" s="36"/>
      <c r="B783" s="37"/>
      <c r="C783" s="180" t="s">
        <v>1730</v>
      </c>
      <c r="D783" s="180" t="s">
        <v>234</v>
      </c>
      <c r="E783" s="181" t="s">
        <v>4568</v>
      </c>
      <c r="F783" s="182" t="s">
        <v>4569</v>
      </c>
      <c r="G783" s="183" t="s">
        <v>404</v>
      </c>
      <c r="H783" s="184">
        <v>134.786</v>
      </c>
      <c r="I783" s="185"/>
      <c r="J783" s="186">
        <f>ROUND(I783*H783,2)</f>
        <v>0</v>
      </c>
      <c r="K783" s="182" t="s">
        <v>244</v>
      </c>
      <c r="L783" s="41"/>
      <c r="M783" s="187" t="s">
        <v>19</v>
      </c>
      <c r="N783" s="188" t="s">
        <v>40</v>
      </c>
      <c r="O783" s="66"/>
      <c r="P783" s="189">
        <f>O783*H783</f>
        <v>0</v>
      </c>
      <c r="Q783" s="189">
        <v>0</v>
      </c>
      <c r="R783" s="189">
        <f>Q783*H783</f>
        <v>0</v>
      </c>
      <c r="S783" s="189">
        <v>0</v>
      </c>
      <c r="T783" s="190">
        <f>S783*H783</f>
        <v>0</v>
      </c>
      <c r="U783" s="36"/>
      <c r="V783" s="36"/>
      <c r="W783" s="36"/>
      <c r="X783" s="36"/>
      <c r="Y783" s="36"/>
      <c r="Z783" s="36"/>
      <c r="AA783" s="36"/>
      <c r="AB783" s="36"/>
      <c r="AC783" s="36"/>
      <c r="AD783" s="36"/>
      <c r="AE783" s="36"/>
      <c r="AR783" s="191" t="s">
        <v>238</v>
      </c>
      <c r="AT783" s="191" t="s">
        <v>234</v>
      </c>
      <c r="AU783" s="191" t="s">
        <v>78</v>
      </c>
      <c r="AY783" s="19" t="s">
        <v>231</v>
      </c>
      <c r="BE783" s="192">
        <f>IF(N783="základní",J783,0)</f>
        <v>0</v>
      </c>
      <c r="BF783" s="192">
        <f>IF(N783="snížená",J783,0)</f>
        <v>0</v>
      </c>
      <c r="BG783" s="192">
        <f>IF(N783="zákl. přenesená",J783,0)</f>
        <v>0</v>
      </c>
      <c r="BH783" s="192">
        <f>IF(N783="sníž. přenesená",J783,0)</f>
        <v>0</v>
      </c>
      <c r="BI783" s="192">
        <f>IF(N783="nulová",J783,0)</f>
        <v>0</v>
      </c>
      <c r="BJ783" s="19" t="s">
        <v>76</v>
      </c>
      <c r="BK783" s="192">
        <f>ROUND(I783*H783,2)</f>
        <v>0</v>
      </c>
      <c r="BL783" s="19" t="s">
        <v>238</v>
      </c>
      <c r="BM783" s="191" t="s">
        <v>4570</v>
      </c>
    </row>
    <row r="784" spans="1:65" s="2" customFormat="1" ht="58.5">
      <c r="A784" s="36"/>
      <c r="B784" s="37"/>
      <c r="C784" s="38"/>
      <c r="D784" s="193" t="s">
        <v>246</v>
      </c>
      <c r="E784" s="38"/>
      <c r="F784" s="194" t="s">
        <v>4571</v>
      </c>
      <c r="G784" s="38"/>
      <c r="H784" s="38"/>
      <c r="I784" s="195"/>
      <c r="J784" s="38"/>
      <c r="K784" s="38"/>
      <c r="L784" s="41"/>
      <c r="M784" s="257"/>
      <c r="N784" s="258"/>
      <c r="O784" s="259"/>
      <c r="P784" s="259"/>
      <c r="Q784" s="259"/>
      <c r="R784" s="259"/>
      <c r="S784" s="259"/>
      <c r="T784" s="260"/>
      <c r="U784" s="36"/>
      <c r="V784" s="36"/>
      <c r="W784" s="36"/>
      <c r="X784" s="36"/>
      <c r="Y784" s="36"/>
      <c r="Z784" s="36"/>
      <c r="AA784" s="36"/>
      <c r="AB784" s="36"/>
      <c r="AC784" s="36"/>
      <c r="AD784" s="36"/>
      <c r="AE784" s="36"/>
      <c r="AT784" s="19" t="s">
        <v>246</v>
      </c>
      <c r="AU784" s="19" t="s">
        <v>78</v>
      </c>
    </row>
    <row r="785" spans="1:31" s="2" customFormat="1" ht="6.95" customHeight="1">
      <c r="A785" s="36"/>
      <c r="B785" s="49"/>
      <c r="C785" s="50"/>
      <c r="D785" s="50"/>
      <c r="E785" s="50"/>
      <c r="F785" s="50"/>
      <c r="G785" s="50"/>
      <c r="H785" s="50"/>
      <c r="I785" s="50"/>
      <c r="J785" s="50"/>
      <c r="K785" s="50"/>
      <c r="L785" s="41"/>
      <c r="M785" s="36"/>
      <c r="O785" s="36"/>
      <c r="P785" s="36"/>
      <c r="Q785" s="36"/>
      <c r="R785" s="36"/>
      <c r="S785" s="36"/>
      <c r="T785" s="36"/>
      <c r="U785" s="36"/>
      <c r="V785" s="36"/>
      <c r="W785" s="36"/>
      <c r="X785" s="36"/>
      <c r="Y785" s="36"/>
      <c r="Z785" s="36"/>
      <c r="AA785" s="36"/>
      <c r="AB785" s="36"/>
      <c r="AC785" s="36"/>
      <c r="AD785" s="36"/>
      <c r="AE785" s="36"/>
    </row>
  </sheetData>
  <sheetProtection algorithmName="SHA-512" hashValue="71wCzoamHsc/2HUuOntNdaCJCRNw6r4mEtVDxwyzizKQexfU8vIm2ezANucQ7dd4MfVD8kWrRHZV46ggpQllsw==" saltValue="1oR58pnzqid5DbaICWgjz/oNlO8+vCVDRTTKuKlcueKsi2rCBXKDVdvyfwkT89gWz7GvbhMN73Ym4EpuY/88NA==" spinCount="100000" sheet="1" objects="1" scenarios="1" formatColumns="0" formatRows="0" autoFilter="0"/>
  <autoFilter ref="C85:K784"/>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162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4572</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ROUND((SUM(BE86:BE262)),  2)</f>
        <v>0</v>
      </c>
      <c r="G33" s="36"/>
      <c r="H33" s="36"/>
      <c r="I33" s="126">
        <v>0.21</v>
      </c>
      <c r="J33" s="125">
        <f>ROUND(((SUM(BE86:BE262))*I33),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ROUND((SUM(BF86:BF262)),  2)</f>
        <v>0</v>
      </c>
      <c r="G34" s="36"/>
      <c r="H34" s="36"/>
      <c r="I34" s="126">
        <v>0.15</v>
      </c>
      <c r="J34" s="125">
        <f>ROUND(((SUM(BF86:BF262))*I34),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ROUND((SUM(BG86:BG262)),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ROUND((SUM(BH86:BH262)),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ROUND((SUM(BI86:BI262)),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202 - IO202 - Centrální vodní prvek</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J87</f>
        <v>0</v>
      </c>
      <c r="K60" s="143"/>
      <c r="L60" s="147"/>
    </row>
    <row r="61" spans="1:47" s="10" customFormat="1" ht="19.899999999999999" customHeight="1">
      <c r="B61" s="148"/>
      <c r="C61" s="99"/>
      <c r="D61" s="149" t="s">
        <v>210</v>
      </c>
      <c r="E61" s="150"/>
      <c r="F61" s="150"/>
      <c r="G61" s="150"/>
      <c r="H61" s="150"/>
      <c r="I61" s="150"/>
      <c r="J61" s="151">
        <f>J88</f>
        <v>0</v>
      </c>
      <c r="K61" s="99"/>
      <c r="L61" s="152"/>
    </row>
    <row r="62" spans="1:47" s="10" customFormat="1" ht="19.899999999999999" customHeight="1">
      <c r="B62" s="148"/>
      <c r="C62" s="99"/>
      <c r="D62" s="149" t="s">
        <v>580</v>
      </c>
      <c r="E62" s="150"/>
      <c r="F62" s="150"/>
      <c r="G62" s="150"/>
      <c r="H62" s="150"/>
      <c r="I62" s="150"/>
      <c r="J62" s="151">
        <f>J99</f>
        <v>0</v>
      </c>
      <c r="K62" s="99"/>
      <c r="L62" s="152"/>
    </row>
    <row r="63" spans="1:47" s="9" customFormat="1" ht="24.95" customHeight="1">
      <c r="B63" s="142"/>
      <c r="C63" s="143"/>
      <c r="D63" s="144" t="s">
        <v>2468</v>
      </c>
      <c r="E63" s="145"/>
      <c r="F63" s="145"/>
      <c r="G63" s="145"/>
      <c r="H63" s="145"/>
      <c r="I63" s="145"/>
      <c r="J63" s="146">
        <f>J101</f>
        <v>0</v>
      </c>
      <c r="K63" s="143"/>
      <c r="L63" s="147"/>
    </row>
    <row r="64" spans="1:47" s="10" customFormat="1" ht="19.899999999999999" customHeight="1">
      <c r="B64" s="148"/>
      <c r="C64" s="99"/>
      <c r="D64" s="149" t="s">
        <v>4573</v>
      </c>
      <c r="E64" s="150"/>
      <c r="F64" s="150"/>
      <c r="G64" s="150"/>
      <c r="H64" s="150"/>
      <c r="I64" s="150"/>
      <c r="J64" s="151">
        <f>J102</f>
        <v>0</v>
      </c>
      <c r="K64" s="99"/>
      <c r="L64" s="152"/>
    </row>
    <row r="65" spans="1:31" s="10" customFormat="1" ht="19.899999999999999" customHeight="1">
      <c r="B65" s="148"/>
      <c r="C65" s="99"/>
      <c r="D65" s="149" t="s">
        <v>4574</v>
      </c>
      <c r="E65" s="150"/>
      <c r="F65" s="150"/>
      <c r="G65" s="150"/>
      <c r="H65" s="150"/>
      <c r="I65" s="150"/>
      <c r="J65" s="151">
        <f>J134</f>
        <v>0</v>
      </c>
      <c r="K65" s="99"/>
      <c r="L65" s="152"/>
    </row>
    <row r="66" spans="1:31" s="10" customFormat="1" ht="19.899999999999999" customHeight="1">
      <c r="B66" s="148"/>
      <c r="C66" s="99"/>
      <c r="D66" s="149" t="s">
        <v>4575</v>
      </c>
      <c r="E66" s="150"/>
      <c r="F66" s="150"/>
      <c r="G66" s="150"/>
      <c r="H66" s="150"/>
      <c r="I66" s="150"/>
      <c r="J66" s="151">
        <f>J139</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8" t="str">
        <f>E7</f>
        <v>Park na Moravském náměstí v Brně</v>
      </c>
      <c r="F76" s="419"/>
      <c r="G76" s="419"/>
      <c r="H76" s="419"/>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200</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2" t="str">
        <f>E9</f>
        <v>202 - IO202 - Centrální vodní prvek</v>
      </c>
      <c r="F78" s="420"/>
      <c r="G78" s="420"/>
      <c r="H78" s="420"/>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31" t="s">
        <v>23</v>
      </c>
      <c r="J80" s="61" t="str">
        <f>IF(J12="","",J12)</f>
        <v>28. 5. 2021</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 xml:space="preserve"> </v>
      </c>
      <c r="G82" s="38"/>
      <c r="H82" s="38"/>
      <c r="I82" s="31" t="s">
        <v>30</v>
      </c>
      <c r="J82" s="34" t="str">
        <f>E21</f>
        <v xml:space="preserve"> </v>
      </c>
      <c r="K82" s="38"/>
      <c r="L82" s="115"/>
      <c r="S82" s="36"/>
      <c r="T82" s="36"/>
      <c r="U82" s="36"/>
      <c r="V82" s="36"/>
      <c r="W82" s="36"/>
      <c r="X82" s="36"/>
      <c r="Y82" s="36"/>
      <c r="Z82" s="36"/>
      <c r="AA82" s="36"/>
      <c r="AB82" s="36"/>
      <c r="AC82" s="36"/>
      <c r="AD82" s="36"/>
      <c r="AE82" s="36"/>
    </row>
    <row r="83" spans="1:65" s="2" customFormat="1" ht="15.2" customHeight="1">
      <c r="A83" s="36"/>
      <c r="B83" s="37"/>
      <c r="C83" s="31" t="s">
        <v>28</v>
      </c>
      <c r="D83" s="38"/>
      <c r="E83" s="38"/>
      <c r="F83" s="29" t="str">
        <f>IF(E18="","",E18)</f>
        <v>Vyplň údaj</v>
      </c>
      <c r="G83" s="38"/>
      <c r="H83" s="38"/>
      <c r="I83" s="31" t="s">
        <v>32</v>
      </c>
      <c r="J83" s="34" t="str">
        <f>E24</f>
        <v xml:space="preserve"> </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217</v>
      </c>
      <c r="D85" s="156" t="s">
        <v>54</v>
      </c>
      <c r="E85" s="156" t="s">
        <v>50</v>
      </c>
      <c r="F85" s="156" t="s">
        <v>51</v>
      </c>
      <c r="G85" s="156" t="s">
        <v>218</v>
      </c>
      <c r="H85" s="156" t="s">
        <v>219</v>
      </c>
      <c r="I85" s="156" t="s">
        <v>220</v>
      </c>
      <c r="J85" s="156" t="s">
        <v>206</v>
      </c>
      <c r="K85" s="157" t="s">
        <v>221</v>
      </c>
      <c r="L85" s="158"/>
      <c r="M85" s="70" t="s">
        <v>19</v>
      </c>
      <c r="N85" s="71" t="s">
        <v>39</v>
      </c>
      <c r="O85" s="71" t="s">
        <v>222</v>
      </c>
      <c r="P85" s="71" t="s">
        <v>223</v>
      </c>
      <c r="Q85" s="71" t="s">
        <v>224</v>
      </c>
      <c r="R85" s="71" t="s">
        <v>225</v>
      </c>
      <c r="S85" s="71" t="s">
        <v>226</v>
      </c>
      <c r="T85" s="72" t="s">
        <v>227</v>
      </c>
      <c r="U85" s="153"/>
      <c r="V85" s="153"/>
      <c r="W85" s="153"/>
      <c r="X85" s="153"/>
      <c r="Y85" s="153"/>
      <c r="Z85" s="153"/>
      <c r="AA85" s="153"/>
      <c r="AB85" s="153"/>
      <c r="AC85" s="153"/>
      <c r="AD85" s="153"/>
      <c r="AE85" s="153"/>
    </row>
    <row r="86" spans="1:65" s="2" customFormat="1" ht="22.9" customHeight="1">
      <c r="A86" s="36"/>
      <c r="B86" s="37"/>
      <c r="C86" s="77" t="s">
        <v>228</v>
      </c>
      <c r="D86" s="38"/>
      <c r="E86" s="38"/>
      <c r="F86" s="38"/>
      <c r="G86" s="38"/>
      <c r="H86" s="38"/>
      <c r="I86" s="38"/>
      <c r="J86" s="159">
        <f>BK86</f>
        <v>0</v>
      </c>
      <c r="K86" s="38"/>
      <c r="L86" s="41"/>
      <c r="M86" s="73"/>
      <c r="N86" s="160"/>
      <c r="O86" s="74"/>
      <c r="P86" s="161">
        <f>P87+P101</f>
        <v>0</v>
      </c>
      <c r="Q86" s="74"/>
      <c r="R86" s="161">
        <f>R87+R101</f>
        <v>0</v>
      </c>
      <c r="S86" s="74"/>
      <c r="T86" s="162">
        <f>T87+T101</f>
        <v>0</v>
      </c>
      <c r="U86" s="36"/>
      <c r="V86" s="36"/>
      <c r="W86" s="36"/>
      <c r="X86" s="36"/>
      <c r="Y86" s="36"/>
      <c r="Z86" s="36"/>
      <c r="AA86" s="36"/>
      <c r="AB86" s="36"/>
      <c r="AC86" s="36"/>
      <c r="AD86" s="36"/>
      <c r="AE86" s="36"/>
      <c r="AT86" s="19" t="s">
        <v>68</v>
      </c>
      <c r="AU86" s="19" t="s">
        <v>207</v>
      </c>
      <c r="BK86" s="163">
        <f>BK87+BK101</f>
        <v>0</v>
      </c>
    </row>
    <row r="87" spans="1:65" s="12" customFormat="1" ht="25.9" customHeight="1">
      <c r="B87" s="164"/>
      <c r="C87" s="165"/>
      <c r="D87" s="166" t="s">
        <v>68</v>
      </c>
      <c r="E87" s="167" t="s">
        <v>229</v>
      </c>
      <c r="F87" s="167" t="s">
        <v>230</v>
      </c>
      <c r="G87" s="165"/>
      <c r="H87" s="165"/>
      <c r="I87" s="168"/>
      <c r="J87" s="169">
        <f>BK87</f>
        <v>0</v>
      </c>
      <c r="K87" s="165"/>
      <c r="L87" s="170"/>
      <c r="M87" s="171"/>
      <c r="N87" s="172"/>
      <c r="O87" s="172"/>
      <c r="P87" s="173">
        <f>P88+P99</f>
        <v>0</v>
      </c>
      <c r="Q87" s="172"/>
      <c r="R87" s="173">
        <f>R88+R99</f>
        <v>0</v>
      </c>
      <c r="S87" s="172"/>
      <c r="T87" s="174">
        <f>T88+T99</f>
        <v>0</v>
      </c>
      <c r="AR87" s="175" t="s">
        <v>76</v>
      </c>
      <c r="AT87" s="176" t="s">
        <v>68</v>
      </c>
      <c r="AU87" s="176" t="s">
        <v>69</v>
      </c>
      <c r="AY87" s="175" t="s">
        <v>231</v>
      </c>
      <c r="BK87" s="177">
        <f>BK88+BK99</f>
        <v>0</v>
      </c>
    </row>
    <row r="88" spans="1:65" s="12" customFormat="1" ht="22.9" customHeight="1">
      <c r="B88" s="164"/>
      <c r="C88" s="165"/>
      <c r="D88" s="166" t="s">
        <v>68</v>
      </c>
      <c r="E88" s="178" t="s">
        <v>76</v>
      </c>
      <c r="F88" s="178" t="s">
        <v>240</v>
      </c>
      <c r="G88" s="165"/>
      <c r="H88" s="165"/>
      <c r="I88" s="168"/>
      <c r="J88" s="179">
        <f>BK88</f>
        <v>0</v>
      </c>
      <c r="K88" s="165"/>
      <c r="L88" s="170"/>
      <c r="M88" s="171"/>
      <c r="N88" s="172"/>
      <c r="O88" s="172"/>
      <c r="P88" s="173">
        <f>SUM(P89:P98)</f>
        <v>0</v>
      </c>
      <c r="Q88" s="172"/>
      <c r="R88" s="173">
        <f>SUM(R89:R98)</f>
        <v>0</v>
      </c>
      <c r="S88" s="172"/>
      <c r="T88" s="174">
        <f>SUM(T89:T98)</f>
        <v>0</v>
      </c>
      <c r="AR88" s="175" t="s">
        <v>76</v>
      </c>
      <c r="AT88" s="176" t="s">
        <v>68</v>
      </c>
      <c r="AU88" s="176" t="s">
        <v>76</v>
      </c>
      <c r="AY88" s="175" t="s">
        <v>231</v>
      </c>
      <c r="BK88" s="177">
        <f>SUM(BK89:BK98)</f>
        <v>0</v>
      </c>
    </row>
    <row r="89" spans="1:65" s="2" customFormat="1" ht="21.75" customHeight="1">
      <c r="A89" s="36"/>
      <c r="B89" s="37"/>
      <c r="C89" s="180" t="s">
        <v>76</v>
      </c>
      <c r="D89" s="180" t="s">
        <v>234</v>
      </c>
      <c r="E89" s="181" t="s">
        <v>1797</v>
      </c>
      <c r="F89" s="182" t="s">
        <v>2485</v>
      </c>
      <c r="G89" s="183" t="s">
        <v>356</v>
      </c>
      <c r="H89" s="184">
        <v>88.408000000000001</v>
      </c>
      <c r="I89" s="185"/>
      <c r="J89" s="186">
        <f t="shared" ref="J89:J98" si="0">ROUND(I89*H89,2)</f>
        <v>0</v>
      </c>
      <c r="K89" s="182" t="s">
        <v>19</v>
      </c>
      <c r="L89" s="41"/>
      <c r="M89" s="187" t="s">
        <v>19</v>
      </c>
      <c r="N89" s="188" t="s">
        <v>40</v>
      </c>
      <c r="O89" s="66"/>
      <c r="P89" s="189">
        <f t="shared" ref="P89:P98" si="1">O89*H89</f>
        <v>0</v>
      </c>
      <c r="Q89" s="189">
        <v>0</v>
      </c>
      <c r="R89" s="189">
        <f t="shared" ref="R89:R98" si="2">Q89*H89</f>
        <v>0</v>
      </c>
      <c r="S89" s="189">
        <v>0</v>
      </c>
      <c r="T89" s="190">
        <f t="shared" ref="T89:T98" si="3">S89*H89</f>
        <v>0</v>
      </c>
      <c r="U89" s="36"/>
      <c r="V89" s="36"/>
      <c r="W89" s="36"/>
      <c r="X89" s="36"/>
      <c r="Y89" s="36"/>
      <c r="Z89" s="36"/>
      <c r="AA89" s="36"/>
      <c r="AB89" s="36"/>
      <c r="AC89" s="36"/>
      <c r="AD89" s="36"/>
      <c r="AE89" s="36"/>
      <c r="AR89" s="191" t="s">
        <v>238</v>
      </c>
      <c r="AT89" s="191" t="s">
        <v>234</v>
      </c>
      <c r="AU89" s="191" t="s">
        <v>78</v>
      </c>
      <c r="AY89" s="19" t="s">
        <v>231</v>
      </c>
      <c r="BE89" s="192">
        <f t="shared" ref="BE89:BE98" si="4">IF(N89="základní",J89,0)</f>
        <v>0</v>
      </c>
      <c r="BF89" s="192">
        <f t="shared" ref="BF89:BF98" si="5">IF(N89="snížená",J89,0)</f>
        <v>0</v>
      </c>
      <c r="BG89" s="192">
        <f t="shared" ref="BG89:BG98" si="6">IF(N89="zákl. přenesená",J89,0)</f>
        <v>0</v>
      </c>
      <c r="BH89" s="192">
        <f t="shared" ref="BH89:BH98" si="7">IF(N89="sníž. přenesená",J89,0)</f>
        <v>0</v>
      </c>
      <c r="BI89" s="192">
        <f t="shared" ref="BI89:BI98" si="8">IF(N89="nulová",J89,0)</f>
        <v>0</v>
      </c>
      <c r="BJ89" s="19" t="s">
        <v>76</v>
      </c>
      <c r="BK89" s="192">
        <f t="shared" ref="BK89:BK98" si="9">ROUND(I89*H89,2)</f>
        <v>0</v>
      </c>
      <c r="BL89" s="19" t="s">
        <v>238</v>
      </c>
      <c r="BM89" s="191" t="s">
        <v>78</v>
      </c>
    </row>
    <row r="90" spans="1:65" s="2" customFormat="1" ht="21.75" customHeight="1">
      <c r="A90" s="36"/>
      <c r="B90" s="37"/>
      <c r="C90" s="180" t="s">
        <v>78</v>
      </c>
      <c r="D90" s="180" t="s">
        <v>234</v>
      </c>
      <c r="E90" s="181" t="s">
        <v>1800</v>
      </c>
      <c r="F90" s="182" t="s">
        <v>4576</v>
      </c>
      <c r="G90" s="183" t="s">
        <v>356</v>
      </c>
      <c r="H90" s="184">
        <v>88.408000000000001</v>
      </c>
      <c r="I90" s="185"/>
      <c r="J90" s="186">
        <f t="shared" si="0"/>
        <v>0</v>
      </c>
      <c r="K90" s="182" t="s">
        <v>19</v>
      </c>
      <c r="L90" s="41"/>
      <c r="M90" s="187" t="s">
        <v>19</v>
      </c>
      <c r="N90" s="188" t="s">
        <v>40</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238</v>
      </c>
      <c r="AT90" s="191" t="s">
        <v>234</v>
      </c>
      <c r="AU90" s="191" t="s">
        <v>78</v>
      </c>
      <c r="AY90" s="19" t="s">
        <v>231</v>
      </c>
      <c r="BE90" s="192">
        <f t="shared" si="4"/>
        <v>0</v>
      </c>
      <c r="BF90" s="192">
        <f t="shared" si="5"/>
        <v>0</v>
      </c>
      <c r="BG90" s="192">
        <f t="shared" si="6"/>
        <v>0</v>
      </c>
      <c r="BH90" s="192">
        <f t="shared" si="7"/>
        <v>0</v>
      </c>
      <c r="BI90" s="192">
        <f t="shared" si="8"/>
        <v>0</v>
      </c>
      <c r="BJ90" s="19" t="s">
        <v>76</v>
      </c>
      <c r="BK90" s="192">
        <f t="shared" si="9"/>
        <v>0</v>
      </c>
      <c r="BL90" s="19" t="s">
        <v>238</v>
      </c>
      <c r="BM90" s="191" t="s">
        <v>238</v>
      </c>
    </row>
    <row r="91" spans="1:65" s="2" customFormat="1" ht="21.75" customHeight="1">
      <c r="A91" s="36"/>
      <c r="B91" s="37"/>
      <c r="C91" s="180" t="s">
        <v>119</v>
      </c>
      <c r="D91" s="180" t="s">
        <v>234</v>
      </c>
      <c r="E91" s="181" t="s">
        <v>1805</v>
      </c>
      <c r="F91" s="182" t="s">
        <v>4577</v>
      </c>
      <c r="G91" s="183" t="s">
        <v>356</v>
      </c>
      <c r="H91" s="184">
        <v>9.4179999999999993</v>
      </c>
      <c r="I91" s="185"/>
      <c r="J91" s="186">
        <f t="shared" si="0"/>
        <v>0</v>
      </c>
      <c r="K91" s="182" t="s">
        <v>19</v>
      </c>
      <c r="L91" s="41"/>
      <c r="M91" s="187" t="s">
        <v>19</v>
      </c>
      <c r="N91" s="188" t="s">
        <v>40</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238</v>
      </c>
      <c r="AT91" s="191" t="s">
        <v>234</v>
      </c>
      <c r="AU91" s="191" t="s">
        <v>78</v>
      </c>
      <c r="AY91" s="19" t="s">
        <v>231</v>
      </c>
      <c r="BE91" s="192">
        <f t="shared" si="4"/>
        <v>0</v>
      </c>
      <c r="BF91" s="192">
        <f t="shared" si="5"/>
        <v>0</v>
      </c>
      <c r="BG91" s="192">
        <f t="shared" si="6"/>
        <v>0</v>
      </c>
      <c r="BH91" s="192">
        <f t="shared" si="7"/>
        <v>0</v>
      </c>
      <c r="BI91" s="192">
        <f t="shared" si="8"/>
        <v>0</v>
      </c>
      <c r="BJ91" s="19" t="s">
        <v>76</v>
      </c>
      <c r="BK91" s="192">
        <f t="shared" si="9"/>
        <v>0</v>
      </c>
      <c r="BL91" s="19" t="s">
        <v>238</v>
      </c>
      <c r="BM91" s="191" t="s">
        <v>275</v>
      </c>
    </row>
    <row r="92" spans="1:65" s="2" customFormat="1" ht="24.2" customHeight="1">
      <c r="A92" s="36"/>
      <c r="B92" s="37"/>
      <c r="C92" s="180" t="s">
        <v>238</v>
      </c>
      <c r="D92" s="180" t="s">
        <v>234</v>
      </c>
      <c r="E92" s="181" t="s">
        <v>1809</v>
      </c>
      <c r="F92" s="182" t="s">
        <v>4578</v>
      </c>
      <c r="G92" s="183" t="s">
        <v>356</v>
      </c>
      <c r="H92" s="184">
        <v>10.412000000000001</v>
      </c>
      <c r="I92" s="185"/>
      <c r="J92" s="186">
        <f t="shared" si="0"/>
        <v>0</v>
      </c>
      <c r="K92" s="182" t="s">
        <v>19</v>
      </c>
      <c r="L92" s="41"/>
      <c r="M92" s="187" t="s">
        <v>19</v>
      </c>
      <c r="N92" s="188" t="s">
        <v>40</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238</v>
      </c>
      <c r="AT92" s="191" t="s">
        <v>234</v>
      </c>
      <c r="AU92" s="191" t="s">
        <v>78</v>
      </c>
      <c r="AY92" s="19" t="s">
        <v>231</v>
      </c>
      <c r="BE92" s="192">
        <f t="shared" si="4"/>
        <v>0</v>
      </c>
      <c r="BF92" s="192">
        <f t="shared" si="5"/>
        <v>0</v>
      </c>
      <c r="BG92" s="192">
        <f t="shared" si="6"/>
        <v>0</v>
      </c>
      <c r="BH92" s="192">
        <f t="shared" si="7"/>
        <v>0</v>
      </c>
      <c r="BI92" s="192">
        <f t="shared" si="8"/>
        <v>0</v>
      </c>
      <c r="BJ92" s="19" t="s">
        <v>76</v>
      </c>
      <c r="BK92" s="192">
        <f t="shared" si="9"/>
        <v>0</v>
      </c>
      <c r="BL92" s="19" t="s">
        <v>238</v>
      </c>
      <c r="BM92" s="191" t="s">
        <v>287</v>
      </c>
    </row>
    <row r="93" spans="1:65" s="2" customFormat="1" ht="16.5" customHeight="1">
      <c r="A93" s="36"/>
      <c r="B93" s="37"/>
      <c r="C93" s="180" t="s">
        <v>269</v>
      </c>
      <c r="D93" s="180" t="s">
        <v>234</v>
      </c>
      <c r="E93" s="181" t="s">
        <v>187</v>
      </c>
      <c r="F93" s="182" t="s">
        <v>2501</v>
      </c>
      <c r="G93" s="183" t="s">
        <v>356</v>
      </c>
      <c r="H93" s="184">
        <v>64.863</v>
      </c>
      <c r="I93" s="185"/>
      <c r="J93" s="186">
        <f t="shared" si="0"/>
        <v>0</v>
      </c>
      <c r="K93" s="182" t="s">
        <v>19</v>
      </c>
      <c r="L93" s="41"/>
      <c r="M93" s="187" t="s">
        <v>19</v>
      </c>
      <c r="N93" s="188" t="s">
        <v>40</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238</v>
      </c>
      <c r="AT93" s="191" t="s">
        <v>234</v>
      </c>
      <c r="AU93" s="191" t="s">
        <v>78</v>
      </c>
      <c r="AY93" s="19" t="s">
        <v>231</v>
      </c>
      <c r="BE93" s="192">
        <f t="shared" si="4"/>
        <v>0</v>
      </c>
      <c r="BF93" s="192">
        <f t="shared" si="5"/>
        <v>0</v>
      </c>
      <c r="BG93" s="192">
        <f t="shared" si="6"/>
        <v>0</v>
      </c>
      <c r="BH93" s="192">
        <f t="shared" si="7"/>
        <v>0</v>
      </c>
      <c r="BI93" s="192">
        <f t="shared" si="8"/>
        <v>0</v>
      </c>
      <c r="BJ93" s="19" t="s">
        <v>76</v>
      </c>
      <c r="BK93" s="192">
        <f t="shared" si="9"/>
        <v>0</v>
      </c>
      <c r="BL93" s="19" t="s">
        <v>238</v>
      </c>
      <c r="BM93" s="191" t="s">
        <v>145</v>
      </c>
    </row>
    <row r="94" spans="1:65" s="2" customFormat="1" ht="21.75" customHeight="1">
      <c r="A94" s="36"/>
      <c r="B94" s="37"/>
      <c r="C94" s="180" t="s">
        <v>275</v>
      </c>
      <c r="D94" s="180" t="s">
        <v>234</v>
      </c>
      <c r="E94" s="181" t="s">
        <v>190</v>
      </c>
      <c r="F94" s="182" t="s">
        <v>4579</v>
      </c>
      <c r="G94" s="183" t="s">
        <v>356</v>
      </c>
      <c r="H94" s="184">
        <v>4.97</v>
      </c>
      <c r="I94" s="185"/>
      <c r="J94" s="186">
        <f t="shared" si="0"/>
        <v>0</v>
      </c>
      <c r="K94" s="182" t="s">
        <v>19</v>
      </c>
      <c r="L94" s="41"/>
      <c r="M94" s="187" t="s">
        <v>19</v>
      </c>
      <c r="N94" s="188" t="s">
        <v>40</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238</v>
      </c>
      <c r="AT94" s="191" t="s">
        <v>234</v>
      </c>
      <c r="AU94" s="191" t="s">
        <v>78</v>
      </c>
      <c r="AY94" s="19" t="s">
        <v>231</v>
      </c>
      <c r="BE94" s="192">
        <f t="shared" si="4"/>
        <v>0</v>
      </c>
      <c r="BF94" s="192">
        <f t="shared" si="5"/>
        <v>0</v>
      </c>
      <c r="BG94" s="192">
        <f t="shared" si="6"/>
        <v>0</v>
      </c>
      <c r="BH94" s="192">
        <f t="shared" si="7"/>
        <v>0</v>
      </c>
      <c r="BI94" s="192">
        <f t="shared" si="8"/>
        <v>0</v>
      </c>
      <c r="BJ94" s="19" t="s">
        <v>76</v>
      </c>
      <c r="BK94" s="192">
        <f t="shared" si="9"/>
        <v>0</v>
      </c>
      <c r="BL94" s="19" t="s">
        <v>238</v>
      </c>
      <c r="BM94" s="191" t="s">
        <v>311</v>
      </c>
    </row>
    <row r="95" spans="1:65" s="2" customFormat="1" ht="24.2" customHeight="1">
      <c r="A95" s="36"/>
      <c r="B95" s="37"/>
      <c r="C95" s="180" t="s">
        <v>282</v>
      </c>
      <c r="D95" s="180" t="s">
        <v>234</v>
      </c>
      <c r="E95" s="181" t="s">
        <v>193</v>
      </c>
      <c r="F95" s="182" t="s">
        <v>4580</v>
      </c>
      <c r="G95" s="183" t="s">
        <v>356</v>
      </c>
      <c r="H95" s="184">
        <v>4.97</v>
      </c>
      <c r="I95" s="185"/>
      <c r="J95" s="186">
        <f t="shared" si="0"/>
        <v>0</v>
      </c>
      <c r="K95" s="182" t="s">
        <v>19</v>
      </c>
      <c r="L95" s="41"/>
      <c r="M95" s="187" t="s">
        <v>19</v>
      </c>
      <c r="N95" s="188" t="s">
        <v>40</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238</v>
      </c>
      <c r="AT95" s="191" t="s">
        <v>234</v>
      </c>
      <c r="AU95" s="191" t="s">
        <v>78</v>
      </c>
      <c r="AY95" s="19" t="s">
        <v>231</v>
      </c>
      <c r="BE95" s="192">
        <f t="shared" si="4"/>
        <v>0</v>
      </c>
      <c r="BF95" s="192">
        <f t="shared" si="5"/>
        <v>0</v>
      </c>
      <c r="BG95" s="192">
        <f t="shared" si="6"/>
        <v>0</v>
      </c>
      <c r="BH95" s="192">
        <f t="shared" si="7"/>
        <v>0</v>
      </c>
      <c r="BI95" s="192">
        <f t="shared" si="8"/>
        <v>0</v>
      </c>
      <c r="BJ95" s="19" t="s">
        <v>76</v>
      </c>
      <c r="BK95" s="192">
        <f t="shared" si="9"/>
        <v>0</v>
      </c>
      <c r="BL95" s="19" t="s">
        <v>238</v>
      </c>
      <c r="BM95" s="191" t="s">
        <v>321</v>
      </c>
    </row>
    <row r="96" spans="1:65" s="2" customFormat="1" ht="24.2" customHeight="1">
      <c r="A96" s="36"/>
      <c r="B96" s="37"/>
      <c r="C96" s="180" t="s">
        <v>287</v>
      </c>
      <c r="D96" s="180" t="s">
        <v>234</v>
      </c>
      <c r="E96" s="181" t="s">
        <v>1823</v>
      </c>
      <c r="F96" s="182" t="s">
        <v>4581</v>
      </c>
      <c r="G96" s="183" t="s">
        <v>356</v>
      </c>
      <c r="H96" s="184">
        <v>4.97</v>
      </c>
      <c r="I96" s="185"/>
      <c r="J96" s="186">
        <f t="shared" si="0"/>
        <v>0</v>
      </c>
      <c r="K96" s="182" t="s">
        <v>19</v>
      </c>
      <c r="L96" s="41"/>
      <c r="M96" s="187" t="s">
        <v>19</v>
      </c>
      <c r="N96" s="188" t="s">
        <v>40</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238</v>
      </c>
      <c r="AT96" s="191" t="s">
        <v>234</v>
      </c>
      <c r="AU96" s="191" t="s">
        <v>78</v>
      </c>
      <c r="AY96" s="19" t="s">
        <v>231</v>
      </c>
      <c r="BE96" s="192">
        <f t="shared" si="4"/>
        <v>0</v>
      </c>
      <c r="BF96" s="192">
        <f t="shared" si="5"/>
        <v>0</v>
      </c>
      <c r="BG96" s="192">
        <f t="shared" si="6"/>
        <v>0</v>
      </c>
      <c r="BH96" s="192">
        <f t="shared" si="7"/>
        <v>0</v>
      </c>
      <c r="BI96" s="192">
        <f t="shared" si="8"/>
        <v>0</v>
      </c>
      <c r="BJ96" s="19" t="s">
        <v>76</v>
      </c>
      <c r="BK96" s="192">
        <f t="shared" si="9"/>
        <v>0</v>
      </c>
      <c r="BL96" s="19" t="s">
        <v>238</v>
      </c>
      <c r="BM96" s="191" t="s">
        <v>331</v>
      </c>
    </row>
    <row r="97" spans="1:65" s="2" customFormat="1" ht="24.2" customHeight="1">
      <c r="A97" s="36"/>
      <c r="B97" s="37"/>
      <c r="C97" s="180" t="s">
        <v>294</v>
      </c>
      <c r="D97" s="180" t="s">
        <v>234</v>
      </c>
      <c r="E97" s="181" t="s">
        <v>1825</v>
      </c>
      <c r="F97" s="182" t="s">
        <v>4582</v>
      </c>
      <c r="G97" s="183" t="s">
        <v>356</v>
      </c>
      <c r="H97" s="184">
        <v>4.97</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238</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238</v>
      </c>
      <c r="BM97" s="191" t="s">
        <v>339</v>
      </c>
    </row>
    <row r="98" spans="1:65" s="2" customFormat="1" ht="16.5" customHeight="1">
      <c r="A98" s="36"/>
      <c r="B98" s="37"/>
      <c r="C98" s="180" t="s">
        <v>145</v>
      </c>
      <c r="D98" s="180" t="s">
        <v>234</v>
      </c>
      <c r="E98" s="181" t="s">
        <v>1831</v>
      </c>
      <c r="F98" s="182" t="s">
        <v>4583</v>
      </c>
      <c r="G98" s="183" t="s">
        <v>2800</v>
      </c>
      <c r="H98" s="184">
        <v>190</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238</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238</v>
      </c>
      <c r="BM98" s="191" t="s">
        <v>353</v>
      </c>
    </row>
    <row r="99" spans="1:65" s="12" customFormat="1" ht="22.9" customHeight="1">
      <c r="B99" s="164"/>
      <c r="C99" s="165"/>
      <c r="D99" s="166" t="s">
        <v>68</v>
      </c>
      <c r="E99" s="178" t="s">
        <v>78</v>
      </c>
      <c r="F99" s="178" t="s">
        <v>712</v>
      </c>
      <c r="G99" s="165"/>
      <c r="H99" s="165"/>
      <c r="I99" s="168"/>
      <c r="J99" s="179">
        <f>BK99</f>
        <v>0</v>
      </c>
      <c r="K99" s="165"/>
      <c r="L99" s="170"/>
      <c r="M99" s="171"/>
      <c r="N99" s="172"/>
      <c r="O99" s="172"/>
      <c r="P99" s="173">
        <f>P100</f>
        <v>0</v>
      </c>
      <c r="Q99" s="172"/>
      <c r="R99" s="173">
        <f>R100</f>
        <v>0</v>
      </c>
      <c r="S99" s="172"/>
      <c r="T99" s="174">
        <f>T100</f>
        <v>0</v>
      </c>
      <c r="AR99" s="175" t="s">
        <v>76</v>
      </c>
      <c r="AT99" s="176" t="s">
        <v>68</v>
      </c>
      <c r="AU99" s="176" t="s">
        <v>76</v>
      </c>
      <c r="AY99" s="175" t="s">
        <v>231</v>
      </c>
      <c r="BK99" s="177">
        <f>BK100</f>
        <v>0</v>
      </c>
    </row>
    <row r="100" spans="1:65" s="2" customFormat="1" ht="16.5" customHeight="1">
      <c r="A100" s="36"/>
      <c r="B100" s="37"/>
      <c r="C100" s="180" t="s">
        <v>154</v>
      </c>
      <c r="D100" s="180" t="s">
        <v>234</v>
      </c>
      <c r="E100" s="181" t="s">
        <v>1837</v>
      </c>
      <c r="F100" s="182" t="s">
        <v>4584</v>
      </c>
      <c r="G100" s="183" t="s">
        <v>356</v>
      </c>
      <c r="H100" s="184">
        <v>15.997999999999999</v>
      </c>
      <c r="I100" s="185"/>
      <c r="J100" s="186">
        <f>ROUND(I100*H100,2)</f>
        <v>0</v>
      </c>
      <c r="K100" s="182" t="s">
        <v>19</v>
      </c>
      <c r="L100" s="41"/>
      <c r="M100" s="187" t="s">
        <v>19</v>
      </c>
      <c r="N100" s="188" t="s">
        <v>40</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238</v>
      </c>
      <c r="AT100" s="191" t="s">
        <v>234</v>
      </c>
      <c r="AU100" s="191" t="s">
        <v>78</v>
      </c>
      <c r="AY100" s="19" t="s">
        <v>231</v>
      </c>
      <c r="BE100" s="192">
        <f>IF(N100="základní",J100,0)</f>
        <v>0</v>
      </c>
      <c r="BF100" s="192">
        <f>IF(N100="snížená",J100,0)</f>
        <v>0</v>
      </c>
      <c r="BG100" s="192">
        <f>IF(N100="zákl. přenesená",J100,0)</f>
        <v>0</v>
      </c>
      <c r="BH100" s="192">
        <f>IF(N100="sníž. přenesená",J100,0)</f>
        <v>0</v>
      </c>
      <c r="BI100" s="192">
        <f>IF(N100="nulová",J100,0)</f>
        <v>0</v>
      </c>
      <c r="BJ100" s="19" t="s">
        <v>76</v>
      </c>
      <c r="BK100" s="192">
        <f>ROUND(I100*H100,2)</f>
        <v>0</v>
      </c>
      <c r="BL100" s="19" t="s">
        <v>238</v>
      </c>
      <c r="BM100" s="191" t="s">
        <v>373</v>
      </c>
    </row>
    <row r="101" spans="1:65" s="12" customFormat="1" ht="25.9" customHeight="1">
      <c r="B101" s="164"/>
      <c r="C101" s="165"/>
      <c r="D101" s="166" t="s">
        <v>68</v>
      </c>
      <c r="E101" s="167" t="s">
        <v>638</v>
      </c>
      <c r="F101" s="167" t="s">
        <v>2470</v>
      </c>
      <c r="G101" s="165"/>
      <c r="H101" s="165"/>
      <c r="I101" s="168"/>
      <c r="J101" s="169">
        <f>BK101</f>
        <v>0</v>
      </c>
      <c r="K101" s="165"/>
      <c r="L101" s="170"/>
      <c r="M101" s="171"/>
      <c r="N101" s="172"/>
      <c r="O101" s="172"/>
      <c r="P101" s="173">
        <f>P102+P134+P139</f>
        <v>0</v>
      </c>
      <c r="Q101" s="172"/>
      <c r="R101" s="173">
        <f>R102+R134+R139</f>
        <v>0</v>
      </c>
      <c r="S101" s="172"/>
      <c r="T101" s="174">
        <f>T102+T134+T139</f>
        <v>0</v>
      </c>
      <c r="AR101" s="175" t="s">
        <v>119</v>
      </c>
      <c r="AT101" s="176" t="s">
        <v>68</v>
      </c>
      <c r="AU101" s="176" t="s">
        <v>69</v>
      </c>
      <c r="AY101" s="175" t="s">
        <v>231</v>
      </c>
      <c r="BK101" s="177">
        <f>BK102+BK134+BK139</f>
        <v>0</v>
      </c>
    </row>
    <row r="102" spans="1:65" s="12" customFormat="1" ht="22.9" customHeight="1">
      <c r="B102" s="164"/>
      <c r="C102" s="165"/>
      <c r="D102" s="166" t="s">
        <v>68</v>
      </c>
      <c r="E102" s="178" t="s">
        <v>4585</v>
      </c>
      <c r="F102" s="178" t="s">
        <v>4586</v>
      </c>
      <c r="G102" s="165"/>
      <c r="H102" s="165"/>
      <c r="I102" s="168"/>
      <c r="J102" s="179">
        <f>BK102</f>
        <v>0</v>
      </c>
      <c r="K102" s="165"/>
      <c r="L102" s="170"/>
      <c r="M102" s="171"/>
      <c r="N102" s="172"/>
      <c r="O102" s="172"/>
      <c r="P102" s="173">
        <f>SUM(P103:P133)</f>
        <v>0</v>
      </c>
      <c r="Q102" s="172"/>
      <c r="R102" s="173">
        <f>SUM(R103:R133)</f>
        <v>0</v>
      </c>
      <c r="S102" s="172"/>
      <c r="T102" s="174">
        <f>SUM(T103:T133)</f>
        <v>0</v>
      </c>
      <c r="AR102" s="175" t="s">
        <v>76</v>
      </c>
      <c r="AT102" s="176" t="s">
        <v>68</v>
      </c>
      <c r="AU102" s="176" t="s">
        <v>76</v>
      </c>
      <c r="AY102" s="175" t="s">
        <v>231</v>
      </c>
      <c r="BK102" s="177">
        <f>SUM(BK103:BK133)</f>
        <v>0</v>
      </c>
    </row>
    <row r="103" spans="1:65" s="2" customFormat="1" ht="33" customHeight="1">
      <c r="A103" s="36"/>
      <c r="B103" s="37"/>
      <c r="C103" s="180" t="s">
        <v>311</v>
      </c>
      <c r="D103" s="180" t="s">
        <v>234</v>
      </c>
      <c r="E103" s="181" t="s">
        <v>4587</v>
      </c>
      <c r="F103" s="182" t="s">
        <v>4588</v>
      </c>
      <c r="G103" s="183" t="s">
        <v>237</v>
      </c>
      <c r="H103" s="184">
        <v>1</v>
      </c>
      <c r="I103" s="185"/>
      <c r="J103" s="186">
        <f t="shared" ref="J103:J133" si="10">ROUND(I103*H103,2)</f>
        <v>0</v>
      </c>
      <c r="K103" s="182" t="s">
        <v>19</v>
      </c>
      <c r="L103" s="41"/>
      <c r="M103" s="187" t="s">
        <v>19</v>
      </c>
      <c r="N103" s="188" t="s">
        <v>40</v>
      </c>
      <c r="O103" s="66"/>
      <c r="P103" s="189">
        <f t="shared" ref="P103:P133" si="11">O103*H103</f>
        <v>0</v>
      </c>
      <c r="Q103" s="189">
        <v>0</v>
      </c>
      <c r="R103" s="189">
        <f t="shared" ref="R103:R133" si="12">Q103*H103</f>
        <v>0</v>
      </c>
      <c r="S103" s="189">
        <v>0</v>
      </c>
      <c r="T103" s="190">
        <f t="shared" ref="T103:T133" si="13">S103*H103</f>
        <v>0</v>
      </c>
      <c r="U103" s="36"/>
      <c r="V103" s="36"/>
      <c r="W103" s="36"/>
      <c r="X103" s="36"/>
      <c r="Y103" s="36"/>
      <c r="Z103" s="36"/>
      <c r="AA103" s="36"/>
      <c r="AB103" s="36"/>
      <c r="AC103" s="36"/>
      <c r="AD103" s="36"/>
      <c r="AE103" s="36"/>
      <c r="AR103" s="191" t="s">
        <v>1610</v>
      </c>
      <c r="AT103" s="191" t="s">
        <v>234</v>
      </c>
      <c r="AU103" s="191" t="s">
        <v>78</v>
      </c>
      <c r="AY103" s="19" t="s">
        <v>231</v>
      </c>
      <c r="BE103" s="192">
        <f t="shared" ref="BE103:BE133" si="14">IF(N103="základní",J103,0)</f>
        <v>0</v>
      </c>
      <c r="BF103" s="192">
        <f t="shared" ref="BF103:BF133" si="15">IF(N103="snížená",J103,0)</f>
        <v>0</v>
      </c>
      <c r="BG103" s="192">
        <f t="shared" ref="BG103:BG133" si="16">IF(N103="zákl. přenesená",J103,0)</f>
        <v>0</v>
      </c>
      <c r="BH103" s="192">
        <f t="shared" ref="BH103:BH133" si="17">IF(N103="sníž. přenesená",J103,0)</f>
        <v>0</v>
      </c>
      <c r="BI103" s="192">
        <f t="shared" ref="BI103:BI133" si="18">IF(N103="nulová",J103,0)</f>
        <v>0</v>
      </c>
      <c r="BJ103" s="19" t="s">
        <v>76</v>
      </c>
      <c r="BK103" s="192">
        <f t="shared" ref="BK103:BK133" si="19">ROUND(I103*H103,2)</f>
        <v>0</v>
      </c>
      <c r="BL103" s="19" t="s">
        <v>1610</v>
      </c>
      <c r="BM103" s="191" t="s">
        <v>384</v>
      </c>
    </row>
    <row r="104" spans="1:65" s="2" customFormat="1" ht="16.5" customHeight="1">
      <c r="A104" s="36"/>
      <c r="B104" s="37"/>
      <c r="C104" s="180" t="s">
        <v>316</v>
      </c>
      <c r="D104" s="180" t="s">
        <v>234</v>
      </c>
      <c r="E104" s="181" t="s">
        <v>4589</v>
      </c>
      <c r="F104" s="182" t="s">
        <v>4590</v>
      </c>
      <c r="G104" s="183" t="s">
        <v>237</v>
      </c>
      <c r="H104" s="184">
        <v>4</v>
      </c>
      <c r="I104" s="185"/>
      <c r="J104" s="186">
        <f t="shared" si="10"/>
        <v>0</v>
      </c>
      <c r="K104" s="182" t="s">
        <v>19</v>
      </c>
      <c r="L104" s="41"/>
      <c r="M104" s="187" t="s">
        <v>19</v>
      </c>
      <c r="N104" s="188" t="s">
        <v>40</v>
      </c>
      <c r="O104" s="66"/>
      <c r="P104" s="189">
        <f t="shared" si="11"/>
        <v>0</v>
      </c>
      <c r="Q104" s="189">
        <v>0</v>
      </c>
      <c r="R104" s="189">
        <f t="shared" si="12"/>
        <v>0</v>
      </c>
      <c r="S104" s="189">
        <v>0</v>
      </c>
      <c r="T104" s="190">
        <f t="shared" si="13"/>
        <v>0</v>
      </c>
      <c r="U104" s="36"/>
      <c r="V104" s="36"/>
      <c r="W104" s="36"/>
      <c r="X104" s="36"/>
      <c r="Y104" s="36"/>
      <c r="Z104" s="36"/>
      <c r="AA104" s="36"/>
      <c r="AB104" s="36"/>
      <c r="AC104" s="36"/>
      <c r="AD104" s="36"/>
      <c r="AE104" s="36"/>
      <c r="AR104" s="191" t="s">
        <v>1610</v>
      </c>
      <c r="AT104" s="191" t="s">
        <v>234</v>
      </c>
      <c r="AU104" s="191" t="s">
        <v>78</v>
      </c>
      <c r="AY104" s="19" t="s">
        <v>231</v>
      </c>
      <c r="BE104" s="192">
        <f t="shared" si="14"/>
        <v>0</v>
      </c>
      <c r="BF104" s="192">
        <f t="shared" si="15"/>
        <v>0</v>
      </c>
      <c r="BG104" s="192">
        <f t="shared" si="16"/>
        <v>0</v>
      </c>
      <c r="BH104" s="192">
        <f t="shared" si="17"/>
        <v>0</v>
      </c>
      <c r="BI104" s="192">
        <f t="shared" si="18"/>
        <v>0</v>
      </c>
      <c r="BJ104" s="19" t="s">
        <v>76</v>
      </c>
      <c r="BK104" s="192">
        <f t="shared" si="19"/>
        <v>0</v>
      </c>
      <c r="BL104" s="19" t="s">
        <v>1610</v>
      </c>
      <c r="BM104" s="191" t="s">
        <v>391</v>
      </c>
    </row>
    <row r="105" spans="1:65" s="2" customFormat="1" ht="16.5" customHeight="1">
      <c r="A105" s="36"/>
      <c r="B105" s="37"/>
      <c r="C105" s="180" t="s">
        <v>321</v>
      </c>
      <c r="D105" s="180" t="s">
        <v>234</v>
      </c>
      <c r="E105" s="181" t="s">
        <v>4591</v>
      </c>
      <c r="F105" s="182" t="s">
        <v>4592</v>
      </c>
      <c r="G105" s="183" t="s">
        <v>2800</v>
      </c>
      <c r="H105" s="184">
        <v>4440</v>
      </c>
      <c r="I105" s="185"/>
      <c r="J105" s="186">
        <f t="shared" si="10"/>
        <v>0</v>
      </c>
      <c r="K105" s="182" t="s">
        <v>19</v>
      </c>
      <c r="L105" s="41"/>
      <c r="M105" s="187" t="s">
        <v>19</v>
      </c>
      <c r="N105" s="188" t="s">
        <v>40</v>
      </c>
      <c r="O105" s="66"/>
      <c r="P105" s="189">
        <f t="shared" si="11"/>
        <v>0</v>
      </c>
      <c r="Q105" s="189">
        <v>0</v>
      </c>
      <c r="R105" s="189">
        <f t="shared" si="12"/>
        <v>0</v>
      </c>
      <c r="S105" s="189">
        <v>0</v>
      </c>
      <c r="T105" s="190">
        <f t="shared" si="13"/>
        <v>0</v>
      </c>
      <c r="U105" s="36"/>
      <c r="V105" s="36"/>
      <c r="W105" s="36"/>
      <c r="X105" s="36"/>
      <c r="Y105" s="36"/>
      <c r="Z105" s="36"/>
      <c r="AA105" s="36"/>
      <c r="AB105" s="36"/>
      <c r="AC105" s="36"/>
      <c r="AD105" s="36"/>
      <c r="AE105" s="36"/>
      <c r="AR105" s="191" t="s">
        <v>1610</v>
      </c>
      <c r="AT105" s="191" t="s">
        <v>234</v>
      </c>
      <c r="AU105" s="191" t="s">
        <v>78</v>
      </c>
      <c r="AY105" s="19" t="s">
        <v>231</v>
      </c>
      <c r="BE105" s="192">
        <f t="shared" si="14"/>
        <v>0</v>
      </c>
      <c r="BF105" s="192">
        <f t="shared" si="15"/>
        <v>0</v>
      </c>
      <c r="BG105" s="192">
        <f t="shared" si="16"/>
        <v>0</v>
      </c>
      <c r="BH105" s="192">
        <f t="shared" si="17"/>
        <v>0</v>
      </c>
      <c r="BI105" s="192">
        <f t="shared" si="18"/>
        <v>0</v>
      </c>
      <c r="BJ105" s="19" t="s">
        <v>76</v>
      </c>
      <c r="BK105" s="192">
        <f t="shared" si="19"/>
        <v>0</v>
      </c>
      <c r="BL105" s="19" t="s">
        <v>1610</v>
      </c>
      <c r="BM105" s="191" t="s">
        <v>401</v>
      </c>
    </row>
    <row r="106" spans="1:65" s="2" customFormat="1" ht="16.5" customHeight="1">
      <c r="A106" s="36"/>
      <c r="B106" s="37"/>
      <c r="C106" s="180" t="s">
        <v>8</v>
      </c>
      <c r="D106" s="180" t="s">
        <v>234</v>
      </c>
      <c r="E106" s="181" t="s">
        <v>4593</v>
      </c>
      <c r="F106" s="182" t="s">
        <v>4594</v>
      </c>
      <c r="G106" s="183" t="s">
        <v>2800</v>
      </c>
      <c r="H106" s="184">
        <v>230</v>
      </c>
      <c r="I106" s="185"/>
      <c r="J106" s="186">
        <f t="shared" si="10"/>
        <v>0</v>
      </c>
      <c r="K106" s="182" t="s">
        <v>19</v>
      </c>
      <c r="L106" s="41"/>
      <c r="M106" s="187" t="s">
        <v>19</v>
      </c>
      <c r="N106" s="188" t="s">
        <v>40</v>
      </c>
      <c r="O106" s="66"/>
      <c r="P106" s="189">
        <f t="shared" si="11"/>
        <v>0</v>
      </c>
      <c r="Q106" s="189">
        <v>0</v>
      </c>
      <c r="R106" s="189">
        <f t="shared" si="12"/>
        <v>0</v>
      </c>
      <c r="S106" s="189">
        <v>0</v>
      </c>
      <c r="T106" s="190">
        <f t="shared" si="13"/>
        <v>0</v>
      </c>
      <c r="U106" s="36"/>
      <c r="V106" s="36"/>
      <c r="W106" s="36"/>
      <c r="X106" s="36"/>
      <c r="Y106" s="36"/>
      <c r="Z106" s="36"/>
      <c r="AA106" s="36"/>
      <c r="AB106" s="36"/>
      <c r="AC106" s="36"/>
      <c r="AD106" s="36"/>
      <c r="AE106" s="36"/>
      <c r="AR106" s="191" t="s">
        <v>1610</v>
      </c>
      <c r="AT106" s="191" t="s">
        <v>234</v>
      </c>
      <c r="AU106" s="191" t="s">
        <v>78</v>
      </c>
      <c r="AY106" s="19" t="s">
        <v>231</v>
      </c>
      <c r="BE106" s="192">
        <f t="shared" si="14"/>
        <v>0</v>
      </c>
      <c r="BF106" s="192">
        <f t="shared" si="15"/>
        <v>0</v>
      </c>
      <c r="BG106" s="192">
        <f t="shared" si="16"/>
        <v>0</v>
      </c>
      <c r="BH106" s="192">
        <f t="shared" si="17"/>
        <v>0</v>
      </c>
      <c r="BI106" s="192">
        <f t="shared" si="18"/>
        <v>0</v>
      </c>
      <c r="BJ106" s="19" t="s">
        <v>76</v>
      </c>
      <c r="BK106" s="192">
        <f t="shared" si="19"/>
        <v>0</v>
      </c>
      <c r="BL106" s="19" t="s">
        <v>1610</v>
      </c>
      <c r="BM106" s="191" t="s">
        <v>412</v>
      </c>
    </row>
    <row r="107" spans="1:65" s="2" customFormat="1" ht="16.5" customHeight="1">
      <c r="A107" s="36"/>
      <c r="B107" s="37"/>
      <c r="C107" s="180" t="s">
        <v>331</v>
      </c>
      <c r="D107" s="180" t="s">
        <v>234</v>
      </c>
      <c r="E107" s="181" t="s">
        <v>4595</v>
      </c>
      <c r="F107" s="182" t="s">
        <v>4596</v>
      </c>
      <c r="G107" s="183" t="s">
        <v>2800</v>
      </c>
      <c r="H107" s="184">
        <v>1250</v>
      </c>
      <c r="I107" s="185"/>
      <c r="J107" s="186">
        <f t="shared" si="10"/>
        <v>0</v>
      </c>
      <c r="K107" s="182" t="s">
        <v>19</v>
      </c>
      <c r="L107" s="41"/>
      <c r="M107" s="187" t="s">
        <v>19</v>
      </c>
      <c r="N107" s="188" t="s">
        <v>40</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1610</v>
      </c>
      <c r="AT107" s="191" t="s">
        <v>234</v>
      </c>
      <c r="AU107" s="191" t="s">
        <v>78</v>
      </c>
      <c r="AY107" s="19" t="s">
        <v>231</v>
      </c>
      <c r="BE107" s="192">
        <f t="shared" si="14"/>
        <v>0</v>
      </c>
      <c r="BF107" s="192">
        <f t="shared" si="15"/>
        <v>0</v>
      </c>
      <c r="BG107" s="192">
        <f t="shared" si="16"/>
        <v>0</v>
      </c>
      <c r="BH107" s="192">
        <f t="shared" si="17"/>
        <v>0</v>
      </c>
      <c r="BI107" s="192">
        <f t="shared" si="18"/>
        <v>0</v>
      </c>
      <c r="BJ107" s="19" t="s">
        <v>76</v>
      </c>
      <c r="BK107" s="192">
        <f t="shared" si="19"/>
        <v>0</v>
      </c>
      <c r="BL107" s="19" t="s">
        <v>1610</v>
      </c>
      <c r="BM107" s="191" t="s">
        <v>423</v>
      </c>
    </row>
    <row r="108" spans="1:65" s="2" customFormat="1" ht="24.2" customHeight="1">
      <c r="A108" s="36"/>
      <c r="B108" s="37"/>
      <c r="C108" s="180" t="s">
        <v>335</v>
      </c>
      <c r="D108" s="180" t="s">
        <v>234</v>
      </c>
      <c r="E108" s="181" t="s">
        <v>4597</v>
      </c>
      <c r="F108" s="182" t="s">
        <v>4598</v>
      </c>
      <c r="G108" s="183" t="s">
        <v>237</v>
      </c>
      <c r="H108" s="184">
        <v>5</v>
      </c>
      <c r="I108" s="185"/>
      <c r="J108" s="186">
        <f t="shared" si="10"/>
        <v>0</v>
      </c>
      <c r="K108" s="182" t="s">
        <v>19</v>
      </c>
      <c r="L108" s="41"/>
      <c r="M108" s="187" t="s">
        <v>19</v>
      </c>
      <c r="N108" s="188" t="s">
        <v>40</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1610</v>
      </c>
      <c r="AT108" s="191" t="s">
        <v>234</v>
      </c>
      <c r="AU108" s="191" t="s">
        <v>78</v>
      </c>
      <c r="AY108" s="19" t="s">
        <v>231</v>
      </c>
      <c r="BE108" s="192">
        <f t="shared" si="14"/>
        <v>0</v>
      </c>
      <c r="BF108" s="192">
        <f t="shared" si="15"/>
        <v>0</v>
      </c>
      <c r="BG108" s="192">
        <f t="shared" si="16"/>
        <v>0</v>
      </c>
      <c r="BH108" s="192">
        <f t="shared" si="17"/>
        <v>0</v>
      </c>
      <c r="BI108" s="192">
        <f t="shared" si="18"/>
        <v>0</v>
      </c>
      <c r="BJ108" s="19" t="s">
        <v>76</v>
      </c>
      <c r="BK108" s="192">
        <f t="shared" si="19"/>
        <v>0</v>
      </c>
      <c r="BL108" s="19" t="s">
        <v>1610</v>
      </c>
      <c r="BM108" s="191" t="s">
        <v>434</v>
      </c>
    </row>
    <row r="109" spans="1:65" s="2" customFormat="1" ht="24.2" customHeight="1">
      <c r="A109" s="36"/>
      <c r="B109" s="37"/>
      <c r="C109" s="180" t="s">
        <v>339</v>
      </c>
      <c r="D109" s="180" t="s">
        <v>234</v>
      </c>
      <c r="E109" s="181" t="s">
        <v>4599</v>
      </c>
      <c r="F109" s="182" t="s">
        <v>4600</v>
      </c>
      <c r="G109" s="183" t="s">
        <v>237</v>
      </c>
      <c r="H109" s="184">
        <v>88</v>
      </c>
      <c r="I109" s="185"/>
      <c r="J109" s="186">
        <f t="shared" si="10"/>
        <v>0</v>
      </c>
      <c r="K109" s="182" t="s">
        <v>19</v>
      </c>
      <c r="L109" s="41"/>
      <c r="M109" s="187" t="s">
        <v>19</v>
      </c>
      <c r="N109" s="188" t="s">
        <v>40</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1610</v>
      </c>
      <c r="AT109" s="191" t="s">
        <v>234</v>
      </c>
      <c r="AU109" s="191" t="s">
        <v>78</v>
      </c>
      <c r="AY109" s="19" t="s">
        <v>231</v>
      </c>
      <c r="BE109" s="192">
        <f t="shared" si="14"/>
        <v>0</v>
      </c>
      <c r="BF109" s="192">
        <f t="shared" si="15"/>
        <v>0</v>
      </c>
      <c r="BG109" s="192">
        <f t="shared" si="16"/>
        <v>0</v>
      </c>
      <c r="BH109" s="192">
        <f t="shared" si="17"/>
        <v>0</v>
      </c>
      <c r="BI109" s="192">
        <f t="shared" si="18"/>
        <v>0</v>
      </c>
      <c r="BJ109" s="19" t="s">
        <v>76</v>
      </c>
      <c r="BK109" s="192">
        <f t="shared" si="19"/>
        <v>0</v>
      </c>
      <c r="BL109" s="19" t="s">
        <v>1610</v>
      </c>
      <c r="BM109" s="191" t="s">
        <v>825</v>
      </c>
    </row>
    <row r="110" spans="1:65" s="2" customFormat="1" ht="16.5" customHeight="1">
      <c r="A110" s="36"/>
      <c r="B110" s="37"/>
      <c r="C110" s="180" t="s">
        <v>347</v>
      </c>
      <c r="D110" s="180" t="s">
        <v>234</v>
      </c>
      <c r="E110" s="181" t="s">
        <v>4601</v>
      </c>
      <c r="F110" s="182" t="s">
        <v>4602</v>
      </c>
      <c r="G110" s="183" t="s">
        <v>237</v>
      </c>
      <c r="H110" s="184">
        <v>12</v>
      </c>
      <c r="I110" s="185"/>
      <c r="J110" s="186">
        <f t="shared" si="10"/>
        <v>0</v>
      </c>
      <c r="K110" s="182" t="s">
        <v>19</v>
      </c>
      <c r="L110" s="41"/>
      <c r="M110" s="187" t="s">
        <v>19</v>
      </c>
      <c r="N110" s="188" t="s">
        <v>40</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1610</v>
      </c>
      <c r="AT110" s="191" t="s">
        <v>234</v>
      </c>
      <c r="AU110" s="191" t="s">
        <v>78</v>
      </c>
      <c r="AY110" s="19" t="s">
        <v>231</v>
      </c>
      <c r="BE110" s="192">
        <f t="shared" si="14"/>
        <v>0</v>
      </c>
      <c r="BF110" s="192">
        <f t="shared" si="15"/>
        <v>0</v>
      </c>
      <c r="BG110" s="192">
        <f t="shared" si="16"/>
        <v>0</v>
      </c>
      <c r="BH110" s="192">
        <f t="shared" si="17"/>
        <v>0</v>
      </c>
      <c r="BI110" s="192">
        <f t="shared" si="18"/>
        <v>0</v>
      </c>
      <c r="BJ110" s="19" t="s">
        <v>76</v>
      </c>
      <c r="BK110" s="192">
        <f t="shared" si="19"/>
        <v>0</v>
      </c>
      <c r="BL110" s="19" t="s">
        <v>1610</v>
      </c>
      <c r="BM110" s="191" t="s">
        <v>839</v>
      </c>
    </row>
    <row r="111" spans="1:65" s="2" customFormat="1" ht="16.5" customHeight="1">
      <c r="A111" s="36"/>
      <c r="B111" s="37"/>
      <c r="C111" s="180" t="s">
        <v>353</v>
      </c>
      <c r="D111" s="180" t="s">
        <v>234</v>
      </c>
      <c r="E111" s="181" t="s">
        <v>4603</v>
      </c>
      <c r="F111" s="182" t="s">
        <v>4604</v>
      </c>
      <c r="G111" s="183" t="s">
        <v>237</v>
      </c>
      <c r="H111" s="184">
        <v>3</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1610</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1610</v>
      </c>
      <c r="BM111" s="191" t="s">
        <v>849</v>
      </c>
    </row>
    <row r="112" spans="1:65" s="2" customFormat="1" ht="16.5" customHeight="1">
      <c r="A112" s="36"/>
      <c r="B112" s="37"/>
      <c r="C112" s="180" t="s">
        <v>7</v>
      </c>
      <c r="D112" s="180" t="s">
        <v>234</v>
      </c>
      <c r="E112" s="181" t="s">
        <v>4605</v>
      </c>
      <c r="F112" s="182" t="s">
        <v>4606</v>
      </c>
      <c r="G112" s="183" t="s">
        <v>4607</v>
      </c>
      <c r="H112" s="184">
        <v>1</v>
      </c>
      <c r="I112" s="185"/>
      <c r="J112" s="186">
        <f t="shared" si="10"/>
        <v>0</v>
      </c>
      <c r="K112" s="182" t="s">
        <v>19</v>
      </c>
      <c r="L112" s="41"/>
      <c r="M112" s="187" t="s">
        <v>19</v>
      </c>
      <c r="N112" s="188" t="s">
        <v>40</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1610</v>
      </c>
      <c r="AT112" s="191" t="s">
        <v>234</v>
      </c>
      <c r="AU112" s="191" t="s">
        <v>78</v>
      </c>
      <c r="AY112" s="19" t="s">
        <v>231</v>
      </c>
      <c r="BE112" s="192">
        <f t="shared" si="14"/>
        <v>0</v>
      </c>
      <c r="BF112" s="192">
        <f t="shared" si="15"/>
        <v>0</v>
      </c>
      <c r="BG112" s="192">
        <f t="shared" si="16"/>
        <v>0</v>
      </c>
      <c r="BH112" s="192">
        <f t="shared" si="17"/>
        <v>0</v>
      </c>
      <c r="BI112" s="192">
        <f t="shared" si="18"/>
        <v>0</v>
      </c>
      <c r="BJ112" s="19" t="s">
        <v>76</v>
      </c>
      <c r="BK112" s="192">
        <f t="shared" si="19"/>
        <v>0</v>
      </c>
      <c r="BL112" s="19" t="s">
        <v>1610</v>
      </c>
      <c r="BM112" s="191" t="s">
        <v>862</v>
      </c>
    </row>
    <row r="113" spans="1:65" s="2" customFormat="1" ht="16.5" customHeight="1">
      <c r="A113" s="36"/>
      <c r="B113" s="37"/>
      <c r="C113" s="180" t="s">
        <v>373</v>
      </c>
      <c r="D113" s="180" t="s">
        <v>234</v>
      </c>
      <c r="E113" s="181" t="s">
        <v>4608</v>
      </c>
      <c r="F113" s="182" t="s">
        <v>4609</v>
      </c>
      <c r="G113" s="183" t="s">
        <v>237</v>
      </c>
      <c r="H113" s="184">
        <v>22</v>
      </c>
      <c r="I113" s="185"/>
      <c r="J113" s="186">
        <f t="shared" si="10"/>
        <v>0</v>
      </c>
      <c r="K113" s="182" t="s">
        <v>19</v>
      </c>
      <c r="L113" s="41"/>
      <c r="M113" s="187" t="s">
        <v>19</v>
      </c>
      <c r="N113" s="188" t="s">
        <v>40</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1610</v>
      </c>
      <c r="AT113" s="191" t="s">
        <v>234</v>
      </c>
      <c r="AU113" s="191" t="s">
        <v>78</v>
      </c>
      <c r="AY113" s="19" t="s">
        <v>231</v>
      </c>
      <c r="BE113" s="192">
        <f t="shared" si="14"/>
        <v>0</v>
      </c>
      <c r="BF113" s="192">
        <f t="shared" si="15"/>
        <v>0</v>
      </c>
      <c r="BG113" s="192">
        <f t="shared" si="16"/>
        <v>0</v>
      </c>
      <c r="BH113" s="192">
        <f t="shared" si="17"/>
        <v>0</v>
      </c>
      <c r="BI113" s="192">
        <f t="shared" si="18"/>
        <v>0</v>
      </c>
      <c r="BJ113" s="19" t="s">
        <v>76</v>
      </c>
      <c r="BK113" s="192">
        <f t="shared" si="19"/>
        <v>0</v>
      </c>
      <c r="BL113" s="19" t="s">
        <v>1610</v>
      </c>
      <c r="BM113" s="191" t="s">
        <v>881</v>
      </c>
    </row>
    <row r="114" spans="1:65" s="2" customFormat="1" ht="16.5" customHeight="1">
      <c r="A114" s="36"/>
      <c r="B114" s="37"/>
      <c r="C114" s="180" t="s">
        <v>380</v>
      </c>
      <c r="D114" s="180" t="s">
        <v>234</v>
      </c>
      <c r="E114" s="181" t="s">
        <v>4610</v>
      </c>
      <c r="F114" s="182" t="s">
        <v>4611</v>
      </c>
      <c r="G114" s="183" t="s">
        <v>237</v>
      </c>
      <c r="H114" s="184">
        <v>8</v>
      </c>
      <c r="I114" s="185"/>
      <c r="J114" s="186">
        <f t="shared" si="10"/>
        <v>0</v>
      </c>
      <c r="K114" s="182" t="s">
        <v>19</v>
      </c>
      <c r="L114" s="41"/>
      <c r="M114" s="187" t="s">
        <v>19</v>
      </c>
      <c r="N114" s="188" t="s">
        <v>40</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1610</v>
      </c>
      <c r="AT114" s="191" t="s">
        <v>234</v>
      </c>
      <c r="AU114" s="191" t="s">
        <v>78</v>
      </c>
      <c r="AY114" s="19" t="s">
        <v>231</v>
      </c>
      <c r="BE114" s="192">
        <f t="shared" si="14"/>
        <v>0</v>
      </c>
      <c r="BF114" s="192">
        <f t="shared" si="15"/>
        <v>0</v>
      </c>
      <c r="BG114" s="192">
        <f t="shared" si="16"/>
        <v>0</v>
      </c>
      <c r="BH114" s="192">
        <f t="shared" si="17"/>
        <v>0</v>
      </c>
      <c r="BI114" s="192">
        <f t="shared" si="18"/>
        <v>0</v>
      </c>
      <c r="BJ114" s="19" t="s">
        <v>76</v>
      </c>
      <c r="BK114" s="192">
        <f t="shared" si="19"/>
        <v>0</v>
      </c>
      <c r="BL114" s="19" t="s">
        <v>1610</v>
      </c>
      <c r="BM114" s="191" t="s">
        <v>892</v>
      </c>
    </row>
    <row r="115" spans="1:65" s="2" customFormat="1" ht="24.2" customHeight="1">
      <c r="A115" s="36"/>
      <c r="B115" s="37"/>
      <c r="C115" s="180" t="s">
        <v>384</v>
      </c>
      <c r="D115" s="180" t="s">
        <v>234</v>
      </c>
      <c r="E115" s="181" t="s">
        <v>4612</v>
      </c>
      <c r="F115" s="182" t="s">
        <v>4613</v>
      </c>
      <c r="G115" s="183" t="s">
        <v>237</v>
      </c>
      <c r="H115" s="184">
        <v>1</v>
      </c>
      <c r="I115" s="185"/>
      <c r="J115" s="186">
        <f t="shared" si="10"/>
        <v>0</v>
      </c>
      <c r="K115" s="182" t="s">
        <v>19</v>
      </c>
      <c r="L115" s="41"/>
      <c r="M115" s="187" t="s">
        <v>19</v>
      </c>
      <c r="N115" s="188" t="s">
        <v>40</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1610</v>
      </c>
      <c r="AT115" s="191" t="s">
        <v>234</v>
      </c>
      <c r="AU115" s="191" t="s">
        <v>78</v>
      </c>
      <c r="AY115" s="19" t="s">
        <v>231</v>
      </c>
      <c r="BE115" s="192">
        <f t="shared" si="14"/>
        <v>0</v>
      </c>
      <c r="BF115" s="192">
        <f t="shared" si="15"/>
        <v>0</v>
      </c>
      <c r="BG115" s="192">
        <f t="shared" si="16"/>
        <v>0</v>
      </c>
      <c r="BH115" s="192">
        <f t="shared" si="17"/>
        <v>0</v>
      </c>
      <c r="BI115" s="192">
        <f t="shared" si="18"/>
        <v>0</v>
      </c>
      <c r="BJ115" s="19" t="s">
        <v>76</v>
      </c>
      <c r="BK115" s="192">
        <f t="shared" si="19"/>
        <v>0</v>
      </c>
      <c r="BL115" s="19" t="s">
        <v>1610</v>
      </c>
      <c r="BM115" s="191" t="s">
        <v>903</v>
      </c>
    </row>
    <row r="116" spans="1:65" s="2" customFormat="1" ht="16.5" customHeight="1">
      <c r="A116" s="36"/>
      <c r="B116" s="37"/>
      <c r="C116" s="180" t="s">
        <v>378</v>
      </c>
      <c r="D116" s="180" t="s">
        <v>234</v>
      </c>
      <c r="E116" s="181" t="s">
        <v>4614</v>
      </c>
      <c r="F116" s="182" t="s">
        <v>4615</v>
      </c>
      <c r="G116" s="183" t="s">
        <v>237</v>
      </c>
      <c r="H116" s="184">
        <v>1</v>
      </c>
      <c r="I116" s="185"/>
      <c r="J116" s="186">
        <f t="shared" si="10"/>
        <v>0</v>
      </c>
      <c r="K116" s="182" t="s">
        <v>19</v>
      </c>
      <c r="L116" s="41"/>
      <c r="M116" s="187" t="s">
        <v>19</v>
      </c>
      <c r="N116" s="188" t="s">
        <v>40</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1610</v>
      </c>
      <c r="AT116" s="191" t="s">
        <v>234</v>
      </c>
      <c r="AU116" s="191" t="s">
        <v>78</v>
      </c>
      <c r="AY116" s="19" t="s">
        <v>231</v>
      </c>
      <c r="BE116" s="192">
        <f t="shared" si="14"/>
        <v>0</v>
      </c>
      <c r="BF116" s="192">
        <f t="shared" si="15"/>
        <v>0</v>
      </c>
      <c r="BG116" s="192">
        <f t="shared" si="16"/>
        <v>0</v>
      </c>
      <c r="BH116" s="192">
        <f t="shared" si="17"/>
        <v>0</v>
      </c>
      <c r="BI116" s="192">
        <f t="shared" si="18"/>
        <v>0</v>
      </c>
      <c r="BJ116" s="19" t="s">
        <v>76</v>
      </c>
      <c r="BK116" s="192">
        <f t="shared" si="19"/>
        <v>0</v>
      </c>
      <c r="BL116" s="19" t="s">
        <v>1610</v>
      </c>
      <c r="BM116" s="191" t="s">
        <v>915</v>
      </c>
    </row>
    <row r="117" spans="1:65" s="2" customFormat="1" ht="24.2" customHeight="1">
      <c r="A117" s="36"/>
      <c r="B117" s="37"/>
      <c r="C117" s="180" t="s">
        <v>391</v>
      </c>
      <c r="D117" s="180" t="s">
        <v>234</v>
      </c>
      <c r="E117" s="181" t="s">
        <v>4616</v>
      </c>
      <c r="F117" s="182" t="s">
        <v>4617</v>
      </c>
      <c r="G117" s="183" t="s">
        <v>4618</v>
      </c>
      <c r="H117" s="184">
        <v>1</v>
      </c>
      <c r="I117" s="185"/>
      <c r="J117" s="186">
        <f t="shared" si="10"/>
        <v>0</v>
      </c>
      <c r="K117" s="182" t="s">
        <v>19</v>
      </c>
      <c r="L117" s="41"/>
      <c r="M117" s="187" t="s">
        <v>19</v>
      </c>
      <c r="N117" s="188" t="s">
        <v>40</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1610</v>
      </c>
      <c r="AT117" s="191" t="s">
        <v>234</v>
      </c>
      <c r="AU117" s="191" t="s">
        <v>78</v>
      </c>
      <c r="AY117" s="19" t="s">
        <v>231</v>
      </c>
      <c r="BE117" s="192">
        <f t="shared" si="14"/>
        <v>0</v>
      </c>
      <c r="BF117" s="192">
        <f t="shared" si="15"/>
        <v>0</v>
      </c>
      <c r="BG117" s="192">
        <f t="shared" si="16"/>
        <v>0</v>
      </c>
      <c r="BH117" s="192">
        <f t="shared" si="17"/>
        <v>0</v>
      </c>
      <c r="BI117" s="192">
        <f t="shared" si="18"/>
        <v>0</v>
      </c>
      <c r="BJ117" s="19" t="s">
        <v>76</v>
      </c>
      <c r="BK117" s="192">
        <f t="shared" si="19"/>
        <v>0</v>
      </c>
      <c r="BL117" s="19" t="s">
        <v>1610</v>
      </c>
      <c r="BM117" s="191" t="s">
        <v>372</v>
      </c>
    </row>
    <row r="118" spans="1:65" s="2" customFormat="1" ht="16.5" customHeight="1">
      <c r="A118" s="36"/>
      <c r="B118" s="37"/>
      <c r="C118" s="180" t="s">
        <v>395</v>
      </c>
      <c r="D118" s="180" t="s">
        <v>234</v>
      </c>
      <c r="E118" s="181" t="s">
        <v>4619</v>
      </c>
      <c r="F118" s="182" t="s">
        <v>4620</v>
      </c>
      <c r="G118" s="183" t="s">
        <v>237</v>
      </c>
      <c r="H118" s="184">
        <v>1</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1610</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1610</v>
      </c>
      <c r="BM118" s="191" t="s">
        <v>941</v>
      </c>
    </row>
    <row r="119" spans="1:65" s="2" customFormat="1" ht="24.2" customHeight="1">
      <c r="A119" s="36"/>
      <c r="B119" s="37"/>
      <c r="C119" s="180" t="s">
        <v>401</v>
      </c>
      <c r="D119" s="180" t="s">
        <v>234</v>
      </c>
      <c r="E119" s="181" t="s">
        <v>4621</v>
      </c>
      <c r="F119" s="182" t="s">
        <v>4622</v>
      </c>
      <c r="G119" s="183" t="s">
        <v>237</v>
      </c>
      <c r="H119" s="184">
        <v>1</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1610</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1610</v>
      </c>
      <c r="BM119" s="191" t="s">
        <v>959</v>
      </c>
    </row>
    <row r="120" spans="1:65" s="2" customFormat="1" ht="24.2" customHeight="1">
      <c r="A120" s="36"/>
      <c r="B120" s="37"/>
      <c r="C120" s="180" t="s">
        <v>407</v>
      </c>
      <c r="D120" s="180" t="s">
        <v>234</v>
      </c>
      <c r="E120" s="181" t="s">
        <v>4623</v>
      </c>
      <c r="F120" s="182" t="s">
        <v>4624</v>
      </c>
      <c r="G120" s="183" t="s">
        <v>237</v>
      </c>
      <c r="H120" s="184">
        <v>3</v>
      </c>
      <c r="I120" s="185"/>
      <c r="J120" s="186">
        <f t="shared" si="10"/>
        <v>0</v>
      </c>
      <c r="K120" s="182" t="s">
        <v>19</v>
      </c>
      <c r="L120" s="41"/>
      <c r="M120" s="187" t="s">
        <v>19</v>
      </c>
      <c r="N120" s="188" t="s">
        <v>40</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1610</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1610</v>
      </c>
      <c r="BM120" s="191" t="s">
        <v>973</v>
      </c>
    </row>
    <row r="121" spans="1:65" s="2" customFormat="1" ht="16.5" customHeight="1">
      <c r="A121" s="36"/>
      <c r="B121" s="37"/>
      <c r="C121" s="180" t="s">
        <v>412</v>
      </c>
      <c r="D121" s="180" t="s">
        <v>234</v>
      </c>
      <c r="E121" s="181" t="s">
        <v>4625</v>
      </c>
      <c r="F121" s="182" t="s">
        <v>4626</v>
      </c>
      <c r="G121" s="183" t="s">
        <v>237</v>
      </c>
      <c r="H121" s="184">
        <v>4</v>
      </c>
      <c r="I121" s="185"/>
      <c r="J121" s="186">
        <f t="shared" si="10"/>
        <v>0</v>
      </c>
      <c r="K121" s="182" t="s">
        <v>19</v>
      </c>
      <c r="L121" s="41"/>
      <c r="M121" s="187" t="s">
        <v>19</v>
      </c>
      <c r="N121" s="188" t="s">
        <v>40</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1610</v>
      </c>
      <c r="AT121" s="191" t="s">
        <v>234</v>
      </c>
      <c r="AU121" s="191" t="s">
        <v>78</v>
      </c>
      <c r="AY121" s="19" t="s">
        <v>231</v>
      </c>
      <c r="BE121" s="192">
        <f t="shared" si="14"/>
        <v>0</v>
      </c>
      <c r="BF121" s="192">
        <f t="shared" si="15"/>
        <v>0</v>
      </c>
      <c r="BG121" s="192">
        <f t="shared" si="16"/>
        <v>0</v>
      </c>
      <c r="BH121" s="192">
        <f t="shared" si="17"/>
        <v>0</v>
      </c>
      <c r="BI121" s="192">
        <f t="shared" si="18"/>
        <v>0</v>
      </c>
      <c r="BJ121" s="19" t="s">
        <v>76</v>
      </c>
      <c r="BK121" s="192">
        <f t="shared" si="19"/>
        <v>0</v>
      </c>
      <c r="BL121" s="19" t="s">
        <v>1610</v>
      </c>
      <c r="BM121" s="191" t="s">
        <v>983</v>
      </c>
    </row>
    <row r="122" spans="1:65" s="2" customFormat="1" ht="21.75" customHeight="1">
      <c r="A122" s="36"/>
      <c r="B122" s="37"/>
      <c r="C122" s="180" t="s">
        <v>417</v>
      </c>
      <c r="D122" s="180" t="s">
        <v>234</v>
      </c>
      <c r="E122" s="181" t="s">
        <v>4627</v>
      </c>
      <c r="F122" s="182" t="s">
        <v>4628</v>
      </c>
      <c r="G122" s="183" t="s">
        <v>237</v>
      </c>
      <c r="H122" s="184">
        <v>1</v>
      </c>
      <c r="I122" s="185"/>
      <c r="J122" s="186">
        <f t="shared" si="10"/>
        <v>0</v>
      </c>
      <c r="K122" s="182" t="s">
        <v>19</v>
      </c>
      <c r="L122" s="41"/>
      <c r="M122" s="187" t="s">
        <v>19</v>
      </c>
      <c r="N122" s="188" t="s">
        <v>40</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1610</v>
      </c>
      <c r="AT122" s="191" t="s">
        <v>234</v>
      </c>
      <c r="AU122" s="191" t="s">
        <v>78</v>
      </c>
      <c r="AY122" s="19" t="s">
        <v>231</v>
      </c>
      <c r="BE122" s="192">
        <f t="shared" si="14"/>
        <v>0</v>
      </c>
      <c r="BF122" s="192">
        <f t="shared" si="15"/>
        <v>0</v>
      </c>
      <c r="BG122" s="192">
        <f t="shared" si="16"/>
        <v>0</v>
      </c>
      <c r="BH122" s="192">
        <f t="shared" si="17"/>
        <v>0</v>
      </c>
      <c r="BI122" s="192">
        <f t="shared" si="18"/>
        <v>0</v>
      </c>
      <c r="BJ122" s="19" t="s">
        <v>76</v>
      </c>
      <c r="BK122" s="192">
        <f t="shared" si="19"/>
        <v>0</v>
      </c>
      <c r="BL122" s="19" t="s">
        <v>1610</v>
      </c>
      <c r="BM122" s="191" t="s">
        <v>1599</v>
      </c>
    </row>
    <row r="123" spans="1:65" s="2" customFormat="1" ht="21.75" customHeight="1">
      <c r="A123" s="36"/>
      <c r="B123" s="37"/>
      <c r="C123" s="180" t="s">
        <v>423</v>
      </c>
      <c r="D123" s="180" t="s">
        <v>234</v>
      </c>
      <c r="E123" s="181" t="s">
        <v>4629</v>
      </c>
      <c r="F123" s="182" t="s">
        <v>4630</v>
      </c>
      <c r="G123" s="183" t="s">
        <v>237</v>
      </c>
      <c r="H123" s="184">
        <v>1</v>
      </c>
      <c r="I123" s="185"/>
      <c r="J123" s="186">
        <f t="shared" si="10"/>
        <v>0</v>
      </c>
      <c r="K123" s="182" t="s">
        <v>19</v>
      </c>
      <c r="L123" s="41"/>
      <c r="M123" s="187" t="s">
        <v>19</v>
      </c>
      <c r="N123" s="188" t="s">
        <v>40</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1610</v>
      </c>
      <c r="AT123" s="191" t="s">
        <v>234</v>
      </c>
      <c r="AU123" s="191" t="s">
        <v>78</v>
      </c>
      <c r="AY123" s="19" t="s">
        <v>231</v>
      </c>
      <c r="BE123" s="192">
        <f t="shared" si="14"/>
        <v>0</v>
      </c>
      <c r="BF123" s="192">
        <f t="shared" si="15"/>
        <v>0</v>
      </c>
      <c r="BG123" s="192">
        <f t="shared" si="16"/>
        <v>0</v>
      </c>
      <c r="BH123" s="192">
        <f t="shared" si="17"/>
        <v>0</v>
      </c>
      <c r="BI123" s="192">
        <f t="shared" si="18"/>
        <v>0</v>
      </c>
      <c r="BJ123" s="19" t="s">
        <v>76</v>
      </c>
      <c r="BK123" s="192">
        <f t="shared" si="19"/>
        <v>0</v>
      </c>
      <c r="BL123" s="19" t="s">
        <v>1610</v>
      </c>
      <c r="BM123" s="191" t="s">
        <v>1610</v>
      </c>
    </row>
    <row r="124" spans="1:65" s="2" customFormat="1" ht="16.5" customHeight="1">
      <c r="A124" s="36"/>
      <c r="B124" s="37"/>
      <c r="C124" s="180" t="s">
        <v>429</v>
      </c>
      <c r="D124" s="180" t="s">
        <v>234</v>
      </c>
      <c r="E124" s="181" t="s">
        <v>4631</v>
      </c>
      <c r="F124" s="182" t="s">
        <v>4632</v>
      </c>
      <c r="G124" s="183" t="s">
        <v>4607</v>
      </c>
      <c r="H124" s="184">
        <v>1</v>
      </c>
      <c r="I124" s="185"/>
      <c r="J124" s="186">
        <f t="shared" si="10"/>
        <v>0</v>
      </c>
      <c r="K124" s="182" t="s">
        <v>19</v>
      </c>
      <c r="L124" s="41"/>
      <c r="M124" s="187" t="s">
        <v>19</v>
      </c>
      <c r="N124" s="188" t="s">
        <v>40</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1610</v>
      </c>
      <c r="AT124" s="191" t="s">
        <v>234</v>
      </c>
      <c r="AU124" s="191" t="s">
        <v>78</v>
      </c>
      <c r="AY124" s="19" t="s">
        <v>231</v>
      </c>
      <c r="BE124" s="192">
        <f t="shared" si="14"/>
        <v>0</v>
      </c>
      <c r="BF124" s="192">
        <f t="shared" si="15"/>
        <v>0</v>
      </c>
      <c r="BG124" s="192">
        <f t="shared" si="16"/>
        <v>0</v>
      </c>
      <c r="BH124" s="192">
        <f t="shared" si="17"/>
        <v>0</v>
      </c>
      <c r="BI124" s="192">
        <f t="shared" si="18"/>
        <v>0</v>
      </c>
      <c r="BJ124" s="19" t="s">
        <v>76</v>
      </c>
      <c r="BK124" s="192">
        <f t="shared" si="19"/>
        <v>0</v>
      </c>
      <c r="BL124" s="19" t="s">
        <v>1610</v>
      </c>
      <c r="BM124" s="191" t="s">
        <v>1624</v>
      </c>
    </row>
    <row r="125" spans="1:65" s="2" customFormat="1" ht="21.75" customHeight="1">
      <c r="A125" s="36"/>
      <c r="B125" s="37"/>
      <c r="C125" s="180" t="s">
        <v>434</v>
      </c>
      <c r="D125" s="180" t="s">
        <v>234</v>
      </c>
      <c r="E125" s="181" t="s">
        <v>4633</v>
      </c>
      <c r="F125" s="182" t="s">
        <v>4634</v>
      </c>
      <c r="G125" s="183" t="s">
        <v>4607</v>
      </c>
      <c r="H125" s="184">
        <v>1</v>
      </c>
      <c r="I125" s="185"/>
      <c r="J125" s="186">
        <f t="shared" si="10"/>
        <v>0</v>
      </c>
      <c r="K125" s="182" t="s">
        <v>19</v>
      </c>
      <c r="L125" s="41"/>
      <c r="M125" s="187" t="s">
        <v>19</v>
      </c>
      <c r="N125" s="188" t="s">
        <v>40</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1610</v>
      </c>
      <c r="AT125" s="191" t="s">
        <v>234</v>
      </c>
      <c r="AU125" s="191" t="s">
        <v>78</v>
      </c>
      <c r="AY125" s="19" t="s">
        <v>231</v>
      </c>
      <c r="BE125" s="192">
        <f t="shared" si="14"/>
        <v>0</v>
      </c>
      <c r="BF125" s="192">
        <f t="shared" si="15"/>
        <v>0</v>
      </c>
      <c r="BG125" s="192">
        <f t="shared" si="16"/>
        <v>0</v>
      </c>
      <c r="BH125" s="192">
        <f t="shared" si="17"/>
        <v>0</v>
      </c>
      <c r="BI125" s="192">
        <f t="shared" si="18"/>
        <v>0</v>
      </c>
      <c r="BJ125" s="19" t="s">
        <v>76</v>
      </c>
      <c r="BK125" s="192">
        <f t="shared" si="19"/>
        <v>0</v>
      </c>
      <c r="BL125" s="19" t="s">
        <v>1610</v>
      </c>
      <c r="BM125" s="191" t="s">
        <v>1634</v>
      </c>
    </row>
    <row r="126" spans="1:65" s="2" customFormat="1" ht="49.15" customHeight="1">
      <c r="A126" s="36"/>
      <c r="B126" s="37"/>
      <c r="C126" s="180" t="s">
        <v>442</v>
      </c>
      <c r="D126" s="180" t="s">
        <v>234</v>
      </c>
      <c r="E126" s="181" t="s">
        <v>4635</v>
      </c>
      <c r="F126" s="182" t="s">
        <v>4636</v>
      </c>
      <c r="G126" s="183" t="s">
        <v>237</v>
      </c>
      <c r="H126" s="184">
        <v>1</v>
      </c>
      <c r="I126" s="185"/>
      <c r="J126" s="186">
        <f t="shared" si="10"/>
        <v>0</v>
      </c>
      <c r="K126" s="182" t="s">
        <v>19</v>
      </c>
      <c r="L126" s="41"/>
      <c r="M126" s="187" t="s">
        <v>19</v>
      </c>
      <c r="N126" s="188" t="s">
        <v>40</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1610</v>
      </c>
      <c r="AT126" s="191" t="s">
        <v>234</v>
      </c>
      <c r="AU126" s="191" t="s">
        <v>78</v>
      </c>
      <c r="AY126" s="19" t="s">
        <v>231</v>
      </c>
      <c r="BE126" s="192">
        <f t="shared" si="14"/>
        <v>0</v>
      </c>
      <c r="BF126" s="192">
        <f t="shared" si="15"/>
        <v>0</v>
      </c>
      <c r="BG126" s="192">
        <f t="shared" si="16"/>
        <v>0</v>
      </c>
      <c r="BH126" s="192">
        <f t="shared" si="17"/>
        <v>0</v>
      </c>
      <c r="BI126" s="192">
        <f t="shared" si="18"/>
        <v>0</v>
      </c>
      <c r="BJ126" s="19" t="s">
        <v>76</v>
      </c>
      <c r="BK126" s="192">
        <f t="shared" si="19"/>
        <v>0</v>
      </c>
      <c r="BL126" s="19" t="s">
        <v>1610</v>
      </c>
      <c r="BM126" s="191" t="s">
        <v>1643</v>
      </c>
    </row>
    <row r="127" spans="1:65" s="2" customFormat="1" ht="37.9" customHeight="1">
      <c r="A127" s="36"/>
      <c r="B127" s="37"/>
      <c r="C127" s="180" t="s">
        <v>825</v>
      </c>
      <c r="D127" s="180" t="s">
        <v>234</v>
      </c>
      <c r="E127" s="181" t="s">
        <v>4637</v>
      </c>
      <c r="F127" s="182" t="s">
        <v>4638</v>
      </c>
      <c r="G127" s="183" t="s">
        <v>237</v>
      </c>
      <c r="H127" s="184">
        <v>2</v>
      </c>
      <c r="I127" s="185"/>
      <c r="J127" s="186">
        <f t="shared" si="10"/>
        <v>0</v>
      </c>
      <c r="K127" s="182" t="s">
        <v>19</v>
      </c>
      <c r="L127" s="41"/>
      <c r="M127" s="187" t="s">
        <v>19</v>
      </c>
      <c r="N127" s="188" t="s">
        <v>40</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1610</v>
      </c>
      <c r="AT127" s="191" t="s">
        <v>234</v>
      </c>
      <c r="AU127" s="191" t="s">
        <v>78</v>
      </c>
      <c r="AY127" s="19" t="s">
        <v>231</v>
      </c>
      <c r="BE127" s="192">
        <f t="shared" si="14"/>
        <v>0</v>
      </c>
      <c r="BF127" s="192">
        <f t="shared" si="15"/>
        <v>0</v>
      </c>
      <c r="BG127" s="192">
        <f t="shared" si="16"/>
        <v>0</v>
      </c>
      <c r="BH127" s="192">
        <f t="shared" si="17"/>
        <v>0</v>
      </c>
      <c r="BI127" s="192">
        <f t="shared" si="18"/>
        <v>0</v>
      </c>
      <c r="BJ127" s="19" t="s">
        <v>76</v>
      </c>
      <c r="BK127" s="192">
        <f t="shared" si="19"/>
        <v>0</v>
      </c>
      <c r="BL127" s="19" t="s">
        <v>1610</v>
      </c>
      <c r="BM127" s="191" t="s">
        <v>1647</v>
      </c>
    </row>
    <row r="128" spans="1:65" s="2" customFormat="1" ht="24.2" customHeight="1">
      <c r="A128" s="36"/>
      <c r="B128" s="37"/>
      <c r="C128" s="180" t="s">
        <v>833</v>
      </c>
      <c r="D128" s="180" t="s">
        <v>234</v>
      </c>
      <c r="E128" s="181" t="s">
        <v>4639</v>
      </c>
      <c r="F128" s="182" t="s">
        <v>4640</v>
      </c>
      <c r="G128" s="183" t="s">
        <v>237</v>
      </c>
      <c r="H128" s="184">
        <v>2</v>
      </c>
      <c r="I128" s="185"/>
      <c r="J128" s="186">
        <f t="shared" si="10"/>
        <v>0</v>
      </c>
      <c r="K128" s="182" t="s">
        <v>19</v>
      </c>
      <c r="L128" s="41"/>
      <c r="M128" s="187" t="s">
        <v>19</v>
      </c>
      <c r="N128" s="188" t="s">
        <v>40</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1610</v>
      </c>
      <c r="AT128" s="191" t="s">
        <v>234</v>
      </c>
      <c r="AU128" s="191" t="s">
        <v>78</v>
      </c>
      <c r="AY128" s="19" t="s">
        <v>231</v>
      </c>
      <c r="BE128" s="192">
        <f t="shared" si="14"/>
        <v>0</v>
      </c>
      <c r="BF128" s="192">
        <f t="shared" si="15"/>
        <v>0</v>
      </c>
      <c r="BG128" s="192">
        <f t="shared" si="16"/>
        <v>0</v>
      </c>
      <c r="BH128" s="192">
        <f t="shared" si="17"/>
        <v>0</v>
      </c>
      <c r="BI128" s="192">
        <f t="shared" si="18"/>
        <v>0</v>
      </c>
      <c r="BJ128" s="19" t="s">
        <v>76</v>
      </c>
      <c r="BK128" s="192">
        <f t="shared" si="19"/>
        <v>0</v>
      </c>
      <c r="BL128" s="19" t="s">
        <v>1610</v>
      </c>
      <c r="BM128" s="191" t="s">
        <v>1664</v>
      </c>
    </row>
    <row r="129" spans="1:65" s="2" customFormat="1" ht="21.75" customHeight="1">
      <c r="A129" s="36"/>
      <c r="B129" s="37"/>
      <c r="C129" s="180" t="s">
        <v>839</v>
      </c>
      <c r="D129" s="180" t="s">
        <v>234</v>
      </c>
      <c r="E129" s="181" t="s">
        <v>4641</v>
      </c>
      <c r="F129" s="182" t="s">
        <v>4642</v>
      </c>
      <c r="G129" s="183" t="s">
        <v>4618</v>
      </c>
      <c r="H129" s="184">
        <v>1</v>
      </c>
      <c r="I129" s="185"/>
      <c r="J129" s="186">
        <f t="shared" si="10"/>
        <v>0</v>
      </c>
      <c r="K129" s="182" t="s">
        <v>19</v>
      </c>
      <c r="L129" s="41"/>
      <c r="M129" s="187" t="s">
        <v>19</v>
      </c>
      <c r="N129" s="188" t="s">
        <v>40</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1610</v>
      </c>
      <c r="AT129" s="191" t="s">
        <v>234</v>
      </c>
      <c r="AU129" s="191" t="s">
        <v>78</v>
      </c>
      <c r="AY129" s="19" t="s">
        <v>231</v>
      </c>
      <c r="BE129" s="192">
        <f t="shared" si="14"/>
        <v>0</v>
      </c>
      <c r="BF129" s="192">
        <f t="shared" si="15"/>
        <v>0</v>
      </c>
      <c r="BG129" s="192">
        <f t="shared" si="16"/>
        <v>0</v>
      </c>
      <c r="BH129" s="192">
        <f t="shared" si="17"/>
        <v>0</v>
      </c>
      <c r="BI129" s="192">
        <f t="shared" si="18"/>
        <v>0</v>
      </c>
      <c r="BJ129" s="19" t="s">
        <v>76</v>
      </c>
      <c r="BK129" s="192">
        <f t="shared" si="19"/>
        <v>0</v>
      </c>
      <c r="BL129" s="19" t="s">
        <v>1610</v>
      </c>
      <c r="BM129" s="191" t="s">
        <v>1677</v>
      </c>
    </row>
    <row r="130" spans="1:65" s="2" customFormat="1" ht="24.2" customHeight="1">
      <c r="A130" s="36"/>
      <c r="B130" s="37"/>
      <c r="C130" s="180" t="s">
        <v>844</v>
      </c>
      <c r="D130" s="180" t="s">
        <v>234</v>
      </c>
      <c r="E130" s="181" t="s">
        <v>4643</v>
      </c>
      <c r="F130" s="182" t="s">
        <v>4644</v>
      </c>
      <c r="G130" s="183" t="s">
        <v>237</v>
      </c>
      <c r="H130" s="184">
        <v>2</v>
      </c>
      <c r="I130" s="185"/>
      <c r="J130" s="186">
        <f t="shared" si="10"/>
        <v>0</v>
      </c>
      <c r="K130" s="182" t="s">
        <v>19</v>
      </c>
      <c r="L130" s="41"/>
      <c r="M130" s="187" t="s">
        <v>19</v>
      </c>
      <c r="N130" s="188" t="s">
        <v>40</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1610</v>
      </c>
      <c r="AT130" s="191" t="s">
        <v>234</v>
      </c>
      <c r="AU130" s="191" t="s">
        <v>78</v>
      </c>
      <c r="AY130" s="19" t="s">
        <v>231</v>
      </c>
      <c r="BE130" s="192">
        <f t="shared" si="14"/>
        <v>0</v>
      </c>
      <c r="BF130" s="192">
        <f t="shared" si="15"/>
        <v>0</v>
      </c>
      <c r="BG130" s="192">
        <f t="shared" si="16"/>
        <v>0</v>
      </c>
      <c r="BH130" s="192">
        <f t="shared" si="17"/>
        <v>0</v>
      </c>
      <c r="BI130" s="192">
        <f t="shared" si="18"/>
        <v>0</v>
      </c>
      <c r="BJ130" s="19" t="s">
        <v>76</v>
      </c>
      <c r="BK130" s="192">
        <f t="shared" si="19"/>
        <v>0</v>
      </c>
      <c r="BL130" s="19" t="s">
        <v>1610</v>
      </c>
      <c r="BM130" s="191" t="s">
        <v>1689</v>
      </c>
    </row>
    <row r="131" spans="1:65" s="2" customFormat="1" ht="16.5" customHeight="1">
      <c r="A131" s="36"/>
      <c r="B131" s="37"/>
      <c r="C131" s="180" t="s">
        <v>849</v>
      </c>
      <c r="D131" s="180" t="s">
        <v>234</v>
      </c>
      <c r="E131" s="181" t="s">
        <v>4645</v>
      </c>
      <c r="F131" s="182" t="s">
        <v>4646</v>
      </c>
      <c r="G131" s="183" t="s">
        <v>4618</v>
      </c>
      <c r="H131" s="184">
        <v>1</v>
      </c>
      <c r="I131" s="185"/>
      <c r="J131" s="186">
        <f t="shared" si="10"/>
        <v>0</v>
      </c>
      <c r="K131" s="182" t="s">
        <v>19</v>
      </c>
      <c r="L131" s="41"/>
      <c r="M131" s="187" t="s">
        <v>19</v>
      </c>
      <c r="N131" s="188" t="s">
        <v>40</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1610</v>
      </c>
      <c r="AT131" s="191" t="s">
        <v>234</v>
      </c>
      <c r="AU131" s="191" t="s">
        <v>78</v>
      </c>
      <c r="AY131" s="19" t="s">
        <v>231</v>
      </c>
      <c r="BE131" s="192">
        <f t="shared" si="14"/>
        <v>0</v>
      </c>
      <c r="BF131" s="192">
        <f t="shared" si="15"/>
        <v>0</v>
      </c>
      <c r="BG131" s="192">
        <f t="shared" si="16"/>
        <v>0</v>
      </c>
      <c r="BH131" s="192">
        <f t="shared" si="17"/>
        <v>0</v>
      </c>
      <c r="BI131" s="192">
        <f t="shared" si="18"/>
        <v>0</v>
      </c>
      <c r="BJ131" s="19" t="s">
        <v>76</v>
      </c>
      <c r="BK131" s="192">
        <f t="shared" si="19"/>
        <v>0</v>
      </c>
      <c r="BL131" s="19" t="s">
        <v>1610</v>
      </c>
      <c r="BM131" s="191" t="s">
        <v>1696</v>
      </c>
    </row>
    <row r="132" spans="1:65" s="2" customFormat="1" ht="16.5" customHeight="1">
      <c r="A132" s="36"/>
      <c r="B132" s="37"/>
      <c r="C132" s="180" t="s">
        <v>855</v>
      </c>
      <c r="D132" s="180" t="s">
        <v>234</v>
      </c>
      <c r="E132" s="181" t="s">
        <v>4647</v>
      </c>
      <c r="F132" s="182" t="s">
        <v>4648</v>
      </c>
      <c r="G132" s="183" t="s">
        <v>4618</v>
      </c>
      <c r="H132" s="184">
        <v>1</v>
      </c>
      <c r="I132" s="185"/>
      <c r="J132" s="186">
        <f t="shared" si="10"/>
        <v>0</v>
      </c>
      <c r="K132" s="182" t="s">
        <v>19</v>
      </c>
      <c r="L132" s="41"/>
      <c r="M132" s="187" t="s">
        <v>19</v>
      </c>
      <c r="N132" s="188" t="s">
        <v>40</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1610</v>
      </c>
      <c r="AT132" s="191" t="s">
        <v>234</v>
      </c>
      <c r="AU132" s="191" t="s">
        <v>78</v>
      </c>
      <c r="AY132" s="19" t="s">
        <v>231</v>
      </c>
      <c r="BE132" s="192">
        <f t="shared" si="14"/>
        <v>0</v>
      </c>
      <c r="BF132" s="192">
        <f t="shared" si="15"/>
        <v>0</v>
      </c>
      <c r="BG132" s="192">
        <f t="shared" si="16"/>
        <v>0</v>
      </c>
      <c r="BH132" s="192">
        <f t="shared" si="17"/>
        <v>0</v>
      </c>
      <c r="BI132" s="192">
        <f t="shared" si="18"/>
        <v>0</v>
      </c>
      <c r="BJ132" s="19" t="s">
        <v>76</v>
      </c>
      <c r="BK132" s="192">
        <f t="shared" si="19"/>
        <v>0</v>
      </c>
      <c r="BL132" s="19" t="s">
        <v>1610</v>
      </c>
      <c r="BM132" s="191" t="s">
        <v>1705</v>
      </c>
    </row>
    <row r="133" spans="1:65" s="2" customFormat="1" ht="16.5" customHeight="1">
      <c r="A133" s="36"/>
      <c r="B133" s="37"/>
      <c r="C133" s="180" t="s">
        <v>862</v>
      </c>
      <c r="D133" s="180" t="s">
        <v>234</v>
      </c>
      <c r="E133" s="181" t="s">
        <v>4649</v>
      </c>
      <c r="F133" s="182" t="s">
        <v>4650</v>
      </c>
      <c r="G133" s="183" t="s">
        <v>4618</v>
      </c>
      <c r="H133" s="184">
        <v>1</v>
      </c>
      <c r="I133" s="185"/>
      <c r="J133" s="186">
        <f t="shared" si="10"/>
        <v>0</v>
      </c>
      <c r="K133" s="182" t="s">
        <v>19</v>
      </c>
      <c r="L133" s="41"/>
      <c r="M133" s="187" t="s">
        <v>19</v>
      </c>
      <c r="N133" s="188" t="s">
        <v>40</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1610</v>
      </c>
      <c r="AT133" s="191" t="s">
        <v>234</v>
      </c>
      <c r="AU133" s="191" t="s">
        <v>78</v>
      </c>
      <c r="AY133" s="19" t="s">
        <v>231</v>
      </c>
      <c r="BE133" s="192">
        <f t="shared" si="14"/>
        <v>0</v>
      </c>
      <c r="BF133" s="192">
        <f t="shared" si="15"/>
        <v>0</v>
      </c>
      <c r="BG133" s="192">
        <f t="shared" si="16"/>
        <v>0</v>
      </c>
      <c r="BH133" s="192">
        <f t="shared" si="17"/>
        <v>0</v>
      </c>
      <c r="BI133" s="192">
        <f t="shared" si="18"/>
        <v>0</v>
      </c>
      <c r="BJ133" s="19" t="s">
        <v>76</v>
      </c>
      <c r="BK133" s="192">
        <f t="shared" si="19"/>
        <v>0</v>
      </c>
      <c r="BL133" s="19" t="s">
        <v>1610</v>
      </c>
      <c r="BM133" s="191" t="s">
        <v>1717</v>
      </c>
    </row>
    <row r="134" spans="1:65" s="12" customFormat="1" ht="22.9" customHeight="1">
      <c r="B134" s="164"/>
      <c r="C134" s="165"/>
      <c r="D134" s="166" t="s">
        <v>68</v>
      </c>
      <c r="E134" s="178" t="s">
        <v>4651</v>
      </c>
      <c r="F134" s="178" t="s">
        <v>4652</v>
      </c>
      <c r="G134" s="165"/>
      <c r="H134" s="165"/>
      <c r="I134" s="168"/>
      <c r="J134" s="179">
        <f>BK134</f>
        <v>0</v>
      </c>
      <c r="K134" s="165"/>
      <c r="L134" s="170"/>
      <c r="M134" s="171"/>
      <c r="N134" s="172"/>
      <c r="O134" s="172"/>
      <c r="P134" s="173">
        <f>SUM(P135:P138)</f>
        <v>0</v>
      </c>
      <c r="Q134" s="172"/>
      <c r="R134" s="173">
        <f>SUM(R135:R138)</f>
        <v>0</v>
      </c>
      <c r="S134" s="172"/>
      <c r="T134" s="174">
        <f>SUM(T135:T138)</f>
        <v>0</v>
      </c>
      <c r="AR134" s="175" t="s">
        <v>76</v>
      </c>
      <c r="AT134" s="176" t="s">
        <v>68</v>
      </c>
      <c r="AU134" s="176" t="s">
        <v>76</v>
      </c>
      <c r="AY134" s="175" t="s">
        <v>231</v>
      </c>
      <c r="BK134" s="177">
        <f>SUM(BK135:BK138)</f>
        <v>0</v>
      </c>
    </row>
    <row r="135" spans="1:65" s="2" customFormat="1" ht="16.5" customHeight="1">
      <c r="A135" s="36"/>
      <c r="B135" s="37"/>
      <c r="C135" s="180" t="s">
        <v>867</v>
      </c>
      <c r="D135" s="180" t="s">
        <v>234</v>
      </c>
      <c r="E135" s="181" t="s">
        <v>4653</v>
      </c>
      <c r="F135" s="182" t="s">
        <v>4654</v>
      </c>
      <c r="G135" s="183" t="s">
        <v>4618</v>
      </c>
      <c r="H135" s="184">
        <v>1</v>
      </c>
      <c r="I135" s="185"/>
      <c r="J135" s="186">
        <f>ROUND(I135*H135,2)</f>
        <v>0</v>
      </c>
      <c r="K135" s="182" t="s">
        <v>19</v>
      </c>
      <c r="L135" s="41"/>
      <c r="M135" s="187" t="s">
        <v>19</v>
      </c>
      <c r="N135" s="188" t="s">
        <v>40</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1610</v>
      </c>
      <c r="AT135" s="191" t="s">
        <v>234</v>
      </c>
      <c r="AU135" s="191" t="s">
        <v>78</v>
      </c>
      <c r="AY135" s="19" t="s">
        <v>231</v>
      </c>
      <c r="BE135" s="192">
        <f>IF(N135="základní",J135,0)</f>
        <v>0</v>
      </c>
      <c r="BF135" s="192">
        <f>IF(N135="snížená",J135,0)</f>
        <v>0</v>
      </c>
      <c r="BG135" s="192">
        <f>IF(N135="zákl. přenesená",J135,0)</f>
        <v>0</v>
      </c>
      <c r="BH135" s="192">
        <f>IF(N135="sníž. přenesená",J135,0)</f>
        <v>0</v>
      </c>
      <c r="BI135" s="192">
        <f>IF(N135="nulová",J135,0)</f>
        <v>0</v>
      </c>
      <c r="BJ135" s="19" t="s">
        <v>76</v>
      </c>
      <c r="BK135" s="192">
        <f>ROUND(I135*H135,2)</f>
        <v>0</v>
      </c>
      <c r="BL135" s="19" t="s">
        <v>1610</v>
      </c>
      <c r="BM135" s="191" t="s">
        <v>1725</v>
      </c>
    </row>
    <row r="136" spans="1:65" s="2" customFormat="1" ht="16.5" customHeight="1">
      <c r="A136" s="36"/>
      <c r="B136" s="37"/>
      <c r="C136" s="180" t="s">
        <v>881</v>
      </c>
      <c r="D136" s="180" t="s">
        <v>234</v>
      </c>
      <c r="E136" s="181" t="s">
        <v>4655</v>
      </c>
      <c r="F136" s="182" t="s">
        <v>4656</v>
      </c>
      <c r="G136" s="183" t="s">
        <v>4657</v>
      </c>
      <c r="H136" s="184">
        <v>6</v>
      </c>
      <c r="I136" s="185"/>
      <c r="J136" s="186">
        <f>ROUND(I136*H136,2)</f>
        <v>0</v>
      </c>
      <c r="K136" s="182" t="s">
        <v>19</v>
      </c>
      <c r="L136" s="41"/>
      <c r="M136" s="187" t="s">
        <v>19</v>
      </c>
      <c r="N136" s="188" t="s">
        <v>40</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1610</v>
      </c>
      <c r="AT136" s="191" t="s">
        <v>234</v>
      </c>
      <c r="AU136" s="191" t="s">
        <v>78</v>
      </c>
      <c r="AY136" s="19" t="s">
        <v>231</v>
      </c>
      <c r="BE136" s="192">
        <f>IF(N136="základní",J136,0)</f>
        <v>0</v>
      </c>
      <c r="BF136" s="192">
        <f>IF(N136="snížená",J136,0)</f>
        <v>0</v>
      </c>
      <c r="BG136" s="192">
        <f>IF(N136="zákl. přenesená",J136,0)</f>
        <v>0</v>
      </c>
      <c r="BH136" s="192">
        <f>IF(N136="sníž. přenesená",J136,0)</f>
        <v>0</v>
      </c>
      <c r="BI136" s="192">
        <f>IF(N136="nulová",J136,0)</f>
        <v>0</v>
      </c>
      <c r="BJ136" s="19" t="s">
        <v>76</v>
      </c>
      <c r="BK136" s="192">
        <f>ROUND(I136*H136,2)</f>
        <v>0</v>
      </c>
      <c r="BL136" s="19" t="s">
        <v>1610</v>
      </c>
      <c r="BM136" s="191" t="s">
        <v>1733</v>
      </c>
    </row>
    <row r="137" spans="1:65" s="2" customFormat="1" ht="16.5" customHeight="1">
      <c r="A137" s="36"/>
      <c r="B137" s="37"/>
      <c r="C137" s="180" t="s">
        <v>886</v>
      </c>
      <c r="D137" s="180" t="s">
        <v>234</v>
      </c>
      <c r="E137" s="181" t="s">
        <v>4658</v>
      </c>
      <c r="F137" s="182" t="s">
        <v>4659</v>
      </c>
      <c r="G137" s="183" t="s">
        <v>4657</v>
      </c>
      <c r="H137" s="184">
        <v>16</v>
      </c>
      <c r="I137" s="185"/>
      <c r="J137" s="186">
        <f>ROUND(I137*H137,2)</f>
        <v>0</v>
      </c>
      <c r="K137" s="182" t="s">
        <v>19</v>
      </c>
      <c r="L137" s="41"/>
      <c r="M137" s="187" t="s">
        <v>19</v>
      </c>
      <c r="N137" s="188" t="s">
        <v>40</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1610</v>
      </c>
      <c r="AT137" s="191" t="s">
        <v>234</v>
      </c>
      <c r="AU137" s="191" t="s">
        <v>78</v>
      </c>
      <c r="AY137" s="19" t="s">
        <v>231</v>
      </c>
      <c r="BE137" s="192">
        <f>IF(N137="základní",J137,0)</f>
        <v>0</v>
      </c>
      <c r="BF137" s="192">
        <f>IF(N137="snížená",J137,0)</f>
        <v>0</v>
      </c>
      <c r="BG137" s="192">
        <f>IF(N137="zákl. přenesená",J137,0)</f>
        <v>0</v>
      </c>
      <c r="BH137" s="192">
        <f>IF(N137="sníž. přenesená",J137,0)</f>
        <v>0</v>
      </c>
      <c r="BI137" s="192">
        <f>IF(N137="nulová",J137,0)</f>
        <v>0</v>
      </c>
      <c r="BJ137" s="19" t="s">
        <v>76</v>
      </c>
      <c r="BK137" s="192">
        <f>ROUND(I137*H137,2)</f>
        <v>0</v>
      </c>
      <c r="BL137" s="19" t="s">
        <v>1610</v>
      </c>
      <c r="BM137" s="191" t="s">
        <v>1745</v>
      </c>
    </row>
    <row r="138" spans="1:65" s="2" customFormat="1" ht="16.5" customHeight="1">
      <c r="A138" s="36"/>
      <c r="B138" s="37"/>
      <c r="C138" s="180" t="s">
        <v>892</v>
      </c>
      <c r="D138" s="180" t="s">
        <v>234</v>
      </c>
      <c r="E138" s="181" t="s">
        <v>4660</v>
      </c>
      <c r="F138" s="182" t="s">
        <v>4661</v>
      </c>
      <c r="G138" s="183" t="s">
        <v>4657</v>
      </c>
      <c r="H138" s="184">
        <v>2</v>
      </c>
      <c r="I138" s="185"/>
      <c r="J138" s="186">
        <f>ROUND(I138*H138,2)</f>
        <v>0</v>
      </c>
      <c r="K138" s="182" t="s">
        <v>19</v>
      </c>
      <c r="L138" s="41"/>
      <c r="M138" s="187" t="s">
        <v>19</v>
      </c>
      <c r="N138" s="188" t="s">
        <v>40</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1610</v>
      </c>
      <c r="AT138" s="191" t="s">
        <v>234</v>
      </c>
      <c r="AU138" s="191" t="s">
        <v>78</v>
      </c>
      <c r="AY138" s="19" t="s">
        <v>231</v>
      </c>
      <c r="BE138" s="192">
        <f>IF(N138="základní",J138,0)</f>
        <v>0</v>
      </c>
      <c r="BF138" s="192">
        <f>IF(N138="snížená",J138,0)</f>
        <v>0</v>
      </c>
      <c r="BG138" s="192">
        <f>IF(N138="zákl. přenesená",J138,0)</f>
        <v>0</v>
      </c>
      <c r="BH138" s="192">
        <f>IF(N138="sníž. přenesená",J138,0)</f>
        <v>0</v>
      </c>
      <c r="BI138" s="192">
        <f>IF(N138="nulová",J138,0)</f>
        <v>0</v>
      </c>
      <c r="BJ138" s="19" t="s">
        <v>76</v>
      </c>
      <c r="BK138" s="192">
        <f>ROUND(I138*H138,2)</f>
        <v>0</v>
      </c>
      <c r="BL138" s="19" t="s">
        <v>1610</v>
      </c>
      <c r="BM138" s="191" t="s">
        <v>1755</v>
      </c>
    </row>
    <row r="139" spans="1:65" s="12" customFormat="1" ht="22.9" customHeight="1">
      <c r="B139" s="164"/>
      <c r="C139" s="165"/>
      <c r="D139" s="166" t="s">
        <v>68</v>
      </c>
      <c r="E139" s="178" t="s">
        <v>4662</v>
      </c>
      <c r="F139" s="178" t="s">
        <v>4663</v>
      </c>
      <c r="G139" s="165"/>
      <c r="H139" s="165"/>
      <c r="I139" s="168"/>
      <c r="J139" s="179">
        <f>BK139</f>
        <v>0</v>
      </c>
      <c r="K139" s="165"/>
      <c r="L139" s="170"/>
      <c r="M139" s="171"/>
      <c r="N139" s="172"/>
      <c r="O139" s="172"/>
      <c r="P139" s="173">
        <f>SUM(P140:P262)</f>
        <v>0</v>
      </c>
      <c r="Q139" s="172"/>
      <c r="R139" s="173">
        <f>SUM(R140:R262)</f>
        <v>0</v>
      </c>
      <c r="S139" s="172"/>
      <c r="T139" s="174">
        <f>SUM(T140:T262)</f>
        <v>0</v>
      </c>
      <c r="AR139" s="175" t="s">
        <v>76</v>
      </c>
      <c r="AT139" s="176" t="s">
        <v>68</v>
      </c>
      <c r="AU139" s="176" t="s">
        <v>76</v>
      </c>
      <c r="AY139" s="175" t="s">
        <v>231</v>
      </c>
      <c r="BK139" s="177">
        <f>SUM(BK140:BK262)</f>
        <v>0</v>
      </c>
    </row>
    <row r="140" spans="1:65" s="2" customFormat="1" ht="16.5" customHeight="1">
      <c r="A140" s="36"/>
      <c r="B140" s="37"/>
      <c r="C140" s="180" t="s">
        <v>897</v>
      </c>
      <c r="D140" s="180" t="s">
        <v>234</v>
      </c>
      <c r="E140" s="181" t="s">
        <v>4664</v>
      </c>
      <c r="F140" s="182" t="s">
        <v>4665</v>
      </c>
      <c r="G140" s="183" t="s">
        <v>4618</v>
      </c>
      <c r="H140" s="184">
        <v>1</v>
      </c>
      <c r="I140" s="185"/>
      <c r="J140" s="186">
        <f t="shared" ref="J140:J171" si="20">ROUND(I140*H140,2)</f>
        <v>0</v>
      </c>
      <c r="K140" s="182" t="s">
        <v>19</v>
      </c>
      <c r="L140" s="41"/>
      <c r="M140" s="187" t="s">
        <v>19</v>
      </c>
      <c r="N140" s="188" t="s">
        <v>40</v>
      </c>
      <c r="O140" s="66"/>
      <c r="P140" s="189">
        <f t="shared" ref="P140:P171" si="21">O140*H140</f>
        <v>0</v>
      </c>
      <c r="Q140" s="189">
        <v>0</v>
      </c>
      <c r="R140" s="189">
        <f t="shared" ref="R140:R171" si="22">Q140*H140</f>
        <v>0</v>
      </c>
      <c r="S140" s="189">
        <v>0</v>
      </c>
      <c r="T140" s="190">
        <f t="shared" ref="T140:T171" si="23">S140*H140</f>
        <v>0</v>
      </c>
      <c r="U140" s="36"/>
      <c r="V140" s="36"/>
      <c r="W140" s="36"/>
      <c r="X140" s="36"/>
      <c r="Y140" s="36"/>
      <c r="Z140" s="36"/>
      <c r="AA140" s="36"/>
      <c r="AB140" s="36"/>
      <c r="AC140" s="36"/>
      <c r="AD140" s="36"/>
      <c r="AE140" s="36"/>
      <c r="AR140" s="191" t="s">
        <v>1610</v>
      </c>
      <c r="AT140" s="191" t="s">
        <v>234</v>
      </c>
      <c r="AU140" s="191" t="s">
        <v>78</v>
      </c>
      <c r="AY140" s="19" t="s">
        <v>231</v>
      </c>
      <c r="BE140" s="192">
        <f t="shared" ref="BE140:BE171" si="24">IF(N140="základní",J140,0)</f>
        <v>0</v>
      </c>
      <c r="BF140" s="192">
        <f t="shared" ref="BF140:BF171" si="25">IF(N140="snížená",J140,0)</f>
        <v>0</v>
      </c>
      <c r="BG140" s="192">
        <f t="shared" ref="BG140:BG171" si="26">IF(N140="zákl. přenesená",J140,0)</f>
        <v>0</v>
      </c>
      <c r="BH140" s="192">
        <f t="shared" ref="BH140:BH171" si="27">IF(N140="sníž. přenesená",J140,0)</f>
        <v>0</v>
      </c>
      <c r="BI140" s="192">
        <f t="shared" ref="BI140:BI171" si="28">IF(N140="nulová",J140,0)</f>
        <v>0</v>
      </c>
      <c r="BJ140" s="19" t="s">
        <v>76</v>
      </c>
      <c r="BK140" s="192">
        <f t="shared" ref="BK140:BK171" si="29">ROUND(I140*H140,2)</f>
        <v>0</v>
      </c>
      <c r="BL140" s="19" t="s">
        <v>1610</v>
      </c>
      <c r="BM140" s="191" t="s">
        <v>1766</v>
      </c>
    </row>
    <row r="141" spans="1:65" s="2" customFormat="1" ht="16.5" customHeight="1">
      <c r="A141" s="36"/>
      <c r="B141" s="37"/>
      <c r="C141" s="180" t="s">
        <v>903</v>
      </c>
      <c r="D141" s="180" t="s">
        <v>234</v>
      </c>
      <c r="E141" s="181" t="s">
        <v>4666</v>
      </c>
      <c r="F141" s="182" t="s">
        <v>4667</v>
      </c>
      <c r="G141" s="183" t="s">
        <v>4618</v>
      </c>
      <c r="H141" s="184">
        <v>1</v>
      </c>
      <c r="I141" s="185"/>
      <c r="J141" s="186">
        <f t="shared" si="20"/>
        <v>0</v>
      </c>
      <c r="K141" s="182" t="s">
        <v>19</v>
      </c>
      <c r="L141" s="41"/>
      <c r="M141" s="187" t="s">
        <v>19</v>
      </c>
      <c r="N141" s="188" t="s">
        <v>40</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1610</v>
      </c>
      <c r="AT141" s="191" t="s">
        <v>234</v>
      </c>
      <c r="AU141" s="191" t="s">
        <v>78</v>
      </c>
      <c r="AY141" s="19" t="s">
        <v>231</v>
      </c>
      <c r="BE141" s="192">
        <f t="shared" si="24"/>
        <v>0</v>
      </c>
      <c r="BF141" s="192">
        <f t="shared" si="25"/>
        <v>0</v>
      </c>
      <c r="BG141" s="192">
        <f t="shared" si="26"/>
        <v>0</v>
      </c>
      <c r="BH141" s="192">
        <f t="shared" si="27"/>
        <v>0</v>
      </c>
      <c r="BI141" s="192">
        <f t="shared" si="28"/>
        <v>0</v>
      </c>
      <c r="BJ141" s="19" t="s">
        <v>76</v>
      </c>
      <c r="BK141" s="192">
        <f t="shared" si="29"/>
        <v>0</v>
      </c>
      <c r="BL141" s="19" t="s">
        <v>1610</v>
      </c>
      <c r="BM141" s="191" t="s">
        <v>1777</v>
      </c>
    </row>
    <row r="142" spans="1:65" s="2" customFormat="1" ht="16.5" customHeight="1">
      <c r="A142" s="36"/>
      <c r="B142" s="37"/>
      <c r="C142" s="180" t="s">
        <v>909</v>
      </c>
      <c r="D142" s="180" t="s">
        <v>234</v>
      </c>
      <c r="E142" s="181" t="s">
        <v>4668</v>
      </c>
      <c r="F142" s="182" t="s">
        <v>4669</v>
      </c>
      <c r="G142" s="183" t="s">
        <v>4618</v>
      </c>
      <c r="H142" s="184">
        <v>1</v>
      </c>
      <c r="I142" s="185"/>
      <c r="J142" s="186">
        <f t="shared" si="20"/>
        <v>0</v>
      </c>
      <c r="K142" s="182" t="s">
        <v>19</v>
      </c>
      <c r="L142" s="41"/>
      <c r="M142" s="187" t="s">
        <v>19</v>
      </c>
      <c r="N142" s="188" t="s">
        <v>40</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1610</v>
      </c>
      <c r="AT142" s="191" t="s">
        <v>234</v>
      </c>
      <c r="AU142" s="191" t="s">
        <v>78</v>
      </c>
      <c r="AY142" s="19" t="s">
        <v>231</v>
      </c>
      <c r="BE142" s="192">
        <f t="shared" si="24"/>
        <v>0</v>
      </c>
      <c r="BF142" s="192">
        <f t="shared" si="25"/>
        <v>0</v>
      </c>
      <c r="BG142" s="192">
        <f t="shared" si="26"/>
        <v>0</v>
      </c>
      <c r="BH142" s="192">
        <f t="shared" si="27"/>
        <v>0</v>
      </c>
      <c r="BI142" s="192">
        <f t="shared" si="28"/>
        <v>0</v>
      </c>
      <c r="BJ142" s="19" t="s">
        <v>76</v>
      </c>
      <c r="BK142" s="192">
        <f t="shared" si="29"/>
        <v>0</v>
      </c>
      <c r="BL142" s="19" t="s">
        <v>1610</v>
      </c>
      <c r="BM142" s="191" t="s">
        <v>1786</v>
      </c>
    </row>
    <row r="143" spans="1:65" s="2" customFormat="1" ht="16.5" customHeight="1">
      <c r="A143" s="36"/>
      <c r="B143" s="37"/>
      <c r="C143" s="180" t="s">
        <v>915</v>
      </c>
      <c r="D143" s="180" t="s">
        <v>234</v>
      </c>
      <c r="E143" s="181" t="s">
        <v>4670</v>
      </c>
      <c r="F143" s="182" t="s">
        <v>4671</v>
      </c>
      <c r="G143" s="183" t="s">
        <v>4618</v>
      </c>
      <c r="H143" s="184">
        <v>1</v>
      </c>
      <c r="I143" s="185"/>
      <c r="J143" s="186">
        <f t="shared" si="20"/>
        <v>0</v>
      </c>
      <c r="K143" s="182" t="s">
        <v>19</v>
      </c>
      <c r="L143" s="41"/>
      <c r="M143" s="187" t="s">
        <v>19</v>
      </c>
      <c r="N143" s="188" t="s">
        <v>40</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1610</v>
      </c>
      <c r="AT143" s="191" t="s">
        <v>234</v>
      </c>
      <c r="AU143" s="191" t="s">
        <v>78</v>
      </c>
      <c r="AY143" s="19" t="s">
        <v>231</v>
      </c>
      <c r="BE143" s="192">
        <f t="shared" si="24"/>
        <v>0</v>
      </c>
      <c r="BF143" s="192">
        <f t="shared" si="25"/>
        <v>0</v>
      </c>
      <c r="BG143" s="192">
        <f t="shared" si="26"/>
        <v>0</v>
      </c>
      <c r="BH143" s="192">
        <f t="shared" si="27"/>
        <v>0</v>
      </c>
      <c r="BI143" s="192">
        <f t="shared" si="28"/>
        <v>0</v>
      </c>
      <c r="BJ143" s="19" t="s">
        <v>76</v>
      </c>
      <c r="BK143" s="192">
        <f t="shared" si="29"/>
        <v>0</v>
      </c>
      <c r="BL143" s="19" t="s">
        <v>1610</v>
      </c>
      <c r="BM143" s="191" t="s">
        <v>1794</v>
      </c>
    </row>
    <row r="144" spans="1:65" s="2" customFormat="1" ht="16.5" customHeight="1">
      <c r="A144" s="36"/>
      <c r="B144" s="37"/>
      <c r="C144" s="180" t="s">
        <v>924</v>
      </c>
      <c r="D144" s="180" t="s">
        <v>234</v>
      </c>
      <c r="E144" s="181" t="s">
        <v>4672</v>
      </c>
      <c r="F144" s="182" t="s">
        <v>2895</v>
      </c>
      <c r="G144" s="183" t="s">
        <v>4618</v>
      </c>
      <c r="H144" s="184">
        <v>1</v>
      </c>
      <c r="I144" s="185"/>
      <c r="J144" s="186">
        <f t="shared" si="20"/>
        <v>0</v>
      </c>
      <c r="K144" s="182" t="s">
        <v>19</v>
      </c>
      <c r="L144" s="41"/>
      <c r="M144" s="187" t="s">
        <v>19</v>
      </c>
      <c r="N144" s="188" t="s">
        <v>40</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1610</v>
      </c>
      <c r="AT144" s="191" t="s">
        <v>234</v>
      </c>
      <c r="AU144" s="191" t="s">
        <v>78</v>
      </c>
      <c r="AY144" s="19" t="s">
        <v>231</v>
      </c>
      <c r="BE144" s="192">
        <f t="shared" si="24"/>
        <v>0</v>
      </c>
      <c r="BF144" s="192">
        <f t="shared" si="25"/>
        <v>0</v>
      </c>
      <c r="BG144" s="192">
        <f t="shared" si="26"/>
        <v>0</v>
      </c>
      <c r="BH144" s="192">
        <f t="shared" si="27"/>
        <v>0</v>
      </c>
      <c r="BI144" s="192">
        <f t="shared" si="28"/>
        <v>0</v>
      </c>
      <c r="BJ144" s="19" t="s">
        <v>76</v>
      </c>
      <c r="BK144" s="192">
        <f t="shared" si="29"/>
        <v>0</v>
      </c>
      <c r="BL144" s="19" t="s">
        <v>1610</v>
      </c>
      <c r="BM144" s="191" t="s">
        <v>1800</v>
      </c>
    </row>
    <row r="145" spans="1:65" s="2" customFormat="1" ht="33" customHeight="1">
      <c r="A145" s="36"/>
      <c r="B145" s="37"/>
      <c r="C145" s="180" t="s">
        <v>372</v>
      </c>
      <c r="D145" s="180" t="s">
        <v>234</v>
      </c>
      <c r="E145" s="181" t="s">
        <v>4673</v>
      </c>
      <c r="F145" s="182" t="s">
        <v>4674</v>
      </c>
      <c r="G145" s="183" t="s">
        <v>237</v>
      </c>
      <c r="H145" s="184">
        <v>88</v>
      </c>
      <c r="I145" s="185"/>
      <c r="J145" s="186">
        <f t="shared" si="20"/>
        <v>0</v>
      </c>
      <c r="K145" s="182" t="s">
        <v>19</v>
      </c>
      <c r="L145" s="41"/>
      <c r="M145" s="187" t="s">
        <v>19</v>
      </c>
      <c r="N145" s="188" t="s">
        <v>40</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1610</v>
      </c>
      <c r="AT145" s="191" t="s">
        <v>234</v>
      </c>
      <c r="AU145" s="191" t="s">
        <v>78</v>
      </c>
      <c r="AY145" s="19" t="s">
        <v>231</v>
      </c>
      <c r="BE145" s="192">
        <f t="shared" si="24"/>
        <v>0</v>
      </c>
      <c r="BF145" s="192">
        <f t="shared" si="25"/>
        <v>0</v>
      </c>
      <c r="BG145" s="192">
        <f t="shared" si="26"/>
        <v>0</v>
      </c>
      <c r="BH145" s="192">
        <f t="shared" si="27"/>
        <v>0</v>
      </c>
      <c r="BI145" s="192">
        <f t="shared" si="28"/>
        <v>0</v>
      </c>
      <c r="BJ145" s="19" t="s">
        <v>76</v>
      </c>
      <c r="BK145" s="192">
        <f t="shared" si="29"/>
        <v>0</v>
      </c>
      <c r="BL145" s="19" t="s">
        <v>1610</v>
      </c>
      <c r="BM145" s="191" t="s">
        <v>1809</v>
      </c>
    </row>
    <row r="146" spans="1:65" s="2" customFormat="1" ht="16.5" customHeight="1">
      <c r="A146" s="36"/>
      <c r="B146" s="37"/>
      <c r="C146" s="180" t="s">
        <v>936</v>
      </c>
      <c r="D146" s="180" t="s">
        <v>234</v>
      </c>
      <c r="E146" s="181" t="s">
        <v>4675</v>
      </c>
      <c r="F146" s="182" t="s">
        <v>4676</v>
      </c>
      <c r="G146" s="183" t="s">
        <v>342</v>
      </c>
      <c r="H146" s="184">
        <v>288</v>
      </c>
      <c r="I146" s="185"/>
      <c r="J146" s="186">
        <f t="shared" si="20"/>
        <v>0</v>
      </c>
      <c r="K146" s="182" t="s">
        <v>19</v>
      </c>
      <c r="L146" s="41"/>
      <c r="M146" s="187" t="s">
        <v>19</v>
      </c>
      <c r="N146" s="188" t="s">
        <v>40</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1610</v>
      </c>
      <c r="AT146" s="191" t="s">
        <v>234</v>
      </c>
      <c r="AU146" s="191" t="s">
        <v>78</v>
      </c>
      <c r="AY146" s="19" t="s">
        <v>231</v>
      </c>
      <c r="BE146" s="192">
        <f t="shared" si="24"/>
        <v>0</v>
      </c>
      <c r="BF146" s="192">
        <f t="shared" si="25"/>
        <v>0</v>
      </c>
      <c r="BG146" s="192">
        <f t="shared" si="26"/>
        <v>0</v>
      </c>
      <c r="BH146" s="192">
        <f t="shared" si="27"/>
        <v>0</v>
      </c>
      <c r="BI146" s="192">
        <f t="shared" si="28"/>
        <v>0</v>
      </c>
      <c r="BJ146" s="19" t="s">
        <v>76</v>
      </c>
      <c r="BK146" s="192">
        <f t="shared" si="29"/>
        <v>0</v>
      </c>
      <c r="BL146" s="19" t="s">
        <v>1610</v>
      </c>
      <c r="BM146" s="191" t="s">
        <v>190</v>
      </c>
    </row>
    <row r="147" spans="1:65" s="2" customFormat="1" ht="16.5" customHeight="1">
      <c r="A147" s="36"/>
      <c r="B147" s="37"/>
      <c r="C147" s="180" t="s">
        <v>941</v>
      </c>
      <c r="D147" s="180" t="s">
        <v>234</v>
      </c>
      <c r="E147" s="181" t="s">
        <v>4677</v>
      </c>
      <c r="F147" s="182" t="s">
        <v>4678</v>
      </c>
      <c r="G147" s="183" t="s">
        <v>237</v>
      </c>
      <c r="H147" s="184">
        <v>80</v>
      </c>
      <c r="I147" s="185"/>
      <c r="J147" s="186">
        <f t="shared" si="20"/>
        <v>0</v>
      </c>
      <c r="K147" s="182" t="s">
        <v>19</v>
      </c>
      <c r="L147" s="41"/>
      <c r="M147" s="187" t="s">
        <v>19</v>
      </c>
      <c r="N147" s="188" t="s">
        <v>40</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1610</v>
      </c>
      <c r="AT147" s="191" t="s">
        <v>234</v>
      </c>
      <c r="AU147" s="191" t="s">
        <v>78</v>
      </c>
      <c r="AY147" s="19" t="s">
        <v>231</v>
      </c>
      <c r="BE147" s="192">
        <f t="shared" si="24"/>
        <v>0</v>
      </c>
      <c r="BF147" s="192">
        <f t="shared" si="25"/>
        <v>0</v>
      </c>
      <c r="BG147" s="192">
        <f t="shared" si="26"/>
        <v>0</v>
      </c>
      <c r="BH147" s="192">
        <f t="shared" si="27"/>
        <v>0</v>
      </c>
      <c r="BI147" s="192">
        <f t="shared" si="28"/>
        <v>0</v>
      </c>
      <c r="BJ147" s="19" t="s">
        <v>76</v>
      </c>
      <c r="BK147" s="192">
        <f t="shared" si="29"/>
        <v>0</v>
      </c>
      <c r="BL147" s="19" t="s">
        <v>1610</v>
      </c>
      <c r="BM147" s="191" t="s">
        <v>1823</v>
      </c>
    </row>
    <row r="148" spans="1:65" s="2" customFormat="1" ht="16.5" customHeight="1">
      <c r="A148" s="36"/>
      <c r="B148" s="37"/>
      <c r="C148" s="180" t="s">
        <v>952</v>
      </c>
      <c r="D148" s="180" t="s">
        <v>234</v>
      </c>
      <c r="E148" s="181" t="s">
        <v>4679</v>
      </c>
      <c r="F148" s="182" t="s">
        <v>4680</v>
      </c>
      <c r="G148" s="183" t="s">
        <v>237</v>
      </c>
      <c r="H148" s="184">
        <v>16</v>
      </c>
      <c r="I148" s="185"/>
      <c r="J148" s="186">
        <f t="shared" si="20"/>
        <v>0</v>
      </c>
      <c r="K148" s="182" t="s">
        <v>19</v>
      </c>
      <c r="L148" s="41"/>
      <c r="M148" s="187" t="s">
        <v>19</v>
      </c>
      <c r="N148" s="188" t="s">
        <v>40</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1610</v>
      </c>
      <c r="AT148" s="191" t="s">
        <v>234</v>
      </c>
      <c r="AU148" s="191" t="s">
        <v>78</v>
      </c>
      <c r="AY148" s="19" t="s">
        <v>231</v>
      </c>
      <c r="BE148" s="192">
        <f t="shared" si="24"/>
        <v>0</v>
      </c>
      <c r="BF148" s="192">
        <f t="shared" si="25"/>
        <v>0</v>
      </c>
      <c r="BG148" s="192">
        <f t="shared" si="26"/>
        <v>0</v>
      </c>
      <c r="BH148" s="192">
        <f t="shared" si="27"/>
        <v>0</v>
      </c>
      <c r="BI148" s="192">
        <f t="shared" si="28"/>
        <v>0</v>
      </c>
      <c r="BJ148" s="19" t="s">
        <v>76</v>
      </c>
      <c r="BK148" s="192">
        <f t="shared" si="29"/>
        <v>0</v>
      </c>
      <c r="BL148" s="19" t="s">
        <v>1610</v>
      </c>
      <c r="BM148" s="191" t="s">
        <v>1831</v>
      </c>
    </row>
    <row r="149" spans="1:65" s="2" customFormat="1" ht="24.2" customHeight="1">
      <c r="A149" s="36"/>
      <c r="B149" s="37"/>
      <c r="C149" s="180" t="s">
        <v>959</v>
      </c>
      <c r="D149" s="180" t="s">
        <v>234</v>
      </c>
      <c r="E149" s="181" t="s">
        <v>4681</v>
      </c>
      <c r="F149" s="182" t="s">
        <v>4682</v>
      </c>
      <c r="G149" s="183" t="s">
        <v>237</v>
      </c>
      <c r="H149" s="184">
        <v>9</v>
      </c>
      <c r="I149" s="185"/>
      <c r="J149" s="186">
        <f t="shared" si="20"/>
        <v>0</v>
      </c>
      <c r="K149" s="182" t="s">
        <v>19</v>
      </c>
      <c r="L149" s="41"/>
      <c r="M149" s="187" t="s">
        <v>19</v>
      </c>
      <c r="N149" s="188" t="s">
        <v>40</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1610</v>
      </c>
      <c r="AT149" s="191" t="s">
        <v>234</v>
      </c>
      <c r="AU149" s="191" t="s">
        <v>78</v>
      </c>
      <c r="AY149" s="19" t="s">
        <v>231</v>
      </c>
      <c r="BE149" s="192">
        <f t="shared" si="24"/>
        <v>0</v>
      </c>
      <c r="BF149" s="192">
        <f t="shared" si="25"/>
        <v>0</v>
      </c>
      <c r="BG149" s="192">
        <f t="shared" si="26"/>
        <v>0</v>
      </c>
      <c r="BH149" s="192">
        <f t="shared" si="27"/>
        <v>0</v>
      </c>
      <c r="BI149" s="192">
        <f t="shared" si="28"/>
        <v>0</v>
      </c>
      <c r="BJ149" s="19" t="s">
        <v>76</v>
      </c>
      <c r="BK149" s="192">
        <f t="shared" si="29"/>
        <v>0</v>
      </c>
      <c r="BL149" s="19" t="s">
        <v>1610</v>
      </c>
      <c r="BM149" s="191" t="s">
        <v>1842</v>
      </c>
    </row>
    <row r="150" spans="1:65" s="2" customFormat="1" ht="24.2" customHeight="1">
      <c r="A150" s="36"/>
      <c r="B150" s="37"/>
      <c r="C150" s="180" t="s">
        <v>967</v>
      </c>
      <c r="D150" s="180" t="s">
        <v>234</v>
      </c>
      <c r="E150" s="181" t="s">
        <v>4683</v>
      </c>
      <c r="F150" s="182" t="s">
        <v>4684</v>
      </c>
      <c r="G150" s="183" t="s">
        <v>237</v>
      </c>
      <c r="H150" s="184">
        <v>4</v>
      </c>
      <c r="I150" s="185"/>
      <c r="J150" s="186">
        <f t="shared" si="20"/>
        <v>0</v>
      </c>
      <c r="K150" s="182" t="s">
        <v>19</v>
      </c>
      <c r="L150" s="41"/>
      <c r="M150" s="187" t="s">
        <v>19</v>
      </c>
      <c r="N150" s="188" t="s">
        <v>40</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1610</v>
      </c>
      <c r="AT150" s="191" t="s">
        <v>234</v>
      </c>
      <c r="AU150" s="191" t="s">
        <v>78</v>
      </c>
      <c r="AY150" s="19" t="s">
        <v>231</v>
      </c>
      <c r="BE150" s="192">
        <f t="shared" si="24"/>
        <v>0</v>
      </c>
      <c r="BF150" s="192">
        <f t="shared" si="25"/>
        <v>0</v>
      </c>
      <c r="BG150" s="192">
        <f t="shared" si="26"/>
        <v>0</v>
      </c>
      <c r="BH150" s="192">
        <f t="shared" si="27"/>
        <v>0</v>
      </c>
      <c r="BI150" s="192">
        <f t="shared" si="28"/>
        <v>0</v>
      </c>
      <c r="BJ150" s="19" t="s">
        <v>76</v>
      </c>
      <c r="BK150" s="192">
        <f t="shared" si="29"/>
        <v>0</v>
      </c>
      <c r="BL150" s="19" t="s">
        <v>1610</v>
      </c>
      <c r="BM150" s="191" t="s">
        <v>1853</v>
      </c>
    </row>
    <row r="151" spans="1:65" s="2" customFormat="1" ht="16.5" customHeight="1">
      <c r="A151" s="36"/>
      <c r="B151" s="37"/>
      <c r="C151" s="180" t="s">
        <v>973</v>
      </c>
      <c r="D151" s="180" t="s">
        <v>234</v>
      </c>
      <c r="E151" s="181" t="s">
        <v>4685</v>
      </c>
      <c r="F151" s="182" t="s">
        <v>4686</v>
      </c>
      <c r="G151" s="183" t="s">
        <v>237</v>
      </c>
      <c r="H151" s="184">
        <v>8</v>
      </c>
      <c r="I151" s="185"/>
      <c r="J151" s="186">
        <f t="shared" si="20"/>
        <v>0</v>
      </c>
      <c r="K151" s="182" t="s">
        <v>19</v>
      </c>
      <c r="L151" s="41"/>
      <c r="M151" s="187" t="s">
        <v>19</v>
      </c>
      <c r="N151" s="188" t="s">
        <v>40</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1610</v>
      </c>
      <c r="AT151" s="191" t="s">
        <v>234</v>
      </c>
      <c r="AU151" s="191" t="s">
        <v>78</v>
      </c>
      <c r="AY151" s="19" t="s">
        <v>231</v>
      </c>
      <c r="BE151" s="192">
        <f t="shared" si="24"/>
        <v>0</v>
      </c>
      <c r="BF151" s="192">
        <f t="shared" si="25"/>
        <v>0</v>
      </c>
      <c r="BG151" s="192">
        <f t="shared" si="26"/>
        <v>0</v>
      </c>
      <c r="BH151" s="192">
        <f t="shared" si="27"/>
        <v>0</v>
      </c>
      <c r="BI151" s="192">
        <f t="shared" si="28"/>
        <v>0</v>
      </c>
      <c r="BJ151" s="19" t="s">
        <v>76</v>
      </c>
      <c r="BK151" s="192">
        <f t="shared" si="29"/>
        <v>0</v>
      </c>
      <c r="BL151" s="19" t="s">
        <v>1610</v>
      </c>
      <c r="BM151" s="191" t="s">
        <v>1871</v>
      </c>
    </row>
    <row r="152" spans="1:65" s="2" customFormat="1" ht="16.5" customHeight="1">
      <c r="A152" s="36"/>
      <c r="B152" s="37"/>
      <c r="C152" s="180" t="s">
        <v>979</v>
      </c>
      <c r="D152" s="180" t="s">
        <v>234</v>
      </c>
      <c r="E152" s="181" t="s">
        <v>4687</v>
      </c>
      <c r="F152" s="182" t="s">
        <v>4688</v>
      </c>
      <c r="G152" s="183" t="s">
        <v>237</v>
      </c>
      <c r="H152" s="184">
        <v>4</v>
      </c>
      <c r="I152" s="185"/>
      <c r="J152" s="186">
        <f t="shared" si="20"/>
        <v>0</v>
      </c>
      <c r="K152" s="182" t="s">
        <v>19</v>
      </c>
      <c r="L152" s="41"/>
      <c r="M152" s="187" t="s">
        <v>19</v>
      </c>
      <c r="N152" s="188" t="s">
        <v>40</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1610</v>
      </c>
      <c r="AT152" s="191" t="s">
        <v>234</v>
      </c>
      <c r="AU152" s="191" t="s">
        <v>78</v>
      </c>
      <c r="AY152" s="19" t="s">
        <v>231</v>
      </c>
      <c r="BE152" s="192">
        <f t="shared" si="24"/>
        <v>0</v>
      </c>
      <c r="BF152" s="192">
        <f t="shared" si="25"/>
        <v>0</v>
      </c>
      <c r="BG152" s="192">
        <f t="shared" si="26"/>
        <v>0</v>
      </c>
      <c r="BH152" s="192">
        <f t="shared" si="27"/>
        <v>0</v>
      </c>
      <c r="BI152" s="192">
        <f t="shared" si="28"/>
        <v>0</v>
      </c>
      <c r="BJ152" s="19" t="s">
        <v>76</v>
      </c>
      <c r="BK152" s="192">
        <f t="shared" si="29"/>
        <v>0</v>
      </c>
      <c r="BL152" s="19" t="s">
        <v>1610</v>
      </c>
      <c r="BM152" s="191" t="s">
        <v>1884</v>
      </c>
    </row>
    <row r="153" spans="1:65" s="2" customFormat="1" ht="16.5" customHeight="1">
      <c r="A153" s="36"/>
      <c r="B153" s="37"/>
      <c r="C153" s="180" t="s">
        <v>983</v>
      </c>
      <c r="D153" s="180" t="s">
        <v>234</v>
      </c>
      <c r="E153" s="181" t="s">
        <v>4689</v>
      </c>
      <c r="F153" s="182" t="s">
        <v>4690</v>
      </c>
      <c r="G153" s="183" t="s">
        <v>237</v>
      </c>
      <c r="H153" s="184">
        <v>8</v>
      </c>
      <c r="I153" s="185"/>
      <c r="J153" s="186">
        <f t="shared" si="20"/>
        <v>0</v>
      </c>
      <c r="K153" s="182" t="s">
        <v>19</v>
      </c>
      <c r="L153" s="41"/>
      <c r="M153" s="187" t="s">
        <v>19</v>
      </c>
      <c r="N153" s="188" t="s">
        <v>40</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1610</v>
      </c>
      <c r="AT153" s="191" t="s">
        <v>234</v>
      </c>
      <c r="AU153" s="191" t="s">
        <v>78</v>
      </c>
      <c r="AY153" s="19" t="s">
        <v>231</v>
      </c>
      <c r="BE153" s="192">
        <f t="shared" si="24"/>
        <v>0</v>
      </c>
      <c r="BF153" s="192">
        <f t="shared" si="25"/>
        <v>0</v>
      </c>
      <c r="BG153" s="192">
        <f t="shared" si="26"/>
        <v>0</v>
      </c>
      <c r="BH153" s="192">
        <f t="shared" si="27"/>
        <v>0</v>
      </c>
      <c r="BI153" s="192">
        <f t="shared" si="28"/>
        <v>0</v>
      </c>
      <c r="BJ153" s="19" t="s">
        <v>76</v>
      </c>
      <c r="BK153" s="192">
        <f t="shared" si="29"/>
        <v>0</v>
      </c>
      <c r="BL153" s="19" t="s">
        <v>1610</v>
      </c>
      <c r="BM153" s="191" t="s">
        <v>1897</v>
      </c>
    </row>
    <row r="154" spans="1:65" s="2" customFormat="1" ht="24.2" customHeight="1">
      <c r="A154" s="36"/>
      <c r="B154" s="37"/>
      <c r="C154" s="180" t="s">
        <v>1563</v>
      </c>
      <c r="D154" s="180" t="s">
        <v>234</v>
      </c>
      <c r="E154" s="181" t="s">
        <v>4691</v>
      </c>
      <c r="F154" s="182" t="s">
        <v>4692</v>
      </c>
      <c r="G154" s="183" t="s">
        <v>237</v>
      </c>
      <c r="H154" s="184">
        <v>1</v>
      </c>
      <c r="I154" s="185"/>
      <c r="J154" s="186">
        <f t="shared" si="20"/>
        <v>0</v>
      </c>
      <c r="K154" s="182" t="s">
        <v>19</v>
      </c>
      <c r="L154" s="41"/>
      <c r="M154" s="187" t="s">
        <v>19</v>
      </c>
      <c r="N154" s="188" t="s">
        <v>40</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1610</v>
      </c>
      <c r="AT154" s="191" t="s">
        <v>234</v>
      </c>
      <c r="AU154" s="191" t="s">
        <v>78</v>
      </c>
      <c r="AY154" s="19" t="s">
        <v>231</v>
      </c>
      <c r="BE154" s="192">
        <f t="shared" si="24"/>
        <v>0</v>
      </c>
      <c r="BF154" s="192">
        <f t="shared" si="25"/>
        <v>0</v>
      </c>
      <c r="BG154" s="192">
        <f t="shared" si="26"/>
        <v>0</v>
      </c>
      <c r="BH154" s="192">
        <f t="shared" si="27"/>
        <v>0</v>
      </c>
      <c r="BI154" s="192">
        <f t="shared" si="28"/>
        <v>0</v>
      </c>
      <c r="BJ154" s="19" t="s">
        <v>76</v>
      </c>
      <c r="BK154" s="192">
        <f t="shared" si="29"/>
        <v>0</v>
      </c>
      <c r="BL154" s="19" t="s">
        <v>1610</v>
      </c>
      <c r="BM154" s="191" t="s">
        <v>1909</v>
      </c>
    </row>
    <row r="155" spans="1:65" s="2" customFormat="1" ht="16.5" customHeight="1">
      <c r="A155" s="36"/>
      <c r="B155" s="37"/>
      <c r="C155" s="180" t="s">
        <v>1599</v>
      </c>
      <c r="D155" s="180" t="s">
        <v>234</v>
      </c>
      <c r="E155" s="181" t="s">
        <v>4693</v>
      </c>
      <c r="F155" s="182" t="s">
        <v>4694</v>
      </c>
      <c r="G155" s="183" t="s">
        <v>237</v>
      </c>
      <c r="H155" s="184">
        <v>1</v>
      </c>
      <c r="I155" s="185"/>
      <c r="J155" s="186">
        <f t="shared" si="20"/>
        <v>0</v>
      </c>
      <c r="K155" s="182" t="s">
        <v>19</v>
      </c>
      <c r="L155" s="41"/>
      <c r="M155" s="187" t="s">
        <v>19</v>
      </c>
      <c r="N155" s="188" t="s">
        <v>40</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1610</v>
      </c>
      <c r="AT155" s="191" t="s">
        <v>234</v>
      </c>
      <c r="AU155" s="191" t="s">
        <v>78</v>
      </c>
      <c r="AY155" s="19" t="s">
        <v>231</v>
      </c>
      <c r="BE155" s="192">
        <f t="shared" si="24"/>
        <v>0</v>
      </c>
      <c r="BF155" s="192">
        <f t="shared" si="25"/>
        <v>0</v>
      </c>
      <c r="BG155" s="192">
        <f t="shared" si="26"/>
        <v>0</v>
      </c>
      <c r="BH155" s="192">
        <f t="shared" si="27"/>
        <v>0</v>
      </c>
      <c r="BI155" s="192">
        <f t="shared" si="28"/>
        <v>0</v>
      </c>
      <c r="BJ155" s="19" t="s">
        <v>76</v>
      </c>
      <c r="BK155" s="192">
        <f t="shared" si="29"/>
        <v>0</v>
      </c>
      <c r="BL155" s="19" t="s">
        <v>1610</v>
      </c>
      <c r="BM155" s="191" t="s">
        <v>1918</v>
      </c>
    </row>
    <row r="156" spans="1:65" s="2" customFormat="1" ht="16.5" customHeight="1">
      <c r="A156" s="36"/>
      <c r="B156" s="37"/>
      <c r="C156" s="180" t="s">
        <v>1604</v>
      </c>
      <c r="D156" s="180" t="s">
        <v>234</v>
      </c>
      <c r="E156" s="181" t="s">
        <v>4695</v>
      </c>
      <c r="F156" s="182" t="s">
        <v>4696</v>
      </c>
      <c r="G156" s="183" t="s">
        <v>237</v>
      </c>
      <c r="H156" s="184">
        <v>6</v>
      </c>
      <c r="I156" s="185"/>
      <c r="J156" s="186">
        <f t="shared" si="20"/>
        <v>0</v>
      </c>
      <c r="K156" s="182" t="s">
        <v>19</v>
      </c>
      <c r="L156" s="41"/>
      <c r="M156" s="187" t="s">
        <v>19</v>
      </c>
      <c r="N156" s="188" t="s">
        <v>40</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1610</v>
      </c>
      <c r="AT156" s="191" t="s">
        <v>234</v>
      </c>
      <c r="AU156" s="191" t="s">
        <v>78</v>
      </c>
      <c r="AY156" s="19" t="s">
        <v>231</v>
      </c>
      <c r="BE156" s="192">
        <f t="shared" si="24"/>
        <v>0</v>
      </c>
      <c r="BF156" s="192">
        <f t="shared" si="25"/>
        <v>0</v>
      </c>
      <c r="BG156" s="192">
        <f t="shared" si="26"/>
        <v>0</v>
      </c>
      <c r="BH156" s="192">
        <f t="shared" si="27"/>
        <v>0</v>
      </c>
      <c r="BI156" s="192">
        <f t="shared" si="28"/>
        <v>0</v>
      </c>
      <c r="BJ156" s="19" t="s">
        <v>76</v>
      </c>
      <c r="BK156" s="192">
        <f t="shared" si="29"/>
        <v>0</v>
      </c>
      <c r="BL156" s="19" t="s">
        <v>1610</v>
      </c>
      <c r="BM156" s="191" t="s">
        <v>1926</v>
      </c>
    </row>
    <row r="157" spans="1:65" s="2" customFormat="1" ht="21.75" customHeight="1">
      <c r="A157" s="36"/>
      <c r="B157" s="37"/>
      <c r="C157" s="180" t="s">
        <v>1610</v>
      </c>
      <c r="D157" s="180" t="s">
        <v>234</v>
      </c>
      <c r="E157" s="181" t="s">
        <v>4697</v>
      </c>
      <c r="F157" s="182" t="s">
        <v>4698</v>
      </c>
      <c r="G157" s="183" t="s">
        <v>237</v>
      </c>
      <c r="H157" s="184">
        <v>1</v>
      </c>
      <c r="I157" s="185"/>
      <c r="J157" s="186">
        <f t="shared" si="20"/>
        <v>0</v>
      </c>
      <c r="K157" s="182" t="s">
        <v>19</v>
      </c>
      <c r="L157" s="41"/>
      <c r="M157" s="187" t="s">
        <v>19</v>
      </c>
      <c r="N157" s="188" t="s">
        <v>40</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1610</v>
      </c>
      <c r="AT157" s="191" t="s">
        <v>234</v>
      </c>
      <c r="AU157" s="191" t="s">
        <v>78</v>
      </c>
      <c r="AY157" s="19" t="s">
        <v>231</v>
      </c>
      <c r="BE157" s="192">
        <f t="shared" si="24"/>
        <v>0</v>
      </c>
      <c r="BF157" s="192">
        <f t="shared" si="25"/>
        <v>0</v>
      </c>
      <c r="BG157" s="192">
        <f t="shared" si="26"/>
        <v>0</v>
      </c>
      <c r="BH157" s="192">
        <f t="shared" si="27"/>
        <v>0</v>
      </c>
      <c r="BI157" s="192">
        <f t="shared" si="28"/>
        <v>0</v>
      </c>
      <c r="BJ157" s="19" t="s">
        <v>76</v>
      </c>
      <c r="BK157" s="192">
        <f t="shared" si="29"/>
        <v>0</v>
      </c>
      <c r="BL157" s="19" t="s">
        <v>1610</v>
      </c>
      <c r="BM157" s="191" t="s">
        <v>1934</v>
      </c>
    </row>
    <row r="158" spans="1:65" s="2" customFormat="1" ht="21.75" customHeight="1">
      <c r="A158" s="36"/>
      <c r="B158" s="37"/>
      <c r="C158" s="180" t="s">
        <v>1619</v>
      </c>
      <c r="D158" s="180" t="s">
        <v>234</v>
      </c>
      <c r="E158" s="181" t="s">
        <v>4699</v>
      </c>
      <c r="F158" s="182" t="s">
        <v>4700</v>
      </c>
      <c r="G158" s="183" t="s">
        <v>237</v>
      </c>
      <c r="H158" s="184">
        <v>1</v>
      </c>
      <c r="I158" s="185"/>
      <c r="J158" s="186">
        <f t="shared" si="20"/>
        <v>0</v>
      </c>
      <c r="K158" s="182" t="s">
        <v>19</v>
      </c>
      <c r="L158" s="41"/>
      <c r="M158" s="187" t="s">
        <v>19</v>
      </c>
      <c r="N158" s="188" t="s">
        <v>40</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1610</v>
      </c>
      <c r="AT158" s="191" t="s">
        <v>234</v>
      </c>
      <c r="AU158" s="191" t="s">
        <v>78</v>
      </c>
      <c r="AY158" s="19" t="s">
        <v>231</v>
      </c>
      <c r="BE158" s="192">
        <f t="shared" si="24"/>
        <v>0</v>
      </c>
      <c r="BF158" s="192">
        <f t="shared" si="25"/>
        <v>0</v>
      </c>
      <c r="BG158" s="192">
        <f t="shared" si="26"/>
        <v>0</v>
      </c>
      <c r="BH158" s="192">
        <f t="shared" si="27"/>
        <v>0</v>
      </c>
      <c r="BI158" s="192">
        <f t="shared" si="28"/>
        <v>0</v>
      </c>
      <c r="BJ158" s="19" t="s">
        <v>76</v>
      </c>
      <c r="BK158" s="192">
        <f t="shared" si="29"/>
        <v>0</v>
      </c>
      <c r="BL158" s="19" t="s">
        <v>1610</v>
      </c>
      <c r="BM158" s="191" t="s">
        <v>1945</v>
      </c>
    </row>
    <row r="159" spans="1:65" s="2" customFormat="1" ht="78" customHeight="1">
      <c r="A159" s="36"/>
      <c r="B159" s="37"/>
      <c r="C159" s="180" t="s">
        <v>1624</v>
      </c>
      <c r="D159" s="180" t="s">
        <v>234</v>
      </c>
      <c r="E159" s="181" t="s">
        <v>4701</v>
      </c>
      <c r="F159" s="182" t="s">
        <v>4702</v>
      </c>
      <c r="G159" s="183" t="s">
        <v>237</v>
      </c>
      <c r="H159" s="184">
        <v>3</v>
      </c>
      <c r="I159" s="185"/>
      <c r="J159" s="186">
        <f t="shared" si="20"/>
        <v>0</v>
      </c>
      <c r="K159" s="182" t="s">
        <v>19</v>
      </c>
      <c r="L159" s="41"/>
      <c r="M159" s="187" t="s">
        <v>19</v>
      </c>
      <c r="N159" s="188" t="s">
        <v>40</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1610</v>
      </c>
      <c r="AT159" s="191" t="s">
        <v>234</v>
      </c>
      <c r="AU159" s="191" t="s">
        <v>78</v>
      </c>
      <c r="AY159" s="19" t="s">
        <v>231</v>
      </c>
      <c r="BE159" s="192">
        <f t="shared" si="24"/>
        <v>0</v>
      </c>
      <c r="BF159" s="192">
        <f t="shared" si="25"/>
        <v>0</v>
      </c>
      <c r="BG159" s="192">
        <f t="shared" si="26"/>
        <v>0</v>
      </c>
      <c r="BH159" s="192">
        <f t="shared" si="27"/>
        <v>0</v>
      </c>
      <c r="BI159" s="192">
        <f t="shared" si="28"/>
        <v>0</v>
      </c>
      <c r="BJ159" s="19" t="s">
        <v>76</v>
      </c>
      <c r="BK159" s="192">
        <f t="shared" si="29"/>
        <v>0</v>
      </c>
      <c r="BL159" s="19" t="s">
        <v>1610</v>
      </c>
      <c r="BM159" s="191" t="s">
        <v>1960</v>
      </c>
    </row>
    <row r="160" spans="1:65" s="2" customFormat="1" ht="78" customHeight="1">
      <c r="A160" s="36"/>
      <c r="B160" s="37"/>
      <c r="C160" s="180" t="s">
        <v>1628</v>
      </c>
      <c r="D160" s="180" t="s">
        <v>234</v>
      </c>
      <c r="E160" s="181" t="s">
        <v>4703</v>
      </c>
      <c r="F160" s="182" t="s">
        <v>4704</v>
      </c>
      <c r="G160" s="183" t="s">
        <v>237</v>
      </c>
      <c r="H160" s="184">
        <v>1</v>
      </c>
      <c r="I160" s="185"/>
      <c r="J160" s="186">
        <f t="shared" si="20"/>
        <v>0</v>
      </c>
      <c r="K160" s="182" t="s">
        <v>19</v>
      </c>
      <c r="L160" s="41"/>
      <c r="M160" s="187" t="s">
        <v>19</v>
      </c>
      <c r="N160" s="188" t="s">
        <v>40</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1610</v>
      </c>
      <c r="AT160" s="191" t="s">
        <v>234</v>
      </c>
      <c r="AU160" s="191" t="s">
        <v>78</v>
      </c>
      <c r="AY160" s="19" t="s">
        <v>231</v>
      </c>
      <c r="BE160" s="192">
        <f t="shared" si="24"/>
        <v>0</v>
      </c>
      <c r="BF160" s="192">
        <f t="shared" si="25"/>
        <v>0</v>
      </c>
      <c r="BG160" s="192">
        <f t="shared" si="26"/>
        <v>0</v>
      </c>
      <c r="BH160" s="192">
        <f t="shared" si="27"/>
        <v>0</v>
      </c>
      <c r="BI160" s="192">
        <f t="shared" si="28"/>
        <v>0</v>
      </c>
      <c r="BJ160" s="19" t="s">
        <v>76</v>
      </c>
      <c r="BK160" s="192">
        <f t="shared" si="29"/>
        <v>0</v>
      </c>
      <c r="BL160" s="19" t="s">
        <v>1610</v>
      </c>
      <c r="BM160" s="191" t="s">
        <v>1971</v>
      </c>
    </row>
    <row r="161" spans="1:65" s="2" customFormat="1" ht="76.349999999999994" customHeight="1">
      <c r="A161" s="36"/>
      <c r="B161" s="37"/>
      <c r="C161" s="180" t="s">
        <v>1634</v>
      </c>
      <c r="D161" s="180" t="s">
        <v>234</v>
      </c>
      <c r="E161" s="181" t="s">
        <v>4705</v>
      </c>
      <c r="F161" s="182" t="s">
        <v>4706</v>
      </c>
      <c r="G161" s="183" t="s">
        <v>237</v>
      </c>
      <c r="H161" s="184">
        <v>1</v>
      </c>
      <c r="I161" s="185"/>
      <c r="J161" s="186">
        <f t="shared" si="20"/>
        <v>0</v>
      </c>
      <c r="K161" s="182" t="s">
        <v>19</v>
      </c>
      <c r="L161" s="41"/>
      <c r="M161" s="187" t="s">
        <v>19</v>
      </c>
      <c r="N161" s="188" t="s">
        <v>40</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1610</v>
      </c>
      <c r="AT161" s="191" t="s">
        <v>234</v>
      </c>
      <c r="AU161" s="191" t="s">
        <v>78</v>
      </c>
      <c r="AY161" s="19" t="s">
        <v>231</v>
      </c>
      <c r="BE161" s="192">
        <f t="shared" si="24"/>
        <v>0</v>
      </c>
      <c r="BF161" s="192">
        <f t="shared" si="25"/>
        <v>0</v>
      </c>
      <c r="BG161" s="192">
        <f t="shared" si="26"/>
        <v>0</v>
      </c>
      <c r="BH161" s="192">
        <f t="shared" si="27"/>
        <v>0</v>
      </c>
      <c r="BI161" s="192">
        <f t="shared" si="28"/>
        <v>0</v>
      </c>
      <c r="BJ161" s="19" t="s">
        <v>76</v>
      </c>
      <c r="BK161" s="192">
        <f t="shared" si="29"/>
        <v>0</v>
      </c>
      <c r="BL161" s="19" t="s">
        <v>1610</v>
      </c>
      <c r="BM161" s="191" t="s">
        <v>1986</v>
      </c>
    </row>
    <row r="162" spans="1:65" s="2" customFormat="1" ht="78" customHeight="1">
      <c r="A162" s="36"/>
      <c r="B162" s="37"/>
      <c r="C162" s="180" t="s">
        <v>1638</v>
      </c>
      <c r="D162" s="180" t="s">
        <v>234</v>
      </c>
      <c r="E162" s="181" t="s">
        <v>4707</v>
      </c>
      <c r="F162" s="182" t="s">
        <v>4708</v>
      </c>
      <c r="G162" s="183" t="s">
        <v>237</v>
      </c>
      <c r="H162" s="184">
        <v>1</v>
      </c>
      <c r="I162" s="185"/>
      <c r="J162" s="186">
        <f t="shared" si="20"/>
        <v>0</v>
      </c>
      <c r="K162" s="182" t="s">
        <v>19</v>
      </c>
      <c r="L162" s="41"/>
      <c r="M162" s="187" t="s">
        <v>19</v>
      </c>
      <c r="N162" s="188" t="s">
        <v>40</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1610</v>
      </c>
      <c r="AT162" s="191" t="s">
        <v>234</v>
      </c>
      <c r="AU162" s="191" t="s">
        <v>78</v>
      </c>
      <c r="AY162" s="19" t="s">
        <v>231</v>
      </c>
      <c r="BE162" s="192">
        <f t="shared" si="24"/>
        <v>0</v>
      </c>
      <c r="BF162" s="192">
        <f t="shared" si="25"/>
        <v>0</v>
      </c>
      <c r="BG162" s="192">
        <f t="shared" si="26"/>
        <v>0</v>
      </c>
      <c r="BH162" s="192">
        <f t="shared" si="27"/>
        <v>0</v>
      </c>
      <c r="BI162" s="192">
        <f t="shared" si="28"/>
        <v>0</v>
      </c>
      <c r="BJ162" s="19" t="s">
        <v>76</v>
      </c>
      <c r="BK162" s="192">
        <f t="shared" si="29"/>
        <v>0</v>
      </c>
      <c r="BL162" s="19" t="s">
        <v>1610</v>
      </c>
      <c r="BM162" s="191" t="s">
        <v>1999</v>
      </c>
    </row>
    <row r="163" spans="1:65" s="2" customFormat="1" ht="123" customHeight="1">
      <c r="A163" s="36"/>
      <c r="B163" s="37"/>
      <c r="C163" s="180" t="s">
        <v>1643</v>
      </c>
      <c r="D163" s="180" t="s">
        <v>234</v>
      </c>
      <c r="E163" s="181" t="s">
        <v>4709</v>
      </c>
      <c r="F163" s="182" t="s">
        <v>4710</v>
      </c>
      <c r="G163" s="183" t="s">
        <v>237</v>
      </c>
      <c r="H163" s="184">
        <v>1</v>
      </c>
      <c r="I163" s="185"/>
      <c r="J163" s="186">
        <f t="shared" si="20"/>
        <v>0</v>
      </c>
      <c r="K163" s="182" t="s">
        <v>19</v>
      </c>
      <c r="L163" s="41"/>
      <c r="M163" s="187" t="s">
        <v>19</v>
      </c>
      <c r="N163" s="188" t="s">
        <v>40</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1610</v>
      </c>
      <c r="AT163" s="191" t="s">
        <v>234</v>
      </c>
      <c r="AU163" s="191" t="s">
        <v>78</v>
      </c>
      <c r="AY163" s="19" t="s">
        <v>231</v>
      </c>
      <c r="BE163" s="192">
        <f t="shared" si="24"/>
        <v>0</v>
      </c>
      <c r="BF163" s="192">
        <f t="shared" si="25"/>
        <v>0</v>
      </c>
      <c r="BG163" s="192">
        <f t="shared" si="26"/>
        <v>0</v>
      </c>
      <c r="BH163" s="192">
        <f t="shared" si="27"/>
        <v>0</v>
      </c>
      <c r="BI163" s="192">
        <f t="shared" si="28"/>
        <v>0</v>
      </c>
      <c r="BJ163" s="19" t="s">
        <v>76</v>
      </c>
      <c r="BK163" s="192">
        <f t="shared" si="29"/>
        <v>0</v>
      </c>
      <c r="BL163" s="19" t="s">
        <v>1610</v>
      </c>
      <c r="BM163" s="191" t="s">
        <v>2008</v>
      </c>
    </row>
    <row r="164" spans="1:65" s="2" customFormat="1" ht="37.9" customHeight="1">
      <c r="A164" s="36"/>
      <c r="B164" s="37"/>
      <c r="C164" s="180" t="s">
        <v>1645</v>
      </c>
      <c r="D164" s="180" t="s">
        <v>234</v>
      </c>
      <c r="E164" s="181" t="s">
        <v>4711</v>
      </c>
      <c r="F164" s="182" t="s">
        <v>4712</v>
      </c>
      <c r="G164" s="183" t="s">
        <v>237</v>
      </c>
      <c r="H164" s="184">
        <v>4</v>
      </c>
      <c r="I164" s="185"/>
      <c r="J164" s="186">
        <f t="shared" si="20"/>
        <v>0</v>
      </c>
      <c r="K164" s="182" t="s">
        <v>19</v>
      </c>
      <c r="L164" s="41"/>
      <c r="M164" s="187" t="s">
        <v>19</v>
      </c>
      <c r="N164" s="188" t="s">
        <v>40</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1610</v>
      </c>
      <c r="AT164" s="191" t="s">
        <v>234</v>
      </c>
      <c r="AU164" s="191" t="s">
        <v>78</v>
      </c>
      <c r="AY164" s="19" t="s">
        <v>231</v>
      </c>
      <c r="BE164" s="192">
        <f t="shared" si="24"/>
        <v>0</v>
      </c>
      <c r="BF164" s="192">
        <f t="shared" si="25"/>
        <v>0</v>
      </c>
      <c r="BG164" s="192">
        <f t="shared" si="26"/>
        <v>0</v>
      </c>
      <c r="BH164" s="192">
        <f t="shared" si="27"/>
        <v>0</v>
      </c>
      <c r="BI164" s="192">
        <f t="shared" si="28"/>
        <v>0</v>
      </c>
      <c r="BJ164" s="19" t="s">
        <v>76</v>
      </c>
      <c r="BK164" s="192">
        <f t="shared" si="29"/>
        <v>0</v>
      </c>
      <c r="BL164" s="19" t="s">
        <v>1610</v>
      </c>
      <c r="BM164" s="191" t="s">
        <v>2016</v>
      </c>
    </row>
    <row r="165" spans="1:65" s="2" customFormat="1" ht="21.75" customHeight="1">
      <c r="A165" s="36"/>
      <c r="B165" s="37"/>
      <c r="C165" s="180" t="s">
        <v>1647</v>
      </c>
      <c r="D165" s="180" t="s">
        <v>234</v>
      </c>
      <c r="E165" s="181" t="s">
        <v>4713</v>
      </c>
      <c r="F165" s="182" t="s">
        <v>4714</v>
      </c>
      <c r="G165" s="183" t="s">
        <v>237</v>
      </c>
      <c r="H165" s="184">
        <v>1</v>
      </c>
      <c r="I165" s="185"/>
      <c r="J165" s="186">
        <f t="shared" si="20"/>
        <v>0</v>
      </c>
      <c r="K165" s="182" t="s">
        <v>19</v>
      </c>
      <c r="L165" s="41"/>
      <c r="M165" s="187" t="s">
        <v>19</v>
      </c>
      <c r="N165" s="188" t="s">
        <v>40</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1610</v>
      </c>
      <c r="AT165" s="191" t="s">
        <v>234</v>
      </c>
      <c r="AU165" s="191" t="s">
        <v>78</v>
      </c>
      <c r="AY165" s="19" t="s">
        <v>231</v>
      </c>
      <c r="BE165" s="192">
        <f t="shared" si="24"/>
        <v>0</v>
      </c>
      <c r="BF165" s="192">
        <f t="shared" si="25"/>
        <v>0</v>
      </c>
      <c r="BG165" s="192">
        <f t="shared" si="26"/>
        <v>0</v>
      </c>
      <c r="BH165" s="192">
        <f t="shared" si="27"/>
        <v>0</v>
      </c>
      <c r="BI165" s="192">
        <f t="shared" si="28"/>
        <v>0</v>
      </c>
      <c r="BJ165" s="19" t="s">
        <v>76</v>
      </c>
      <c r="BK165" s="192">
        <f t="shared" si="29"/>
        <v>0</v>
      </c>
      <c r="BL165" s="19" t="s">
        <v>1610</v>
      </c>
      <c r="BM165" s="191" t="s">
        <v>2024</v>
      </c>
    </row>
    <row r="166" spans="1:65" s="2" customFormat="1" ht="24.2" customHeight="1">
      <c r="A166" s="36"/>
      <c r="B166" s="37"/>
      <c r="C166" s="180" t="s">
        <v>1657</v>
      </c>
      <c r="D166" s="180" t="s">
        <v>234</v>
      </c>
      <c r="E166" s="181" t="s">
        <v>4715</v>
      </c>
      <c r="F166" s="182" t="s">
        <v>4716</v>
      </c>
      <c r="G166" s="183" t="s">
        <v>237</v>
      </c>
      <c r="H166" s="184">
        <v>5</v>
      </c>
      <c r="I166" s="185"/>
      <c r="J166" s="186">
        <f t="shared" si="20"/>
        <v>0</v>
      </c>
      <c r="K166" s="182" t="s">
        <v>19</v>
      </c>
      <c r="L166" s="41"/>
      <c r="M166" s="187" t="s">
        <v>19</v>
      </c>
      <c r="N166" s="188" t="s">
        <v>40</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1610</v>
      </c>
      <c r="AT166" s="191" t="s">
        <v>234</v>
      </c>
      <c r="AU166" s="191" t="s">
        <v>78</v>
      </c>
      <c r="AY166" s="19" t="s">
        <v>231</v>
      </c>
      <c r="BE166" s="192">
        <f t="shared" si="24"/>
        <v>0</v>
      </c>
      <c r="BF166" s="192">
        <f t="shared" si="25"/>
        <v>0</v>
      </c>
      <c r="BG166" s="192">
        <f t="shared" si="26"/>
        <v>0</v>
      </c>
      <c r="BH166" s="192">
        <f t="shared" si="27"/>
        <v>0</v>
      </c>
      <c r="BI166" s="192">
        <f t="shared" si="28"/>
        <v>0</v>
      </c>
      <c r="BJ166" s="19" t="s">
        <v>76</v>
      </c>
      <c r="BK166" s="192">
        <f t="shared" si="29"/>
        <v>0</v>
      </c>
      <c r="BL166" s="19" t="s">
        <v>1610</v>
      </c>
      <c r="BM166" s="191" t="s">
        <v>2032</v>
      </c>
    </row>
    <row r="167" spans="1:65" s="2" customFormat="1" ht="49.15" customHeight="1">
      <c r="A167" s="36"/>
      <c r="B167" s="37"/>
      <c r="C167" s="180" t="s">
        <v>1664</v>
      </c>
      <c r="D167" s="180" t="s">
        <v>234</v>
      </c>
      <c r="E167" s="181" t="s">
        <v>4717</v>
      </c>
      <c r="F167" s="182" t="s">
        <v>4718</v>
      </c>
      <c r="G167" s="183" t="s">
        <v>237</v>
      </c>
      <c r="H167" s="184">
        <v>1</v>
      </c>
      <c r="I167" s="185"/>
      <c r="J167" s="186">
        <f t="shared" si="20"/>
        <v>0</v>
      </c>
      <c r="K167" s="182" t="s">
        <v>19</v>
      </c>
      <c r="L167" s="41"/>
      <c r="M167" s="187" t="s">
        <v>19</v>
      </c>
      <c r="N167" s="188" t="s">
        <v>40</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1610</v>
      </c>
      <c r="AT167" s="191" t="s">
        <v>234</v>
      </c>
      <c r="AU167" s="191" t="s">
        <v>78</v>
      </c>
      <c r="AY167" s="19" t="s">
        <v>231</v>
      </c>
      <c r="BE167" s="192">
        <f t="shared" si="24"/>
        <v>0</v>
      </c>
      <c r="BF167" s="192">
        <f t="shared" si="25"/>
        <v>0</v>
      </c>
      <c r="BG167" s="192">
        <f t="shared" si="26"/>
        <v>0</v>
      </c>
      <c r="BH167" s="192">
        <f t="shared" si="27"/>
        <v>0</v>
      </c>
      <c r="BI167" s="192">
        <f t="shared" si="28"/>
        <v>0</v>
      </c>
      <c r="BJ167" s="19" t="s">
        <v>76</v>
      </c>
      <c r="BK167" s="192">
        <f t="shared" si="29"/>
        <v>0</v>
      </c>
      <c r="BL167" s="19" t="s">
        <v>1610</v>
      </c>
      <c r="BM167" s="191" t="s">
        <v>2040</v>
      </c>
    </row>
    <row r="168" spans="1:65" s="2" customFormat="1" ht="44.25" customHeight="1">
      <c r="A168" s="36"/>
      <c r="B168" s="37"/>
      <c r="C168" s="180" t="s">
        <v>1669</v>
      </c>
      <c r="D168" s="180" t="s">
        <v>234</v>
      </c>
      <c r="E168" s="181" t="s">
        <v>4719</v>
      </c>
      <c r="F168" s="182" t="s">
        <v>4720</v>
      </c>
      <c r="G168" s="183" t="s">
        <v>237</v>
      </c>
      <c r="H168" s="184">
        <v>1</v>
      </c>
      <c r="I168" s="185"/>
      <c r="J168" s="186">
        <f t="shared" si="20"/>
        <v>0</v>
      </c>
      <c r="K168" s="182" t="s">
        <v>19</v>
      </c>
      <c r="L168" s="41"/>
      <c r="M168" s="187" t="s">
        <v>19</v>
      </c>
      <c r="N168" s="188" t="s">
        <v>40</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1610</v>
      </c>
      <c r="AT168" s="191" t="s">
        <v>234</v>
      </c>
      <c r="AU168" s="191" t="s">
        <v>78</v>
      </c>
      <c r="AY168" s="19" t="s">
        <v>231</v>
      </c>
      <c r="BE168" s="192">
        <f t="shared" si="24"/>
        <v>0</v>
      </c>
      <c r="BF168" s="192">
        <f t="shared" si="25"/>
        <v>0</v>
      </c>
      <c r="BG168" s="192">
        <f t="shared" si="26"/>
        <v>0</v>
      </c>
      <c r="BH168" s="192">
        <f t="shared" si="27"/>
        <v>0</v>
      </c>
      <c r="BI168" s="192">
        <f t="shared" si="28"/>
        <v>0</v>
      </c>
      <c r="BJ168" s="19" t="s">
        <v>76</v>
      </c>
      <c r="BK168" s="192">
        <f t="shared" si="29"/>
        <v>0</v>
      </c>
      <c r="BL168" s="19" t="s">
        <v>1610</v>
      </c>
      <c r="BM168" s="191" t="s">
        <v>2051</v>
      </c>
    </row>
    <row r="169" spans="1:65" s="2" customFormat="1" ht="44.25" customHeight="1">
      <c r="A169" s="36"/>
      <c r="B169" s="37"/>
      <c r="C169" s="180" t="s">
        <v>1677</v>
      </c>
      <c r="D169" s="180" t="s">
        <v>234</v>
      </c>
      <c r="E169" s="181" t="s">
        <v>4721</v>
      </c>
      <c r="F169" s="182" t="s">
        <v>4722</v>
      </c>
      <c r="G169" s="183" t="s">
        <v>237</v>
      </c>
      <c r="H169" s="184">
        <v>1</v>
      </c>
      <c r="I169" s="185"/>
      <c r="J169" s="186">
        <f t="shared" si="20"/>
        <v>0</v>
      </c>
      <c r="K169" s="182" t="s">
        <v>19</v>
      </c>
      <c r="L169" s="41"/>
      <c r="M169" s="187" t="s">
        <v>19</v>
      </c>
      <c r="N169" s="188" t="s">
        <v>40</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1610</v>
      </c>
      <c r="AT169" s="191" t="s">
        <v>234</v>
      </c>
      <c r="AU169" s="191" t="s">
        <v>78</v>
      </c>
      <c r="AY169" s="19" t="s">
        <v>231</v>
      </c>
      <c r="BE169" s="192">
        <f t="shared" si="24"/>
        <v>0</v>
      </c>
      <c r="BF169" s="192">
        <f t="shared" si="25"/>
        <v>0</v>
      </c>
      <c r="BG169" s="192">
        <f t="shared" si="26"/>
        <v>0</v>
      </c>
      <c r="BH169" s="192">
        <f t="shared" si="27"/>
        <v>0</v>
      </c>
      <c r="BI169" s="192">
        <f t="shared" si="28"/>
        <v>0</v>
      </c>
      <c r="BJ169" s="19" t="s">
        <v>76</v>
      </c>
      <c r="BK169" s="192">
        <f t="shared" si="29"/>
        <v>0</v>
      </c>
      <c r="BL169" s="19" t="s">
        <v>1610</v>
      </c>
      <c r="BM169" s="191" t="s">
        <v>2063</v>
      </c>
    </row>
    <row r="170" spans="1:65" s="2" customFormat="1" ht="44.25" customHeight="1">
      <c r="A170" s="36"/>
      <c r="B170" s="37"/>
      <c r="C170" s="180" t="s">
        <v>1683</v>
      </c>
      <c r="D170" s="180" t="s">
        <v>234</v>
      </c>
      <c r="E170" s="181" t="s">
        <v>4723</v>
      </c>
      <c r="F170" s="182" t="s">
        <v>4724</v>
      </c>
      <c r="G170" s="183" t="s">
        <v>237</v>
      </c>
      <c r="H170" s="184">
        <v>1</v>
      </c>
      <c r="I170" s="185"/>
      <c r="J170" s="186">
        <f t="shared" si="20"/>
        <v>0</v>
      </c>
      <c r="K170" s="182" t="s">
        <v>19</v>
      </c>
      <c r="L170" s="41"/>
      <c r="M170" s="187" t="s">
        <v>19</v>
      </c>
      <c r="N170" s="188" t="s">
        <v>40</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1610</v>
      </c>
      <c r="AT170" s="191" t="s">
        <v>234</v>
      </c>
      <c r="AU170" s="191" t="s">
        <v>78</v>
      </c>
      <c r="AY170" s="19" t="s">
        <v>231</v>
      </c>
      <c r="BE170" s="192">
        <f t="shared" si="24"/>
        <v>0</v>
      </c>
      <c r="BF170" s="192">
        <f t="shared" si="25"/>
        <v>0</v>
      </c>
      <c r="BG170" s="192">
        <f t="shared" si="26"/>
        <v>0</v>
      </c>
      <c r="BH170" s="192">
        <f t="shared" si="27"/>
        <v>0</v>
      </c>
      <c r="BI170" s="192">
        <f t="shared" si="28"/>
        <v>0</v>
      </c>
      <c r="BJ170" s="19" t="s">
        <v>76</v>
      </c>
      <c r="BK170" s="192">
        <f t="shared" si="29"/>
        <v>0</v>
      </c>
      <c r="BL170" s="19" t="s">
        <v>1610</v>
      </c>
      <c r="BM170" s="191" t="s">
        <v>2075</v>
      </c>
    </row>
    <row r="171" spans="1:65" s="2" customFormat="1" ht="44.25" customHeight="1">
      <c r="A171" s="36"/>
      <c r="B171" s="37"/>
      <c r="C171" s="180" t="s">
        <v>1689</v>
      </c>
      <c r="D171" s="180" t="s">
        <v>234</v>
      </c>
      <c r="E171" s="181" t="s">
        <v>4725</v>
      </c>
      <c r="F171" s="182" t="s">
        <v>4726</v>
      </c>
      <c r="G171" s="183" t="s">
        <v>237</v>
      </c>
      <c r="H171" s="184">
        <v>1</v>
      </c>
      <c r="I171" s="185"/>
      <c r="J171" s="186">
        <f t="shared" si="20"/>
        <v>0</v>
      </c>
      <c r="K171" s="182" t="s">
        <v>19</v>
      </c>
      <c r="L171" s="41"/>
      <c r="M171" s="187" t="s">
        <v>19</v>
      </c>
      <c r="N171" s="188" t="s">
        <v>40</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1610</v>
      </c>
      <c r="AT171" s="191" t="s">
        <v>234</v>
      </c>
      <c r="AU171" s="191" t="s">
        <v>78</v>
      </c>
      <c r="AY171" s="19" t="s">
        <v>231</v>
      </c>
      <c r="BE171" s="192">
        <f t="shared" si="24"/>
        <v>0</v>
      </c>
      <c r="BF171" s="192">
        <f t="shared" si="25"/>
        <v>0</v>
      </c>
      <c r="BG171" s="192">
        <f t="shared" si="26"/>
        <v>0</v>
      </c>
      <c r="BH171" s="192">
        <f t="shared" si="27"/>
        <v>0</v>
      </c>
      <c r="BI171" s="192">
        <f t="shared" si="28"/>
        <v>0</v>
      </c>
      <c r="BJ171" s="19" t="s">
        <v>76</v>
      </c>
      <c r="BK171" s="192">
        <f t="shared" si="29"/>
        <v>0</v>
      </c>
      <c r="BL171" s="19" t="s">
        <v>1610</v>
      </c>
      <c r="BM171" s="191" t="s">
        <v>2084</v>
      </c>
    </row>
    <row r="172" spans="1:65" s="2" customFormat="1" ht="55.5" customHeight="1">
      <c r="A172" s="36"/>
      <c r="B172" s="37"/>
      <c r="C172" s="180" t="s">
        <v>1691</v>
      </c>
      <c r="D172" s="180" t="s">
        <v>234</v>
      </c>
      <c r="E172" s="181" t="s">
        <v>4727</v>
      </c>
      <c r="F172" s="182" t="s">
        <v>4728</v>
      </c>
      <c r="G172" s="183" t="s">
        <v>237</v>
      </c>
      <c r="H172" s="184">
        <v>1</v>
      </c>
      <c r="I172" s="185"/>
      <c r="J172" s="186">
        <f t="shared" ref="J172:J203" si="30">ROUND(I172*H172,2)</f>
        <v>0</v>
      </c>
      <c r="K172" s="182" t="s">
        <v>19</v>
      </c>
      <c r="L172" s="41"/>
      <c r="M172" s="187" t="s">
        <v>19</v>
      </c>
      <c r="N172" s="188" t="s">
        <v>40</v>
      </c>
      <c r="O172" s="66"/>
      <c r="P172" s="189">
        <f t="shared" ref="P172:P203" si="31">O172*H172</f>
        <v>0</v>
      </c>
      <c r="Q172" s="189">
        <v>0</v>
      </c>
      <c r="R172" s="189">
        <f t="shared" ref="R172:R203" si="32">Q172*H172</f>
        <v>0</v>
      </c>
      <c r="S172" s="189">
        <v>0</v>
      </c>
      <c r="T172" s="190">
        <f t="shared" ref="T172:T203" si="33">S172*H172</f>
        <v>0</v>
      </c>
      <c r="U172" s="36"/>
      <c r="V172" s="36"/>
      <c r="W172" s="36"/>
      <c r="X172" s="36"/>
      <c r="Y172" s="36"/>
      <c r="Z172" s="36"/>
      <c r="AA172" s="36"/>
      <c r="AB172" s="36"/>
      <c r="AC172" s="36"/>
      <c r="AD172" s="36"/>
      <c r="AE172" s="36"/>
      <c r="AR172" s="191" t="s">
        <v>1610</v>
      </c>
      <c r="AT172" s="191" t="s">
        <v>234</v>
      </c>
      <c r="AU172" s="191" t="s">
        <v>78</v>
      </c>
      <c r="AY172" s="19" t="s">
        <v>231</v>
      </c>
      <c r="BE172" s="192">
        <f t="shared" ref="BE172:BE203" si="34">IF(N172="základní",J172,0)</f>
        <v>0</v>
      </c>
      <c r="BF172" s="192">
        <f t="shared" ref="BF172:BF203" si="35">IF(N172="snížená",J172,0)</f>
        <v>0</v>
      </c>
      <c r="BG172" s="192">
        <f t="shared" ref="BG172:BG203" si="36">IF(N172="zákl. přenesená",J172,0)</f>
        <v>0</v>
      </c>
      <c r="BH172" s="192">
        <f t="shared" ref="BH172:BH203" si="37">IF(N172="sníž. přenesená",J172,0)</f>
        <v>0</v>
      </c>
      <c r="BI172" s="192">
        <f t="shared" ref="BI172:BI203" si="38">IF(N172="nulová",J172,0)</f>
        <v>0</v>
      </c>
      <c r="BJ172" s="19" t="s">
        <v>76</v>
      </c>
      <c r="BK172" s="192">
        <f t="shared" ref="BK172:BK203" si="39">ROUND(I172*H172,2)</f>
        <v>0</v>
      </c>
      <c r="BL172" s="19" t="s">
        <v>1610</v>
      </c>
      <c r="BM172" s="191" t="s">
        <v>2096</v>
      </c>
    </row>
    <row r="173" spans="1:65" s="2" customFormat="1" ht="44.25" customHeight="1">
      <c r="A173" s="36"/>
      <c r="B173" s="37"/>
      <c r="C173" s="180" t="s">
        <v>1696</v>
      </c>
      <c r="D173" s="180" t="s">
        <v>234</v>
      </c>
      <c r="E173" s="181" t="s">
        <v>4729</v>
      </c>
      <c r="F173" s="182" t="s">
        <v>4730</v>
      </c>
      <c r="G173" s="183" t="s">
        <v>237</v>
      </c>
      <c r="H173" s="184">
        <v>2</v>
      </c>
      <c r="I173" s="185"/>
      <c r="J173" s="186">
        <f t="shared" si="30"/>
        <v>0</v>
      </c>
      <c r="K173" s="182" t="s">
        <v>19</v>
      </c>
      <c r="L173" s="41"/>
      <c r="M173" s="187" t="s">
        <v>19</v>
      </c>
      <c r="N173" s="188" t="s">
        <v>40</v>
      </c>
      <c r="O173" s="66"/>
      <c r="P173" s="189">
        <f t="shared" si="31"/>
        <v>0</v>
      </c>
      <c r="Q173" s="189">
        <v>0</v>
      </c>
      <c r="R173" s="189">
        <f t="shared" si="32"/>
        <v>0</v>
      </c>
      <c r="S173" s="189">
        <v>0</v>
      </c>
      <c r="T173" s="190">
        <f t="shared" si="33"/>
        <v>0</v>
      </c>
      <c r="U173" s="36"/>
      <c r="V173" s="36"/>
      <c r="W173" s="36"/>
      <c r="X173" s="36"/>
      <c r="Y173" s="36"/>
      <c r="Z173" s="36"/>
      <c r="AA173" s="36"/>
      <c r="AB173" s="36"/>
      <c r="AC173" s="36"/>
      <c r="AD173" s="36"/>
      <c r="AE173" s="36"/>
      <c r="AR173" s="191" t="s">
        <v>1610</v>
      </c>
      <c r="AT173" s="191" t="s">
        <v>234</v>
      </c>
      <c r="AU173" s="191" t="s">
        <v>78</v>
      </c>
      <c r="AY173" s="19" t="s">
        <v>231</v>
      </c>
      <c r="BE173" s="192">
        <f t="shared" si="34"/>
        <v>0</v>
      </c>
      <c r="BF173" s="192">
        <f t="shared" si="35"/>
        <v>0</v>
      </c>
      <c r="BG173" s="192">
        <f t="shared" si="36"/>
        <v>0</v>
      </c>
      <c r="BH173" s="192">
        <f t="shared" si="37"/>
        <v>0</v>
      </c>
      <c r="BI173" s="192">
        <f t="shared" si="38"/>
        <v>0</v>
      </c>
      <c r="BJ173" s="19" t="s">
        <v>76</v>
      </c>
      <c r="BK173" s="192">
        <f t="shared" si="39"/>
        <v>0</v>
      </c>
      <c r="BL173" s="19" t="s">
        <v>1610</v>
      </c>
      <c r="BM173" s="191" t="s">
        <v>2104</v>
      </c>
    </row>
    <row r="174" spans="1:65" s="2" customFormat="1" ht="49.15" customHeight="1">
      <c r="A174" s="36"/>
      <c r="B174" s="37"/>
      <c r="C174" s="180" t="s">
        <v>1700</v>
      </c>
      <c r="D174" s="180" t="s">
        <v>234</v>
      </c>
      <c r="E174" s="181" t="s">
        <v>4731</v>
      </c>
      <c r="F174" s="182" t="s">
        <v>4732</v>
      </c>
      <c r="G174" s="183" t="s">
        <v>237</v>
      </c>
      <c r="H174" s="184">
        <v>2</v>
      </c>
      <c r="I174" s="185"/>
      <c r="J174" s="186">
        <f t="shared" si="30"/>
        <v>0</v>
      </c>
      <c r="K174" s="182" t="s">
        <v>19</v>
      </c>
      <c r="L174" s="41"/>
      <c r="M174" s="187" t="s">
        <v>19</v>
      </c>
      <c r="N174" s="188" t="s">
        <v>40</v>
      </c>
      <c r="O174" s="66"/>
      <c r="P174" s="189">
        <f t="shared" si="31"/>
        <v>0</v>
      </c>
      <c r="Q174" s="189">
        <v>0</v>
      </c>
      <c r="R174" s="189">
        <f t="shared" si="32"/>
        <v>0</v>
      </c>
      <c r="S174" s="189">
        <v>0</v>
      </c>
      <c r="T174" s="190">
        <f t="shared" si="33"/>
        <v>0</v>
      </c>
      <c r="U174" s="36"/>
      <c r="V174" s="36"/>
      <c r="W174" s="36"/>
      <c r="X174" s="36"/>
      <c r="Y174" s="36"/>
      <c r="Z174" s="36"/>
      <c r="AA174" s="36"/>
      <c r="AB174" s="36"/>
      <c r="AC174" s="36"/>
      <c r="AD174" s="36"/>
      <c r="AE174" s="36"/>
      <c r="AR174" s="191" t="s">
        <v>1610</v>
      </c>
      <c r="AT174" s="191" t="s">
        <v>234</v>
      </c>
      <c r="AU174" s="191" t="s">
        <v>78</v>
      </c>
      <c r="AY174" s="19" t="s">
        <v>231</v>
      </c>
      <c r="BE174" s="192">
        <f t="shared" si="34"/>
        <v>0</v>
      </c>
      <c r="BF174" s="192">
        <f t="shared" si="35"/>
        <v>0</v>
      </c>
      <c r="BG174" s="192">
        <f t="shared" si="36"/>
        <v>0</v>
      </c>
      <c r="BH174" s="192">
        <f t="shared" si="37"/>
        <v>0</v>
      </c>
      <c r="BI174" s="192">
        <f t="shared" si="38"/>
        <v>0</v>
      </c>
      <c r="BJ174" s="19" t="s">
        <v>76</v>
      </c>
      <c r="BK174" s="192">
        <f t="shared" si="39"/>
        <v>0</v>
      </c>
      <c r="BL174" s="19" t="s">
        <v>1610</v>
      </c>
      <c r="BM174" s="191" t="s">
        <v>2116</v>
      </c>
    </row>
    <row r="175" spans="1:65" s="2" customFormat="1" ht="16.5" customHeight="1">
      <c r="A175" s="36"/>
      <c r="B175" s="37"/>
      <c r="C175" s="180" t="s">
        <v>1705</v>
      </c>
      <c r="D175" s="180" t="s">
        <v>234</v>
      </c>
      <c r="E175" s="181" t="s">
        <v>4733</v>
      </c>
      <c r="F175" s="182" t="s">
        <v>4734</v>
      </c>
      <c r="G175" s="183" t="s">
        <v>1291</v>
      </c>
      <c r="H175" s="184">
        <v>890</v>
      </c>
      <c r="I175" s="185"/>
      <c r="J175" s="186">
        <f t="shared" si="30"/>
        <v>0</v>
      </c>
      <c r="K175" s="182" t="s">
        <v>19</v>
      </c>
      <c r="L175" s="41"/>
      <c r="M175" s="187" t="s">
        <v>19</v>
      </c>
      <c r="N175" s="188" t="s">
        <v>40</v>
      </c>
      <c r="O175" s="66"/>
      <c r="P175" s="189">
        <f t="shared" si="31"/>
        <v>0</v>
      </c>
      <c r="Q175" s="189">
        <v>0</v>
      </c>
      <c r="R175" s="189">
        <f t="shared" si="32"/>
        <v>0</v>
      </c>
      <c r="S175" s="189">
        <v>0</v>
      </c>
      <c r="T175" s="190">
        <f t="shared" si="33"/>
        <v>0</v>
      </c>
      <c r="U175" s="36"/>
      <c r="V175" s="36"/>
      <c r="W175" s="36"/>
      <c r="X175" s="36"/>
      <c r="Y175" s="36"/>
      <c r="Z175" s="36"/>
      <c r="AA175" s="36"/>
      <c r="AB175" s="36"/>
      <c r="AC175" s="36"/>
      <c r="AD175" s="36"/>
      <c r="AE175" s="36"/>
      <c r="AR175" s="191" t="s">
        <v>1610</v>
      </c>
      <c r="AT175" s="191" t="s">
        <v>234</v>
      </c>
      <c r="AU175" s="191" t="s">
        <v>78</v>
      </c>
      <c r="AY175" s="19" t="s">
        <v>231</v>
      </c>
      <c r="BE175" s="192">
        <f t="shared" si="34"/>
        <v>0</v>
      </c>
      <c r="BF175" s="192">
        <f t="shared" si="35"/>
        <v>0</v>
      </c>
      <c r="BG175" s="192">
        <f t="shared" si="36"/>
        <v>0</v>
      </c>
      <c r="BH175" s="192">
        <f t="shared" si="37"/>
        <v>0</v>
      </c>
      <c r="BI175" s="192">
        <f t="shared" si="38"/>
        <v>0</v>
      </c>
      <c r="BJ175" s="19" t="s">
        <v>76</v>
      </c>
      <c r="BK175" s="192">
        <f t="shared" si="39"/>
        <v>0</v>
      </c>
      <c r="BL175" s="19" t="s">
        <v>1610</v>
      </c>
      <c r="BM175" s="191" t="s">
        <v>2124</v>
      </c>
    </row>
    <row r="176" spans="1:65" s="2" customFormat="1" ht="24.2" customHeight="1">
      <c r="A176" s="36"/>
      <c r="B176" s="37"/>
      <c r="C176" s="180" t="s">
        <v>1712</v>
      </c>
      <c r="D176" s="180" t="s">
        <v>234</v>
      </c>
      <c r="E176" s="181" t="s">
        <v>4735</v>
      </c>
      <c r="F176" s="182" t="s">
        <v>4736</v>
      </c>
      <c r="G176" s="183" t="s">
        <v>237</v>
      </c>
      <c r="H176" s="184">
        <v>2</v>
      </c>
      <c r="I176" s="185"/>
      <c r="J176" s="186">
        <f t="shared" si="30"/>
        <v>0</v>
      </c>
      <c r="K176" s="182" t="s">
        <v>19</v>
      </c>
      <c r="L176" s="41"/>
      <c r="M176" s="187" t="s">
        <v>19</v>
      </c>
      <c r="N176" s="188" t="s">
        <v>40</v>
      </c>
      <c r="O176" s="66"/>
      <c r="P176" s="189">
        <f t="shared" si="31"/>
        <v>0</v>
      </c>
      <c r="Q176" s="189">
        <v>0</v>
      </c>
      <c r="R176" s="189">
        <f t="shared" si="32"/>
        <v>0</v>
      </c>
      <c r="S176" s="189">
        <v>0</v>
      </c>
      <c r="T176" s="190">
        <f t="shared" si="33"/>
        <v>0</v>
      </c>
      <c r="U176" s="36"/>
      <c r="V176" s="36"/>
      <c r="W176" s="36"/>
      <c r="X176" s="36"/>
      <c r="Y176" s="36"/>
      <c r="Z176" s="36"/>
      <c r="AA176" s="36"/>
      <c r="AB176" s="36"/>
      <c r="AC176" s="36"/>
      <c r="AD176" s="36"/>
      <c r="AE176" s="36"/>
      <c r="AR176" s="191" t="s">
        <v>1610</v>
      </c>
      <c r="AT176" s="191" t="s">
        <v>234</v>
      </c>
      <c r="AU176" s="191" t="s">
        <v>78</v>
      </c>
      <c r="AY176" s="19" t="s">
        <v>231</v>
      </c>
      <c r="BE176" s="192">
        <f t="shared" si="34"/>
        <v>0</v>
      </c>
      <c r="BF176" s="192">
        <f t="shared" si="35"/>
        <v>0</v>
      </c>
      <c r="BG176" s="192">
        <f t="shared" si="36"/>
        <v>0</v>
      </c>
      <c r="BH176" s="192">
        <f t="shared" si="37"/>
        <v>0</v>
      </c>
      <c r="BI176" s="192">
        <f t="shared" si="38"/>
        <v>0</v>
      </c>
      <c r="BJ176" s="19" t="s">
        <v>76</v>
      </c>
      <c r="BK176" s="192">
        <f t="shared" si="39"/>
        <v>0</v>
      </c>
      <c r="BL176" s="19" t="s">
        <v>1610</v>
      </c>
      <c r="BM176" s="191" t="s">
        <v>2133</v>
      </c>
    </row>
    <row r="177" spans="1:65" s="2" customFormat="1" ht="24.2" customHeight="1">
      <c r="A177" s="36"/>
      <c r="B177" s="37"/>
      <c r="C177" s="180" t="s">
        <v>1717</v>
      </c>
      <c r="D177" s="180" t="s">
        <v>234</v>
      </c>
      <c r="E177" s="181" t="s">
        <v>4737</v>
      </c>
      <c r="F177" s="182" t="s">
        <v>4738</v>
      </c>
      <c r="G177" s="183" t="s">
        <v>237</v>
      </c>
      <c r="H177" s="184">
        <v>1</v>
      </c>
      <c r="I177" s="185"/>
      <c r="J177" s="186">
        <f t="shared" si="30"/>
        <v>0</v>
      </c>
      <c r="K177" s="182" t="s">
        <v>19</v>
      </c>
      <c r="L177" s="41"/>
      <c r="M177" s="187" t="s">
        <v>19</v>
      </c>
      <c r="N177" s="188" t="s">
        <v>40</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1610</v>
      </c>
      <c r="AT177" s="191" t="s">
        <v>234</v>
      </c>
      <c r="AU177" s="191" t="s">
        <v>78</v>
      </c>
      <c r="AY177" s="19" t="s">
        <v>231</v>
      </c>
      <c r="BE177" s="192">
        <f t="shared" si="34"/>
        <v>0</v>
      </c>
      <c r="BF177" s="192">
        <f t="shared" si="35"/>
        <v>0</v>
      </c>
      <c r="BG177" s="192">
        <f t="shared" si="36"/>
        <v>0</v>
      </c>
      <c r="BH177" s="192">
        <f t="shared" si="37"/>
        <v>0</v>
      </c>
      <c r="BI177" s="192">
        <f t="shared" si="38"/>
        <v>0</v>
      </c>
      <c r="BJ177" s="19" t="s">
        <v>76</v>
      </c>
      <c r="BK177" s="192">
        <f t="shared" si="39"/>
        <v>0</v>
      </c>
      <c r="BL177" s="19" t="s">
        <v>1610</v>
      </c>
      <c r="BM177" s="191" t="s">
        <v>2143</v>
      </c>
    </row>
    <row r="178" spans="1:65" s="2" customFormat="1" ht="16.5" customHeight="1">
      <c r="A178" s="36"/>
      <c r="B178" s="37"/>
      <c r="C178" s="180" t="s">
        <v>1721</v>
      </c>
      <c r="D178" s="180" t="s">
        <v>234</v>
      </c>
      <c r="E178" s="181" t="s">
        <v>4739</v>
      </c>
      <c r="F178" s="182" t="s">
        <v>4740</v>
      </c>
      <c r="G178" s="183" t="s">
        <v>237</v>
      </c>
      <c r="H178" s="184">
        <v>2</v>
      </c>
      <c r="I178" s="185"/>
      <c r="J178" s="186">
        <f t="shared" si="30"/>
        <v>0</v>
      </c>
      <c r="K178" s="182" t="s">
        <v>19</v>
      </c>
      <c r="L178" s="41"/>
      <c r="M178" s="187" t="s">
        <v>19</v>
      </c>
      <c r="N178" s="188" t="s">
        <v>40</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1610</v>
      </c>
      <c r="AT178" s="191" t="s">
        <v>234</v>
      </c>
      <c r="AU178" s="191" t="s">
        <v>78</v>
      </c>
      <c r="AY178" s="19" t="s">
        <v>231</v>
      </c>
      <c r="BE178" s="192">
        <f t="shared" si="34"/>
        <v>0</v>
      </c>
      <c r="BF178" s="192">
        <f t="shared" si="35"/>
        <v>0</v>
      </c>
      <c r="BG178" s="192">
        <f t="shared" si="36"/>
        <v>0</v>
      </c>
      <c r="BH178" s="192">
        <f t="shared" si="37"/>
        <v>0</v>
      </c>
      <c r="BI178" s="192">
        <f t="shared" si="38"/>
        <v>0</v>
      </c>
      <c r="BJ178" s="19" t="s">
        <v>76</v>
      </c>
      <c r="BK178" s="192">
        <f t="shared" si="39"/>
        <v>0</v>
      </c>
      <c r="BL178" s="19" t="s">
        <v>1610</v>
      </c>
      <c r="BM178" s="191" t="s">
        <v>2152</v>
      </c>
    </row>
    <row r="179" spans="1:65" s="2" customFormat="1" ht="16.5" customHeight="1">
      <c r="A179" s="36"/>
      <c r="B179" s="37"/>
      <c r="C179" s="180" t="s">
        <v>1725</v>
      </c>
      <c r="D179" s="180" t="s">
        <v>234</v>
      </c>
      <c r="E179" s="181" t="s">
        <v>4741</v>
      </c>
      <c r="F179" s="182" t="s">
        <v>4742</v>
      </c>
      <c r="G179" s="183" t="s">
        <v>237</v>
      </c>
      <c r="H179" s="184">
        <v>2</v>
      </c>
      <c r="I179" s="185"/>
      <c r="J179" s="186">
        <f t="shared" si="30"/>
        <v>0</v>
      </c>
      <c r="K179" s="182" t="s">
        <v>19</v>
      </c>
      <c r="L179" s="41"/>
      <c r="M179" s="187" t="s">
        <v>19</v>
      </c>
      <c r="N179" s="188" t="s">
        <v>40</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1610</v>
      </c>
      <c r="AT179" s="191" t="s">
        <v>234</v>
      </c>
      <c r="AU179" s="191" t="s">
        <v>78</v>
      </c>
      <c r="AY179" s="19" t="s">
        <v>231</v>
      </c>
      <c r="BE179" s="192">
        <f t="shared" si="34"/>
        <v>0</v>
      </c>
      <c r="BF179" s="192">
        <f t="shared" si="35"/>
        <v>0</v>
      </c>
      <c r="BG179" s="192">
        <f t="shared" si="36"/>
        <v>0</v>
      </c>
      <c r="BH179" s="192">
        <f t="shared" si="37"/>
        <v>0</v>
      </c>
      <c r="BI179" s="192">
        <f t="shared" si="38"/>
        <v>0</v>
      </c>
      <c r="BJ179" s="19" t="s">
        <v>76</v>
      </c>
      <c r="BK179" s="192">
        <f t="shared" si="39"/>
        <v>0</v>
      </c>
      <c r="BL179" s="19" t="s">
        <v>1610</v>
      </c>
      <c r="BM179" s="191" t="s">
        <v>2160</v>
      </c>
    </row>
    <row r="180" spans="1:65" s="2" customFormat="1" ht="24.2" customHeight="1">
      <c r="A180" s="36"/>
      <c r="B180" s="37"/>
      <c r="C180" s="180" t="s">
        <v>1730</v>
      </c>
      <c r="D180" s="180" t="s">
        <v>234</v>
      </c>
      <c r="E180" s="181" t="s">
        <v>4743</v>
      </c>
      <c r="F180" s="182" t="s">
        <v>4744</v>
      </c>
      <c r="G180" s="183" t="s">
        <v>237</v>
      </c>
      <c r="H180" s="184">
        <v>1</v>
      </c>
      <c r="I180" s="185"/>
      <c r="J180" s="186">
        <f t="shared" si="30"/>
        <v>0</v>
      </c>
      <c r="K180" s="182" t="s">
        <v>19</v>
      </c>
      <c r="L180" s="41"/>
      <c r="M180" s="187" t="s">
        <v>19</v>
      </c>
      <c r="N180" s="188" t="s">
        <v>40</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1610</v>
      </c>
      <c r="AT180" s="191" t="s">
        <v>234</v>
      </c>
      <c r="AU180" s="191" t="s">
        <v>78</v>
      </c>
      <c r="AY180" s="19" t="s">
        <v>231</v>
      </c>
      <c r="BE180" s="192">
        <f t="shared" si="34"/>
        <v>0</v>
      </c>
      <c r="BF180" s="192">
        <f t="shared" si="35"/>
        <v>0</v>
      </c>
      <c r="BG180" s="192">
        <f t="shared" si="36"/>
        <v>0</v>
      </c>
      <c r="BH180" s="192">
        <f t="shared" si="37"/>
        <v>0</v>
      </c>
      <c r="BI180" s="192">
        <f t="shared" si="38"/>
        <v>0</v>
      </c>
      <c r="BJ180" s="19" t="s">
        <v>76</v>
      </c>
      <c r="BK180" s="192">
        <f t="shared" si="39"/>
        <v>0</v>
      </c>
      <c r="BL180" s="19" t="s">
        <v>1610</v>
      </c>
      <c r="BM180" s="191" t="s">
        <v>2168</v>
      </c>
    </row>
    <row r="181" spans="1:65" s="2" customFormat="1" ht="24.2" customHeight="1">
      <c r="A181" s="36"/>
      <c r="B181" s="37"/>
      <c r="C181" s="180" t="s">
        <v>1733</v>
      </c>
      <c r="D181" s="180" t="s">
        <v>234</v>
      </c>
      <c r="E181" s="181" t="s">
        <v>4745</v>
      </c>
      <c r="F181" s="182" t="s">
        <v>4746</v>
      </c>
      <c r="G181" s="183" t="s">
        <v>4618</v>
      </c>
      <c r="H181" s="184">
        <v>1</v>
      </c>
      <c r="I181" s="185"/>
      <c r="J181" s="186">
        <f t="shared" si="30"/>
        <v>0</v>
      </c>
      <c r="K181" s="182" t="s">
        <v>19</v>
      </c>
      <c r="L181" s="41"/>
      <c r="M181" s="187" t="s">
        <v>19</v>
      </c>
      <c r="N181" s="188" t="s">
        <v>40</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1610</v>
      </c>
      <c r="AT181" s="191" t="s">
        <v>234</v>
      </c>
      <c r="AU181" s="191" t="s">
        <v>78</v>
      </c>
      <c r="AY181" s="19" t="s">
        <v>231</v>
      </c>
      <c r="BE181" s="192">
        <f t="shared" si="34"/>
        <v>0</v>
      </c>
      <c r="BF181" s="192">
        <f t="shared" si="35"/>
        <v>0</v>
      </c>
      <c r="BG181" s="192">
        <f t="shared" si="36"/>
        <v>0</v>
      </c>
      <c r="BH181" s="192">
        <f t="shared" si="37"/>
        <v>0</v>
      </c>
      <c r="BI181" s="192">
        <f t="shared" si="38"/>
        <v>0</v>
      </c>
      <c r="BJ181" s="19" t="s">
        <v>76</v>
      </c>
      <c r="BK181" s="192">
        <f t="shared" si="39"/>
        <v>0</v>
      </c>
      <c r="BL181" s="19" t="s">
        <v>1610</v>
      </c>
      <c r="BM181" s="191" t="s">
        <v>2176</v>
      </c>
    </row>
    <row r="182" spans="1:65" s="2" customFormat="1" ht="16.5" customHeight="1">
      <c r="A182" s="36"/>
      <c r="B182" s="37"/>
      <c r="C182" s="180" t="s">
        <v>1740</v>
      </c>
      <c r="D182" s="180" t="s">
        <v>234</v>
      </c>
      <c r="E182" s="181" t="s">
        <v>4747</v>
      </c>
      <c r="F182" s="182" t="s">
        <v>4748</v>
      </c>
      <c r="G182" s="183" t="s">
        <v>237</v>
      </c>
      <c r="H182" s="184">
        <v>1</v>
      </c>
      <c r="I182" s="185"/>
      <c r="J182" s="186">
        <f t="shared" si="30"/>
        <v>0</v>
      </c>
      <c r="K182" s="182" t="s">
        <v>19</v>
      </c>
      <c r="L182" s="41"/>
      <c r="M182" s="187" t="s">
        <v>19</v>
      </c>
      <c r="N182" s="188" t="s">
        <v>40</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1610</v>
      </c>
      <c r="AT182" s="191" t="s">
        <v>234</v>
      </c>
      <c r="AU182" s="191" t="s">
        <v>78</v>
      </c>
      <c r="AY182" s="19" t="s">
        <v>231</v>
      </c>
      <c r="BE182" s="192">
        <f t="shared" si="34"/>
        <v>0</v>
      </c>
      <c r="BF182" s="192">
        <f t="shared" si="35"/>
        <v>0</v>
      </c>
      <c r="BG182" s="192">
        <f t="shared" si="36"/>
        <v>0</v>
      </c>
      <c r="BH182" s="192">
        <f t="shared" si="37"/>
        <v>0</v>
      </c>
      <c r="BI182" s="192">
        <f t="shared" si="38"/>
        <v>0</v>
      </c>
      <c r="BJ182" s="19" t="s">
        <v>76</v>
      </c>
      <c r="BK182" s="192">
        <f t="shared" si="39"/>
        <v>0</v>
      </c>
      <c r="BL182" s="19" t="s">
        <v>1610</v>
      </c>
      <c r="BM182" s="191" t="s">
        <v>2184</v>
      </c>
    </row>
    <row r="183" spans="1:65" s="2" customFormat="1" ht="16.5" customHeight="1">
      <c r="A183" s="36"/>
      <c r="B183" s="37"/>
      <c r="C183" s="180" t="s">
        <v>1745</v>
      </c>
      <c r="D183" s="180" t="s">
        <v>234</v>
      </c>
      <c r="E183" s="181" t="s">
        <v>4749</v>
      </c>
      <c r="F183" s="182" t="s">
        <v>4750</v>
      </c>
      <c r="G183" s="183" t="s">
        <v>237</v>
      </c>
      <c r="H183" s="184">
        <v>1</v>
      </c>
      <c r="I183" s="185"/>
      <c r="J183" s="186">
        <f t="shared" si="30"/>
        <v>0</v>
      </c>
      <c r="K183" s="182" t="s">
        <v>19</v>
      </c>
      <c r="L183" s="41"/>
      <c r="M183" s="187" t="s">
        <v>19</v>
      </c>
      <c r="N183" s="188" t="s">
        <v>40</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1610</v>
      </c>
      <c r="AT183" s="191" t="s">
        <v>234</v>
      </c>
      <c r="AU183" s="191" t="s">
        <v>78</v>
      </c>
      <c r="AY183" s="19" t="s">
        <v>231</v>
      </c>
      <c r="BE183" s="192">
        <f t="shared" si="34"/>
        <v>0</v>
      </c>
      <c r="BF183" s="192">
        <f t="shared" si="35"/>
        <v>0</v>
      </c>
      <c r="BG183" s="192">
        <f t="shared" si="36"/>
        <v>0</v>
      </c>
      <c r="BH183" s="192">
        <f t="shared" si="37"/>
        <v>0</v>
      </c>
      <c r="BI183" s="192">
        <f t="shared" si="38"/>
        <v>0</v>
      </c>
      <c r="BJ183" s="19" t="s">
        <v>76</v>
      </c>
      <c r="BK183" s="192">
        <f t="shared" si="39"/>
        <v>0</v>
      </c>
      <c r="BL183" s="19" t="s">
        <v>1610</v>
      </c>
      <c r="BM183" s="191" t="s">
        <v>2194</v>
      </c>
    </row>
    <row r="184" spans="1:65" s="2" customFormat="1" ht="24.2" customHeight="1">
      <c r="A184" s="36"/>
      <c r="B184" s="37"/>
      <c r="C184" s="180" t="s">
        <v>1750</v>
      </c>
      <c r="D184" s="180" t="s">
        <v>234</v>
      </c>
      <c r="E184" s="181" t="s">
        <v>4751</v>
      </c>
      <c r="F184" s="182" t="s">
        <v>4752</v>
      </c>
      <c r="G184" s="183" t="s">
        <v>237</v>
      </c>
      <c r="H184" s="184">
        <v>1</v>
      </c>
      <c r="I184" s="185"/>
      <c r="J184" s="186">
        <f t="shared" si="30"/>
        <v>0</v>
      </c>
      <c r="K184" s="182" t="s">
        <v>19</v>
      </c>
      <c r="L184" s="41"/>
      <c r="M184" s="187" t="s">
        <v>19</v>
      </c>
      <c r="N184" s="188" t="s">
        <v>40</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1610</v>
      </c>
      <c r="AT184" s="191" t="s">
        <v>234</v>
      </c>
      <c r="AU184" s="191" t="s">
        <v>78</v>
      </c>
      <c r="AY184" s="19" t="s">
        <v>231</v>
      </c>
      <c r="BE184" s="192">
        <f t="shared" si="34"/>
        <v>0</v>
      </c>
      <c r="BF184" s="192">
        <f t="shared" si="35"/>
        <v>0</v>
      </c>
      <c r="BG184" s="192">
        <f t="shared" si="36"/>
        <v>0</v>
      </c>
      <c r="BH184" s="192">
        <f t="shared" si="37"/>
        <v>0</v>
      </c>
      <c r="BI184" s="192">
        <f t="shared" si="38"/>
        <v>0</v>
      </c>
      <c r="BJ184" s="19" t="s">
        <v>76</v>
      </c>
      <c r="BK184" s="192">
        <f t="shared" si="39"/>
        <v>0</v>
      </c>
      <c r="BL184" s="19" t="s">
        <v>1610</v>
      </c>
      <c r="BM184" s="191" t="s">
        <v>2203</v>
      </c>
    </row>
    <row r="185" spans="1:65" s="2" customFormat="1" ht="24.2" customHeight="1">
      <c r="A185" s="36"/>
      <c r="B185" s="37"/>
      <c r="C185" s="180" t="s">
        <v>1755</v>
      </c>
      <c r="D185" s="180" t="s">
        <v>234</v>
      </c>
      <c r="E185" s="181" t="s">
        <v>4753</v>
      </c>
      <c r="F185" s="182" t="s">
        <v>4754</v>
      </c>
      <c r="G185" s="183" t="s">
        <v>237</v>
      </c>
      <c r="H185" s="184">
        <v>1</v>
      </c>
      <c r="I185" s="185"/>
      <c r="J185" s="186">
        <f t="shared" si="30"/>
        <v>0</v>
      </c>
      <c r="K185" s="182" t="s">
        <v>19</v>
      </c>
      <c r="L185" s="41"/>
      <c r="M185" s="187" t="s">
        <v>19</v>
      </c>
      <c r="N185" s="188" t="s">
        <v>40</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1610</v>
      </c>
      <c r="AT185" s="191" t="s">
        <v>234</v>
      </c>
      <c r="AU185" s="191" t="s">
        <v>78</v>
      </c>
      <c r="AY185" s="19" t="s">
        <v>231</v>
      </c>
      <c r="BE185" s="192">
        <f t="shared" si="34"/>
        <v>0</v>
      </c>
      <c r="BF185" s="192">
        <f t="shared" si="35"/>
        <v>0</v>
      </c>
      <c r="BG185" s="192">
        <f t="shared" si="36"/>
        <v>0</v>
      </c>
      <c r="BH185" s="192">
        <f t="shared" si="37"/>
        <v>0</v>
      </c>
      <c r="BI185" s="192">
        <f t="shared" si="38"/>
        <v>0</v>
      </c>
      <c r="BJ185" s="19" t="s">
        <v>76</v>
      </c>
      <c r="BK185" s="192">
        <f t="shared" si="39"/>
        <v>0</v>
      </c>
      <c r="BL185" s="19" t="s">
        <v>1610</v>
      </c>
      <c r="BM185" s="191" t="s">
        <v>2212</v>
      </c>
    </row>
    <row r="186" spans="1:65" s="2" customFormat="1" ht="24.2" customHeight="1">
      <c r="A186" s="36"/>
      <c r="B186" s="37"/>
      <c r="C186" s="180" t="s">
        <v>1759</v>
      </c>
      <c r="D186" s="180" t="s">
        <v>234</v>
      </c>
      <c r="E186" s="181" t="s">
        <v>4755</v>
      </c>
      <c r="F186" s="182" t="s">
        <v>4756</v>
      </c>
      <c r="G186" s="183" t="s">
        <v>237</v>
      </c>
      <c r="H186" s="184">
        <v>4</v>
      </c>
      <c r="I186" s="185"/>
      <c r="J186" s="186">
        <f t="shared" si="30"/>
        <v>0</v>
      </c>
      <c r="K186" s="182" t="s">
        <v>19</v>
      </c>
      <c r="L186" s="41"/>
      <c r="M186" s="187" t="s">
        <v>19</v>
      </c>
      <c r="N186" s="188" t="s">
        <v>40</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1610</v>
      </c>
      <c r="AT186" s="191" t="s">
        <v>234</v>
      </c>
      <c r="AU186" s="191" t="s">
        <v>78</v>
      </c>
      <c r="AY186" s="19" t="s">
        <v>231</v>
      </c>
      <c r="BE186" s="192">
        <f t="shared" si="34"/>
        <v>0</v>
      </c>
      <c r="BF186" s="192">
        <f t="shared" si="35"/>
        <v>0</v>
      </c>
      <c r="BG186" s="192">
        <f t="shared" si="36"/>
        <v>0</v>
      </c>
      <c r="BH186" s="192">
        <f t="shared" si="37"/>
        <v>0</v>
      </c>
      <c r="BI186" s="192">
        <f t="shared" si="38"/>
        <v>0</v>
      </c>
      <c r="BJ186" s="19" t="s">
        <v>76</v>
      </c>
      <c r="BK186" s="192">
        <f t="shared" si="39"/>
        <v>0</v>
      </c>
      <c r="BL186" s="19" t="s">
        <v>1610</v>
      </c>
      <c r="BM186" s="191" t="s">
        <v>2220</v>
      </c>
    </row>
    <row r="187" spans="1:65" s="2" customFormat="1" ht="24.2" customHeight="1">
      <c r="A187" s="36"/>
      <c r="B187" s="37"/>
      <c r="C187" s="180" t="s">
        <v>1766</v>
      </c>
      <c r="D187" s="180" t="s">
        <v>234</v>
      </c>
      <c r="E187" s="181" t="s">
        <v>4757</v>
      </c>
      <c r="F187" s="182" t="s">
        <v>4758</v>
      </c>
      <c r="G187" s="183" t="s">
        <v>237</v>
      </c>
      <c r="H187" s="184">
        <v>7</v>
      </c>
      <c r="I187" s="185"/>
      <c r="J187" s="186">
        <f t="shared" si="30"/>
        <v>0</v>
      </c>
      <c r="K187" s="182" t="s">
        <v>19</v>
      </c>
      <c r="L187" s="41"/>
      <c r="M187" s="187" t="s">
        <v>19</v>
      </c>
      <c r="N187" s="188" t="s">
        <v>40</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1610</v>
      </c>
      <c r="AT187" s="191" t="s">
        <v>234</v>
      </c>
      <c r="AU187" s="191" t="s">
        <v>78</v>
      </c>
      <c r="AY187" s="19" t="s">
        <v>231</v>
      </c>
      <c r="BE187" s="192">
        <f t="shared" si="34"/>
        <v>0</v>
      </c>
      <c r="BF187" s="192">
        <f t="shared" si="35"/>
        <v>0</v>
      </c>
      <c r="BG187" s="192">
        <f t="shared" si="36"/>
        <v>0</v>
      </c>
      <c r="BH187" s="192">
        <f t="shared" si="37"/>
        <v>0</v>
      </c>
      <c r="BI187" s="192">
        <f t="shared" si="38"/>
        <v>0</v>
      </c>
      <c r="BJ187" s="19" t="s">
        <v>76</v>
      </c>
      <c r="BK187" s="192">
        <f t="shared" si="39"/>
        <v>0</v>
      </c>
      <c r="BL187" s="19" t="s">
        <v>1610</v>
      </c>
      <c r="BM187" s="191" t="s">
        <v>2230</v>
      </c>
    </row>
    <row r="188" spans="1:65" s="2" customFormat="1" ht="24.2" customHeight="1">
      <c r="A188" s="36"/>
      <c r="B188" s="37"/>
      <c r="C188" s="180" t="s">
        <v>1771</v>
      </c>
      <c r="D188" s="180" t="s">
        <v>234</v>
      </c>
      <c r="E188" s="181" t="s">
        <v>4759</v>
      </c>
      <c r="F188" s="182" t="s">
        <v>4760</v>
      </c>
      <c r="G188" s="183" t="s">
        <v>237</v>
      </c>
      <c r="H188" s="184">
        <v>3</v>
      </c>
      <c r="I188" s="185"/>
      <c r="J188" s="186">
        <f t="shared" si="30"/>
        <v>0</v>
      </c>
      <c r="K188" s="182" t="s">
        <v>19</v>
      </c>
      <c r="L188" s="41"/>
      <c r="M188" s="187" t="s">
        <v>19</v>
      </c>
      <c r="N188" s="188" t="s">
        <v>40</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1610</v>
      </c>
      <c r="AT188" s="191" t="s">
        <v>234</v>
      </c>
      <c r="AU188" s="191" t="s">
        <v>78</v>
      </c>
      <c r="AY188" s="19" t="s">
        <v>231</v>
      </c>
      <c r="BE188" s="192">
        <f t="shared" si="34"/>
        <v>0</v>
      </c>
      <c r="BF188" s="192">
        <f t="shared" si="35"/>
        <v>0</v>
      </c>
      <c r="BG188" s="192">
        <f t="shared" si="36"/>
        <v>0</v>
      </c>
      <c r="BH188" s="192">
        <f t="shared" si="37"/>
        <v>0</v>
      </c>
      <c r="BI188" s="192">
        <f t="shared" si="38"/>
        <v>0</v>
      </c>
      <c r="BJ188" s="19" t="s">
        <v>76</v>
      </c>
      <c r="BK188" s="192">
        <f t="shared" si="39"/>
        <v>0</v>
      </c>
      <c r="BL188" s="19" t="s">
        <v>1610</v>
      </c>
      <c r="BM188" s="191" t="s">
        <v>2238</v>
      </c>
    </row>
    <row r="189" spans="1:65" s="2" customFormat="1" ht="24.2" customHeight="1">
      <c r="A189" s="36"/>
      <c r="B189" s="37"/>
      <c r="C189" s="180" t="s">
        <v>1777</v>
      </c>
      <c r="D189" s="180" t="s">
        <v>234</v>
      </c>
      <c r="E189" s="181" t="s">
        <v>4761</v>
      </c>
      <c r="F189" s="182" t="s">
        <v>4762</v>
      </c>
      <c r="G189" s="183" t="s">
        <v>237</v>
      </c>
      <c r="H189" s="184">
        <v>4</v>
      </c>
      <c r="I189" s="185"/>
      <c r="J189" s="186">
        <f t="shared" si="30"/>
        <v>0</v>
      </c>
      <c r="K189" s="182" t="s">
        <v>19</v>
      </c>
      <c r="L189" s="41"/>
      <c r="M189" s="187" t="s">
        <v>19</v>
      </c>
      <c r="N189" s="188" t="s">
        <v>40</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1610</v>
      </c>
      <c r="AT189" s="191" t="s">
        <v>234</v>
      </c>
      <c r="AU189" s="191" t="s">
        <v>78</v>
      </c>
      <c r="AY189" s="19" t="s">
        <v>231</v>
      </c>
      <c r="BE189" s="192">
        <f t="shared" si="34"/>
        <v>0</v>
      </c>
      <c r="BF189" s="192">
        <f t="shared" si="35"/>
        <v>0</v>
      </c>
      <c r="BG189" s="192">
        <f t="shared" si="36"/>
        <v>0</v>
      </c>
      <c r="BH189" s="192">
        <f t="shared" si="37"/>
        <v>0</v>
      </c>
      <c r="BI189" s="192">
        <f t="shared" si="38"/>
        <v>0</v>
      </c>
      <c r="BJ189" s="19" t="s">
        <v>76</v>
      </c>
      <c r="BK189" s="192">
        <f t="shared" si="39"/>
        <v>0</v>
      </c>
      <c r="BL189" s="19" t="s">
        <v>1610</v>
      </c>
      <c r="BM189" s="191" t="s">
        <v>2246</v>
      </c>
    </row>
    <row r="190" spans="1:65" s="2" customFormat="1" ht="44.25" customHeight="1">
      <c r="A190" s="36"/>
      <c r="B190" s="37"/>
      <c r="C190" s="180" t="s">
        <v>1782</v>
      </c>
      <c r="D190" s="180" t="s">
        <v>234</v>
      </c>
      <c r="E190" s="181" t="s">
        <v>4763</v>
      </c>
      <c r="F190" s="182" t="s">
        <v>4764</v>
      </c>
      <c r="G190" s="183" t="s">
        <v>237</v>
      </c>
      <c r="H190" s="184">
        <v>1</v>
      </c>
      <c r="I190" s="185"/>
      <c r="J190" s="186">
        <f t="shared" si="30"/>
        <v>0</v>
      </c>
      <c r="K190" s="182" t="s">
        <v>19</v>
      </c>
      <c r="L190" s="41"/>
      <c r="M190" s="187" t="s">
        <v>19</v>
      </c>
      <c r="N190" s="188" t="s">
        <v>40</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1610</v>
      </c>
      <c r="AT190" s="191" t="s">
        <v>234</v>
      </c>
      <c r="AU190" s="191" t="s">
        <v>78</v>
      </c>
      <c r="AY190" s="19" t="s">
        <v>231</v>
      </c>
      <c r="BE190" s="192">
        <f t="shared" si="34"/>
        <v>0</v>
      </c>
      <c r="BF190" s="192">
        <f t="shared" si="35"/>
        <v>0</v>
      </c>
      <c r="BG190" s="192">
        <f t="shared" si="36"/>
        <v>0</v>
      </c>
      <c r="BH190" s="192">
        <f t="shared" si="37"/>
        <v>0</v>
      </c>
      <c r="BI190" s="192">
        <f t="shared" si="38"/>
        <v>0</v>
      </c>
      <c r="BJ190" s="19" t="s">
        <v>76</v>
      </c>
      <c r="BK190" s="192">
        <f t="shared" si="39"/>
        <v>0</v>
      </c>
      <c r="BL190" s="19" t="s">
        <v>1610</v>
      </c>
      <c r="BM190" s="191" t="s">
        <v>2256</v>
      </c>
    </row>
    <row r="191" spans="1:65" s="2" customFormat="1" ht="44.25" customHeight="1">
      <c r="A191" s="36"/>
      <c r="B191" s="37"/>
      <c r="C191" s="180" t="s">
        <v>1786</v>
      </c>
      <c r="D191" s="180" t="s">
        <v>234</v>
      </c>
      <c r="E191" s="181" t="s">
        <v>4765</v>
      </c>
      <c r="F191" s="182" t="s">
        <v>4766</v>
      </c>
      <c r="G191" s="183" t="s">
        <v>237</v>
      </c>
      <c r="H191" s="184">
        <v>6</v>
      </c>
      <c r="I191" s="185"/>
      <c r="J191" s="186">
        <f t="shared" si="30"/>
        <v>0</v>
      </c>
      <c r="K191" s="182" t="s">
        <v>19</v>
      </c>
      <c r="L191" s="41"/>
      <c r="M191" s="187" t="s">
        <v>19</v>
      </c>
      <c r="N191" s="188" t="s">
        <v>40</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1610</v>
      </c>
      <c r="AT191" s="191" t="s">
        <v>234</v>
      </c>
      <c r="AU191" s="191" t="s">
        <v>78</v>
      </c>
      <c r="AY191" s="19" t="s">
        <v>231</v>
      </c>
      <c r="BE191" s="192">
        <f t="shared" si="34"/>
        <v>0</v>
      </c>
      <c r="BF191" s="192">
        <f t="shared" si="35"/>
        <v>0</v>
      </c>
      <c r="BG191" s="192">
        <f t="shared" si="36"/>
        <v>0</v>
      </c>
      <c r="BH191" s="192">
        <f t="shared" si="37"/>
        <v>0</v>
      </c>
      <c r="BI191" s="192">
        <f t="shared" si="38"/>
        <v>0</v>
      </c>
      <c r="BJ191" s="19" t="s">
        <v>76</v>
      </c>
      <c r="BK191" s="192">
        <f t="shared" si="39"/>
        <v>0</v>
      </c>
      <c r="BL191" s="19" t="s">
        <v>1610</v>
      </c>
      <c r="BM191" s="191" t="s">
        <v>2264</v>
      </c>
    </row>
    <row r="192" spans="1:65" s="2" customFormat="1" ht="44.25" customHeight="1">
      <c r="A192" s="36"/>
      <c r="B192" s="37"/>
      <c r="C192" s="180" t="s">
        <v>1789</v>
      </c>
      <c r="D192" s="180" t="s">
        <v>234</v>
      </c>
      <c r="E192" s="181" t="s">
        <v>4767</v>
      </c>
      <c r="F192" s="182" t="s">
        <v>4768</v>
      </c>
      <c r="G192" s="183" t="s">
        <v>237</v>
      </c>
      <c r="H192" s="184">
        <v>2</v>
      </c>
      <c r="I192" s="185"/>
      <c r="J192" s="186">
        <f t="shared" si="30"/>
        <v>0</v>
      </c>
      <c r="K192" s="182" t="s">
        <v>19</v>
      </c>
      <c r="L192" s="41"/>
      <c r="M192" s="187" t="s">
        <v>19</v>
      </c>
      <c r="N192" s="188" t="s">
        <v>40</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1610</v>
      </c>
      <c r="AT192" s="191" t="s">
        <v>234</v>
      </c>
      <c r="AU192" s="191" t="s">
        <v>78</v>
      </c>
      <c r="AY192" s="19" t="s">
        <v>231</v>
      </c>
      <c r="BE192" s="192">
        <f t="shared" si="34"/>
        <v>0</v>
      </c>
      <c r="BF192" s="192">
        <f t="shared" si="35"/>
        <v>0</v>
      </c>
      <c r="BG192" s="192">
        <f t="shared" si="36"/>
        <v>0</v>
      </c>
      <c r="BH192" s="192">
        <f t="shared" si="37"/>
        <v>0</v>
      </c>
      <c r="BI192" s="192">
        <f t="shared" si="38"/>
        <v>0</v>
      </c>
      <c r="BJ192" s="19" t="s">
        <v>76</v>
      </c>
      <c r="BK192" s="192">
        <f t="shared" si="39"/>
        <v>0</v>
      </c>
      <c r="BL192" s="19" t="s">
        <v>1610</v>
      </c>
      <c r="BM192" s="191" t="s">
        <v>2272</v>
      </c>
    </row>
    <row r="193" spans="1:65" s="2" customFormat="1" ht="44.25" customHeight="1">
      <c r="A193" s="36"/>
      <c r="B193" s="37"/>
      <c r="C193" s="180" t="s">
        <v>1794</v>
      </c>
      <c r="D193" s="180" t="s">
        <v>234</v>
      </c>
      <c r="E193" s="181" t="s">
        <v>4769</v>
      </c>
      <c r="F193" s="182" t="s">
        <v>4770</v>
      </c>
      <c r="G193" s="183" t="s">
        <v>237</v>
      </c>
      <c r="H193" s="184">
        <v>4</v>
      </c>
      <c r="I193" s="185"/>
      <c r="J193" s="186">
        <f t="shared" si="30"/>
        <v>0</v>
      </c>
      <c r="K193" s="182" t="s">
        <v>19</v>
      </c>
      <c r="L193" s="41"/>
      <c r="M193" s="187" t="s">
        <v>19</v>
      </c>
      <c r="N193" s="188" t="s">
        <v>40</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1610</v>
      </c>
      <c r="AT193" s="191" t="s">
        <v>234</v>
      </c>
      <c r="AU193" s="191" t="s">
        <v>78</v>
      </c>
      <c r="AY193" s="19" t="s">
        <v>231</v>
      </c>
      <c r="BE193" s="192">
        <f t="shared" si="34"/>
        <v>0</v>
      </c>
      <c r="BF193" s="192">
        <f t="shared" si="35"/>
        <v>0</v>
      </c>
      <c r="BG193" s="192">
        <f t="shared" si="36"/>
        <v>0</v>
      </c>
      <c r="BH193" s="192">
        <f t="shared" si="37"/>
        <v>0</v>
      </c>
      <c r="BI193" s="192">
        <f t="shared" si="38"/>
        <v>0</v>
      </c>
      <c r="BJ193" s="19" t="s">
        <v>76</v>
      </c>
      <c r="BK193" s="192">
        <f t="shared" si="39"/>
        <v>0</v>
      </c>
      <c r="BL193" s="19" t="s">
        <v>1610</v>
      </c>
      <c r="BM193" s="191" t="s">
        <v>2280</v>
      </c>
    </row>
    <row r="194" spans="1:65" s="2" customFormat="1" ht="44.25" customHeight="1">
      <c r="A194" s="36"/>
      <c r="B194" s="37"/>
      <c r="C194" s="180" t="s">
        <v>1797</v>
      </c>
      <c r="D194" s="180" t="s">
        <v>234</v>
      </c>
      <c r="E194" s="181" t="s">
        <v>4771</v>
      </c>
      <c r="F194" s="182" t="s">
        <v>4772</v>
      </c>
      <c r="G194" s="183" t="s">
        <v>237</v>
      </c>
      <c r="H194" s="184">
        <v>1</v>
      </c>
      <c r="I194" s="185"/>
      <c r="J194" s="186">
        <f t="shared" si="30"/>
        <v>0</v>
      </c>
      <c r="K194" s="182" t="s">
        <v>19</v>
      </c>
      <c r="L194" s="41"/>
      <c r="M194" s="187" t="s">
        <v>19</v>
      </c>
      <c r="N194" s="188" t="s">
        <v>40</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1610</v>
      </c>
      <c r="AT194" s="191" t="s">
        <v>234</v>
      </c>
      <c r="AU194" s="191" t="s">
        <v>78</v>
      </c>
      <c r="AY194" s="19" t="s">
        <v>231</v>
      </c>
      <c r="BE194" s="192">
        <f t="shared" si="34"/>
        <v>0</v>
      </c>
      <c r="BF194" s="192">
        <f t="shared" si="35"/>
        <v>0</v>
      </c>
      <c r="BG194" s="192">
        <f t="shared" si="36"/>
        <v>0</v>
      </c>
      <c r="BH194" s="192">
        <f t="shared" si="37"/>
        <v>0</v>
      </c>
      <c r="BI194" s="192">
        <f t="shared" si="38"/>
        <v>0</v>
      </c>
      <c r="BJ194" s="19" t="s">
        <v>76</v>
      </c>
      <c r="BK194" s="192">
        <f t="shared" si="39"/>
        <v>0</v>
      </c>
      <c r="BL194" s="19" t="s">
        <v>1610</v>
      </c>
      <c r="BM194" s="191" t="s">
        <v>160</v>
      </c>
    </row>
    <row r="195" spans="1:65" s="2" customFormat="1" ht="44.25" customHeight="1">
      <c r="A195" s="36"/>
      <c r="B195" s="37"/>
      <c r="C195" s="180" t="s">
        <v>1800</v>
      </c>
      <c r="D195" s="180" t="s">
        <v>234</v>
      </c>
      <c r="E195" s="181" t="s">
        <v>4773</v>
      </c>
      <c r="F195" s="182" t="s">
        <v>4774</v>
      </c>
      <c r="G195" s="183" t="s">
        <v>237</v>
      </c>
      <c r="H195" s="184">
        <v>1</v>
      </c>
      <c r="I195" s="185"/>
      <c r="J195" s="186">
        <f t="shared" si="30"/>
        <v>0</v>
      </c>
      <c r="K195" s="182" t="s">
        <v>19</v>
      </c>
      <c r="L195" s="41"/>
      <c r="M195" s="187" t="s">
        <v>19</v>
      </c>
      <c r="N195" s="188" t="s">
        <v>40</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1610</v>
      </c>
      <c r="AT195" s="191" t="s">
        <v>234</v>
      </c>
      <c r="AU195" s="191" t="s">
        <v>78</v>
      </c>
      <c r="AY195" s="19" t="s">
        <v>231</v>
      </c>
      <c r="BE195" s="192">
        <f t="shared" si="34"/>
        <v>0</v>
      </c>
      <c r="BF195" s="192">
        <f t="shared" si="35"/>
        <v>0</v>
      </c>
      <c r="BG195" s="192">
        <f t="shared" si="36"/>
        <v>0</v>
      </c>
      <c r="BH195" s="192">
        <f t="shared" si="37"/>
        <v>0</v>
      </c>
      <c r="BI195" s="192">
        <f t="shared" si="38"/>
        <v>0</v>
      </c>
      <c r="BJ195" s="19" t="s">
        <v>76</v>
      </c>
      <c r="BK195" s="192">
        <f t="shared" si="39"/>
        <v>0</v>
      </c>
      <c r="BL195" s="19" t="s">
        <v>1610</v>
      </c>
      <c r="BM195" s="191" t="s">
        <v>172</v>
      </c>
    </row>
    <row r="196" spans="1:65" s="2" customFormat="1" ht="44.25" customHeight="1">
      <c r="A196" s="36"/>
      <c r="B196" s="37"/>
      <c r="C196" s="180" t="s">
        <v>1805</v>
      </c>
      <c r="D196" s="180" t="s">
        <v>234</v>
      </c>
      <c r="E196" s="181" t="s">
        <v>4775</v>
      </c>
      <c r="F196" s="182" t="s">
        <v>4776</v>
      </c>
      <c r="G196" s="183" t="s">
        <v>237</v>
      </c>
      <c r="H196" s="184">
        <v>3</v>
      </c>
      <c r="I196" s="185"/>
      <c r="J196" s="186">
        <f t="shared" si="30"/>
        <v>0</v>
      </c>
      <c r="K196" s="182" t="s">
        <v>19</v>
      </c>
      <c r="L196" s="41"/>
      <c r="M196" s="187" t="s">
        <v>19</v>
      </c>
      <c r="N196" s="188" t="s">
        <v>40</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1610</v>
      </c>
      <c r="AT196" s="191" t="s">
        <v>234</v>
      </c>
      <c r="AU196" s="191" t="s">
        <v>78</v>
      </c>
      <c r="AY196" s="19" t="s">
        <v>231</v>
      </c>
      <c r="BE196" s="192">
        <f t="shared" si="34"/>
        <v>0</v>
      </c>
      <c r="BF196" s="192">
        <f t="shared" si="35"/>
        <v>0</v>
      </c>
      <c r="BG196" s="192">
        <f t="shared" si="36"/>
        <v>0</v>
      </c>
      <c r="BH196" s="192">
        <f t="shared" si="37"/>
        <v>0</v>
      </c>
      <c r="BI196" s="192">
        <f t="shared" si="38"/>
        <v>0</v>
      </c>
      <c r="BJ196" s="19" t="s">
        <v>76</v>
      </c>
      <c r="BK196" s="192">
        <f t="shared" si="39"/>
        <v>0</v>
      </c>
      <c r="BL196" s="19" t="s">
        <v>1610</v>
      </c>
      <c r="BM196" s="191" t="s">
        <v>2302</v>
      </c>
    </row>
    <row r="197" spans="1:65" s="2" customFormat="1" ht="16.5" customHeight="1">
      <c r="A197" s="36"/>
      <c r="B197" s="37"/>
      <c r="C197" s="180" t="s">
        <v>1809</v>
      </c>
      <c r="D197" s="180" t="s">
        <v>234</v>
      </c>
      <c r="E197" s="181" t="s">
        <v>4777</v>
      </c>
      <c r="F197" s="182" t="s">
        <v>4778</v>
      </c>
      <c r="G197" s="183" t="s">
        <v>342</v>
      </c>
      <c r="H197" s="184">
        <v>215</v>
      </c>
      <c r="I197" s="185"/>
      <c r="J197" s="186">
        <f t="shared" si="30"/>
        <v>0</v>
      </c>
      <c r="K197" s="182" t="s">
        <v>19</v>
      </c>
      <c r="L197" s="41"/>
      <c r="M197" s="187" t="s">
        <v>19</v>
      </c>
      <c r="N197" s="188" t="s">
        <v>40</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1610</v>
      </c>
      <c r="AT197" s="191" t="s">
        <v>234</v>
      </c>
      <c r="AU197" s="191" t="s">
        <v>78</v>
      </c>
      <c r="AY197" s="19" t="s">
        <v>231</v>
      </c>
      <c r="BE197" s="192">
        <f t="shared" si="34"/>
        <v>0</v>
      </c>
      <c r="BF197" s="192">
        <f t="shared" si="35"/>
        <v>0</v>
      </c>
      <c r="BG197" s="192">
        <f t="shared" si="36"/>
        <v>0</v>
      </c>
      <c r="BH197" s="192">
        <f t="shared" si="37"/>
        <v>0</v>
      </c>
      <c r="BI197" s="192">
        <f t="shared" si="38"/>
        <v>0</v>
      </c>
      <c r="BJ197" s="19" t="s">
        <v>76</v>
      </c>
      <c r="BK197" s="192">
        <f t="shared" si="39"/>
        <v>0</v>
      </c>
      <c r="BL197" s="19" t="s">
        <v>1610</v>
      </c>
      <c r="BM197" s="191" t="s">
        <v>2310</v>
      </c>
    </row>
    <row r="198" spans="1:65" s="2" customFormat="1" ht="16.5" customHeight="1">
      <c r="A198" s="36"/>
      <c r="B198" s="37"/>
      <c r="C198" s="180" t="s">
        <v>187</v>
      </c>
      <c r="D198" s="180" t="s">
        <v>234</v>
      </c>
      <c r="E198" s="181" t="s">
        <v>4779</v>
      </c>
      <c r="F198" s="182" t="s">
        <v>4780</v>
      </c>
      <c r="G198" s="183" t="s">
        <v>342</v>
      </c>
      <c r="H198" s="184">
        <v>96</v>
      </c>
      <c r="I198" s="185"/>
      <c r="J198" s="186">
        <f t="shared" si="30"/>
        <v>0</v>
      </c>
      <c r="K198" s="182" t="s">
        <v>19</v>
      </c>
      <c r="L198" s="41"/>
      <c r="M198" s="187" t="s">
        <v>19</v>
      </c>
      <c r="N198" s="188" t="s">
        <v>40</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1610</v>
      </c>
      <c r="AT198" s="191" t="s">
        <v>234</v>
      </c>
      <c r="AU198" s="191" t="s">
        <v>78</v>
      </c>
      <c r="AY198" s="19" t="s">
        <v>231</v>
      </c>
      <c r="BE198" s="192">
        <f t="shared" si="34"/>
        <v>0</v>
      </c>
      <c r="BF198" s="192">
        <f t="shared" si="35"/>
        <v>0</v>
      </c>
      <c r="BG198" s="192">
        <f t="shared" si="36"/>
        <v>0</v>
      </c>
      <c r="BH198" s="192">
        <f t="shared" si="37"/>
        <v>0</v>
      </c>
      <c r="BI198" s="192">
        <f t="shared" si="38"/>
        <v>0</v>
      </c>
      <c r="BJ198" s="19" t="s">
        <v>76</v>
      </c>
      <c r="BK198" s="192">
        <f t="shared" si="39"/>
        <v>0</v>
      </c>
      <c r="BL198" s="19" t="s">
        <v>1610</v>
      </c>
      <c r="BM198" s="191" t="s">
        <v>2318</v>
      </c>
    </row>
    <row r="199" spans="1:65" s="2" customFormat="1" ht="16.5" customHeight="1">
      <c r="A199" s="36"/>
      <c r="B199" s="37"/>
      <c r="C199" s="180" t="s">
        <v>190</v>
      </c>
      <c r="D199" s="180" t="s">
        <v>234</v>
      </c>
      <c r="E199" s="181" t="s">
        <v>4781</v>
      </c>
      <c r="F199" s="182" t="s">
        <v>4782</v>
      </c>
      <c r="G199" s="183" t="s">
        <v>342</v>
      </c>
      <c r="H199" s="184">
        <v>14</v>
      </c>
      <c r="I199" s="185"/>
      <c r="J199" s="186">
        <f t="shared" si="30"/>
        <v>0</v>
      </c>
      <c r="K199" s="182" t="s">
        <v>19</v>
      </c>
      <c r="L199" s="41"/>
      <c r="M199" s="187" t="s">
        <v>19</v>
      </c>
      <c r="N199" s="188" t="s">
        <v>40</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1610</v>
      </c>
      <c r="AT199" s="191" t="s">
        <v>234</v>
      </c>
      <c r="AU199" s="191" t="s">
        <v>78</v>
      </c>
      <c r="AY199" s="19" t="s">
        <v>231</v>
      </c>
      <c r="BE199" s="192">
        <f t="shared" si="34"/>
        <v>0</v>
      </c>
      <c r="BF199" s="192">
        <f t="shared" si="35"/>
        <v>0</v>
      </c>
      <c r="BG199" s="192">
        <f t="shared" si="36"/>
        <v>0</v>
      </c>
      <c r="BH199" s="192">
        <f t="shared" si="37"/>
        <v>0</v>
      </c>
      <c r="BI199" s="192">
        <f t="shared" si="38"/>
        <v>0</v>
      </c>
      <c r="BJ199" s="19" t="s">
        <v>76</v>
      </c>
      <c r="BK199" s="192">
        <f t="shared" si="39"/>
        <v>0</v>
      </c>
      <c r="BL199" s="19" t="s">
        <v>1610</v>
      </c>
      <c r="BM199" s="191" t="s">
        <v>2326</v>
      </c>
    </row>
    <row r="200" spans="1:65" s="2" customFormat="1" ht="16.5" customHeight="1">
      <c r="A200" s="36"/>
      <c r="B200" s="37"/>
      <c r="C200" s="180" t="s">
        <v>193</v>
      </c>
      <c r="D200" s="180" t="s">
        <v>234</v>
      </c>
      <c r="E200" s="181" t="s">
        <v>4783</v>
      </c>
      <c r="F200" s="182" t="s">
        <v>4784</v>
      </c>
      <c r="G200" s="183" t="s">
        <v>342</v>
      </c>
      <c r="H200" s="184">
        <v>120</v>
      </c>
      <c r="I200" s="185"/>
      <c r="J200" s="186">
        <f t="shared" si="30"/>
        <v>0</v>
      </c>
      <c r="K200" s="182" t="s">
        <v>19</v>
      </c>
      <c r="L200" s="41"/>
      <c r="M200" s="187" t="s">
        <v>19</v>
      </c>
      <c r="N200" s="188" t="s">
        <v>40</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1610</v>
      </c>
      <c r="AT200" s="191" t="s">
        <v>234</v>
      </c>
      <c r="AU200" s="191" t="s">
        <v>78</v>
      </c>
      <c r="AY200" s="19" t="s">
        <v>231</v>
      </c>
      <c r="BE200" s="192">
        <f t="shared" si="34"/>
        <v>0</v>
      </c>
      <c r="BF200" s="192">
        <f t="shared" si="35"/>
        <v>0</v>
      </c>
      <c r="BG200" s="192">
        <f t="shared" si="36"/>
        <v>0</v>
      </c>
      <c r="BH200" s="192">
        <f t="shared" si="37"/>
        <v>0</v>
      </c>
      <c r="BI200" s="192">
        <f t="shared" si="38"/>
        <v>0</v>
      </c>
      <c r="BJ200" s="19" t="s">
        <v>76</v>
      </c>
      <c r="BK200" s="192">
        <f t="shared" si="39"/>
        <v>0</v>
      </c>
      <c r="BL200" s="19" t="s">
        <v>1610</v>
      </c>
      <c r="BM200" s="191" t="s">
        <v>2348</v>
      </c>
    </row>
    <row r="201" spans="1:65" s="2" customFormat="1" ht="16.5" customHeight="1">
      <c r="A201" s="36"/>
      <c r="B201" s="37"/>
      <c r="C201" s="180" t="s">
        <v>1823</v>
      </c>
      <c r="D201" s="180" t="s">
        <v>234</v>
      </c>
      <c r="E201" s="181" t="s">
        <v>4785</v>
      </c>
      <c r="F201" s="182" t="s">
        <v>4786</v>
      </c>
      <c r="G201" s="183" t="s">
        <v>342</v>
      </c>
      <c r="H201" s="184">
        <v>162</v>
      </c>
      <c r="I201" s="185"/>
      <c r="J201" s="186">
        <f t="shared" si="30"/>
        <v>0</v>
      </c>
      <c r="K201" s="182" t="s">
        <v>19</v>
      </c>
      <c r="L201" s="41"/>
      <c r="M201" s="187" t="s">
        <v>19</v>
      </c>
      <c r="N201" s="188" t="s">
        <v>40</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1610</v>
      </c>
      <c r="AT201" s="191" t="s">
        <v>234</v>
      </c>
      <c r="AU201" s="191" t="s">
        <v>78</v>
      </c>
      <c r="AY201" s="19" t="s">
        <v>231</v>
      </c>
      <c r="BE201" s="192">
        <f t="shared" si="34"/>
        <v>0</v>
      </c>
      <c r="BF201" s="192">
        <f t="shared" si="35"/>
        <v>0</v>
      </c>
      <c r="BG201" s="192">
        <f t="shared" si="36"/>
        <v>0</v>
      </c>
      <c r="BH201" s="192">
        <f t="shared" si="37"/>
        <v>0</v>
      </c>
      <c r="BI201" s="192">
        <f t="shared" si="38"/>
        <v>0</v>
      </c>
      <c r="BJ201" s="19" t="s">
        <v>76</v>
      </c>
      <c r="BK201" s="192">
        <f t="shared" si="39"/>
        <v>0</v>
      </c>
      <c r="BL201" s="19" t="s">
        <v>1610</v>
      </c>
      <c r="BM201" s="191" t="s">
        <v>2358</v>
      </c>
    </row>
    <row r="202" spans="1:65" s="2" customFormat="1" ht="16.5" customHeight="1">
      <c r="A202" s="36"/>
      <c r="B202" s="37"/>
      <c r="C202" s="180" t="s">
        <v>1825</v>
      </c>
      <c r="D202" s="180" t="s">
        <v>234</v>
      </c>
      <c r="E202" s="181" t="s">
        <v>4787</v>
      </c>
      <c r="F202" s="182" t="s">
        <v>4788</v>
      </c>
      <c r="G202" s="183" t="s">
        <v>342</v>
      </c>
      <c r="H202" s="184">
        <v>20</v>
      </c>
      <c r="I202" s="185"/>
      <c r="J202" s="186">
        <f t="shared" si="30"/>
        <v>0</v>
      </c>
      <c r="K202" s="182" t="s">
        <v>19</v>
      </c>
      <c r="L202" s="41"/>
      <c r="M202" s="187" t="s">
        <v>19</v>
      </c>
      <c r="N202" s="188" t="s">
        <v>40</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1610</v>
      </c>
      <c r="AT202" s="191" t="s">
        <v>234</v>
      </c>
      <c r="AU202" s="191" t="s">
        <v>78</v>
      </c>
      <c r="AY202" s="19" t="s">
        <v>231</v>
      </c>
      <c r="BE202" s="192">
        <f t="shared" si="34"/>
        <v>0</v>
      </c>
      <c r="BF202" s="192">
        <f t="shared" si="35"/>
        <v>0</v>
      </c>
      <c r="BG202" s="192">
        <f t="shared" si="36"/>
        <v>0</v>
      </c>
      <c r="BH202" s="192">
        <f t="shared" si="37"/>
        <v>0</v>
      </c>
      <c r="BI202" s="192">
        <f t="shared" si="38"/>
        <v>0</v>
      </c>
      <c r="BJ202" s="19" t="s">
        <v>76</v>
      </c>
      <c r="BK202" s="192">
        <f t="shared" si="39"/>
        <v>0</v>
      </c>
      <c r="BL202" s="19" t="s">
        <v>1610</v>
      </c>
      <c r="BM202" s="191" t="s">
        <v>2370</v>
      </c>
    </row>
    <row r="203" spans="1:65" s="2" customFormat="1" ht="16.5" customHeight="1">
      <c r="A203" s="36"/>
      <c r="B203" s="37"/>
      <c r="C203" s="180" t="s">
        <v>1831</v>
      </c>
      <c r="D203" s="180" t="s">
        <v>234</v>
      </c>
      <c r="E203" s="181" t="s">
        <v>4789</v>
      </c>
      <c r="F203" s="182" t="s">
        <v>4790</v>
      </c>
      <c r="G203" s="183" t="s">
        <v>342</v>
      </c>
      <c r="H203" s="184">
        <v>86</v>
      </c>
      <c r="I203" s="185"/>
      <c r="J203" s="186">
        <f t="shared" si="30"/>
        <v>0</v>
      </c>
      <c r="K203" s="182" t="s">
        <v>19</v>
      </c>
      <c r="L203" s="41"/>
      <c r="M203" s="187" t="s">
        <v>19</v>
      </c>
      <c r="N203" s="188" t="s">
        <v>40</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1610</v>
      </c>
      <c r="AT203" s="191" t="s">
        <v>234</v>
      </c>
      <c r="AU203" s="191" t="s">
        <v>78</v>
      </c>
      <c r="AY203" s="19" t="s">
        <v>231</v>
      </c>
      <c r="BE203" s="192">
        <f t="shared" si="34"/>
        <v>0</v>
      </c>
      <c r="BF203" s="192">
        <f t="shared" si="35"/>
        <v>0</v>
      </c>
      <c r="BG203" s="192">
        <f t="shared" si="36"/>
        <v>0</v>
      </c>
      <c r="BH203" s="192">
        <f t="shared" si="37"/>
        <v>0</v>
      </c>
      <c r="BI203" s="192">
        <f t="shared" si="38"/>
        <v>0</v>
      </c>
      <c r="BJ203" s="19" t="s">
        <v>76</v>
      </c>
      <c r="BK203" s="192">
        <f t="shared" si="39"/>
        <v>0</v>
      </c>
      <c r="BL203" s="19" t="s">
        <v>1610</v>
      </c>
      <c r="BM203" s="191" t="s">
        <v>2395</v>
      </c>
    </row>
    <row r="204" spans="1:65" s="2" customFormat="1" ht="16.5" customHeight="1">
      <c r="A204" s="36"/>
      <c r="B204" s="37"/>
      <c r="C204" s="180" t="s">
        <v>1837</v>
      </c>
      <c r="D204" s="180" t="s">
        <v>234</v>
      </c>
      <c r="E204" s="181" t="s">
        <v>4791</v>
      </c>
      <c r="F204" s="182" t="s">
        <v>4792</v>
      </c>
      <c r="G204" s="183" t="s">
        <v>342</v>
      </c>
      <c r="H204" s="184">
        <v>4</v>
      </c>
      <c r="I204" s="185"/>
      <c r="J204" s="186">
        <f t="shared" ref="J204:J235" si="40">ROUND(I204*H204,2)</f>
        <v>0</v>
      </c>
      <c r="K204" s="182" t="s">
        <v>19</v>
      </c>
      <c r="L204" s="41"/>
      <c r="M204" s="187" t="s">
        <v>19</v>
      </c>
      <c r="N204" s="188" t="s">
        <v>40</v>
      </c>
      <c r="O204" s="66"/>
      <c r="P204" s="189">
        <f t="shared" ref="P204:P235" si="41">O204*H204</f>
        <v>0</v>
      </c>
      <c r="Q204" s="189">
        <v>0</v>
      </c>
      <c r="R204" s="189">
        <f t="shared" ref="R204:R235" si="42">Q204*H204</f>
        <v>0</v>
      </c>
      <c r="S204" s="189">
        <v>0</v>
      </c>
      <c r="T204" s="190">
        <f t="shared" ref="T204:T235" si="43">S204*H204</f>
        <v>0</v>
      </c>
      <c r="U204" s="36"/>
      <c r="V204" s="36"/>
      <c r="W204" s="36"/>
      <c r="X204" s="36"/>
      <c r="Y204" s="36"/>
      <c r="Z204" s="36"/>
      <c r="AA204" s="36"/>
      <c r="AB204" s="36"/>
      <c r="AC204" s="36"/>
      <c r="AD204" s="36"/>
      <c r="AE204" s="36"/>
      <c r="AR204" s="191" t="s">
        <v>1610</v>
      </c>
      <c r="AT204" s="191" t="s">
        <v>234</v>
      </c>
      <c r="AU204" s="191" t="s">
        <v>78</v>
      </c>
      <c r="AY204" s="19" t="s">
        <v>231</v>
      </c>
      <c r="BE204" s="192">
        <f t="shared" ref="BE204:BE235" si="44">IF(N204="základní",J204,0)</f>
        <v>0</v>
      </c>
      <c r="BF204" s="192">
        <f t="shared" ref="BF204:BF235" si="45">IF(N204="snížená",J204,0)</f>
        <v>0</v>
      </c>
      <c r="BG204" s="192">
        <f t="shared" ref="BG204:BG235" si="46">IF(N204="zákl. přenesená",J204,0)</f>
        <v>0</v>
      </c>
      <c r="BH204" s="192">
        <f t="shared" ref="BH204:BH235" si="47">IF(N204="sníž. přenesená",J204,0)</f>
        <v>0</v>
      </c>
      <c r="BI204" s="192">
        <f t="shared" ref="BI204:BI235" si="48">IF(N204="nulová",J204,0)</f>
        <v>0</v>
      </c>
      <c r="BJ204" s="19" t="s">
        <v>76</v>
      </c>
      <c r="BK204" s="192">
        <f t="shared" ref="BK204:BK235" si="49">ROUND(I204*H204,2)</f>
        <v>0</v>
      </c>
      <c r="BL204" s="19" t="s">
        <v>1610</v>
      </c>
      <c r="BM204" s="191" t="s">
        <v>2410</v>
      </c>
    </row>
    <row r="205" spans="1:65" s="2" customFormat="1" ht="16.5" customHeight="1">
      <c r="A205" s="36"/>
      <c r="B205" s="37"/>
      <c r="C205" s="180" t="s">
        <v>1842</v>
      </c>
      <c r="D205" s="180" t="s">
        <v>234</v>
      </c>
      <c r="E205" s="181" t="s">
        <v>4793</v>
      </c>
      <c r="F205" s="182" t="s">
        <v>4794</v>
      </c>
      <c r="G205" s="183" t="s">
        <v>237</v>
      </c>
      <c r="H205" s="184">
        <v>3</v>
      </c>
      <c r="I205" s="185"/>
      <c r="J205" s="186">
        <f t="shared" si="40"/>
        <v>0</v>
      </c>
      <c r="K205" s="182" t="s">
        <v>19</v>
      </c>
      <c r="L205" s="41"/>
      <c r="M205" s="187" t="s">
        <v>19</v>
      </c>
      <c r="N205" s="188" t="s">
        <v>40</v>
      </c>
      <c r="O205" s="66"/>
      <c r="P205" s="189">
        <f t="shared" si="41"/>
        <v>0</v>
      </c>
      <c r="Q205" s="189">
        <v>0</v>
      </c>
      <c r="R205" s="189">
        <f t="shared" si="42"/>
        <v>0</v>
      </c>
      <c r="S205" s="189">
        <v>0</v>
      </c>
      <c r="T205" s="190">
        <f t="shared" si="43"/>
        <v>0</v>
      </c>
      <c r="U205" s="36"/>
      <c r="V205" s="36"/>
      <c r="W205" s="36"/>
      <c r="X205" s="36"/>
      <c r="Y205" s="36"/>
      <c r="Z205" s="36"/>
      <c r="AA205" s="36"/>
      <c r="AB205" s="36"/>
      <c r="AC205" s="36"/>
      <c r="AD205" s="36"/>
      <c r="AE205" s="36"/>
      <c r="AR205" s="191" t="s">
        <v>1610</v>
      </c>
      <c r="AT205" s="191" t="s">
        <v>234</v>
      </c>
      <c r="AU205" s="191" t="s">
        <v>78</v>
      </c>
      <c r="AY205" s="19" t="s">
        <v>231</v>
      </c>
      <c r="BE205" s="192">
        <f t="shared" si="44"/>
        <v>0</v>
      </c>
      <c r="BF205" s="192">
        <f t="shared" si="45"/>
        <v>0</v>
      </c>
      <c r="BG205" s="192">
        <f t="shared" si="46"/>
        <v>0</v>
      </c>
      <c r="BH205" s="192">
        <f t="shared" si="47"/>
        <v>0</v>
      </c>
      <c r="BI205" s="192">
        <f t="shared" si="48"/>
        <v>0</v>
      </c>
      <c r="BJ205" s="19" t="s">
        <v>76</v>
      </c>
      <c r="BK205" s="192">
        <f t="shared" si="49"/>
        <v>0</v>
      </c>
      <c r="BL205" s="19" t="s">
        <v>1610</v>
      </c>
      <c r="BM205" s="191" t="s">
        <v>2419</v>
      </c>
    </row>
    <row r="206" spans="1:65" s="2" customFormat="1" ht="16.5" customHeight="1">
      <c r="A206" s="36"/>
      <c r="B206" s="37"/>
      <c r="C206" s="180" t="s">
        <v>1848</v>
      </c>
      <c r="D206" s="180" t="s">
        <v>234</v>
      </c>
      <c r="E206" s="181" t="s">
        <v>4795</v>
      </c>
      <c r="F206" s="182" t="s">
        <v>4796</v>
      </c>
      <c r="G206" s="183" t="s">
        <v>237</v>
      </c>
      <c r="H206" s="184">
        <v>2</v>
      </c>
      <c r="I206" s="185"/>
      <c r="J206" s="186">
        <f t="shared" si="40"/>
        <v>0</v>
      </c>
      <c r="K206" s="182" t="s">
        <v>19</v>
      </c>
      <c r="L206" s="41"/>
      <c r="M206" s="187" t="s">
        <v>19</v>
      </c>
      <c r="N206" s="188" t="s">
        <v>40</v>
      </c>
      <c r="O206" s="66"/>
      <c r="P206" s="189">
        <f t="shared" si="41"/>
        <v>0</v>
      </c>
      <c r="Q206" s="189">
        <v>0</v>
      </c>
      <c r="R206" s="189">
        <f t="shared" si="42"/>
        <v>0</v>
      </c>
      <c r="S206" s="189">
        <v>0</v>
      </c>
      <c r="T206" s="190">
        <f t="shared" si="43"/>
        <v>0</v>
      </c>
      <c r="U206" s="36"/>
      <c r="V206" s="36"/>
      <c r="W206" s="36"/>
      <c r="X206" s="36"/>
      <c r="Y206" s="36"/>
      <c r="Z206" s="36"/>
      <c r="AA206" s="36"/>
      <c r="AB206" s="36"/>
      <c r="AC206" s="36"/>
      <c r="AD206" s="36"/>
      <c r="AE206" s="36"/>
      <c r="AR206" s="191" t="s">
        <v>1610</v>
      </c>
      <c r="AT206" s="191" t="s">
        <v>234</v>
      </c>
      <c r="AU206" s="191" t="s">
        <v>78</v>
      </c>
      <c r="AY206" s="19" t="s">
        <v>231</v>
      </c>
      <c r="BE206" s="192">
        <f t="shared" si="44"/>
        <v>0</v>
      </c>
      <c r="BF206" s="192">
        <f t="shared" si="45"/>
        <v>0</v>
      </c>
      <c r="BG206" s="192">
        <f t="shared" si="46"/>
        <v>0</v>
      </c>
      <c r="BH206" s="192">
        <f t="shared" si="47"/>
        <v>0</v>
      </c>
      <c r="BI206" s="192">
        <f t="shared" si="48"/>
        <v>0</v>
      </c>
      <c r="BJ206" s="19" t="s">
        <v>76</v>
      </c>
      <c r="BK206" s="192">
        <f t="shared" si="49"/>
        <v>0</v>
      </c>
      <c r="BL206" s="19" t="s">
        <v>1610</v>
      </c>
      <c r="BM206" s="191" t="s">
        <v>2428</v>
      </c>
    </row>
    <row r="207" spans="1:65" s="2" customFormat="1" ht="16.5" customHeight="1">
      <c r="A207" s="36"/>
      <c r="B207" s="37"/>
      <c r="C207" s="180" t="s">
        <v>1853</v>
      </c>
      <c r="D207" s="180" t="s">
        <v>234</v>
      </c>
      <c r="E207" s="181" t="s">
        <v>4797</v>
      </c>
      <c r="F207" s="182" t="s">
        <v>4798</v>
      </c>
      <c r="G207" s="183" t="s">
        <v>237</v>
      </c>
      <c r="H207" s="184">
        <v>3</v>
      </c>
      <c r="I207" s="185"/>
      <c r="J207" s="186">
        <f t="shared" si="40"/>
        <v>0</v>
      </c>
      <c r="K207" s="182" t="s">
        <v>19</v>
      </c>
      <c r="L207" s="41"/>
      <c r="M207" s="187" t="s">
        <v>19</v>
      </c>
      <c r="N207" s="188" t="s">
        <v>40</v>
      </c>
      <c r="O207" s="66"/>
      <c r="P207" s="189">
        <f t="shared" si="41"/>
        <v>0</v>
      </c>
      <c r="Q207" s="189">
        <v>0</v>
      </c>
      <c r="R207" s="189">
        <f t="shared" si="42"/>
        <v>0</v>
      </c>
      <c r="S207" s="189">
        <v>0</v>
      </c>
      <c r="T207" s="190">
        <f t="shared" si="43"/>
        <v>0</v>
      </c>
      <c r="U207" s="36"/>
      <c r="V207" s="36"/>
      <c r="W207" s="36"/>
      <c r="X207" s="36"/>
      <c r="Y207" s="36"/>
      <c r="Z207" s="36"/>
      <c r="AA207" s="36"/>
      <c r="AB207" s="36"/>
      <c r="AC207" s="36"/>
      <c r="AD207" s="36"/>
      <c r="AE207" s="36"/>
      <c r="AR207" s="191" t="s">
        <v>1610</v>
      </c>
      <c r="AT207" s="191" t="s">
        <v>234</v>
      </c>
      <c r="AU207" s="191" t="s">
        <v>78</v>
      </c>
      <c r="AY207" s="19" t="s">
        <v>231</v>
      </c>
      <c r="BE207" s="192">
        <f t="shared" si="44"/>
        <v>0</v>
      </c>
      <c r="BF207" s="192">
        <f t="shared" si="45"/>
        <v>0</v>
      </c>
      <c r="BG207" s="192">
        <f t="shared" si="46"/>
        <v>0</v>
      </c>
      <c r="BH207" s="192">
        <f t="shared" si="47"/>
        <v>0</v>
      </c>
      <c r="BI207" s="192">
        <f t="shared" si="48"/>
        <v>0</v>
      </c>
      <c r="BJ207" s="19" t="s">
        <v>76</v>
      </c>
      <c r="BK207" s="192">
        <f t="shared" si="49"/>
        <v>0</v>
      </c>
      <c r="BL207" s="19" t="s">
        <v>1610</v>
      </c>
      <c r="BM207" s="191" t="s">
        <v>2440</v>
      </c>
    </row>
    <row r="208" spans="1:65" s="2" customFormat="1" ht="16.5" customHeight="1">
      <c r="A208" s="36"/>
      <c r="B208" s="37"/>
      <c r="C208" s="180" t="s">
        <v>1866</v>
      </c>
      <c r="D208" s="180" t="s">
        <v>234</v>
      </c>
      <c r="E208" s="181" t="s">
        <v>4799</v>
      </c>
      <c r="F208" s="182" t="s">
        <v>4800</v>
      </c>
      <c r="G208" s="183" t="s">
        <v>237</v>
      </c>
      <c r="H208" s="184">
        <v>2</v>
      </c>
      <c r="I208" s="185"/>
      <c r="J208" s="186">
        <f t="shared" si="40"/>
        <v>0</v>
      </c>
      <c r="K208" s="182" t="s">
        <v>19</v>
      </c>
      <c r="L208" s="41"/>
      <c r="M208" s="187" t="s">
        <v>19</v>
      </c>
      <c r="N208" s="188" t="s">
        <v>40</v>
      </c>
      <c r="O208" s="66"/>
      <c r="P208" s="189">
        <f t="shared" si="41"/>
        <v>0</v>
      </c>
      <c r="Q208" s="189">
        <v>0</v>
      </c>
      <c r="R208" s="189">
        <f t="shared" si="42"/>
        <v>0</v>
      </c>
      <c r="S208" s="189">
        <v>0</v>
      </c>
      <c r="T208" s="190">
        <f t="shared" si="43"/>
        <v>0</v>
      </c>
      <c r="U208" s="36"/>
      <c r="V208" s="36"/>
      <c r="W208" s="36"/>
      <c r="X208" s="36"/>
      <c r="Y208" s="36"/>
      <c r="Z208" s="36"/>
      <c r="AA208" s="36"/>
      <c r="AB208" s="36"/>
      <c r="AC208" s="36"/>
      <c r="AD208" s="36"/>
      <c r="AE208" s="36"/>
      <c r="AR208" s="191" t="s">
        <v>1610</v>
      </c>
      <c r="AT208" s="191" t="s">
        <v>234</v>
      </c>
      <c r="AU208" s="191" t="s">
        <v>78</v>
      </c>
      <c r="AY208" s="19" t="s">
        <v>231</v>
      </c>
      <c r="BE208" s="192">
        <f t="shared" si="44"/>
        <v>0</v>
      </c>
      <c r="BF208" s="192">
        <f t="shared" si="45"/>
        <v>0</v>
      </c>
      <c r="BG208" s="192">
        <f t="shared" si="46"/>
        <v>0</v>
      </c>
      <c r="BH208" s="192">
        <f t="shared" si="47"/>
        <v>0</v>
      </c>
      <c r="BI208" s="192">
        <f t="shared" si="48"/>
        <v>0</v>
      </c>
      <c r="BJ208" s="19" t="s">
        <v>76</v>
      </c>
      <c r="BK208" s="192">
        <f t="shared" si="49"/>
        <v>0</v>
      </c>
      <c r="BL208" s="19" t="s">
        <v>1610</v>
      </c>
      <c r="BM208" s="191" t="s">
        <v>2452</v>
      </c>
    </row>
    <row r="209" spans="1:65" s="2" customFormat="1" ht="16.5" customHeight="1">
      <c r="A209" s="36"/>
      <c r="B209" s="37"/>
      <c r="C209" s="180" t="s">
        <v>1871</v>
      </c>
      <c r="D209" s="180" t="s">
        <v>234</v>
      </c>
      <c r="E209" s="181" t="s">
        <v>4801</v>
      </c>
      <c r="F209" s="182" t="s">
        <v>4802</v>
      </c>
      <c r="G209" s="183" t="s">
        <v>237</v>
      </c>
      <c r="H209" s="184">
        <v>4</v>
      </c>
      <c r="I209" s="185"/>
      <c r="J209" s="186">
        <f t="shared" si="40"/>
        <v>0</v>
      </c>
      <c r="K209" s="182" t="s">
        <v>19</v>
      </c>
      <c r="L209" s="41"/>
      <c r="M209" s="187" t="s">
        <v>19</v>
      </c>
      <c r="N209" s="188" t="s">
        <v>40</v>
      </c>
      <c r="O209" s="66"/>
      <c r="P209" s="189">
        <f t="shared" si="41"/>
        <v>0</v>
      </c>
      <c r="Q209" s="189">
        <v>0</v>
      </c>
      <c r="R209" s="189">
        <f t="shared" si="42"/>
        <v>0</v>
      </c>
      <c r="S209" s="189">
        <v>0</v>
      </c>
      <c r="T209" s="190">
        <f t="shared" si="43"/>
        <v>0</v>
      </c>
      <c r="U209" s="36"/>
      <c r="V209" s="36"/>
      <c r="W209" s="36"/>
      <c r="X209" s="36"/>
      <c r="Y209" s="36"/>
      <c r="Z209" s="36"/>
      <c r="AA209" s="36"/>
      <c r="AB209" s="36"/>
      <c r="AC209" s="36"/>
      <c r="AD209" s="36"/>
      <c r="AE209" s="36"/>
      <c r="AR209" s="191" t="s">
        <v>1610</v>
      </c>
      <c r="AT209" s="191" t="s">
        <v>234</v>
      </c>
      <c r="AU209" s="191" t="s">
        <v>78</v>
      </c>
      <c r="AY209" s="19" t="s">
        <v>231</v>
      </c>
      <c r="BE209" s="192">
        <f t="shared" si="44"/>
        <v>0</v>
      </c>
      <c r="BF209" s="192">
        <f t="shared" si="45"/>
        <v>0</v>
      </c>
      <c r="BG209" s="192">
        <f t="shared" si="46"/>
        <v>0</v>
      </c>
      <c r="BH209" s="192">
        <f t="shared" si="47"/>
        <v>0</v>
      </c>
      <c r="BI209" s="192">
        <f t="shared" si="48"/>
        <v>0</v>
      </c>
      <c r="BJ209" s="19" t="s">
        <v>76</v>
      </c>
      <c r="BK209" s="192">
        <f t="shared" si="49"/>
        <v>0</v>
      </c>
      <c r="BL209" s="19" t="s">
        <v>1610</v>
      </c>
      <c r="BM209" s="191" t="s">
        <v>2724</v>
      </c>
    </row>
    <row r="210" spans="1:65" s="2" customFormat="1" ht="16.5" customHeight="1">
      <c r="A210" s="36"/>
      <c r="B210" s="37"/>
      <c r="C210" s="180" t="s">
        <v>1877</v>
      </c>
      <c r="D210" s="180" t="s">
        <v>234</v>
      </c>
      <c r="E210" s="181" t="s">
        <v>4803</v>
      </c>
      <c r="F210" s="182" t="s">
        <v>4804</v>
      </c>
      <c r="G210" s="183" t="s">
        <v>237</v>
      </c>
      <c r="H210" s="184">
        <v>1</v>
      </c>
      <c r="I210" s="185"/>
      <c r="J210" s="186">
        <f t="shared" si="40"/>
        <v>0</v>
      </c>
      <c r="K210" s="182" t="s">
        <v>19</v>
      </c>
      <c r="L210" s="41"/>
      <c r="M210" s="187" t="s">
        <v>19</v>
      </c>
      <c r="N210" s="188" t="s">
        <v>40</v>
      </c>
      <c r="O210" s="66"/>
      <c r="P210" s="189">
        <f t="shared" si="41"/>
        <v>0</v>
      </c>
      <c r="Q210" s="189">
        <v>0</v>
      </c>
      <c r="R210" s="189">
        <f t="shared" si="42"/>
        <v>0</v>
      </c>
      <c r="S210" s="189">
        <v>0</v>
      </c>
      <c r="T210" s="190">
        <f t="shared" si="43"/>
        <v>0</v>
      </c>
      <c r="U210" s="36"/>
      <c r="V210" s="36"/>
      <c r="W210" s="36"/>
      <c r="X210" s="36"/>
      <c r="Y210" s="36"/>
      <c r="Z210" s="36"/>
      <c r="AA210" s="36"/>
      <c r="AB210" s="36"/>
      <c r="AC210" s="36"/>
      <c r="AD210" s="36"/>
      <c r="AE210" s="36"/>
      <c r="AR210" s="191" t="s">
        <v>1610</v>
      </c>
      <c r="AT210" s="191" t="s">
        <v>234</v>
      </c>
      <c r="AU210" s="191" t="s">
        <v>78</v>
      </c>
      <c r="AY210" s="19" t="s">
        <v>231</v>
      </c>
      <c r="BE210" s="192">
        <f t="shared" si="44"/>
        <v>0</v>
      </c>
      <c r="BF210" s="192">
        <f t="shared" si="45"/>
        <v>0</v>
      </c>
      <c r="BG210" s="192">
        <f t="shared" si="46"/>
        <v>0</v>
      </c>
      <c r="BH210" s="192">
        <f t="shared" si="47"/>
        <v>0</v>
      </c>
      <c r="BI210" s="192">
        <f t="shared" si="48"/>
        <v>0</v>
      </c>
      <c r="BJ210" s="19" t="s">
        <v>76</v>
      </c>
      <c r="BK210" s="192">
        <f t="shared" si="49"/>
        <v>0</v>
      </c>
      <c r="BL210" s="19" t="s">
        <v>1610</v>
      </c>
      <c r="BM210" s="191" t="s">
        <v>2727</v>
      </c>
    </row>
    <row r="211" spans="1:65" s="2" customFormat="1" ht="16.5" customHeight="1">
      <c r="A211" s="36"/>
      <c r="B211" s="37"/>
      <c r="C211" s="180" t="s">
        <v>1884</v>
      </c>
      <c r="D211" s="180" t="s">
        <v>234</v>
      </c>
      <c r="E211" s="181" t="s">
        <v>4805</v>
      </c>
      <c r="F211" s="182" t="s">
        <v>4806</v>
      </c>
      <c r="G211" s="183" t="s">
        <v>237</v>
      </c>
      <c r="H211" s="184">
        <v>5</v>
      </c>
      <c r="I211" s="185"/>
      <c r="J211" s="186">
        <f t="shared" si="40"/>
        <v>0</v>
      </c>
      <c r="K211" s="182" t="s">
        <v>19</v>
      </c>
      <c r="L211" s="41"/>
      <c r="M211" s="187" t="s">
        <v>19</v>
      </c>
      <c r="N211" s="188" t="s">
        <v>40</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1610</v>
      </c>
      <c r="AT211" s="191" t="s">
        <v>234</v>
      </c>
      <c r="AU211" s="191" t="s">
        <v>78</v>
      </c>
      <c r="AY211" s="19" t="s">
        <v>231</v>
      </c>
      <c r="BE211" s="192">
        <f t="shared" si="44"/>
        <v>0</v>
      </c>
      <c r="BF211" s="192">
        <f t="shared" si="45"/>
        <v>0</v>
      </c>
      <c r="BG211" s="192">
        <f t="shared" si="46"/>
        <v>0</v>
      </c>
      <c r="BH211" s="192">
        <f t="shared" si="47"/>
        <v>0</v>
      </c>
      <c r="BI211" s="192">
        <f t="shared" si="48"/>
        <v>0</v>
      </c>
      <c r="BJ211" s="19" t="s">
        <v>76</v>
      </c>
      <c r="BK211" s="192">
        <f t="shared" si="49"/>
        <v>0</v>
      </c>
      <c r="BL211" s="19" t="s">
        <v>1610</v>
      </c>
      <c r="BM211" s="191" t="s">
        <v>2730</v>
      </c>
    </row>
    <row r="212" spans="1:65" s="2" customFormat="1" ht="16.5" customHeight="1">
      <c r="A212" s="36"/>
      <c r="B212" s="37"/>
      <c r="C212" s="180" t="s">
        <v>1889</v>
      </c>
      <c r="D212" s="180" t="s">
        <v>234</v>
      </c>
      <c r="E212" s="181" t="s">
        <v>4807</v>
      </c>
      <c r="F212" s="182" t="s">
        <v>4808</v>
      </c>
      <c r="G212" s="183" t="s">
        <v>237</v>
      </c>
      <c r="H212" s="184">
        <v>10</v>
      </c>
      <c r="I212" s="185"/>
      <c r="J212" s="186">
        <f t="shared" si="40"/>
        <v>0</v>
      </c>
      <c r="K212" s="182" t="s">
        <v>19</v>
      </c>
      <c r="L212" s="41"/>
      <c r="M212" s="187" t="s">
        <v>19</v>
      </c>
      <c r="N212" s="188" t="s">
        <v>40</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1610</v>
      </c>
      <c r="AT212" s="191" t="s">
        <v>234</v>
      </c>
      <c r="AU212" s="191" t="s">
        <v>78</v>
      </c>
      <c r="AY212" s="19" t="s">
        <v>231</v>
      </c>
      <c r="BE212" s="192">
        <f t="shared" si="44"/>
        <v>0</v>
      </c>
      <c r="BF212" s="192">
        <f t="shared" si="45"/>
        <v>0</v>
      </c>
      <c r="BG212" s="192">
        <f t="shared" si="46"/>
        <v>0</v>
      </c>
      <c r="BH212" s="192">
        <f t="shared" si="47"/>
        <v>0</v>
      </c>
      <c r="BI212" s="192">
        <f t="shared" si="48"/>
        <v>0</v>
      </c>
      <c r="BJ212" s="19" t="s">
        <v>76</v>
      </c>
      <c r="BK212" s="192">
        <f t="shared" si="49"/>
        <v>0</v>
      </c>
      <c r="BL212" s="19" t="s">
        <v>1610</v>
      </c>
      <c r="BM212" s="191" t="s">
        <v>2733</v>
      </c>
    </row>
    <row r="213" spans="1:65" s="2" customFormat="1" ht="16.5" customHeight="1">
      <c r="A213" s="36"/>
      <c r="B213" s="37"/>
      <c r="C213" s="180" t="s">
        <v>1897</v>
      </c>
      <c r="D213" s="180" t="s">
        <v>234</v>
      </c>
      <c r="E213" s="181" t="s">
        <v>4809</v>
      </c>
      <c r="F213" s="182" t="s">
        <v>4810</v>
      </c>
      <c r="G213" s="183" t="s">
        <v>237</v>
      </c>
      <c r="H213" s="184">
        <v>16</v>
      </c>
      <c r="I213" s="185"/>
      <c r="J213" s="186">
        <f t="shared" si="40"/>
        <v>0</v>
      </c>
      <c r="K213" s="182" t="s">
        <v>19</v>
      </c>
      <c r="L213" s="41"/>
      <c r="M213" s="187" t="s">
        <v>19</v>
      </c>
      <c r="N213" s="188" t="s">
        <v>40</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1610</v>
      </c>
      <c r="AT213" s="191" t="s">
        <v>234</v>
      </c>
      <c r="AU213" s="191" t="s">
        <v>78</v>
      </c>
      <c r="AY213" s="19" t="s">
        <v>231</v>
      </c>
      <c r="BE213" s="192">
        <f t="shared" si="44"/>
        <v>0</v>
      </c>
      <c r="BF213" s="192">
        <f t="shared" si="45"/>
        <v>0</v>
      </c>
      <c r="BG213" s="192">
        <f t="shared" si="46"/>
        <v>0</v>
      </c>
      <c r="BH213" s="192">
        <f t="shared" si="47"/>
        <v>0</v>
      </c>
      <c r="BI213" s="192">
        <f t="shared" si="48"/>
        <v>0</v>
      </c>
      <c r="BJ213" s="19" t="s">
        <v>76</v>
      </c>
      <c r="BK213" s="192">
        <f t="shared" si="49"/>
        <v>0</v>
      </c>
      <c r="BL213" s="19" t="s">
        <v>1610</v>
      </c>
      <c r="BM213" s="191" t="s">
        <v>2736</v>
      </c>
    </row>
    <row r="214" spans="1:65" s="2" customFormat="1" ht="16.5" customHeight="1">
      <c r="A214" s="36"/>
      <c r="B214" s="37"/>
      <c r="C214" s="180" t="s">
        <v>1167</v>
      </c>
      <c r="D214" s="180" t="s">
        <v>234</v>
      </c>
      <c r="E214" s="181" t="s">
        <v>4811</v>
      </c>
      <c r="F214" s="182" t="s">
        <v>4812</v>
      </c>
      <c r="G214" s="183" t="s">
        <v>237</v>
      </c>
      <c r="H214" s="184">
        <v>8</v>
      </c>
      <c r="I214" s="185"/>
      <c r="J214" s="186">
        <f t="shared" si="40"/>
        <v>0</v>
      </c>
      <c r="K214" s="182" t="s">
        <v>19</v>
      </c>
      <c r="L214" s="41"/>
      <c r="M214" s="187" t="s">
        <v>19</v>
      </c>
      <c r="N214" s="188" t="s">
        <v>40</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1610</v>
      </c>
      <c r="AT214" s="191" t="s">
        <v>234</v>
      </c>
      <c r="AU214" s="191" t="s">
        <v>78</v>
      </c>
      <c r="AY214" s="19" t="s">
        <v>231</v>
      </c>
      <c r="BE214" s="192">
        <f t="shared" si="44"/>
        <v>0</v>
      </c>
      <c r="BF214" s="192">
        <f t="shared" si="45"/>
        <v>0</v>
      </c>
      <c r="BG214" s="192">
        <f t="shared" si="46"/>
        <v>0</v>
      </c>
      <c r="BH214" s="192">
        <f t="shared" si="47"/>
        <v>0</v>
      </c>
      <c r="BI214" s="192">
        <f t="shared" si="48"/>
        <v>0</v>
      </c>
      <c r="BJ214" s="19" t="s">
        <v>76</v>
      </c>
      <c r="BK214" s="192">
        <f t="shared" si="49"/>
        <v>0</v>
      </c>
      <c r="BL214" s="19" t="s">
        <v>1610</v>
      </c>
      <c r="BM214" s="191" t="s">
        <v>2739</v>
      </c>
    </row>
    <row r="215" spans="1:65" s="2" customFormat="1" ht="16.5" customHeight="1">
      <c r="A215" s="36"/>
      <c r="B215" s="37"/>
      <c r="C215" s="180" t="s">
        <v>1909</v>
      </c>
      <c r="D215" s="180" t="s">
        <v>234</v>
      </c>
      <c r="E215" s="181" t="s">
        <v>4813</v>
      </c>
      <c r="F215" s="182" t="s">
        <v>4814</v>
      </c>
      <c r="G215" s="183" t="s">
        <v>237</v>
      </c>
      <c r="H215" s="184">
        <v>8</v>
      </c>
      <c r="I215" s="185"/>
      <c r="J215" s="186">
        <f t="shared" si="40"/>
        <v>0</v>
      </c>
      <c r="K215" s="182" t="s">
        <v>19</v>
      </c>
      <c r="L215" s="41"/>
      <c r="M215" s="187" t="s">
        <v>19</v>
      </c>
      <c r="N215" s="188" t="s">
        <v>40</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1610</v>
      </c>
      <c r="AT215" s="191" t="s">
        <v>234</v>
      </c>
      <c r="AU215" s="191" t="s">
        <v>78</v>
      </c>
      <c r="AY215" s="19" t="s">
        <v>231</v>
      </c>
      <c r="BE215" s="192">
        <f t="shared" si="44"/>
        <v>0</v>
      </c>
      <c r="BF215" s="192">
        <f t="shared" si="45"/>
        <v>0</v>
      </c>
      <c r="BG215" s="192">
        <f t="shared" si="46"/>
        <v>0</v>
      </c>
      <c r="BH215" s="192">
        <f t="shared" si="47"/>
        <v>0</v>
      </c>
      <c r="BI215" s="192">
        <f t="shared" si="48"/>
        <v>0</v>
      </c>
      <c r="BJ215" s="19" t="s">
        <v>76</v>
      </c>
      <c r="BK215" s="192">
        <f t="shared" si="49"/>
        <v>0</v>
      </c>
      <c r="BL215" s="19" t="s">
        <v>1610</v>
      </c>
      <c r="BM215" s="191" t="s">
        <v>2742</v>
      </c>
    </row>
    <row r="216" spans="1:65" s="2" customFormat="1" ht="16.5" customHeight="1">
      <c r="A216" s="36"/>
      <c r="B216" s="37"/>
      <c r="C216" s="180" t="s">
        <v>1914</v>
      </c>
      <c r="D216" s="180" t="s">
        <v>234</v>
      </c>
      <c r="E216" s="181" t="s">
        <v>4815</v>
      </c>
      <c r="F216" s="182" t="s">
        <v>4816</v>
      </c>
      <c r="G216" s="183" t="s">
        <v>237</v>
      </c>
      <c r="H216" s="184">
        <v>12</v>
      </c>
      <c r="I216" s="185"/>
      <c r="J216" s="186">
        <f t="shared" si="40"/>
        <v>0</v>
      </c>
      <c r="K216" s="182" t="s">
        <v>19</v>
      </c>
      <c r="L216" s="41"/>
      <c r="M216" s="187" t="s">
        <v>19</v>
      </c>
      <c r="N216" s="188" t="s">
        <v>40</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1610</v>
      </c>
      <c r="AT216" s="191" t="s">
        <v>234</v>
      </c>
      <c r="AU216" s="191" t="s">
        <v>78</v>
      </c>
      <c r="AY216" s="19" t="s">
        <v>231</v>
      </c>
      <c r="BE216" s="192">
        <f t="shared" si="44"/>
        <v>0</v>
      </c>
      <c r="BF216" s="192">
        <f t="shared" si="45"/>
        <v>0</v>
      </c>
      <c r="BG216" s="192">
        <f t="shared" si="46"/>
        <v>0</v>
      </c>
      <c r="BH216" s="192">
        <f t="shared" si="47"/>
        <v>0</v>
      </c>
      <c r="BI216" s="192">
        <f t="shared" si="48"/>
        <v>0</v>
      </c>
      <c r="BJ216" s="19" t="s">
        <v>76</v>
      </c>
      <c r="BK216" s="192">
        <f t="shared" si="49"/>
        <v>0</v>
      </c>
      <c r="BL216" s="19" t="s">
        <v>1610</v>
      </c>
      <c r="BM216" s="191" t="s">
        <v>2745</v>
      </c>
    </row>
    <row r="217" spans="1:65" s="2" customFormat="1" ht="16.5" customHeight="1">
      <c r="A217" s="36"/>
      <c r="B217" s="37"/>
      <c r="C217" s="180" t="s">
        <v>1918</v>
      </c>
      <c r="D217" s="180" t="s">
        <v>234</v>
      </c>
      <c r="E217" s="181" t="s">
        <v>4817</v>
      </c>
      <c r="F217" s="182" t="s">
        <v>4818</v>
      </c>
      <c r="G217" s="183" t="s">
        <v>237</v>
      </c>
      <c r="H217" s="184">
        <v>20</v>
      </c>
      <c r="I217" s="185"/>
      <c r="J217" s="186">
        <f t="shared" si="40"/>
        <v>0</v>
      </c>
      <c r="K217" s="182" t="s">
        <v>19</v>
      </c>
      <c r="L217" s="41"/>
      <c r="M217" s="187" t="s">
        <v>19</v>
      </c>
      <c r="N217" s="188" t="s">
        <v>40</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1610</v>
      </c>
      <c r="AT217" s="191" t="s">
        <v>234</v>
      </c>
      <c r="AU217" s="191" t="s">
        <v>78</v>
      </c>
      <c r="AY217" s="19" t="s">
        <v>231</v>
      </c>
      <c r="BE217" s="192">
        <f t="shared" si="44"/>
        <v>0</v>
      </c>
      <c r="BF217" s="192">
        <f t="shared" si="45"/>
        <v>0</v>
      </c>
      <c r="BG217" s="192">
        <f t="shared" si="46"/>
        <v>0</v>
      </c>
      <c r="BH217" s="192">
        <f t="shared" si="47"/>
        <v>0</v>
      </c>
      <c r="BI217" s="192">
        <f t="shared" si="48"/>
        <v>0</v>
      </c>
      <c r="BJ217" s="19" t="s">
        <v>76</v>
      </c>
      <c r="BK217" s="192">
        <f t="shared" si="49"/>
        <v>0</v>
      </c>
      <c r="BL217" s="19" t="s">
        <v>1610</v>
      </c>
      <c r="BM217" s="191" t="s">
        <v>2748</v>
      </c>
    </row>
    <row r="218" spans="1:65" s="2" customFormat="1" ht="16.5" customHeight="1">
      <c r="A218" s="36"/>
      <c r="B218" s="37"/>
      <c r="C218" s="180" t="s">
        <v>1921</v>
      </c>
      <c r="D218" s="180" t="s">
        <v>234</v>
      </c>
      <c r="E218" s="181" t="s">
        <v>4819</v>
      </c>
      <c r="F218" s="182" t="s">
        <v>4820</v>
      </c>
      <c r="G218" s="183" t="s">
        <v>237</v>
      </c>
      <c r="H218" s="184">
        <v>15</v>
      </c>
      <c r="I218" s="185"/>
      <c r="J218" s="186">
        <f t="shared" si="40"/>
        <v>0</v>
      </c>
      <c r="K218" s="182" t="s">
        <v>19</v>
      </c>
      <c r="L218" s="41"/>
      <c r="M218" s="187" t="s">
        <v>19</v>
      </c>
      <c r="N218" s="188" t="s">
        <v>40</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1610</v>
      </c>
      <c r="AT218" s="191" t="s">
        <v>234</v>
      </c>
      <c r="AU218" s="191" t="s">
        <v>78</v>
      </c>
      <c r="AY218" s="19" t="s">
        <v>231</v>
      </c>
      <c r="BE218" s="192">
        <f t="shared" si="44"/>
        <v>0</v>
      </c>
      <c r="BF218" s="192">
        <f t="shared" si="45"/>
        <v>0</v>
      </c>
      <c r="BG218" s="192">
        <f t="shared" si="46"/>
        <v>0</v>
      </c>
      <c r="BH218" s="192">
        <f t="shared" si="47"/>
        <v>0</v>
      </c>
      <c r="BI218" s="192">
        <f t="shared" si="48"/>
        <v>0</v>
      </c>
      <c r="BJ218" s="19" t="s">
        <v>76</v>
      </c>
      <c r="BK218" s="192">
        <f t="shared" si="49"/>
        <v>0</v>
      </c>
      <c r="BL218" s="19" t="s">
        <v>1610</v>
      </c>
      <c r="BM218" s="191" t="s">
        <v>2751</v>
      </c>
    </row>
    <row r="219" spans="1:65" s="2" customFormat="1" ht="16.5" customHeight="1">
      <c r="A219" s="36"/>
      <c r="B219" s="37"/>
      <c r="C219" s="180" t="s">
        <v>1926</v>
      </c>
      <c r="D219" s="180" t="s">
        <v>234</v>
      </c>
      <c r="E219" s="181" t="s">
        <v>4821</v>
      </c>
      <c r="F219" s="182" t="s">
        <v>4822</v>
      </c>
      <c r="G219" s="183" t="s">
        <v>237</v>
      </c>
      <c r="H219" s="184">
        <v>24</v>
      </c>
      <c r="I219" s="185"/>
      <c r="J219" s="186">
        <f t="shared" si="40"/>
        <v>0</v>
      </c>
      <c r="K219" s="182" t="s">
        <v>19</v>
      </c>
      <c r="L219" s="41"/>
      <c r="M219" s="187" t="s">
        <v>19</v>
      </c>
      <c r="N219" s="188" t="s">
        <v>40</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1610</v>
      </c>
      <c r="AT219" s="191" t="s">
        <v>234</v>
      </c>
      <c r="AU219" s="191" t="s">
        <v>78</v>
      </c>
      <c r="AY219" s="19" t="s">
        <v>231</v>
      </c>
      <c r="BE219" s="192">
        <f t="shared" si="44"/>
        <v>0</v>
      </c>
      <c r="BF219" s="192">
        <f t="shared" si="45"/>
        <v>0</v>
      </c>
      <c r="BG219" s="192">
        <f t="shared" si="46"/>
        <v>0</v>
      </c>
      <c r="BH219" s="192">
        <f t="shared" si="47"/>
        <v>0</v>
      </c>
      <c r="BI219" s="192">
        <f t="shared" si="48"/>
        <v>0</v>
      </c>
      <c r="BJ219" s="19" t="s">
        <v>76</v>
      </c>
      <c r="BK219" s="192">
        <f t="shared" si="49"/>
        <v>0</v>
      </c>
      <c r="BL219" s="19" t="s">
        <v>1610</v>
      </c>
      <c r="BM219" s="191" t="s">
        <v>4823</v>
      </c>
    </row>
    <row r="220" spans="1:65" s="2" customFormat="1" ht="16.5" customHeight="1">
      <c r="A220" s="36"/>
      <c r="B220" s="37"/>
      <c r="C220" s="180" t="s">
        <v>1930</v>
      </c>
      <c r="D220" s="180" t="s">
        <v>234</v>
      </c>
      <c r="E220" s="181" t="s">
        <v>4824</v>
      </c>
      <c r="F220" s="182" t="s">
        <v>4825</v>
      </c>
      <c r="G220" s="183" t="s">
        <v>237</v>
      </c>
      <c r="H220" s="184">
        <v>14</v>
      </c>
      <c r="I220" s="185"/>
      <c r="J220" s="186">
        <f t="shared" si="40"/>
        <v>0</v>
      </c>
      <c r="K220" s="182" t="s">
        <v>19</v>
      </c>
      <c r="L220" s="41"/>
      <c r="M220" s="187" t="s">
        <v>19</v>
      </c>
      <c r="N220" s="188" t="s">
        <v>40</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1610</v>
      </c>
      <c r="AT220" s="191" t="s">
        <v>234</v>
      </c>
      <c r="AU220" s="191" t="s">
        <v>78</v>
      </c>
      <c r="AY220" s="19" t="s">
        <v>231</v>
      </c>
      <c r="BE220" s="192">
        <f t="shared" si="44"/>
        <v>0</v>
      </c>
      <c r="BF220" s="192">
        <f t="shared" si="45"/>
        <v>0</v>
      </c>
      <c r="BG220" s="192">
        <f t="shared" si="46"/>
        <v>0</v>
      </c>
      <c r="BH220" s="192">
        <f t="shared" si="47"/>
        <v>0</v>
      </c>
      <c r="BI220" s="192">
        <f t="shared" si="48"/>
        <v>0</v>
      </c>
      <c r="BJ220" s="19" t="s">
        <v>76</v>
      </c>
      <c r="BK220" s="192">
        <f t="shared" si="49"/>
        <v>0</v>
      </c>
      <c r="BL220" s="19" t="s">
        <v>1610</v>
      </c>
      <c r="BM220" s="191" t="s">
        <v>4826</v>
      </c>
    </row>
    <row r="221" spans="1:65" s="2" customFormat="1" ht="16.5" customHeight="1">
      <c r="A221" s="36"/>
      <c r="B221" s="37"/>
      <c r="C221" s="180" t="s">
        <v>1934</v>
      </c>
      <c r="D221" s="180" t="s">
        <v>234</v>
      </c>
      <c r="E221" s="181" t="s">
        <v>4827</v>
      </c>
      <c r="F221" s="182" t="s">
        <v>4828</v>
      </c>
      <c r="G221" s="183" t="s">
        <v>237</v>
      </c>
      <c r="H221" s="184">
        <v>6</v>
      </c>
      <c r="I221" s="185"/>
      <c r="J221" s="186">
        <f t="shared" si="40"/>
        <v>0</v>
      </c>
      <c r="K221" s="182" t="s">
        <v>19</v>
      </c>
      <c r="L221" s="41"/>
      <c r="M221" s="187" t="s">
        <v>19</v>
      </c>
      <c r="N221" s="188" t="s">
        <v>40</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1610</v>
      </c>
      <c r="AT221" s="191" t="s">
        <v>234</v>
      </c>
      <c r="AU221" s="191" t="s">
        <v>78</v>
      </c>
      <c r="AY221" s="19" t="s">
        <v>231</v>
      </c>
      <c r="BE221" s="192">
        <f t="shared" si="44"/>
        <v>0</v>
      </c>
      <c r="BF221" s="192">
        <f t="shared" si="45"/>
        <v>0</v>
      </c>
      <c r="BG221" s="192">
        <f t="shared" si="46"/>
        <v>0</v>
      </c>
      <c r="BH221" s="192">
        <f t="shared" si="47"/>
        <v>0</v>
      </c>
      <c r="BI221" s="192">
        <f t="shared" si="48"/>
        <v>0</v>
      </c>
      <c r="BJ221" s="19" t="s">
        <v>76</v>
      </c>
      <c r="BK221" s="192">
        <f t="shared" si="49"/>
        <v>0</v>
      </c>
      <c r="BL221" s="19" t="s">
        <v>1610</v>
      </c>
      <c r="BM221" s="191" t="s">
        <v>3043</v>
      </c>
    </row>
    <row r="222" spans="1:65" s="2" customFormat="1" ht="16.5" customHeight="1">
      <c r="A222" s="36"/>
      <c r="B222" s="37"/>
      <c r="C222" s="180" t="s">
        <v>1940</v>
      </c>
      <c r="D222" s="180" t="s">
        <v>234</v>
      </c>
      <c r="E222" s="181" t="s">
        <v>4829</v>
      </c>
      <c r="F222" s="182" t="s">
        <v>4830</v>
      </c>
      <c r="G222" s="183" t="s">
        <v>237</v>
      </c>
      <c r="H222" s="184">
        <v>22</v>
      </c>
      <c r="I222" s="185"/>
      <c r="J222" s="186">
        <f t="shared" si="40"/>
        <v>0</v>
      </c>
      <c r="K222" s="182" t="s">
        <v>19</v>
      </c>
      <c r="L222" s="41"/>
      <c r="M222" s="187" t="s">
        <v>19</v>
      </c>
      <c r="N222" s="188" t="s">
        <v>40</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1610</v>
      </c>
      <c r="AT222" s="191" t="s">
        <v>234</v>
      </c>
      <c r="AU222" s="191" t="s">
        <v>78</v>
      </c>
      <c r="AY222" s="19" t="s">
        <v>231</v>
      </c>
      <c r="BE222" s="192">
        <f t="shared" si="44"/>
        <v>0</v>
      </c>
      <c r="BF222" s="192">
        <f t="shared" si="45"/>
        <v>0</v>
      </c>
      <c r="BG222" s="192">
        <f t="shared" si="46"/>
        <v>0</v>
      </c>
      <c r="BH222" s="192">
        <f t="shared" si="47"/>
        <v>0</v>
      </c>
      <c r="BI222" s="192">
        <f t="shared" si="48"/>
        <v>0</v>
      </c>
      <c r="BJ222" s="19" t="s">
        <v>76</v>
      </c>
      <c r="BK222" s="192">
        <f t="shared" si="49"/>
        <v>0</v>
      </c>
      <c r="BL222" s="19" t="s">
        <v>1610</v>
      </c>
      <c r="BM222" s="191" t="s">
        <v>4831</v>
      </c>
    </row>
    <row r="223" spans="1:65" s="2" customFormat="1" ht="16.5" customHeight="1">
      <c r="A223" s="36"/>
      <c r="B223" s="37"/>
      <c r="C223" s="180" t="s">
        <v>1945</v>
      </c>
      <c r="D223" s="180" t="s">
        <v>234</v>
      </c>
      <c r="E223" s="181" t="s">
        <v>4832</v>
      </c>
      <c r="F223" s="182" t="s">
        <v>4833</v>
      </c>
      <c r="G223" s="183" t="s">
        <v>237</v>
      </c>
      <c r="H223" s="184">
        <v>18</v>
      </c>
      <c r="I223" s="185"/>
      <c r="J223" s="186">
        <f t="shared" si="40"/>
        <v>0</v>
      </c>
      <c r="K223" s="182" t="s">
        <v>19</v>
      </c>
      <c r="L223" s="41"/>
      <c r="M223" s="187" t="s">
        <v>19</v>
      </c>
      <c r="N223" s="188" t="s">
        <v>40</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1610</v>
      </c>
      <c r="AT223" s="191" t="s">
        <v>234</v>
      </c>
      <c r="AU223" s="191" t="s">
        <v>78</v>
      </c>
      <c r="AY223" s="19" t="s">
        <v>231</v>
      </c>
      <c r="BE223" s="192">
        <f t="shared" si="44"/>
        <v>0</v>
      </c>
      <c r="BF223" s="192">
        <f t="shared" si="45"/>
        <v>0</v>
      </c>
      <c r="BG223" s="192">
        <f t="shared" si="46"/>
        <v>0</v>
      </c>
      <c r="BH223" s="192">
        <f t="shared" si="47"/>
        <v>0</v>
      </c>
      <c r="BI223" s="192">
        <f t="shared" si="48"/>
        <v>0</v>
      </c>
      <c r="BJ223" s="19" t="s">
        <v>76</v>
      </c>
      <c r="BK223" s="192">
        <f t="shared" si="49"/>
        <v>0</v>
      </c>
      <c r="BL223" s="19" t="s">
        <v>1610</v>
      </c>
      <c r="BM223" s="191" t="s">
        <v>4834</v>
      </c>
    </row>
    <row r="224" spans="1:65" s="2" customFormat="1" ht="16.5" customHeight="1">
      <c r="A224" s="36"/>
      <c r="B224" s="37"/>
      <c r="C224" s="180" t="s">
        <v>1952</v>
      </c>
      <c r="D224" s="180" t="s">
        <v>234</v>
      </c>
      <c r="E224" s="181" t="s">
        <v>4835</v>
      </c>
      <c r="F224" s="182" t="s">
        <v>4836</v>
      </c>
      <c r="G224" s="183" t="s">
        <v>237</v>
      </c>
      <c r="H224" s="184">
        <v>4</v>
      </c>
      <c r="I224" s="185"/>
      <c r="J224" s="186">
        <f t="shared" si="40"/>
        <v>0</v>
      </c>
      <c r="K224" s="182" t="s">
        <v>19</v>
      </c>
      <c r="L224" s="41"/>
      <c r="M224" s="187" t="s">
        <v>19</v>
      </c>
      <c r="N224" s="188" t="s">
        <v>40</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1610</v>
      </c>
      <c r="AT224" s="191" t="s">
        <v>234</v>
      </c>
      <c r="AU224" s="191" t="s">
        <v>78</v>
      </c>
      <c r="AY224" s="19" t="s">
        <v>231</v>
      </c>
      <c r="BE224" s="192">
        <f t="shared" si="44"/>
        <v>0</v>
      </c>
      <c r="BF224" s="192">
        <f t="shared" si="45"/>
        <v>0</v>
      </c>
      <c r="BG224" s="192">
        <f t="shared" si="46"/>
        <v>0</v>
      </c>
      <c r="BH224" s="192">
        <f t="shared" si="47"/>
        <v>0</v>
      </c>
      <c r="BI224" s="192">
        <f t="shared" si="48"/>
        <v>0</v>
      </c>
      <c r="BJ224" s="19" t="s">
        <v>76</v>
      </c>
      <c r="BK224" s="192">
        <f t="shared" si="49"/>
        <v>0</v>
      </c>
      <c r="BL224" s="19" t="s">
        <v>1610</v>
      </c>
      <c r="BM224" s="191" t="s">
        <v>4837</v>
      </c>
    </row>
    <row r="225" spans="1:65" s="2" customFormat="1" ht="16.5" customHeight="1">
      <c r="A225" s="36"/>
      <c r="B225" s="37"/>
      <c r="C225" s="180" t="s">
        <v>1960</v>
      </c>
      <c r="D225" s="180" t="s">
        <v>234</v>
      </c>
      <c r="E225" s="181" t="s">
        <v>4838</v>
      </c>
      <c r="F225" s="182" t="s">
        <v>4839</v>
      </c>
      <c r="G225" s="183" t="s">
        <v>237</v>
      </c>
      <c r="H225" s="184">
        <v>9</v>
      </c>
      <c r="I225" s="185"/>
      <c r="J225" s="186">
        <f t="shared" si="40"/>
        <v>0</v>
      </c>
      <c r="K225" s="182" t="s">
        <v>19</v>
      </c>
      <c r="L225" s="41"/>
      <c r="M225" s="187" t="s">
        <v>19</v>
      </c>
      <c r="N225" s="188" t="s">
        <v>40</v>
      </c>
      <c r="O225" s="66"/>
      <c r="P225" s="189">
        <f t="shared" si="41"/>
        <v>0</v>
      </c>
      <c r="Q225" s="189">
        <v>0</v>
      </c>
      <c r="R225" s="189">
        <f t="shared" si="42"/>
        <v>0</v>
      </c>
      <c r="S225" s="189">
        <v>0</v>
      </c>
      <c r="T225" s="190">
        <f t="shared" si="43"/>
        <v>0</v>
      </c>
      <c r="U225" s="36"/>
      <c r="V225" s="36"/>
      <c r="W225" s="36"/>
      <c r="X225" s="36"/>
      <c r="Y225" s="36"/>
      <c r="Z225" s="36"/>
      <c r="AA225" s="36"/>
      <c r="AB225" s="36"/>
      <c r="AC225" s="36"/>
      <c r="AD225" s="36"/>
      <c r="AE225" s="36"/>
      <c r="AR225" s="191" t="s">
        <v>1610</v>
      </c>
      <c r="AT225" s="191" t="s">
        <v>234</v>
      </c>
      <c r="AU225" s="191" t="s">
        <v>78</v>
      </c>
      <c r="AY225" s="19" t="s">
        <v>231</v>
      </c>
      <c r="BE225" s="192">
        <f t="shared" si="44"/>
        <v>0</v>
      </c>
      <c r="BF225" s="192">
        <f t="shared" si="45"/>
        <v>0</v>
      </c>
      <c r="BG225" s="192">
        <f t="shared" si="46"/>
        <v>0</v>
      </c>
      <c r="BH225" s="192">
        <f t="shared" si="47"/>
        <v>0</v>
      </c>
      <c r="BI225" s="192">
        <f t="shared" si="48"/>
        <v>0</v>
      </c>
      <c r="BJ225" s="19" t="s">
        <v>76</v>
      </c>
      <c r="BK225" s="192">
        <f t="shared" si="49"/>
        <v>0</v>
      </c>
      <c r="BL225" s="19" t="s">
        <v>1610</v>
      </c>
      <c r="BM225" s="191" t="s">
        <v>4840</v>
      </c>
    </row>
    <row r="226" spans="1:65" s="2" customFormat="1" ht="16.5" customHeight="1">
      <c r="A226" s="36"/>
      <c r="B226" s="37"/>
      <c r="C226" s="180" t="s">
        <v>1966</v>
      </c>
      <c r="D226" s="180" t="s">
        <v>234</v>
      </c>
      <c r="E226" s="181" t="s">
        <v>4841</v>
      </c>
      <c r="F226" s="182" t="s">
        <v>4842</v>
      </c>
      <c r="G226" s="183" t="s">
        <v>237</v>
      </c>
      <c r="H226" s="184">
        <v>13</v>
      </c>
      <c r="I226" s="185"/>
      <c r="J226" s="186">
        <f t="shared" si="40"/>
        <v>0</v>
      </c>
      <c r="K226" s="182" t="s">
        <v>19</v>
      </c>
      <c r="L226" s="41"/>
      <c r="M226" s="187" t="s">
        <v>19</v>
      </c>
      <c r="N226" s="188" t="s">
        <v>40</v>
      </c>
      <c r="O226" s="66"/>
      <c r="P226" s="189">
        <f t="shared" si="41"/>
        <v>0</v>
      </c>
      <c r="Q226" s="189">
        <v>0</v>
      </c>
      <c r="R226" s="189">
        <f t="shared" si="42"/>
        <v>0</v>
      </c>
      <c r="S226" s="189">
        <v>0</v>
      </c>
      <c r="T226" s="190">
        <f t="shared" si="43"/>
        <v>0</v>
      </c>
      <c r="U226" s="36"/>
      <c r="V226" s="36"/>
      <c r="W226" s="36"/>
      <c r="X226" s="36"/>
      <c r="Y226" s="36"/>
      <c r="Z226" s="36"/>
      <c r="AA226" s="36"/>
      <c r="AB226" s="36"/>
      <c r="AC226" s="36"/>
      <c r="AD226" s="36"/>
      <c r="AE226" s="36"/>
      <c r="AR226" s="191" t="s">
        <v>1610</v>
      </c>
      <c r="AT226" s="191" t="s">
        <v>234</v>
      </c>
      <c r="AU226" s="191" t="s">
        <v>78</v>
      </c>
      <c r="AY226" s="19" t="s">
        <v>231</v>
      </c>
      <c r="BE226" s="192">
        <f t="shared" si="44"/>
        <v>0</v>
      </c>
      <c r="BF226" s="192">
        <f t="shared" si="45"/>
        <v>0</v>
      </c>
      <c r="BG226" s="192">
        <f t="shared" si="46"/>
        <v>0</v>
      </c>
      <c r="BH226" s="192">
        <f t="shared" si="47"/>
        <v>0</v>
      </c>
      <c r="BI226" s="192">
        <f t="shared" si="48"/>
        <v>0</v>
      </c>
      <c r="BJ226" s="19" t="s">
        <v>76</v>
      </c>
      <c r="BK226" s="192">
        <f t="shared" si="49"/>
        <v>0</v>
      </c>
      <c r="BL226" s="19" t="s">
        <v>1610</v>
      </c>
      <c r="BM226" s="191" t="s">
        <v>4843</v>
      </c>
    </row>
    <row r="227" spans="1:65" s="2" customFormat="1" ht="16.5" customHeight="1">
      <c r="A227" s="36"/>
      <c r="B227" s="37"/>
      <c r="C227" s="180" t="s">
        <v>1971</v>
      </c>
      <c r="D227" s="180" t="s">
        <v>234</v>
      </c>
      <c r="E227" s="181" t="s">
        <v>4844</v>
      </c>
      <c r="F227" s="182" t="s">
        <v>4845</v>
      </c>
      <c r="G227" s="183" t="s">
        <v>237</v>
      </c>
      <c r="H227" s="184">
        <v>12</v>
      </c>
      <c r="I227" s="185"/>
      <c r="J227" s="186">
        <f t="shared" si="40"/>
        <v>0</v>
      </c>
      <c r="K227" s="182" t="s">
        <v>19</v>
      </c>
      <c r="L227" s="41"/>
      <c r="M227" s="187" t="s">
        <v>19</v>
      </c>
      <c r="N227" s="188" t="s">
        <v>40</v>
      </c>
      <c r="O227" s="66"/>
      <c r="P227" s="189">
        <f t="shared" si="41"/>
        <v>0</v>
      </c>
      <c r="Q227" s="189">
        <v>0</v>
      </c>
      <c r="R227" s="189">
        <f t="shared" si="42"/>
        <v>0</v>
      </c>
      <c r="S227" s="189">
        <v>0</v>
      </c>
      <c r="T227" s="190">
        <f t="shared" si="43"/>
        <v>0</v>
      </c>
      <c r="U227" s="36"/>
      <c r="V227" s="36"/>
      <c r="W227" s="36"/>
      <c r="X227" s="36"/>
      <c r="Y227" s="36"/>
      <c r="Z227" s="36"/>
      <c r="AA227" s="36"/>
      <c r="AB227" s="36"/>
      <c r="AC227" s="36"/>
      <c r="AD227" s="36"/>
      <c r="AE227" s="36"/>
      <c r="AR227" s="191" t="s">
        <v>1610</v>
      </c>
      <c r="AT227" s="191" t="s">
        <v>234</v>
      </c>
      <c r="AU227" s="191" t="s">
        <v>78</v>
      </c>
      <c r="AY227" s="19" t="s">
        <v>231</v>
      </c>
      <c r="BE227" s="192">
        <f t="shared" si="44"/>
        <v>0</v>
      </c>
      <c r="BF227" s="192">
        <f t="shared" si="45"/>
        <v>0</v>
      </c>
      <c r="BG227" s="192">
        <f t="shared" si="46"/>
        <v>0</v>
      </c>
      <c r="BH227" s="192">
        <f t="shared" si="47"/>
        <v>0</v>
      </c>
      <c r="BI227" s="192">
        <f t="shared" si="48"/>
        <v>0</v>
      </c>
      <c r="BJ227" s="19" t="s">
        <v>76</v>
      </c>
      <c r="BK227" s="192">
        <f t="shared" si="49"/>
        <v>0</v>
      </c>
      <c r="BL227" s="19" t="s">
        <v>1610</v>
      </c>
      <c r="BM227" s="191" t="s">
        <v>4846</v>
      </c>
    </row>
    <row r="228" spans="1:65" s="2" customFormat="1" ht="16.5" customHeight="1">
      <c r="A228" s="36"/>
      <c r="B228" s="37"/>
      <c r="C228" s="180" t="s">
        <v>1979</v>
      </c>
      <c r="D228" s="180" t="s">
        <v>234</v>
      </c>
      <c r="E228" s="181" t="s">
        <v>4847</v>
      </c>
      <c r="F228" s="182" t="s">
        <v>4848</v>
      </c>
      <c r="G228" s="183" t="s">
        <v>237</v>
      </c>
      <c r="H228" s="184">
        <v>1</v>
      </c>
      <c r="I228" s="185"/>
      <c r="J228" s="186">
        <f t="shared" si="40"/>
        <v>0</v>
      </c>
      <c r="K228" s="182" t="s">
        <v>19</v>
      </c>
      <c r="L228" s="41"/>
      <c r="M228" s="187" t="s">
        <v>19</v>
      </c>
      <c r="N228" s="188" t="s">
        <v>40</v>
      </c>
      <c r="O228" s="66"/>
      <c r="P228" s="189">
        <f t="shared" si="41"/>
        <v>0</v>
      </c>
      <c r="Q228" s="189">
        <v>0</v>
      </c>
      <c r="R228" s="189">
        <f t="shared" si="42"/>
        <v>0</v>
      </c>
      <c r="S228" s="189">
        <v>0</v>
      </c>
      <c r="T228" s="190">
        <f t="shared" si="43"/>
        <v>0</v>
      </c>
      <c r="U228" s="36"/>
      <c r="V228" s="36"/>
      <c r="W228" s="36"/>
      <c r="X228" s="36"/>
      <c r="Y228" s="36"/>
      <c r="Z228" s="36"/>
      <c r="AA228" s="36"/>
      <c r="AB228" s="36"/>
      <c r="AC228" s="36"/>
      <c r="AD228" s="36"/>
      <c r="AE228" s="36"/>
      <c r="AR228" s="191" t="s">
        <v>1610</v>
      </c>
      <c r="AT228" s="191" t="s">
        <v>234</v>
      </c>
      <c r="AU228" s="191" t="s">
        <v>78</v>
      </c>
      <c r="AY228" s="19" t="s">
        <v>231</v>
      </c>
      <c r="BE228" s="192">
        <f t="shared" si="44"/>
        <v>0</v>
      </c>
      <c r="BF228" s="192">
        <f t="shared" si="45"/>
        <v>0</v>
      </c>
      <c r="BG228" s="192">
        <f t="shared" si="46"/>
        <v>0</v>
      </c>
      <c r="BH228" s="192">
        <f t="shared" si="47"/>
        <v>0</v>
      </c>
      <c r="BI228" s="192">
        <f t="shared" si="48"/>
        <v>0</v>
      </c>
      <c r="BJ228" s="19" t="s">
        <v>76</v>
      </c>
      <c r="BK228" s="192">
        <f t="shared" si="49"/>
        <v>0</v>
      </c>
      <c r="BL228" s="19" t="s">
        <v>1610</v>
      </c>
      <c r="BM228" s="191" t="s">
        <v>4849</v>
      </c>
    </row>
    <row r="229" spans="1:65" s="2" customFormat="1" ht="16.5" customHeight="1">
      <c r="A229" s="36"/>
      <c r="B229" s="37"/>
      <c r="C229" s="180" t="s">
        <v>1986</v>
      </c>
      <c r="D229" s="180" t="s">
        <v>234</v>
      </c>
      <c r="E229" s="181" t="s">
        <v>4850</v>
      </c>
      <c r="F229" s="182" t="s">
        <v>4851</v>
      </c>
      <c r="G229" s="183" t="s">
        <v>237</v>
      </c>
      <c r="H229" s="184">
        <v>4</v>
      </c>
      <c r="I229" s="185"/>
      <c r="J229" s="186">
        <f t="shared" si="40"/>
        <v>0</v>
      </c>
      <c r="K229" s="182" t="s">
        <v>19</v>
      </c>
      <c r="L229" s="41"/>
      <c r="M229" s="187" t="s">
        <v>19</v>
      </c>
      <c r="N229" s="188" t="s">
        <v>40</v>
      </c>
      <c r="O229" s="66"/>
      <c r="P229" s="189">
        <f t="shared" si="41"/>
        <v>0</v>
      </c>
      <c r="Q229" s="189">
        <v>0</v>
      </c>
      <c r="R229" s="189">
        <f t="shared" si="42"/>
        <v>0</v>
      </c>
      <c r="S229" s="189">
        <v>0</v>
      </c>
      <c r="T229" s="190">
        <f t="shared" si="43"/>
        <v>0</v>
      </c>
      <c r="U229" s="36"/>
      <c r="V229" s="36"/>
      <c r="W229" s="36"/>
      <c r="X229" s="36"/>
      <c r="Y229" s="36"/>
      <c r="Z229" s="36"/>
      <c r="AA229" s="36"/>
      <c r="AB229" s="36"/>
      <c r="AC229" s="36"/>
      <c r="AD229" s="36"/>
      <c r="AE229" s="36"/>
      <c r="AR229" s="191" t="s">
        <v>1610</v>
      </c>
      <c r="AT229" s="191" t="s">
        <v>234</v>
      </c>
      <c r="AU229" s="191" t="s">
        <v>78</v>
      </c>
      <c r="AY229" s="19" t="s">
        <v>231</v>
      </c>
      <c r="BE229" s="192">
        <f t="shared" si="44"/>
        <v>0</v>
      </c>
      <c r="BF229" s="192">
        <f t="shared" si="45"/>
        <v>0</v>
      </c>
      <c r="BG229" s="192">
        <f t="shared" si="46"/>
        <v>0</v>
      </c>
      <c r="BH229" s="192">
        <f t="shared" si="47"/>
        <v>0</v>
      </c>
      <c r="BI229" s="192">
        <f t="shared" si="48"/>
        <v>0</v>
      </c>
      <c r="BJ229" s="19" t="s">
        <v>76</v>
      </c>
      <c r="BK229" s="192">
        <f t="shared" si="49"/>
        <v>0</v>
      </c>
      <c r="BL229" s="19" t="s">
        <v>1610</v>
      </c>
      <c r="BM229" s="191" t="s">
        <v>4852</v>
      </c>
    </row>
    <row r="230" spans="1:65" s="2" customFormat="1" ht="16.5" customHeight="1">
      <c r="A230" s="36"/>
      <c r="B230" s="37"/>
      <c r="C230" s="180" t="s">
        <v>1993</v>
      </c>
      <c r="D230" s="180" t="s">
        <v>234</v>
      </c>
      <c r="E230" s="181" t="s">
        <v>4853</v>
      </c>
      <c r="F230" s="182" t="s">
        <v>4854</v>
      </c>
      <c r="G230" s="183" t="s">
        <v>237</v>
      </c>
      <c r="H230" s="184">
        <v>4</v>
      </c>
      <c r="I230" s="185"/>
      <c r="J230" s="186">
        <f t="shared" si="40"/>
        <v>0</v>
      </c>
      <c r="K230" s="182" t="s">
        <v>19</v>
      </c>
      <c r="L230" s="41"/>
      <c r="M230" s="187" t="s">
        <v>19</v>
      </c>
      <c r="N230" s="188" t="s">
        <v>40</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1610</v>
      </c>
      <c r="AT230" s="191" t="s">
        <v>234</v>
      </c>
      <c r="AU230" s="191" t="s">
        <v>78</v>
      </c>
      <c r="AY230" s="19" t="s">
        <v>231</v>
      </c>
      <c r="BE230" s="192">
        <f t="shared" si="44"/>
        <v>0</v>
      </c>
      <c r="BF230" s="192">
        <f t="shared" si="45"/>
        <v>0</v>
      </c>
      <c r="BG230" s="192">
        <f t="shared" si="46"/>
        <v>0</v>
      </c>
      <c r="BH230" s="192">
        <f t="shared" si="47"/>
        <v>0</v>
      </c>
      <c r="BI230" s="192">
        <f t="shared" si="48"/>
        <v>0</v>
      </c>
      <c r="BJ230" s="19" t="s">
        <v>76</v>
      </c>
      <c r="BK230" s="192">
        <f t="shared" si="49"/>
        <v>0</v>
      </c>
      <c r="BL230" s="19" t="s">
        <v>1610</v>
      </c>
      <c r="BM230" s="191" t="s">
        <v>4855</v>
      </c>
    </row>
    <row r="231" spans="1:65" s="2" customFormat="1" ht="16.5" customHeight="1">
      <c r="A231" s="36"/>
      <c r="B231" s="37"/>
      <c r="C231" s="180" t="s">
        <v>1999</v>
      </c>
      <c r="D231" s="180" t="s">
        <v>234</v>
      </c>
      <c r="E231" s="181" t="s">
        <v>4856</v>
      </c>
      <c r="F231" s="182" t="s">
        <v>4857</v>
      </c>
      <c r="G231" s="183" t="s">
        <v>237</v>
      </c>
      <c r="H231" s="184">
        <v>4</v>
      </c>
      <c r="I231" s="185"/>
      <c r="J231" s="186">
        <f t="shared" si="40"/>
        <v>0</v>
      </c>
      <c r="K231" s="182" t="s">
        <v>19</v>
      </c>
      <c r="L231" s="41"/>
      <c r="M231" s="187" t="s">
        <v>19</v>
      </c>
      <c r="N231" s="188" t="s">
        <v>40</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1610</v>
      </c>
      <c r="AT231" s="191" t="s">
        <v>234</v>
      </c>
      <c r="AU231" s="191" t="s">
        <v>78</v>
      </c>
      <c r="AY231" s="19" t="s">
        <v>231</v>
      </c>
      <c r="BE231" s="192">
        <f t="shared" si="44"/>
        <v>0</v>
      </c>
      <c r="BF231" s="192">
        <f t="shared" si="45"/>
        <v>0</v>
      </c>
      <c r="BG231" s="192">
        <f t="shared" si="46"/>
        <v>0</v>
      </c>
      <c r="BH231" s="192">
        <f t="shared" si="47"/>
        <v>0</v>
      </c>
      <c r="BI231" s="192">
        <f t="shared" si="48"/>
        <v>0</v>
      </c>
      <c r="BJ231" s="19" t="s">
        <v>76</v>
      </c>
      <c r="BK231" s="192">
        <f t="shared" si="49"/>
        <v>0</v>
      </c>
      <c r="BL231" s="19" t="s">
        <v>1610</v>
      </c>
      <c r="BM231" s="191" t="s">
        <v>4858</v>
      </c>
    </row>
    <row r="232" spans="1:65" s="2" customFormat="1" ht="16.5" customHeight="1">
      <c r="A232" s="36"/>
      <c r="B232" s="37"/>
      <c r="C232" s="180" t="s">
        <v>2003</v>
      </c>
      <c r="D232" s="180" t="s">
        <v>234</v>
      </c>
      <c r="E232" s="181" t="s">
        <v>4859</v>
      </c>
      <c r="F232" s="182" t="s">
        <v>4860</v>
      </c>
      <c r="G232" s="183" t="s">
        <v>237</v>
      </c>
      <c r="H232" s="184">
        <v>9</v>
      </c>
      <c r="I232" s="185"/>
      <c r="J232" s="186">
        <f t="shared" si="40"/>
        <v>0</v>
      </c>
      <c r="K232" s="182" t="s">
        <v>19</v>
      </c>
      <c r="L232" s="41"/>
      <c r="M232" s="187" t="s">
        <v>19</v>
      </c>
      <c r="N232" s="188" t="s">
        <v>40</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1610</v>
      </c>
      <c r="AT232" s="191" t="s">
        <v>234</v>
      </c>
      <c r="AU232" s="191" t="s">
        <v>78</v>
      </c>
      <c r="AY232" s="19" t="s">
        <v>231</v>
      </c>
      <c r="BE232" s="192">
        <f t="shared" si="44"/>
        <v>0</v>
      </c>
      <c r="BF232" s="192">
        <f t="shared" si="45"/>
        <v>0</v>
      </c>
      <c r="BG232" s="192">
        <f t="shared" si="46"/>
        <v>0</v>
      </c>
      <c r="BH232" s="192">
        <f t="shared" si="47"/>
        <v>0</v>
      </c>
      <c r="BI232" s="192">
        <f t="shared" si="48"/>
        <v>0</v>
      </c>
      <c r="BJ232" s="19" t="s">
        <v>76</v>
      </c>
      <c r="BK232" s="192">
        <f t="shared" si="49"/>
        <v>0</v>
      </c>
      <c r="BL232" s="19" t="s">
        <v>1610</v>
      </c>
      <c r="BM232" s="191" t="s">
        <v>4861</v>
      </c>
    </row>
    <row r="233" spans="1:65" s="2" customFormat="1" ht="16.5" customHeight="1">
      <c r="A233" s="36"/>
      <c r="B233" s="37"/>
      <c r="C233" s="180" t="s">
        <v>2008</v>
      </c>
      <c r="D233" s="180" t="s">
        <v>234</v>
      </c>
      <c r="E233" s="181" t="s">
        <v>4862</v>
      </c>
      <c r="F233" s="182" t="s">
        <v>4863</v>
      </c>
      <c r="G233" s="183" t="s">
        <v>237</v>
      </c>
      <c r="H233" s="184">
        <v>4</v>
      </c>
      <c r="I233" s="185"/>
      <c r="J233" s="186">
        <f t="shared" si="40"/>
        <v>0</v>
      </c>
      <c r="K233" s="182" t="s">
        <v>19</v>
      </c>
      <c r="L233" s="41"/>
      <c r="M233" s="187" t="s">
        <v>19</v>
      </c>
      <c r="N233" s="188" t="s">
        <v>40</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1610</v>
      </c>
      <c r="AT233" s="191" t="s">
        <v>234</v>
      </c>
      <c r="AU233" s="191" t="s">
        <v>78</v>
      </c>
      <c r="AY233" s="19" t="s">
        <v>231</v>
      </c>
      <c r="BE233" s="192">
        <f t="shared" si="44"/>
        <v>0</v>
      </c>
      <c r="BF233" s="192">
        <f t="shared" si="45"/>
        <v>0</v>
      </c>
      <c r="BG233" s="192">
        <f t="shared" si="46"/>
        <v>0</v>
      </c>
      <c r="BH233" s="192">
        <f t="shared" si="47"/>
        <v>0</v>
      </c>
      <c r="BI233" s="192">
        <f t="shared" si="48"/>
        <v>0</v>
      </c>
      <c r="BJ233" s="19" t="s">
        <v>76</v>
      </c>
      <c r="BK233" s="192">
        <f t="shared" si="49"/>
        <v>0</v>
      </c>
      <c r="BL233" s="19" t="s">
        <v>1610</v>
      </c>
      <c r="BM233" s="191" t="s">
        <v>4864</v>
      </c>
    </row>
    <row r="234" spans="1:65" s="2" customFormat="1" ht="16.5" customHeight="1">
      <c r="A234" s="36"/>
      <c r="B234" s="37"/>
      <c r="C234" s="180" t="s">
        <v>2012</v>
      </c>
      <c r="D234" s="180" t="s">
        <v>234</v>
      </c>
      <c r="E234" s="181" t="s">
        <v>4865</v>
      </c>
      <c r="F234" s="182" t="s">
        <v>4866</v>
      </c>
      <c r="G234" s="183" t="s">
        <v>237</v>
      </c>
      <c r="H234" s="184">
        <v>11</v>
      </c>
      <c r="I234" s="185"/>
      <c r="J234" s="186">
        <f t="shared" si="40"/>
        <v>0</v>
      </c>
      <c r="K234" s="182" t="s">
        <v>19</v>
      </c>
      <c r="L234" s="41"/>
      <c r="M234" s="187" t="s">
        <v>19</v>
      </c>
      <c r="N234" s="188" t="s">
        <v>40</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1610</v>
      </c>
      <c r="AT234" s="191" t="s">
        <v>234</v>
      </c>
      <c r="AU234" s="191" t="s">
        <v>78</v>
      </c>
      <c r="AY234" s="19" t="s">
        <v>231</v>
      </c>
      <c r="BE234" s="192">
        <f t="shared" si="44"/>
        <v>0</v>
      </c>
      <c r="BF234" s="192">
        <f t="shared" si="45"/>
        <v>0</v>
      </c>
      <c r="BG234" s="192">
        <f t="shared" si="46"/>
        <v>0</v>
      </c>
      <c r="BH234" s="192">
        <f t="shared" si="47"/>
        <v>0</v>
      </c>
      <c r="BI234" s="192">
        <f t="shared" si="48"/>
        <v>0</v>
      </c>
      <c r="BJ234" s="19" t="s">
        <v>76</v>
      </c>
      <c r="BK234" s="192">
        <f t="shared" si="49"/>
        <v>0</v>
      </c>
      <c r="BL234" s="19" t="s">
        <v>1610</v>
      </c>
      <c r="BM234" s="191" t="s">
        <v>4867</v>
      </c>
    </row>
    <row r="235" spans="1:65" s="2" customFormat="1" ht="16.5" customHeight="1">
      <c r="A235" s="36"/>
      <c r="B235" s="37"/>
      <c r="C235" s="180" t="s">
        <v>2016</v>
      </c>
      <c r="D235" s="180" t="s">
        <v>234</v>
      </c>
      <c r="E235" s="181" t="s">
        <v>4868</v>
      </c>
      <c r="F235" s="182" t="s">
        <v>4869</v>
      </c>
      <c r="G235" s="183" t="s">
        <v>237</v>
      </c>
      <c r="H235" s="184">
        <v>5</v>
      </c>
      <c r="I235" s="185"/>
      <c r="J235" s="186">
        <f t="shared" si="40"/>
        <v>0</v>
      </c>
      <c r="K235" s="182" t="s">
        <v>19</v>
      </c>
      <c r="L235" s="41"/>
      <c r="M235" s="187" t="s">
        <v>19</v>
      </c>
      <c r="N235" s="188" t="s">
        <v>40</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1610</v>
      </c>
      <c r="AT235" s="191" t="s">
        <v>234</v>
      </c>
      <c r="AU235" s="191" t="s">
        <v>78</v>
      </c>
      <c r="AY235" s="19" t="s">
        <v>231</v>
      </c>
      <c r="BE235" s="192">
        <f t="shared" si="44"/>
        <v>0</v>
      </c>
      <c r="BF235" s="192">
        <f t="shared" si="45"/>
        <v>0</v>
      </c>
      <c r="BG235" s="192">
        <f t="shared" si="46"/>
        <v>0</v>
      </c>
      <c r="BH235" s="192">
        <f t="shared" si="47"/>
        <v>0</v>
      </c>
      <c r="BI235" s="192">
        <f t="shared" si="48"/>
        <v>0</v>
      </c>
      <c r="BJ235" s="19" t="s">
        <v>76</v>
      </c>
      <c r="BK235" s="192">
        <f t="shared" si="49"/>
        <v>0</v>
      </c>
      <c r="BL235" s="19" t="s">
        <v>1610</v>
      </c>
      <c r="BM235" s="191" t="s">
        <v>4870</v>
      </c>
    </row>
    <row r="236" spans="1:65" s="2" customFormat="1" ht="16.5" customHeight="1">
      <c r="A236" s="36"/>
      <c r="B236" s="37"/>
      <c r="C236" s="180" t="s">
        <v>2020</v>
      </c>
      <c r="D236" s="180" t="s">
        <v>234</v>
      </c>
      <c r="E236" s="181" t="s">
        <v>4871</v>
      </c>
      <c r="F236" s="182" t="s">
        <v>4872</v>
      </c>
      <c r="G236" s="183" t="s">
        <v>237</v>
      </c>
      <c r="H236" s="184">
        <v>4</v>
      </c>
      <c r="I236" s="185"/>
      <c r="J236" s="186">
        <f t="shared" ref="J236:J267" si="50">ROUND(I236*H236,2)</f>
        <v>0</v>
      </c>
      <c r="K236" s="182" t="s">
        <v>19</v>
      </c>
      <c r="L236" s="41"/>
      <c r="M236" s="187" t="s">
        <v>19</v>
      </c>
      <c r="N236" s="188" t="s">
        <v>40</v>
      </c>
      <c r="O236" s="66"/>
      <c r="P236" s="189">
        <f t="shared" ref="P236:P267" si="51">O236*H236</f>
        <v>0</v>
      </c>
      <c r="Q236" s="189">
        <v>0</v>
      </c>
      <c r="R236" s="189">
        <f t="shared" ref="R236:R267" si="52">Q236*H236</f>
        <v>0</v>
      </c>
      <c r="S236" s="189">
        <v>0</v>
      </c>
      <c r="T236" s="190">
        <f t="shared" ref="T236:T267" si="53">S236*H236</f>
        <v>0</v>
      </c>
      <c r="U236" s="36"/>
      <c r="V236" s="36"/>
      <c r="W236" s="36"/>
      <c r="X236" s="36"/>
      <c r="Y236" s="36"/>
      <c r="Z236" s="36"/>
      <c r="AA236" s="36"/>
      <c r="AB236" s="36"/>
      <c r="AC236" s="36"/>
      <c r="AD236" s="36"/>
      <c r="AE236" s="36"/>
      <c r="AR236" s="191" t="s">
        <v>1610</v>
      </c>
      <c r="AT236" s="191" t="s">
        <v>234</v>
      </c>
      <c r="AU236" s="191" t="s">
        <v>78</v>
      </c>
      <c r="AY236" s="19" t="s">
        <v>231</v>
      </c>
      <c r="BE236" s="192">
        <f t="shared" ref="BE236:BE262" si="54">IF(N236="základní",J236,0)</f>
        <v>0</v>
      </c>
      <c r="BF236" s="192">
        <f t="shared" ref="BF236:BF262" si="55">IF(N236="snížená",J236,0)</f>
        <v>0</v>
      </c>
      <c r="BG236" s="192">
        <f t="shared" ref="BG236:BG262" si="56">IF(N236="zákl. přenesená",J236,0)</f>
        <v>0</v>
      </c>
      <c r="BH236" s="192">
        <f t="shared" ref="BH236:BH262" si="57">IF(N236="sníž. přenesená",J236,0)</f>
        <v>0</v>
      </c>
      <c r="BI236" s="192">
        <f t="shared" ref="BI236:BI262" si="58">IF(N236="nulová",J236,0)</f>
        <v>0</v>
      </c>
      <c r="BJ236" s="19" t="s">
        <v>76</v>
      </c>
      <c r="BK236" s="192">
        <f t="shared" ref="BK236:BK262" si="59">ROUND(I236*H236,2)</f>
        <v>0</v>
      </c>
      <c r="BL236" s="19" t="s">
        <v>1610</v>
      </c>
      <c r="BM236" s="191" t="s">
        <v>4873</v>
      </c>
    </row>
    <row r="237" spans="1:65" s="2" customFormat="1" ht="16.5" customHeight="1">
      <c r="A237" s="36"/>
      <c r="B237" s="37"/>
      <c r="C237" s="180" t="s">
        <v>2024</v>
      </c>
      <c r="D237" s="180" t="s">
        <v>234</v>
      </c>
      <c r="E237" s="181" t="s">
        <v>4874</v>
      </c>
      <c r="F237" s="182" t="s">
        <v>4875</v>
      </c>
      <c r="G237" s="183" t="s">
        <v>237</v>
      </c>
      <c r="H237" s="184">
        <v>11</v>
      </c>
      <c r="I237" s="185"/>
      <c r="J237" s="186">
        <f t="shared" si="50"/>
        <v>0</v>
      </c>
      <c r="K237" s="182" t="s">
        <v>19</v>
      </c>
      <c r="L237" s="41"/>
      <c r="M237" s="187" t="s">
        <v>19</v>
      </c>
      <c r="N237" s="188" t="s">
        <v>40</v>
      </c>
      <c r="O237" s="66"/>
      <c r="P237" s="189">
        <f t="shared" si="51"/>
        <v>0</v>
      </c>
      <c r="Q237" s="189">
        <v>0</v>
      </c>
      <c r="R237" s="189">
        <f t="shared" si="52"/>
        <v>0</v>
      </c>
      <c r="S237" s="189">
        <v>0</v>
      </c>
      <c r="T237" s="190">
        <f t="shared" si="53"/>
        <v>0</v>
      </c>
      <c r="U237" s="36"/>
      <c r="V237" s="36"/>
      <c r="W237" s="36"/>
      <c r="X237" s="36"/>
      <c r="Y237" s="36"/>
      <c r="Z237" s="36"/>
      <c r="AA237" s="36"/>
      <c r="AB237" s="36"/>
      <c r="AC237" s="36"/>
      <c r="AD237" s="36"/>
      <c r="AE237" s="36"/>
      <c r="AR237" s="191" t="s">
        <v>1610</v>
      </c>
      <c r="AT237" s="191" t="s">
        <v>234</v>
      </c>
      <c r="AU237" s="191" t="s">
        <v>78</v>
      </c>
      <c r="AY237" s="19" t="s">
        <v>231</v>
      </c>
      <c r="BE237" s="192">
        <f t="shared" si="54"/>
        <v>0</v>
      </c>
      <c r="BF237" s="192">
        <f t="shared" si="55"/>
        <v>0</v>
      </c>
      <c r="BG237" s="192">
        <f t="shared" si="56"/>
        <v>0</v>
      </c>
      <c r="BH237" s="192">
        <f t="shared" si="57"/>
        <v>0</v>
      </c>
      <c r="BI237" s="192">
        <f t="shared" si="58"/>
        <v>0</v>
      </c>
      <c r="BJ237" s="19" t="s">
        <v>76</v>
      </c>
      <c r="BK237" s="192">
        <f t="shared" si="59"/>
        <v>0</v>
      </c>
      <c r="BL237" s="19" t="s">
        <v>1610</v>
      </c>
      <c r="BM237" s="191" t="s">
        <v>4876</v>
      </c>
    </row>
    <row r="238" spans="1:65" s="2" customFormat="1" ht="16.5" customHeight="1">
      <c r="A238" s="36"/>
      <c r="B238" s="37"/>
      <c r="C238" s="180" t="s">
        <v>2028</v>
      </c>
      <c r="D238" s="180" t="s">
        <v>234</v>
      </c>
      <c r="E238" s="181" t="s">
        <v>4877</v>
      </c>
      <c r="F238" s="182" t="s">
        <v>4878</v>
      </c>
      <c r="G238" s="183" t="s">
        <v>237</v>
      </c>
      <c r="H238" s="184">
        <v>7</v>
      </c>
      <c r="I238" s="185"/>
      <c r="J238" s="186">
        <f t="shared" si="50"/>
        <v>0</v>
      </c>
      <c r="K238" s="182" t="s">
        <v>19</v>
      </c>
      <c r="L238" s="41"/>
      <c r="M238" s="187" t="s">
        <v>19</v>
      </c>
      <c r="N238" s="188" t="s">
        <v>40</v>
      </c>
      <c r="O238" s="66"/>
      <c r="P238" s="189">
        <f t="shared" si="51"/>
        <v>0</v>
      </c>
      <c r="Q238" s="189">
        <v>0</v>
      </c>
      <c r="R238" s="189">
        <f t="shared" si="52"/>
        <v>0</v>
      </c>
      <c r="S238" s="189">
        <v>0</v>
      </c>
      <c r="T238" s="190">
        <f t="shared" si="53"/>
        <v>0</v>
      </c>
      <c r="U238" s="36"/>
      <c r="V238" s="36"/>
      <c r="W238" s="36"/>
      <c r="X238" s="36"/>
      <c r="Y238" s="36"/>
      <c r="Z238" s="36"/>
      <c r="AA238" s="36"/>
      <c r="AB238" s="36"/>
      <c r="AC238" s="36"/>
      <c r="AD238" s="36"/>
      <c r="AE238" s="36"/>
      <c r="AR238" s="191" t="s">
        <v>1610</v>
      </c>
      <c r="AT238" s="191" t="s">
        <v>234</v>
      </c>
      <c r="AU238" s="191" t="s">
        <v>78</v>
      </c>
      <c r="AY238" s="19" t="s">
        <v>231</v>
      </c>
      <c r="BE238" s="192">
        <f t="shared" si="54"/>
        <v>0</v>
      </c>
      <c r="BF238" s="192">
        <f t="shared" si="55"/>
        <v>0</v>
      </c>
      <c r="BG238" s="192">
        <f t="shared" si="56"/>
        <v>0</v>
      </c>
      <c r="BH238" s="192">
        <f t="shared" si="57"/>
        <v>0</v>
      </c>
      <c r="BI238" s="192">
        <f t="shared" si="58"/>
        <v>0</v>
      </c>
      <c r="BJ238" s="19" t="s">
        <v>76</v>
      </c>
      <c r="BK238" s="192">
        <f t="shared" si="59"/>
        <v>0</v>
      </c>
      <c r="BL238" s="19" t="s">
        <v>1610</v>
      </c>
      <c r="BM238" s="191" t="s">
        <v>4879</v>
      </c>
    </row>
    <row r="239" spans="1:65" s="2" customFormat="1" ht="16.5" customHeight="1">
      <c r="A239" s="36"/>
      <c r="B239" s="37"/>
      <c r="C239" s="180" t="s">
        <v>2032</v>
      </c>
      <c r="D239" s="180" t="s">
        <v>234</v>
      </c>
      <c r="E239" s="181" t="s">
        <v>4880</v>
      </c>
      <c r="F239" s="182" t="s">
        <v>4881</v>
      </c>
      <c r="G239" s="183" t="s">
        <v>237</v>
      </c>
      <c r="H239" s="184">
        <v>3</v>
      </c>
      <c r="I239" s="185"/>
      <c r="J239" s="186">
        <f t="shared" si="50"/>
        <v>0</v>
      </c>
      <c r="K239" s="182" t="s">
        <v>19</v>
      </c>
      <c r="L239" s="41"/>
      <c r="M239" s="187" t="s">
        <v>19</v>
      </c>
      <c r="N239" s="188" t="s">
        <v>40</v>
      </c>
      <c r="O239" s="66"/>
      <c r="P239" s="189">
        <f t="shared" si="51"/>
        <v>0</v>
      </c>
      <c r="Q239" s="189">
        <v>0</v>
      </c>
      <c r="R239" s="189">
        <f t="shared" si="52"/>
        <v>0</v>
      </c>
      <c r="S239" s="189">
        <v>0</v>
      </c>
      <c r="T239" s="190">
        <f t="shared" si="53"/>
        <v>0</v>
      </c>
      <c r="U239" s="36"/>
      <c r="V239" s="36"/>
      <c r="W239" s="36"/>
      <c r="X239" s="36"/>
      <c r="Y239" s="36"/>
      <c r="Z239" s="36"/>
      <c r="AA239" s="36"/>
      <c r="AB239" s="36"/>
      <c r="AC239" s="36"/>
      <c r="AD239" s="36"/>
      <c r="AE239" s="36"/>
      <c r="AR239" s="191" t="s">
        <v>1610</v>
      </c>
      <c r="AT239" s="191" t="s">
        <v>234</v>
      </c>
      <c r="AU239" s="191" t="s">
        <v>78</v>
      </c>
      <c r="AY239" s="19" t="s">
        <v>231</v>
      </c>
      <c r="BE239" s="192">
        <f t="shared" si="54"/>
        <v>0</v>
      </c>
      <c r="BF239" s="192">
        <f t="shared" si="55"/>
        <v>0</v>
      </c>
      <c r="BG239" s="192">
        <f t="shared" si="56"/>
        <v>0</v>
      </c>
      <c r="BH239" s="192">
        <f t="shared" si="57"/>
        <v>0</v>
      </c>
      <c r="BI239" s="192">
        <f t="shared" si="58"/>
        <v>0</v>
      </c>
      <c r="BJ239" s="19" t="s">
        <v>76</v>
      </c>
      <c r="BK239" s="192">
        <f t="shared" si="59"/>
        <v>0</v>
      </c>
      <c r="BL239" s="19" t="s">
        <v>1610</v>
      </c>
      <c r="BM239" s="191" t="s">
        <v>4882</v>
      </c>
    </row>
    <row r="240" spans="1:65" s="2" customFormat="1" ht="16.5" customHeight="1">
      <c r="A240" s="36"/>
      <c r="B240" s="37"/>
      <c r="C240" s="180" t="s">
        <v>2036</v>
      </c>
      <c r="D240" s="180" t="s">
        <v>234</v>
      </c>
      <c r="E240" s="181" t="s">
        <v>4883</v>
      </c>
      <c r="F240" s="182" t="s">
        <v>4884</v>
      </c>
      <c r="G240" s="183" t="s">
        <v>237</v>
      </c>
      <c r="H240" s="184">
        <v>15</v>
      </c>
      <c r="I240" s="185"/>
      <c r="J240" s="186">
        <f t="shared" si="50"/>
        <v>0</v>
      </c>
      <c r="K240" s="182" t="s">
        <v>19</v>
      </c>
      <c r="L240" s="41"/>
      <c r="M240" s="187" t="s">
        <v>19</v>
      </c>
      <c r="N240" s="188" t="s">
        <v>40</v>
      </c>
      <c r="O240" s="66"/>
      <c r="P240" s="189">
        <f t="shared" si="51"/>
        <v>0</v>
      </c>
      <c r="Q240" s="189">
        <v>0</v>
      </c>
      <c r="R240" s="189">
        <f t="shared" si="52"/>
        <v>0</v>
      </c>
      <c r="S240" s="189">
        <v>0</v>
      </c>
      <c r="T240" s="190">
        <f t="shared" si="53"/>
        <v>0</v>
      </c>
      <c r="U240" s="36"/>
      <c r="V240" s="36"/>
      <c r="W240" s="36"/>
      <c r="X240" s="36"/>
      <c r="Y240" s="36"/>
      <c r="Z240" s="36"/>
      <c r="AA240" s="36"/>
      <c r="AB240" s="36"/>
      <c r="AC240" s="36"/>
      <c r="AD240" s="36"/>
      <c r="AE240" s="36"/>
      <c r="AR240" s="191" t="s">
        <v>1610</v>
      </c>
      <c r="AT240" s="191" t="s">
        <v>234</v>
      </c>
      <c r="AU240" s="191" t="s">
        <v>78</v>
      </c>
      <c r="AY240" s="19" t="s">
        <v>231</v>
      </c>
      <c r="BE240" s="192">
        <f t="shared" si="54"/>
        <v>0</v>
      </c>
      <c r="BF240" s="192">
        <f t="shared" si="55"/>
        <v>0</v>
      </c>
      <c r="BG240" s="192">
        <f t="shared" si="56"/>
        <v>0</v>
      </c>
      <c r="BH240" s="192">
        <f t="shared" si="57"/>
        <v>0</v>
      </c>
      <c r="BI240" s="192">
        <f t="shared" si="58"/>
        <v>0</v>
      </c>
      <c r="BJ240" s="19" t="s">
        <v>76</v>
      </c>
      <c r="BK240" s="192">
        <f t="shared" si="59"/>
        <v>0</v>
      </c>
      <c r="BL240" s="19" t="s">
        <v>1610</v>
      </c>
      <c r="BM240" s="191" t="s">
        <v>4885</v>
      </c>
    </row>
    <row r="241" spans="1:65" s="2" customFormat="1" ht="16.5" customHeight="1">
      <c r="A241" s="36"/>
      <c r="B241" s="37"/>
      <c r="C241" s="180" t="s">
        <v>2040</v>
      </c>
      <c r="D241" s="180" t="s">
        <v>234</v>
      </c>
      <c r="E241" s="181" t="s">
        <v>4886</v>
      </c>
      <c r="F241" s="182" t="s">
        <v>4887</v>
      </c>
      <c r="G241" s="183" t="s">
        <v>237</v>
      </c>
      <c r="H241" s="184">
        <v>1</v>
      </c>
      <c r="I241" s="185"/>
      <c r="J241" s="186">
        <f t="shared" si="50"/>
        <v>0</v>
      </c>
      <c r="K241" s="182" t="s">
        <v>19</v>
      </c>
      <c r="L241" s="41"/>
      <c r="M241" s="187" t="s">
        <v>19</v>
      </c>
      <c r="N241" s="188" t="s">
        <v>40</v>
      </c>
      <c r="O241" s="66"/>
      <c r="P241" s="189">
        <f t="shared" si="51"/>
        <v>0</v>
      </c>
      <c r="Q241" s="189">
        <v>0</v>
      </c>
      <c r="R241" s="189">
        <f t="shared" si="52"/>
        <v>0</v>
      </c>
      <c r="S241" s="189">
        <v>0</v>
      </c>
      <c r="T241" s="190">
        <f t="shared" si="53"/>
        <v>0</v>
      </c>
      <c r="U241" s="36"/>
      <c r="V241" s="36"/>
      <c r="W241" s="36"/>
      <c r="X241" s="36"/>
      <c r="Y241" s="36"/>
      <c r="Z241" s="36"/>
      <c r="AA241" s="36"/>
      <c r="AB241" s="36"/>
      <c r="AC241" s="36"/>
      <c r="AD241" s="36"/>
      <c r="AE241" s="36"/>
      <c r="AR241" s="191" t="s">
        <v>1610</v>
      </c>
      <c r="AT241" s="191" t="s">
        <v>234</v>
      </c>
      <c r="AU241" s="191" t="s">
        <v>78</v>
      </c>
      <c r="AY241" s="19" t="s">
        <v>231</v>
      </c>
      <c r="BE241" s="192">
        <f t="shared" si="54"/>
        <v>0</v>
      </c>
      <c r="BF241" s="192">
        <f t="shared" si="55"/>
        <v>0</v>
      </c>
      <c r="BG241" s="192">
        <f t="shared" si="56"/>
        <v>0</v>
      </c>
      <c r="BH241" s="192">
        <f t="shared" si="57"/>
        <v>0</v>
      </c>
      <c r="BI241" s="192">
        <f t="shared" si="58"/>
        <v>0</v>
      </c>
      <c r="BJ241" s="19" t="s">
        <v>76</v>
      </c>
      <c r="BK241" s="192">
        <f t="shared" si="59"/>
        <v>0</v>
      </c>
      <c r="BL241" s="19" t="s">
        <v>1610</v>
      </c>
      <c r="BM241" s="191" t="s">
        <v>4888</v>
      </c>
    </row>
    <row r="242" spans="1:65" s="2" customFormat="1" ht="16.5" customHeight="1">
      <c r="A242" s="36"/>
      <c r="B242" s="37"/>
      <c r="C242" s="180" t="s">
        <v>2047</v>
      </c>
      <c r="D242" s="180" t="s">
        <v>234</v>
      </c>
      <c r="E242" s="181" t="s">
        <v>4889</v>
      </c>
      <c r="F242" s="182" t="s">
        <v>4890</v>
      </c>
      <c r="G242" s="183" t="s">
        <v>237</v>
      </c>
      <c r="H242" s="184">
        <v>15</v>
      </c>
      <c r="I242" s="185"/>
      <c r="J242" s="186">
        <f t="shared" si="50"/>
        <v>0</v>
      </c>
      <c r="K242" s="182" t="s">
        <v>19</v>
      </c>
      <c r="L242" s="41"/>
      <c r="M242" s="187" t="s">
        <v>19</v>
      </c>
      <c r="N242" s="188" t="s">
        <v>40</v>
      </c>
      <c r="O242" s="66"/>
      <c r="P242" s="189">
        <f t="shared" si="51"/>
        <v>0</v>
      </c>
      <c r="Q242" s="189">
        <v>0</v>
      </c>
      <c r="R242" s="189">
        <f t="shared" si="52"/>
        <v>0</v>
      </c>
      <c r="S242" s="189">
        <v>0</v>
      </c>
      <c r="T242" s="190">
        <f t="shared" si="53"/>
        <v>0</v>
      </c>
      <c r="U242" s="36"/>
      <c r="V242" s="36"/>
      <c r="W242" s="36"/>
      <c r="X242" s="36"/>
      <c r="Y242" s="36"/>
      <c r="Z242" s="36"/>
      <c r="AA242" s="36"/>
      <c r="AB242" s="36"/>
      <c r="AC242" s="36"/>
      <c r="AD242" s="36"/>
      <c r="AE242" s="36"/>
      <c r="AR242" s="191" t="s">
        <v>1610</v>
      </c>
      <c r="AT242" s="191" t="s">
        <v>234</v>
      </c>
      <c r="AU242" s="191" t="s">
        <v>78</v>
      </c>
      <c r="AY242" s="19" t="s">
        <v>231</v>
      </c>
      <c r="BE242" s="192">
        <f t="shared" si="54"/>
        <v>0</v>
      </c>
      <c r="BF242" s="192">
        <f t="shared" si="55"/>
        <v>0</v>
      </c>
      <c r="BG242" s="192">
        <f t="shared" si="56"/>
        <v>0</v>
      </c>
      <c r="BH242" s="192">
        <f t="shared" si="57"/>
        <v>0</v>
      </c>
      <c r="BI242" s="192">
        <f t="shared" si="58"/>
        <v>0</v>
      </c>
      <c r="BJ242" s="19" t="s">
        <v>76</v>
      </c>
      <c r="BK242" s="192">
        <f t="shared" si="59"/>
        <v>0</v>
      </c>
      <c r="BL242" s="19" t="s">
        <v>1610</v>
      </c>
      <c r="BM242" s="191" t="s">
        <v>4891</v>
      </c>
    </row>
    <row r="243" spans="1:65" s="2" customFormat="1" ht="16.5" customHeight="1">
      <c r="A243" s="36"/>
      <c r="B243" s="37"/>
      <c r="C243" s="180" t="s">
        <v>2051</v>
      </c>
      <c r="D243" s="180" t="s">
        <v>234</v>
      </c>
      <c r="E243" s="181" t="s">
        <v>4892</v>
      </c>
      <c r="F243" s="182" t="s">
        <v>4893</v>
      </c>
      <c r="G243" s="183" t="s">
        <v>237</v>
      </c>
      <c r="H243" s="184">
        <v>4</v>
      </c>
      <c r="I243" s="185"/>
      <c r="J243" s="186">
        <f t="shared" si="50"/>
        <v>0</v>
      </c>
      <c r="K243" s="182" t="s">
        <v>19</v>
      </c>
      <c r="L243" s="41"/>
      <c r="M243" s="187" t="s">
        <v>19</v>
      </c>
      <c r="N243" s="188" t="s">
        <v>40</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1610</v>
      </c>
      <c r="AT243" s="191" t="s">
        <v>234</v>
      </c>
      <c r="AU243" s="191" t="s">
        <v>78</v>
      </c>
      <c r="AY243" s="19" t="s">
        <v>231</v>
      </c>
      <c r="BE243" s="192">
        <f t="shared" si="54"/>
        <v>0</v>
      </c>
      <c r="BF243" s="192">
        <f t="shared" si="55"/>
        <v>0</v>
      </c>
      <c r="BG243" s="192">
        <f t="shared" si="56"/>
        <v>0</v>
      </c>
      <c r="BH243" s="192">
        <f t="shared" si="57"/>
        <v>0</v>
      </c>
      <c r="BI243" s="192">
        <f t="shared" si="58"/>
        <v>0</v>
      </c>
      <c r="BJ243" s="19" t="s">
        <v>76</v>
      </c>
      <c r="BK243" s="192">
        <f t="shared" si="59"/>
        <v>0</v>
      </c>
      <c r="BL243" s="19" t="s">
        <v>1610</v>
      </c>
      <c r="BM243" s="191" t="s">
        <v>4894</v>
      </c>
    </row>
    <row r="244" spans="1:65" s="2" customFormat="1" ht="16.5" customHeight="1">
      <c r="A244" s="36"/>
      <c r="B244" s="37"/>
      <c r="C244" s="180" t="s">
        <v>2058</v>
      </c>
      <c r="D244" s="180" t="s">
        <v>234</v>
      </c>
      <c r="E244" s="181" t="s">
        <v>4895</v>
      </c>
      <c r="F244" s="182" t="s">
        <v>4896</v>
      </c>
      <c r="G244" s="183" t="s">
        <v>237</v>
      </c>
      <c r="H244" s="184">
        <v>3</v>
      </c>
      <c r="I244" s="185"/>
      <c r="J244" s="186">
        <f t="shared" si="50"/>
        <v>0</v>
      </c>
      <c r="K244" s="182" t="s">
        <v>19</v>
      </c>
      <c r="L244" s="41"/>
      <c r="M244" s="187" t="s">
        <v>19</v>
      </c>
      <c r="N244" s="188" t="s">
        <v>40</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1610</v>
      </c>
      <c r="AT244" s="191" t="s">
        <v>234</v>
      </c>
      <c r="AU244" s="191" t="s">
        <v>78</v>
      </c>
      <c r="AY244" s="19" t="s">
        <v>231</v>
      </c>
      <c r="BE244" s="192">
        <f t="shared" si="54"/>
        <v>0</v>
      </c>
      <c r="BF244" s="192">
        <f t="shared" si="55"/>
        <v>0</v>
      </c>
      <c r="BG244" s="192">
        <f t="shared" si="56"/>
        <v>0</v>
      </c>
      <c r="BH244" s="192">
        <f t="shared" si="57"/>
        <v>0</v>
      </c>
      <c r="BI244" s="192">
        <f t="shared" si="58"/>
        <v>0</v>
      </c>
      <c r="BJ244" s="19" t="s">
        <v>76</v>
      </c>
      <c r="BK244" s="192">
        <f t="shared" si="59"/>
        <v>0</v>
      </c>
      <c r="BL244" s="19" t="s">
        <v>1610</v>
      </c>
      <c r="BM244" s="191" t="s">
        <v>4897</v>
      </c>
    </row>
    <row r="245" spans="1:65" s="2" customFormat="1" ht="16.5" customHeight="1">
      <c r="A245" s="36"/>
      <c r="B245" s="37"/>
      <c r="C245" s="180" t="s">
        <v>2063</v>
      </c>
      <c r="D245" s="180" t="s">
        <v>234</v>
      </c>
      <c r="E245" s="181" t="s">
        <v>4898</v>
      </c>
      <c r="F245" s="182" t="s">
        <v>4899</v>
      </c>
      <c r="G245" s="183" t="s">
        <v>237</v>
      </c>
      <c r="H245" s="184">
        <v>3</v>
      </c>
      <c r="I245" s="185"/>
      <c r="J245" s="186">
        <f t="shared" si="50"/>
        <v>0</v>
      </c>
      <c r="K245" s="182" t="s">
        <v>19</v>
      </c>
      <c r="L245" s="41"/>
      <c r="M245" s="187" t="s">
        <v>19</v>
      </c>
      <c r="N245" s="188" t="s">
        <v>40</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1610</v>
      </c>
      <c r="AT245" s="191" t="s">
        <v>234</v>
      </c>
      <c r="AU245" s="191" t="s">
        <v>78</v>
      </c>
      <c r="AY245" s="19" t="s">
        <v>231</v>
      </c>
      <c r="BE245" s="192">
        <f t="shared" si="54"/>
        <v>0</v>
      </c>
      <c r="BF245" s="192">
        <f t="shared" si="55"/>
        <v>0</v>
      </c>
      <c r="BG245" s="192">
        <f t="shared" si="56"/>
        <v>0</v>
      </c>
      <c r="BH245" s="192">
        <f t="shared" si="57"/>
        <v>0</v>
      </c>
      <c r="BI245" s="192">
        <f t="shared" si="58"/>
        <v>0</v>
      </c>
      <c r="BJ245" s="19" t="s">
        <v>76</v>
      </c>
      <c r="BK245" s="192">
        <f t="shared" si="59"/>
        <v>0</v>
      </c>
      <c r="BL245" s="19" t="s">
        <v>1610</v>
      </c>
      <c r="BM245" s="191" t="s">
        <v>4900</v>
      </c>
    </row>
    <row r="246" spans="1:65" s="2" customFormat="1" ht="16.5" customHeight="1">
      <c r="A246" s="36"/>
      <c r="B246" s="37"/>
      <c r="C246" s="180" t="s">
        <v>2070</v>
      </c>
      <c r="D246" s="180" t="s">
        <v>234</v>
      </c>
      <c r="E246" s="181" t="s">
        <v>4901</v>
      </c>
      <c r="F246" s="182" t="s">
        <v>4902</v>
      </c>
      <c r="G246" s="183" t="s">
        <v>237</v>
      </c>
      <c r="H246" s="184">
        <v>62</v>
      </c>
      <c r="I246" s="185"/>
      <c r="J246" s="186">
        <f t="shared" si="50"/>
        <v>0</v>
      </c>
      <c r="K246" s="182" t="s">
        <v>19</v>
      </c>
      <c r="L246" s="41"/>
      <c r="M246" s="187" t="s">
        <v>19</v>
      </c>
      <c r="N246" s="188" t="s">
        <v>40</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1610</v>
      </c>
      <c r="AT246" s="191" t="s">
        <v>234</v>
      </c>
      <c r="AU246" s="191" t="s">
        <v>78</v>
      </c>
      <c r="AY246" s="19" t="s">
        <v>231</v>
      </c>
      <c r="BE246" s="192">
        <f t="shared" si="54"/>
        <v>0</v>
      </c>
      <c r="BF246" s="192">
        <f t="shared" si="55"/>
        <v>0</v>
      </c>
      <c r="BG246" s="192">
        <f t="shared" si="56"/>
        <v>0</v>
      </c>
      <c r="BH246" s="192">
        <f t="shared" si="57"/>
        <v>0</v>
      </c>
      <c r="BI246" s="192">
        <f t="shared" si="58"/>
        <v>0</v>
      </c>
      <c r="BJ246" s="19" t="s">
        <v>76</v>
      </c>
      <c r="BK246" s="192">
        <f t="shared" si="59"/>
        <v>0</v>
      </c>
      <c r="BL246" s="19" t="s">
        <v>1610</v>
      </c>
      <c r="BM246" s="191" t="s">
        <v>4903</v>
      </c>
    </row>
    <row r="247" spans="1:65" s="2" customFormat="1" ht="16.5" customHeight="1">
      <c r="A247" s="36"/>
      <c r="B247" s="37"/>
      <c r="C247" s="180" t="s">
        <v>2075</v>
      </c>
      <c r="D247" s="180" t="s">
        <v>234</v>
      </c>
      <c r="E247" s="181" t="s">
        <v>4904</v>
      </c>
      <c r="F247" s="182" t="s">
        <v>4905</v>
      </c>
      <c r="G247" s="183" t="s">
        <v>237</v>
      </c>
      <c r="H247" s="184">
        <v>130</v>
      </c>
      <c r="I247" s="185"/>
      <c r="J247" s="186">
        <f t="shared" si="50"/>
        <v>0</v>
      </c>
      <c r="K247" s="182" t="s">
        <v>19</v>
      </c>
      <c r="L247" s="41"/>
      <c r="M247" s="187" t="s">
        <v>19</v>
      </c>
      <c r="N247" s="188" t="s">
        <v>40</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1610</v>
      </c>
      <c r="AT247" s="191" t="s">
        <v>234</v>
      </c>
      <c r="AU247" s="191" t="s">
        <v>78</v>
      </c>
      <c r="AY247" s="19" t="s">
        <v>231</v>
      </c>
      <c r="BE247" s="192">
        <f t="shared" si="54"/>
        <v>0</v>
      </c>
      <c r="BF247" s="192">
        <f t="shared" si="55"/>
        <v>0</v>
      </c>
      <c r="BG247" s="192">
        <f t="shared" si="56"/>
        <v>0</v>
      </c>
      <c r="BH247" s="192">
        <f t="shared" si="57"/>
        <v>0</v>
      </c>
      <c r="BI247" s="192">
        <f t="shared" si="58"/>
        <v>0</v>
      </c>
      <c r="BJ247" s="19" t="s">
        <v>76</v>
      </c>
      <c r="BK247" s="192">
        <f t="shared" si="59"/>
        <v>0</v>
      </c>
      <c r="BL247" s="19" t="s">
        <v>1610</v>
      </c>
      <c r="BM247" s="191" t="s">
        <v>4906</v>
      </c>
    </row>
    <row r="248" spans="1:65" s="2" customFormat="1" ht="16.5" customHeight="1">
      <c r="A248" s="36"/>
      <c r="B248" s="37"/>
      <c r="C248" s="180" t="s">
        <v>2080</v>
      </c>
      <c r="D248" s="180" t="s">
        <v>234</v>
      </c>
      <c r="E248" s="181" t="s">
        <v>4907</v>
      </c>
      <c r="F248" s="182" t="s">
        <v>4908</v>
      </c>
      <c r="G248" s="183" t="s">
        <v>237</v>
      </c>
      <c r="H248" s="184">
        <v>9</v>
      </c>
      <c r="I248" s="185"/>
      <c r="J248" s="186">
        <f t="shared" si="50"/>
        <v>0</v>
      </c>
      <c r="K248" s="182" t="s">
        <v>19</v>
      </c>
      <c r="L248" s="41"/>
      <c r="M248" s="187" t="s">
        <v>19</v>
      </c>
      <c r="N248" s="188" t="s">
        <v>40</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1610</v>
      </c>
      <c r="AT248" s="191" t="s">
        <v>234</v>
      </c>
      <c r="AU248" s="191" t="s">
        <v>78</v>
      </c>
      <c r="AY248" s="19" t="s">
        <v>231</v>
      </c>
      <c r="BE248" s="192">
        <f t="shared" si="54"/>
        <v>0</v>
      </c>
      <c r="BF248" s="192">
        <f t="shared" si="55"/>
        <v>0</v>
      </c>
      <c r="BG248" s="192">
        <f t="shared" si="56"/>
        <v>0</v>
      </c>
      <c r="BH248" s="192">
        <f t="shared" si="57"/>
        <v>0</v>
      </c>
      <c r="BI248" s="192">
        <f t="shared" si="58"/>
        <v>0</v>
      </c>
      <c r="BJ248" s="19" t="s">
        <v>76</v>
      </c>
      <c r="BK248" s="192">
        <f t="shared" si="59"/>
        <v>0</v>
      </c>
      <c r="BL248" s="19" t="s">
        <v>1610</v>
      </c>
      <c r="BM248" s="191" t="s">
        <v>4909</v>
      </c>
    </row>
    <row r="249" spans="1:65" s="2" customFormat="1" ht="16.5" customHeight="1">
      <c r="A249" s="36"/>
      <c r="B249" s="37"/>
      <c r="C249" s="180" t="s">
        <v>2084</v>
      </c>
      <c r="D249" s="180" t="s">
        <v>234</v>
      </c>
      <c r="E249" s="181" t="s">
        <v>4910</v>
      </c>
      <c r="F249" s="182" t="s">
        <v>4911</v>
      </c>
      <c r="G249" s="183" t="s">
        <v>237</v>
      </c>
      <c r="H249" s="184">
        <v>8</v>
      </c>
      <c r="I249" s="185"/>
      <c r="J249" s="186">
        <f t="shared" si="50"/>
        <v>0</v>
      </c>
      <c r="K249" s="182" t="s">
        <v>19</v>
      </c>
      <c r="L249" s="41"/>
      <c r="M249" s="187" t="s">
        <v>19</v>
      </c>
      <c r="N249" s="188" t="s">
        <v>40</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1610</v>
      </c>
      <c r="AT249" s="191" t="s">
        <v>234</v>
      </c>
      <c r="AU249" s="191" t="s">
        <v>78</v>
      </c>
      <c r="AY249" s="19" t="s">
        <v>231</v>
      </c>
      <c r="BE249" s="192">
        <f t="shared" si="54"/>
        <v>0</v>
      </c>
      <c r="BF249" s="192">
        <f t="shared" si="55"/>
        <v>0</v>
      </c>
      <c r="BG249" s="192">
        <f t="shared" si="56"/>
        <v>0</v>
      </c>
      <c r="BH249" s="192">
        <f t="shared" si="57"/>
        <v>0</v>
      </c>
      <c r="BI249" s="192">
        <f t="shared" si="58"/>
        <v>0</v>
      </c>
      <c r="BJ249" s="19" t="s">
        <v>76</v>
      </c>
      <c r="BK249" s="192">
        <f t="shared" si="59"/>
        <v>0</v>
      </c>
      <c r="BL249" s="19" t="s">
        <v>1610</v>
      </c>
      <c r="BM249" s="191" t="s">
        <v>4912</v>
      </c>
    </row>
    <row r="250" spans="1:65" s="2" customFormat="1" ht="16.5" customHeight="1">
      <c r="A250" s="36"/>
      <c r="B250" s="37"/>
      <c r="C250" s="180" t="s">
        <v>2089</v>
      </c>
      <c r="D250" s="180" t="s">
        <v>234</v>
      </c>
      <c r="E250" s="181" t="s">
        <v>4913</v>
      </c>
      <c r="F250" s="182" t="s">
        <v>4914</v>
      </c>
      <c r="G250" s="183" t="s">
        <v>237</v>
      </c>
      <c r="H250" s="184">
        <v>6</v>
      </c>
      <c r="I250" s="185"/>
      <c r="J250" s="186">
        <f t="shared" si="50"/>
        <v>0</v>
      </c>
      <c r="K250" s="182" t="s">
        <v>19</v>
      </c>
      <c r="L250" s="41"/>
      <c r="M250" s="187" t="s">
        <v>19</v>
      </c>
      <c r="N250" s="188" t="s">
        <v>40</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1610</v>
      </c>
      <c r="AT250" s="191" t="s">
        <v>234</v>
      </c>
      <c r="AU250" s="191" t="s">
        <v>78</v>
      </c>
      <c r="AY250" s="19" t="s">
        <v>231</v>
      </c>
      <c r="BE250" s="192">
        <f t="shared" si="54"/>
        <v>0</v>
      </c>
      <c r="BF250" s="192">
        <f t="shared" si="55"/>
        <v>0</v>
      </c>
      <c r="BG250" s="192">
        <f t="shared" si="56"/>
        <v>0</v>
      </c>
      <c r="BH250" s="192">
        <f t="shared" si="57"/>
        <v>0</v>
      </c>
      <c r="BI250" s="192">
        <f t="shared" si="58"/>
        <v>0</v>
      </c>
      <c r="BJ250" s="19" t="s">
        <v>76</v>
      </c>
      <c r="BK250" s="192">
        <f t="shared" si="59"/>
        <v>0</v>
      </c>
      <c r="BL250" s="19" t="s">
        <v>1610</v>
      </c>
      <c r="BM250" s="191" t="s">
        <v>4915</v>
      </c>
    </row>
    <row r="251" spans="1:65" s="2" customFormat="1" ht="16.5" customHeight="1">
      <c r="A251" s="36"/>
      <c r="B251" s="37"/>
      <c r="C251" s="180" t="s">
        <v>2096</v>
      </c>
      <c r="D251" s="180" t="s">
        <v>234</v>
      </c>
      <c r="E251" s="181" t="s">
        <v>4916</v>
      </c>
      <c r="F251" s="182" t="s">
        <v>4917</v>
      </c>
      <c r="G251" s="183" t="s">
        <v>237</v>
      </c>
      <c r="H251" s="184">
        <v>20</v>
      </c>
      <c r="I251" s="185"/>
      <c r="J251" s="186">
        <f t="shared" si="50"/>
        <v>0</v>
      </c>
      <c r="K251" s="182" t="s">
        <v>19</v>
      </c>
      <c r="L251" s="41"/>
      <c r="M251" s="187" t="s">
        <v>19</v>
      </c>
      <c r="N251" s="188" t="s">
        <v>40</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1610</v>
      </c>
      <c r="AT251" s="191" t="s">
        <v>234</v>
      </c>
      <c r="AU251" s="191" t="s">
        <v>78</v>
      </c>
      <c r="AY251" s="19" t="s">
        <v>231</v>
      </c>
      <c r="BE251" s="192">
        <f t="shared" si="54"/>
        <v>0</v>
      </c>
      <c r="BF251" s="192">
        <f t="shared" si="55"/>
        <v>0</v>
      </c>
      <c r="BG251" s="192">
        <f t="shared" si="56"/>
        <v>0</v>
      </c>
      <c r="BH251" s="192">
        <f t="shared" si="57"/>
        <v>0</v>
      </c>
      <c r="BI251" s="192">
        <f t="shared" si="58"/>
        <v>0</v>
      </c>
      <c r="BJ251" s="19" t="s">
        <v>76</v>
      </c>
      <c r="BK251" s="192">
        <f t="shared" si="59"/>
        <v>0</v>
      </c>
      <c r="BL251" s="19" t="s">
        <v>1610</v>
      </c>
      <c r="BM251" s="191" t="s">
        <v>4918</v>
      </c>
    </row>
    <row r="252" spans="1:65" s="2" customFormat="1" ht="16.5" customHeight="1">
      <c r="A252" s="36"/>
      <c r="B252" s="37"/>
      <c r="C252" s="180" t="s">
        <v>2100</v>
      </c>
      <c r="D252" s="180" t="s">
        <v>234</v>
      </c>
      <c r="E252" s="181" t="s">
        <v>4919</v>
      </c>
      <c r="F252" s="182" t="s">
        <v>4920</v>
      </c>
      <c r="G252" s="183" t="s">
        <v>237</v>
      </c>
      <c r="H252" s="184">
        <v>38</v>
      </c>
      <c r="I252" s="185"/>
      <c r="J252" s="186">
        <f t="shared" si="50"/>
        <v>0</v>
      </c>
      <c r="K252" s="182" t="s">
        <v>19</v>
      </c>
      <c r="L252" s="41"/>
      <c r="M252" s="187" t="s">
        <v>19</v>
      </c>
      <c r="N252" s="188" t="s">
        <v>40</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1610</v>
      </c>
      <c r="AT252" s="191" t="s">
        <v>234</v>
      </c>
      <c r="AU252" s="191" t="s">
        <v>78</v>
      </c>
      <c r="AY252" s="19" t="s">
        <v>231</v>
      </c>
      <c r="BE252" s="192">
        <f t="shared" si="54"/>
        <v>0</v>
      </c>
      <c r="BF252" s="192">
        <f t="shared" si="55"/>
        <v>0</v>
      </c>
      <c r="BG252" s="192">
        <f t="shared" si="56"/>
        <v>0</v>
      </c>
      <c r="BH252" s="192">
        <f t="shared" si="57"/>
        <v>0</v>
      </c>
      <c r="BI252" s="192">
        <f t="shared" si="58"/>
        <v>0</v>
      </c>
      <c r="BJ252" s="19" t="s">
        <v>76</v>
      </c>
      <c r="BK252" s="192">
        <f t="shared" si="59"/>
        <v>0</v>
      </c>
      <c r="BL252" s="19" t="s">
        <v>1610</v>
      </c>
      <c r="BM252" s="191" t="s">
        <v>4921</v>
      </c>
    </row>
    <row r="253" spans="1:65" s="2" customFormat="1" ht="16.5" customHeight="1">
      <c r="A253" s="36"/>
      <c r="B253" s="37"/>
      <c r="C253" s="180" t="s">
        <v>2104</v>
      </c>
      <c r="D253" s="180" t="s">
        <v>234</v>
      </c>
      <c r="E253" s="181" t="s">
        <v>4922</v>
      </c>
      <c r="F253" s="182" t="s">
        <v>4923</v>
      </c>
      <c r="G253" s="183" t="s">
        <v>237</v>
      </c>
      <c r="H253" s="184">
        <v>48</v>
      </c>
      <c r="I253" s="185"/>
      <c r="J253" s="186">
        <f t="shared" si="50"/>
        <v>0</v>
      </c>
      <c r="K253" s="182" t="s">
        <v>19</v>
      </c>
      <c r="L253" s="41"/>
      <c r="M253" s="187" t="s">
        <v>19</v>
      </c>
      <c r="N253" s="188" t="s">
        <v>40</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1610</v>
      </c>
      <c r="AT253" s="191" t="s">
        <v>234</v>
      </c>
      <c r="AU253" s="191" t="s">
        <v>78</v>
      </c>
      <c r="AY253" s="19" t="s">
        <v>231</v>
      </c>
      <c r="BE253" s="192">
        <f t="shared" si="54"/>
        <v>0</v>
      </c>
      <c r="BF253" s="192">
        <f t="shared" si="55"/>
        <v>0</v>
      </c>
      <c r="BG253" s="192">
        <f t="shared" si="56"/>
        <v>0</v>
      </c>
      <c r="BH253" s="192">
        <f t="shared" si="57"/>
        <v>0</v>
      </c>
      <c r="BI253" s="192">
        <f t="shared" si="58"/>
        <v>0</v>
      </c>
      <c r="BJ253" s="19" t="s">
        <v>76</v>
      </c>
      <c r="BK253" s="192">
        <f t="shared" si="59"/>
        <v>0</v>
      </c>
      <c r="BL253" s="19" t="s">
        <v>1610</v>
      </c>
      <c r="BM253" s="191" t="s">
        <v>4924</v>
      </c>
    </row>
    <row r="254" spans="1:65" s="2" customFormat="1" ht="16.5" customHeight="1">
      <c r="A254" s="36"/>
      <c r="B254" s="37"/>
      <c r="C254" s="180" t="s">
        <v>2110</v>
      </c>
      <c r="D254" s="180" t="s">
        <v>234</v>
      </c>
      <c r="E254" s="181" t="s">
        <v>4925</v>
      </c>
      <c r="F254" s="182" t="s">
        <v>4926</v>
      </c>
      <c r="G254" s="183" t="s">
        <v>237</v>
      </c>
      <c r="H254" s="184">
        <v>12</v>
      </c>
      <c r="I254" s="185"/>
      <c r="J254" s="186">
        <f t="shared" si="50"/>
        <v>0</v>
      </c>
      <c r="K254" s="182" t="s">
        <v>19</v>
      </c>
      <c r="L254" s="41"/>
      <c r="M254" s="187" t="s">
        <v>19</v>
      </c>
      <c r="N254" s="188" t="s">
        <v>40</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1610</v>
      </c>
      <c r="AT254" s="191" t="s">
        <v>234</v>
      </c>
      <c r="AU254" s="191" t="s">
        <v>78</v>
      </c>
      <c r="AY254" s="19" t="s">
        <v>231</v>
      </c>
      <c r="BE254" s="192">
        <f t="shared" si="54"/>
        <v>0</v>
      </c>
      <c r="BF254" s="192">
        <f t="shared" si="55"/>
        <v>0</v>
      </c>
      <c r="BG254" s="192">
        <f t="shared" si="56"/>
        <v>0</v>
      </c>
      <c r="BH254" s="192">
        <f t="shared" si="57"/>
        <v>0</v>
      </c>
      <c r="BI254" s="192">
        <f t="shared" si="58"/>
        <v>0</v>
      </c>
      <c r="BJ254" s="19" t="s">
        <v>76</v>
      </c>
      <c r="BK254" s="192">
        <f t="shared" si="59"/>
        <v>0</v>
      </c>
      <c r="BL254" s="19" t="s">
        <v>1610</v>
      </c>
      <c r="BM254" s="191" t="s">
        <v>4927</v>
      </c>
    </row>
    <row r="255" spans="1:65" s="2" customFormat="1" ht="16.5" customHeight="1">
      <c r="A255" s="36"/>
      <c r="B255" s="37"/>
      <c r="C255" s="180" t="s">
        <v>2116</v>
      </c>
      <c r="D255" s="180" t="s">
        <v>234</v>
      </c>
      <c r="E255" s="181" t="s">
        <v>4928</v>
      </c>
      <c r="F255" s="182" t="s">
        <v>4929</v>
      </c>
      <c r="G255" s="183" t="s">
        <v>237</v>
      </c>
      <c r="H255" s="184">
        <v>2</v>
      </c>
      <c r="I255" s="185"/>
      <c r="J255" s="186">
        <f t="shared" si="50"/>
        <v>0</v>
      </c>
      <c r="K255" s="182" t="s">
        <v>19</v>
      </c>
      <c r="L255" s="41"/>
      <c r="M255" s="187" t="s">
        <v>19</v>
      </c>
      <c r="N255" s="188" t="s">
        <v>40</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1610</v>
      </c>
      <c r="AT255" s="191" t="s">
        <v>234</v>
      </c>
      <c r="AU255" s="191" t="s">
        <v>78</v>
      </c>
      <c r="AY255" s="19" t="s">
        <v>231</v>
      </c>
      <c r="BE255" s="192">
        <f t="shared" si="54"/>
        <v>0</v>
      </c>
      <c r="BF255" s="192">
        <f t="shared" si="55"/>
        <v>0</v>
      </c>
      <c r="BG255" s="192">
        <f t="shared" si="56"/>
        <v>0</v>
      </c>
      <c r="BH255" s="192">
        <f t="shared" si="57"/>
        <v>0</v>
      </c>
      <c r="BI255" s="192">
        <f t="shared" si="58"/>
        <v>0</v>
      </c>
      <c r="BJ255" s="19" t="s">
        <v>76</v>
      </c>
      <c r="BK255" s="192">
        <f t="shared" si="59"/>
        <v>0</v>
      </c>
      <c r="BL255" s="19" t="s">
        <v>1610</v>
      </c>
      <c r="BM255" s="191" t="s">
        <v>4930</v>
      </c>
    </row>
    <row r="256" spans="1:65" s="2" customFormat="1" ht="16.5" customHeight="1">
      <c r="A256" s="36"/>
      <c r="B256" s="37"/>
      <c r="C256" s="180" t="s">
        <v>2120</v>
      </c>
      <c r="D256" s="180" t="s">
        <v>234</v>
      </c>
      <c r="E256" s="181" t="s">
        <v>4931</v>
      </c>
      <c r="F256" s="182" t="s">
        <v>4932</v>
      </c>
      <c r="G256" s="183" t="s">
        <v>237</v>
      </c>
      <c r="H256" s="184">
        <v>4</v>
      </c>
      <c r="I256" s="185"/>
      <c r="J256" s="186">
        <f t="shared" si="50"/>
        <v>0</v>
      </c>
      <c r="K256" s="182" t="s">
        <v>19</v>
      </c>
      <c r="L256" s="41"/>
      <c r="M256" s="187" t="s">
        <v>19</v>
      </c>
      <c r="N256" s="188" t="s">
        <v>40</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1610</v>
      </c>
      <c r="AT256" s="191" t="s">
        <v>234</v>
      </c>
      <c r="AU256" s="191" t="s">
        <v>78</v>
      </c>
      <c r="AY256" s="19" t="s">
        <v>231</v>
      </c>
      <c r="BE256" s="192">
        <f t="shared" si="54"/>
        <v>0</v>
      </c>
      <c r="BF256" s="192">
        <f t="shared" si="55"/>
        <v>0</v>
      </c>
      <c r="BG256" s="192">
        <f t="shared" si="56"/>
        <v>0</v>
      </c>
      <c r="BH256" s="192">
        <f t="shared" si="57"/>
        <v>0</v>
      </c>
      <c r="BI256" s="192">
        <f t="shared" si="58"/>
        <v>0</v>
      </c>
      <c r="BJ256" s="19" t="s">
        <v>76</v>
      </c>
      <c r="BK256" s="192">
        <f t="shared" si="59"/>
        <v>0</v>
      </c>
      <c r="BL256" s="19" t="s">
        <v>1610</v>
      </c>
      <c r="BM256" s="191" t="s">
        <v>4933</v>
      </c>
    </row>
    <row r="257" spans="1:65" s="2" customFormat="1" ht="21.75" customHeight="1">
      <c r="A257" s="36"/>
      <c r="B257" s="37"/>
      <c r="C257" s="180" t="s">
        <v>2124</v>
      </c>
      <c r="D257" s="180" t="s">
        <v>234</v>
      </c>
      <c r="E257" s="181" t="s">
        <v>4934</v>
      </c>
      <c r="F257" s="182" t="s">
        <v>4935</v>
      </c>
      <c r="G257" s="183" t="s">
        <v>237</v>
      </c>
      <c r="H257" s="184">
        <v>2</v>
      </c>
      <c r="I257" s="185"/>
      <c r="J257" s="186">
        <f t="shared" si="50"/>
        <v>0</v>
      </c>
      <c r="K257" s="182" t="s">
        <v>19</v>
      </c>
      <c r="L257" s="41"/>
      <c r="M257" s="187" t="s">
        <v>19</v>
      </c>
      <c r="N257" s="188" t="s">
        <v>40</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1610</v>
      </c>
      <c r="AT257" s="191" t="s">
        <v>234</v>
      </c>
      <c r="AU257" s="191" t="s">
        <v>78</v>
      </c>
      <c r="AY257" s="19" t="s">
        <v>231</v>
      </c>
      <c r="BE257" s="192">
        <f t="shared" si="54"/>
        <v>0</v>
      </c>
      <c r="BF257" s="192">
        <f t="shared" si="55"/>
        <v>0</v>
      </c>
      <c r="BG257" s="192">
        <f t="shared" si="56"/>
        <v>0</v>
      </c>
      <c r="BH257" s="192">
        <f t="shared" si="57"/>
        <v>0</v>
      </c>
      <c r="BI257" s="192">
        <f t="shared" si="58"/>
        <v>0</v>
      </c>
      <c r="BJ257" s="19" t="s">
        <v>76</v>
      </c>
      <c r="BK257" s="192">
        <f t="shared" si="59"/>
        <v>0</v>
      </c>
      <c r="BL257" s="19" t="s">
        <v>1610</v>
      </c>
      <c r="BM257" s="191" t="s">
        <v>4936</v>
      </c>
    </row>
    <row r="258" spans="1:65" s="2" customFormat="1" ht="21.75" customHeight="1">
      <c r="A258" s="36"/>
      <c r="B258" s="37"/>
      <c r="C258" s="180" t="s">
        <v>2128</v>
      </c>
      <c r="D258" s="180" t="s">
        <v>234</v>
      </c>
      <c r="E258" s="181" t="s">
        <v>4937</v>
      </c>
      <c r="F258" s="182" t="s">
        <v>4938</v>
      </c>
      <c r="G258" s="183" t="s">
        <v>237</v>
      </c>
      <c r="H258" s="184">
        <v>5</v>
      </c>
      <c r="I258" s="185"/>
      <c r="J258" s="186">
        <f t="shared" si="50"/>
        <v>0</v>
      </c>
      <c r="K258" s="182" t="s">
        <v>19</v>
      </c>
      <c r="L258" s="41"/>
      <c r="M258" s="187" t="s">
        <v>19</v>
      </c>
      <c r="N258" s="188" t="s">
        <v>40</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1610</v>
      </c>
      <c r="AT258" s="191" t="s">
        <v>234</v>
      </c>
      <c r="AU258" s="191" t="s">
        <v>78</v>
      </c>
      <c r="AY258" s="19" t="s">
        <v>231</v>
      </c>
      <c r="BE258" s="192">
        <f t="shared" si="54"/>
        <v>0</v>
      </c>
      <c r="BF258" s="192">
        <f t="shared" si="55"/>
        <v>0</v>
      </c>
      <c r="BG258" s="192">
        <f t="shared" si="56"/>
        <v>0</v>
      </c>
      <c r="BH258" s="192">
        <f t="shared" si="57"/>
        <v>0</v>
      </c>
      <c r="BI258" s="192">
        <f t="shared" si="58"/>
        <v>0</v>
      </c>
      <c r="BJ258" s="19" t="s">
        <v>76</v>
      </c>
      <c r="BK258" s="192">
        <f t="shared" si="59"/>
        <v>0</v>
      </c>
      <c r="BL258" s="19" t="s">
        <v>1610</v>
      </c>
      <c r="BM258" s="191" t="s">
        <v>4939</v>
      </c>
    </row>
    <row r="259" spans="1:65" s="2" customFormat="1" ht="16.5" customHeight="1">
      <c r="A259" s="36"/>
      <c r="B259" s="37"/>
      <c r="C259" s="180" t="s">
        <v>2133</v>
      </c>
      <c r="D259" s="180" t="s">
        <v>234</v>
      </c>
      <c r="E259" s="181" t="s">
        <v>4940</v>
      </c>
      <c r="F259" s="182" t="s">
        <v>4941</v>
      </c>
      <c r="G259" s="183" t="s">
        <v>4074</v>
      </c>
      <c r="H259" s="184">
        <v>2</v>
      </c>
      <c r="I259" s="185"/>
      <c r="J259" s="186">
        <f t="shared" si="50"/>
        <v>0</v>
      </c>
      <c r="K259" s="182" t="s">
        <v>19</v>
      </c>
      <c r="L259" s="41"/>
      <c r="M259" s="187" t="s">
        <v>19</v>
      </c>
      <c r="N259" s="188" t="s">
        <v>40</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1610</v>
      </c>
      <c r="AT259" s="191" t="s">
        <v>234</v>
      </c>
      <c r="AU259" s="191" t="s">
        <v>78</v>
      </c>
      <c r="AY259" s="19" t="s">
        <v>231</v>
      </c>
      <c r="BE259" s="192">
        <f t="shared" si="54"/>
        <v>0</v>
      </c>
      <c r="BF259" s="192">
        <f t="shared" si="55"/>
        <v>0</v>
      </c>
      <c r="BG259" s="192">
        <f t="shared" si="56"/>
        <v>0</v>
      </c>
      <c r="BH259" s="192">
        <f t="shared" si="57"/>
        <v>0</v>
      </c>
      <c r="BI259" s="192">
        <f t="shared" si="58"/>
        <v>0</v>
      </c>
      <c r="BJ259" s="19" t="s">
        <v>76</v>
      </c>
      <c r="BK259" s="192">
        <f t="shared" si="59"/>
        <v>0</v>
      </c>
      <c r="BL259" s="19" t="s">
        <v>1610</v>
      </c>
      <c r="BM259" s="191" t="s">
        <v>4942</v>
      </c>
    </row>
    <row r="260" spans="1:65" s="2" customFormat="1" ht="16.5" customHeight="1">
      <c r="A260" s="36"/>
      <c r="B260" s="37"/>
      <c r="C260" s="180" t="s">
        <v>2138</v>
      </c>
      <c r="D260" s="180" t="s">
        <v>234</v>
      </c>
      <c r="E260" s="181" t="s">
        <v>4943</v>
      </c>
      <c r="F260" s="182" t="s">
        <v>4944</v>
      </c>
      <c r="G260" s="183" t="s">
        <v>237</v>
      </c>
      <c r="H260" s="184">
        <v>15</v>
      </c>
      <c r="I260" s="185"/>
      <c r="J260" s="186">
        <f t="shared" si="50"/>
        <v>0</v>
      </c>
      <c r="K260" s="182" t="s">
        <v>19</v>
      </c>
      <c r="L260" s="41"/>
      <c r="M260" s="187" t="s">
        <v>19</v>
      </c>
      <c r="N260" s="188" t="s">
        <v>40</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1610</v>
      </c>
      <c r="AT260" s="191" t="s">
        <v>234</v>
      </c>
      <c r="AU260" s="191" t="s">
        <v>78</v>
      </c>
      <c r="AY260" s="19" t="s">
        <v>231</v>
      </c>
      <c r="BE260" s="192">
        <f t="shared" si="54"/>
        <v>0</v>
      </c>
      <c r="BF260" s="192">
        <f t="shared" si="55"/>
        <v>0</v>
      </c>
      <c r="BG260" s="192">
        <f t="shared" si="56"/>
        <v>0</v>
      </c>
      <c r="BH260" s="192">
        <f t="shared" si="57"/>
        <v>0</v>
      </c>
      <c r="BI260" s="192">
        <f t="shared" si="58"/>
        <v>0</v>
      </c>
      <c r="BJ260" s="19" t="s">
        <v>76</v>
      </c>
      <c r="BK260" s="192">
        <f t="shared" si="59"/>
        <v>0</v>
      </c>
      <c r="BL260" s="19" t="s">
        <v>1610</v>
      </c>
      <c r="BM260" s="191" t="s">
        <v>4945</v>
      </c>
    </row>
    <row r="261" spans="1:65" s="2" customFormat="1" ht="16.5" customHeight="1">
      <c r="A261" s="36"/>
      <c r="B261" s="37"/>
      <c r="C261" s="180" t="s">
        <v>2143</v>
      </c>
      <c r="D261" s="180" t="s">
        <v>234</v>
      </c>
      <c r="E261" s="181" t="s">
        <v>4946</v>
      </c>
      <c r="F261" s="182" t="s">
        <v>4947</v>
      </c>
      <c r="G261" s="183" t="s">
        <v>4074</v>
      </c>
      <c r="H261" s="184">
        <v>2</v>
      </c>
      <c r="I261" s="185"/>
      <c r="J261" s="186">
        <f t="shared" si="50"/>
        <v>0</v>
      </c>
      <c r="K261" s="182" t="s">
        <v>19</v>
      </c>
      <c r="L261" s="41"/>
      <c r="M261" s="187" t="s">
        <v>19</v>
      </c>
      <c r="N261" s="188" t="s">
        <v>40</v>
      </c>
      <c r="O261" s="66"/>
      <c r="P261" s="189">
        <f t="shared" si="51"/>
        <v>0</v>
      </c>
      <c r="Q261" s="189">
        <v>0</v>
      </c>
      <c r="R261" s="189">
        <f t="shared" si="52"/>
        <v>0</v>
      </c>
      <c r="S261" s="189">
        <v>0</v>
      </c>
      <c r="T261" s="190">
        <f t="shared" si="53"/>
        <v>0</v>
      </c>
      <c r="U261" s="36"/>
      <c r="V261" s="36"/>
      <c r="W261" s="36"/>
      <c r="X261" s="36"/>
      <c r="Y261" s="36"/>
      <c r="Z261" s="36"/>
      <c r="AA261" s="36"/>
      <c r="AB261" s="36"/>
      <c r="AC261" s="36"/>
      <c r="AD261" s="36"/>
      <c r="AE261" s="36"/>
      <c r="AR261" s="191" t="s">
        <v>1610</v>
      </c>
      <c r="AT261" s="191" t="s">
        <v>234</v>
      </c>
      <c r="AU261" s="191" t="s">
        <v>78</v>
      </c>
      <c r="AY261" s="19" t="s">
        <v>231</v>
      </c>
      <c r="BE261" s="192">
        <f t="shared" si="54"/>
        <v>0</v>
      </c>
      <c r="BF261" s="192">
        <f t="shared" si="55"/>
        <v>0</v>
      </c>
      <c r="BG261" s="192">
        <f t="shared" si="56"/>
        <v>0</v>
      </c>
      <c r="BH261" s="192">
        <f t="shared" si="57"/>
        <v>0</v>
      </c>
      <c r="BI261" s="192">
        <f t="shared" si="58"/>
        <v>0</v>
      </c>
      <c r="BJ261" s="19" t="s">
        <v>76</v>
      </c>
      <c r="BK261" s="192">
        <f t="shared" si="59"/>
        <v>0</v>
      </c>
      <c r="BL261" s="19" t="s">
        <v>1610</v>
      </c>
      <c r="BM261" s="191" t="s">
        <v>4948</v>
      </c>
    </row>
    <row r="262" spans="1:65" s="2" customFormat="1" ht="16.5" customHeight="1">
      <c r="A262" s="36"/>
      <c r="B262" s="37"/>
      <c r="C262" s="180" t="s">
        <v>2148</v>
      </c>
      <c r="D262" s="180" t="s">
        <v>234</v>
      </c>
      <c r="E262" s="181" t="s">
        <v>4949</v>
      </c>
      <c r="F262" s="182" t="s">
        <v>4950</v>
      </c>
      <c r="G262" s="183" t="s">
        <v>1291</v>
      </c>
      <c r="H262" s="184">
        <v>20</v>
      </c>
      <c r="I262" s="185"/>
      <c r="J262" s="186">
        <f t="shared" si="50"/>
        <v>0</v>
      </c>
      <c r="K262" s="182" t="s">
        <v>19</v>
      </c>
      <c r="L262" s="41"/>
      <c r="M262" s="261" t="s">
        <v>19</v>
      </c>
      <c r="N262" s="262" t="s">
        <v>40</v>
      </c>
      <c r="O262" s="259"/>
      <c r="P262" s="263">
        <f t="shared" si="51"/>
        <v>0</v>
      </c>
      <c r="Q262" s="263">
        <v>0</v>
      </c>
      <c r="R262" s="263">
        <f t="shared" si="52"/>
        <v>0</v>
      </c>
      <c r="S262" s="263">
        <v>0</v>
      </c>
      <c r="T262" s="264">
        <f t="shared" si="53"/>
        <v>0</v>
      </c>
      <c r="U262" s="36"/>
      <c r="V262" s="36"/>
      <c r="W262" s="36"/>
      <c r="X262" s="36"/>
      <c r="Y262" s="36"/>
      <c r="Z262" s="36"/>
      <c r="AA262" s="36"/>
      <c r="AB262" s="36"/>
      <c r="AC262" s="36"/>
      <c r="AD262" s="36"/>
      <c r="AE262" s="36"/>
      <c r="AR262" s="191" t="s">
        <v>1610</v>
      </c>
      <c r="AT262" s="191" t="s">
        <v>234</v>
      </c>
      <c r="AU262" s="191" t="s">
        <v>78</v>
      </c>
      <c r="AY262" s="19" t="s">
        <v>231</v>
      </c>
      <c r="BE262" s="192">
        <f t="shared" si="54"/>
        <v>0</v>
      </c>
      <c r="BF262" s="192">
        <f t="shared" si="55"/>
        <v>0</v>
      </c>
      <c r="BG262" s="192">
        <f t="shared" si="56"/>
        <v>0</v>
      </c>
      <c r="BH262" s="192">
        <f t="shared" si="57"/>
        <v>0</v>
      </c>
      <c r="BI262" s="192">
        <f t="shared" si="58"/>
        <v>0</v>
      </c>
      <c r="BJ262" s="19" t="s">
        <v>76</v>
      </c>
      <c r="BK262" s="192">
        <f t="shared" si="59"/>
        <v>0</v>
      </c>
      <c r="BL262" s="19" t="s">
        <v>1610</v>
      </c>
      <c r="BM262" s="191" t="s">
        <v>4951</v>
      </c>
    </row>
    <row r="263" spans="1:65" s="2" customFormat="1" ht="6.95" customHeight="1">
      <c r="A263" s="36"/>
      <c r="B263" s="49"/>
      <c r="C263" s="50"/>
      <c r="D263" s="50"/>
      <c r="E263" s="50"/>
      <c r="F263" s="50"/>
      <c r="G263" s="50"/>
      <c r="H263" s="50"/>
      <c r="I263" s="50"/>
      <c r="J263" s="50"/>
      <c r="K263" s="50"/>
      <c r="L263" s="41"/>
      <c r="M263" s="36"/>
      <c r="O263" s="36"/>
      <c r="P263" s="36"/>
      <c r="Q263" s="36"/>
      <c r="R263" s="36"/>
      <c r="S263" s="36"/>
      <c r="T263" s="36"/>
      <c r="U263" s="36"/>
      <c r="V263" s="36"/>
      <c r="W263" s="36"/>
      <c r="X263" s="36"/>
      <c r="Y263" s="36"/>
      <c r="Z263" s="36"/>
      <c r="AA263" s="36"/>
      <c r="AB263" s="36"/>
      <c r="AC263" s="36"/>
      <c r="AD263" s="36"/>
      <c r="AE263" s="36"/>
    </row>
  </sheetData>
  <sheetProtection algorithmName="SHA-512" hashValue="CtJwYOln7a9RGud8t0fHYVpuDF9GWzYyZV9zsMHdPwMedu2aRst+y4m72NYvcAUooahqZmWxlHeWsElTcbLxdQ==" saltValue="v97HRwcf/imdBHqVXnSP0D83X+kYvY9f6rafdGP+jyp3N6enHzkUuoNyQHJgpamfZVjrx2oCAvQdKsTlt9lBzg==" spinCount="100000" sheet="1" objects="1" scenarios="1" formatColumns="0" formatRows="0" autoFilter="0"/>
  <autoFilter ref="C85:K262"/>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168</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4952</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4953</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ROUND((SUM(BE94:BE411)),  2)</f>
        <v>0</v>
      </c>
      <c r="G35" s="36"/>
      <c r="H35" s="36"/>
      <c r="I35" s="126">
        <v>0.21</v>
      </c>
      <c r="J35" s="125">
        <f>ROUND(((SUM(BE94:BE411))*I35),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ROUND((SUM(BF94:BF411)),  2)</f>
        <v>0</v>
      </c>
      <c r="G36" s="36"/>
      <c r="H36" s="36"/>
      <c r="I36" s="126">
        <v>0.15</v>
      </c>
      <c r="J36" s="125">
        <f>ROUND(((SUM(BF94:BF411))*I36),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ROUND((SUM(BG94:BG411)),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ROUND((SUM(BH94:BH411)),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ROUND((SUM(BI94:BI411)),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4952</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203.1 - IO203.1 - Vnitřní vodovod</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J95</f>
        <v>0</v>
      </c>
      <c r="K64" s="143"/>
      <c r="L64" s="147"/>
    </row>
    <row r="65" spans="1:31" s="10" customFormat="1" ht="19.899999999999999" customHeight="1">
      <c r="B65" s="148"/>
      <c r="C65" s="99"/>
      <c r="D65" s="149" t="s">
        <v>210</v>
      </c>
      <c r="E65" s="150"/>
      <c r="F65" s="150"/>
      <c r="G65" s="150"/>
      <c r="H65" s="150"/>
      <c r="I65" s="150"/>
      <c r="J65" s="151">
        <f>J96</f>
        <v>0</v>
      </c>
      <c r="K65" s="99"/>
      <c r="L65" s="152"/>
    </row>
    <row r="66" spans="1:31" s="10" customFormat="1" ht="19.899999999999999" customHeight="1">
      <c r="B66" s="148"/>
      <c r="C66" s="99"/>
      <c r="D66" s="149" t="s">
        <v>580</v>
      </c>
      <c r="E66" s="150"/>
      <c r="F66" s="150"/>
      <c r="G66" s="150"/>
      <c r="H66" s="150"/>
      <c r="I66" s="150"/>
      <c r="J66" s="151">
        <f>J209</f>
        <v>0</v>
      </c>
      <c r="K66" s="99"/>
      <c r="L66" s="152"/>
    </row>
    <row r="67" spans="1:31" s="10" customFormat="1" ht="19.899999999999999" customHeight="1">
      <c r="B67" s="148"/>
      <c r="C67" s="99"/>
      <c r="D67" s="149" t="s">
        <v>1231</v>
      </c>
      <c r="E67" s="150"/>
      <c r="F67" s="150"/>
      <c r="G67" s="150"/>
      <c r="H67" s="150"/>
      <c r="I67" s="150"/>
      <c r="J67" s="151">
        <f>J235</f>
        <v>0</v>
      </c>
      <c r="K67" s="99"/>
      <c r="L67" s="152"/>
    </row>
    <row r="68" spans="1:31" s="10" customFormat="1" ht="19.899999999999999" customHeight="1">
      <c r="B68" s="148"/>
      <c r="C68" s="99"/>
      <c r="D68" s="149" t="s">
        <v>1232</v>
      </c>
      <c r="E68" s="150"/>
      <c r="F68" s="150"/>
      <c r="G68" s="150"/>
      <c r="H68" s="150"/>
      <c r="I68" s="150"/>
      <c r="J68" s="151">
        <f>J242</f>
        <v>0</v>
      </c>
      <c r="K68" s="99"/>
      <c r="L68" s="152"/>
    </row>
    <row r="69" spans="1:31" s="10" customFormat="1" ht="19.899999999999999" customHeight="1">
      <c r="B69" s="148"/>
      <c r="C69" s="99"/>
      <c r="D69" s="149" t="s">
        <v>211</v>
      </c>
      <c r="E69" s="150"/>
      <c r="F69" s="150"/>
      <c r="G69" s="150"/>
      <c r="H69" s="150"/>
      <c r="I69" s="150"/>
      <c r="J69" s="151">
        <f>J263</f>
        <v>0</v>
      </c>
      <c r="K69" s="99"/>
      <c r="L69" s="152"/>
    </row>
    <row r="70" spans="1:31" s="10" customFormat="1" ht="19.899999999999999" customHeight="1">
      <c r="B70" s="148"/>
      <c r="C70" s="99"/>
      <c r="D70" s="149" t="s">
        <v>212</v>
      </c>
      <c r="E70" s="150"/>
      <c r="F70" s="150"/>
      <c r="G70" s="150"/>
      <c r="H70" s="150"/>
      <c r="I70" s="150"/>
      <c r="J70" s="151">
        <f>J378</f>
        <v>0</v>
      </c>
      <c r="K70" s="99"/>
      <c r="L70" s="152"/>
    </row>
    <row r="71" spans="1:31" s="10" customFormat="1" ht="19.899999999999999" customHeight="1">
      <c r="B71" s="148"/>
      <c r="C71" s="99"/>
      <c r="D71" s="149" t="s">
        <v>213</v>
      </c>
      <c r="E71" s="150"/>
      <c r="F71" s="150"/>
      <c r="G71" s="150"/>
      <c r="H71" s="150"/>
      <c r="I71" s="150"/>
      <c r="J71" s="151">
        <f>J401</f>
        <v>0</v>
      </c>
      <c r="K71" s="99"/>
      <c r="L71" s="152"/>
    </row>
    <row r="72" spans="1:31" s="10" customFormat="1" ht="19.899999999999999" customHeight="1">
      <c r="B72" s="148"/>
      <c r="C72" s="99"/>
      <c r="D72" s="149" t="s">
        <v>583</v>
      </c>
      <c r="E72" s="150"/>
      <c r="F72" s="150"/>
      <c r="G72" s="150"/>
      <c r="H72" s="150"/>
      <c r="I72" s="150"/>
      <c r="J72" s="151">
        <f>J409</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216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8" t="str">
        <f>E7</f>
        <v>Park na Moravském náměstí v Brně</v>
      </c>
      <c r="F82" s="419"/>
      <c r="G82" s="419"/>
      <c r="H82" s="419"/>
      <c r="I82" s="38"/>
      <c r="J82" s="38"/>
      <c r="K82" s="38"/>
      <c r="L82" s="115"/>
      <c r="S82" s="36"/>
      <c r="T82" s="36"/>
      <c r="U82" s="36"/>
      <c r="V82" s="36"/>
      <c r="W82" s="36"/>
      <c r="X82" s="36"/>
      <c r="Y82" s="36"/>
      <c r="Z82" s="36"/>
      <c r="AA82" s="36"/>
      <c r="AB82" s="36"/>
      <c r="AC82" s="36"/>
      <c r="AD82" s="36"/>
      <c r="AE82" s="36"/>
    </row>
    <row r="83" spans="1:63" s="1" customFormat="1" ht="12" customHeight="1">
      <c r="B83" s="23"/>
      <c r="C83" s="31" t="s">
        <v>200</v>
      </c>
      <c r="D83" s="24"/>
      <c r="E83" s="24"/>
      <c r="F83" s="24"/>
      <c r="G83" s="24"/>
      <c r="H83" s="24"/>
      <c r="I83" s="24"/>
      <c r="J83" s="24"/>
      <c r="K83" s="24"/>
      <c r="L83" s="22"/>
    </row>
    <row r="84" spans="1:63" s="2" customFormat="1" ht="16.5" customHeight="1">
      <c r="A84" s="36"/>
      <c r="B84" s="37"/>
      <c r="C84" s="38"/>
      <c r="D84" s="38"/>
      <c r="E84" s="418" t="s">
        <v>4952</v>
      </c>
      <c r="F84" s="420"/>
      <c r="G84" s="420"/>
      <c r="H84" s="42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202</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2" t="str">
        <f>E11</f>
        <v>203.1 - IO203.1 - Vnitřní vodovod</v>
      </c>
      <c r="F86" s="420"/>
      <c r="G86" s="420"/>
      <c r="H86" s="42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 xml:space="preserve"> </v>
      </c>
      <c r="G88" s="38"/>
      <c r="H88" s="38"/>
      <c r="I88" s="31" t="s">
        <v>23</v>
      </c>
      <c r="J88" s="61" t="str">
        <f>IF(J14="","",J14)</f>
        <v>28. 5. 2021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E17</f>
        <v xml:space="preserve"> </v>
      </c>
      <c r="G90" s="38"/>
      <c r="H90" s="38"/>
      <c r="I90" s="31" t="s">
        <v>30</v>
      </c>
      <c r="J90" s="34" t="str">
        <f>E23</f>
        <v xml:space="preserve"> </v>
      </c>
      <c r="K90" s="38"/>
      <c r="L90" s="115"/>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IF(E20="","",E20)</f>
        <v>Vyplň údaj</v>
      </c>
      <c r="G91" s="38"/>
      <c r="H91" s="38"/>
      <c r="I91" s="31" t="s">
        <v>32</v>
      </c>
      <c r="J91" s="34" t="str">
        <f>E26</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217</v>
      </c>
      <c r="D93" s="156" t="s">
        <v>54</v>
      </c>
      <c r="E93" s="156" t="s">
        <v>50</v>
      </c>
      <c r="F93" s="156" t="s">
        <v>51</v>
      </c>
      <c r="G93" s="156" t="s">
        <v>218</v>
      </c>
      <c r="H93" s="156" t="s">
        <v>219</v>
      </c>
      <c r="I93" s="156" t="s">
        <v>220</v>
      </c>
      <c r="J93" s="156" t="s">
        <v>206</v>
      </c>
      <c r="K93" s="157" t="s">
        <v>221</v>
      </c>
      <c r="L93" s="158"/>
      <c r="M93" s="70" t="s">
        <v>19</v>
      </c>
      <c r="N93" s="71" t="s">
        <v>39</v>
      </c>
      <c r="O93" s="71" t="s">
        <v>222</v>
      </c>
      <c r="P93" s="71" t="s">
        <v>223</v>
      </c>
      <c r="Q93" s="71" t="s">
        <v>224</v>
      </c>
      <c r="R93" s="71" t="s">
        <v>225</v>
      </c>
      <c r="S93" s="71" t="s">
        <v>226</v>
      </c>
      <c r="T93" s="72" t="s">
        <v>227</v>
      </c>
      <c r="U93" s="153"/>
      <c r="V93" s="153"/>
      <c r="W93" s="153"/>
      <c r="X93" s="153"/>
      <c r="Y93" s="153"/>
      <c r="Z93" s="153"/>
      <c r="AA93" s="153"/>
      <c r="AB93" s="153"/>
      <c r="AC93" s="153"/>
      <c r="AD93" s="153"/>
      <c r="AE93" s="153"/>
    </row>
    <row r="94" spans="1:63" s="2" customFormat="1" ht="22.9" customHeight="1">
      <c r="A94" s="36"/>
      <c r="B94" s="37"/>
      <c r="C94" s="77" t="s">
        <v>228</v>
      </c>
      <c r="D94" s="38"/>
      <c r="E94" s="38"/>
      <c r="F94" s="38"/>
      <c r="G94" s="38"/>
      <c r="H94" s="38"/>
      <c r="I94" s="38"/>
      <c r="J94" s="159">
        <f>BK94</f>
        <v>0</v>
      </c>
      <c r="K94" s="38"/>
      <c r="L94" s="41"/>
      <c r="M94" s="73"/>
      <c r="N94" s="160"/>
      <c r="O94" s="74"/>
      <c r="P94" s="161">
        <f>P95</f>
        <v>0</v>
      </c>
      <c r="Q94" s="74"/>
      <c r="R94" s="161">
        <f>R95</f>
        <v>25.85768998</v>
      </c>
      <c r="S94" s="74"/>
      <c r="T94" s="162">
        <f>T95</f>
        <v>1.4929500000000002</v>
      </c>
      <c r="U94" s="36"/>
      <c r="V94" s="36"/>
      <c r="W94" s="36"/>
      <c r="X94" s="36"/>
      <c r="Y94" s="36"/>
      <c r="Z94" s="36"/>
      <c r="AA94" s="36"/>
      <c r="AB94" s="36"/>
      <c r="AC94" s="36"/>
      <c r="AD94" s="36"/>
      <c r="AE94" s="36"/>
      <c r="AT94" s="19" t="s">
        <v>68</v>
      </c>
      <c r="AU94" s="19" t="s">
        <v>207</v>
      </c>
      <c r="BK94" s="163">
        <f>BK95</f>
        <v>0</v>
      </c>
    </row>
    <row r="95" spans="1:63" s="12" customFormat="1" ht="25.9" customHeight="1">
      <c r="B95" s="164"/>
      <c r="C95" s="165"/>
      <c r="D95" s="166" t="s">
        <v>68</v>
      </c>
      <c r="E95" s="167" t="s">
        <v>229</v>
      </c>
      <c r="F95" s="167" t="s">
        <v>230</v>
      </c>
      <c r="G95" s="165"/>
      <c r="H95" s="165"/>
      <c r="I95" s="168"/>
      <c r="J95" s="169">
        <f>BK95</f>
        <v>0</v>
      </c>
      <c r="K95" s="165"/>
      <c r="L95" s="170"/>
      <c r="M95" s="171"/>
      <c r="N95" s="172"/>
      <c r="O95" s="172"/>
      <c r="P95" s="173">
        <f>P96+P209+P235+P242+P263+P378+P401+P409</f>
        <v>0</v>
      </c>
      <c r="Q95" s="172"/>
      <c r="R95" s="173">
        <f>R96+R209+R235+R242+R263+R378+R401+R409</f>
        <v>25.85768998</v>
      </c>
      <c r="S95" s="172"/>
      <c r="T95" s="174">
        <f>T96+T209+T235+T242+T263+T378+T401+T409</f>
        <v>1.4929500000000002</v>
      </c>
      <c r="AR95" s="175" t="s">
        <v>76</v>
      </c>
      <c r="AT95" s="176" t="s">
        <v>68</v>
      </c>
      <c r="AU95" s="176" t="s">
        <v>69</v>
      </c>
      <c r="AY95" s="175" t="s">
        <v>231</v>
      </c>
      <c r="BK95" s="177">
        <f>BK96+BK209+BK235+BK242+BK263+BK378+BK401+BK409</f>
        <v>0</v>
      </c>
    </row>
    <row r="96" spans="1:63" s="12" customFormat="1" ht="22.9" customHeight="1">
      <c r="B96" s="164"/>
      <c r="C96" s="165"/>
      <c r="D96" s="166" t="s">
        <v>68</v>
      </c>
      <c r="E96" s="178" t="s">
        <v>76</v>
      </c>
      <c r="F96" s="178" t="s">
        <v>240</v>
      </c>
      <c r="G96" s="165"/>
      <c r="H96" s="165"/>
      <c r="I96" s="168"/>
      <c r="J96" s="179">
        <f>BK96</f>
        <v>0</v>
      </c>
      <c r="K96" s="165"/>
      <c r="L96" s="170"/>
      <c r="M96" s="171"/>
      <c r="N96" s="172"/>
      <c r="O96" s="172"/>
      <c r="P96" s="173">
        <f>SUM(P97:P208)</f>
        <v>0</v>
      </c>
      <c r="Q96" s="172"/>
      <c r="R96" s="173">
        <f>SUM(R97:R208)</f>
        <v>0.46955788000000004</v>
      </c>
      <c r="S96" s="172"/>
      <c r="T96" s="174">
        <f>SUM(T97:T208)</f>
        <v>0</v>
      </c>
      <c r="AR96" s="175" t="s">
        <v>76</v>
      </c>
      <c r="AT96" s="176" t="s">
        <v>68</v>
      </c>
      <c r="AU96" s="176" t="s">
        <v>76</v>
      </c>
      <c r="AY96" s="175" t="s">
        <v>231</v>
      </c>
      <c r="BK96" s="177">
        <f>SUM(BK97:BK208)</f>
        <v>0</v>
      </c>
    </row>
    <row r="97" spans="1:65" s="2" customFormat="1" ht="90" customHeight="1">
      <c r="A97" s="36"/>
      <c r="B97" s="37"/>
      <c r="C97" s="180" t="s">
        <v>76</v>
      </c>
      <c r="D97" s="180" t="s">
        <v>234</v>
      </c>
      <c r="E97" s="181" t="s">
        <v>4954</v>
      </c>
      <c r="F97" s="182" t="s">
        <v>4955</v>
      </c>
      <c r="G97" s="183" t="s">
        <v>342</v>
      </c>
      <c r="H97" s="184">
        <v>12.4</v>
      </c>
      <c r="I97" s="185"/>
      <c r="J97" s="186">
        <f>ROUND(I97*H97,2)</f>
        <v>0</v>
      </c>
      <c r="K97" s="182" t="s">
        <v>244</v>
      </c>
      <c r="L97" s="41"/>
      <c r="M97" s="187" t="s">
        <v>19</v>
      </c>
      <c r="N97" s="188" t="s">
        <v>40</v>
      </c>
      <c r="O97" s="66"/>
      <c r="P97" s="189">
        <f>O97*H97</f>
        <v>0</v>
      </c>
      <c r="Q97" s="189">
        <v>3.6900000000000002E-2</v>
      </c>
      <c r="R97" s="189">
        <f>Q97*H97</f>
        <v>0.45756000000000002</v>
      </c>
      <c r="S97" s="189">
        <v>0</v>
      </c>
      <c r="T97" s="190">
        <f>S97*H97</f>
        <v>0</v>
      </c>
      <c r="U97" s="36"/>
      <c r="V97" s="36"/>
      <c r="W97" s="36"/>
      <c r="X97" s="36"/>
      <c r="Y97" s="36"/>
      <c r="Z97" s="36"/>
      <c r="AA97" s="36"/>
      <c r="AB97" s="36"/>
      <c r="AC97" s="36"/>
      <c r="AD97" s="36"/>
      <c r="AE97" s="36"/>
      <c r="AR97" s="191" t="s">
        <v>238</v>
      </c>
      <c r="AT97" s="191" t="s">
        <v>234</v>
      </c>
      <c r="AU97" s="191" t="s">
        <v>78</v>
      </c>
      <c r="AY97" s="19" t="s">
        <v>231</v>
      </c>
      <c r="BE97" s="192">
        <f>IF(N97="základní",J97,0)</f>
        <v>0</v>
      </c>
      <c r="BF97" s="192">
        <f>IF(N97="snížená",J97,0)</f>
        <v>0</v>
      </c>
      <c r="BG97" s="192">
        <f>IF(N97="zákl. přenesená",J97,0)</f>
        <v>0</v>
      </c>
      <c r="BH97" s="192">
        <f>IF(N97="sníž. přenesená",J97,0)</f>
        <v>0</v>
      </c>
      <c r="BI97" s="192">
        <f>IF(N97="nulová",J97,0)</f>
        <v>0</v>
      </c>
      <c r="BJ97" s="19" t="s">
        <v>76</v>
      </c>
      <c r="BK97" s="192">
        <f>ROUND(I97*H97,2)</f>
        <v>0</v>
      </c>
      <c r="BL97" s="19" t="s">
        <v>238</v>
      </c>
      <c r="BM97" s="191" t="s">
        <v>4956</v>
      </c>
    </row>
    <row r="98" spans="1:65" s="2" customFormat="1" ht="78">
      <c r="A98" s="36"/>
      <c r="B98" s="37"/>
      <c r="C98" s="38"/>
      <c r="D98" s="193" t="s">
        <v>246</v>
      </c>
      <c r="E98" s="38"/>
      <c r="F98" s="194" t="s">
        <v>4957</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246</v>
      </c>
      <c r="AU98" s="19" t="s">
        <v>78</v>
      </c>
    </row>
    <row r="99" spans="1:65" s="14" customFormat="1" ht="11.25">
      <c r="B99" s="208"/>
      <c r="C99" s="209"/>
      <c r="D99" s="193" t="s">
        <v>248</v>
      </c>
      <c r="E99" s="210" t="s">
        <v>19</v>
      </c>
      <c r="F99" s="211" t="s">
        <v>4958</v>
      </c>
      <c r="G99" s="209"/>
      <c r="H99" s="212">
        <v>6.4</v>
      </c>
      <c r="I99" s="213"/>
      <c r="J99" s="209"/>
      <c r="K99" s="209"/>
      <c r="L99" s="214"/>
      <c r="M99" s="215"/>
      <c r="N99" s="216"/>
      <c r="O99" s="216"/>
      <c r="P99" s="216"/>
      <c r="Q99" s="216"/>
      <c r="R99" s="216"/>
      <c r="S99" s="216"/>
      <c r="T99" s="217"/>
      <c r="AT99" s="218" t="s">
        <v>248</v>
      </c>
      <c r="AU99" s="218" t="s">
        <v>78</v>
      </c>
      <c r="AV99" s="14" t="s">
        <v>78</v>
      </c>
      <c r="AW99" s="14" t="s">
        <v>31</v>
      </c>
      <c r="AX99" s="14" t="s">
        <v>69</v>
      </c>
      <c r="AY99" s="218" t="s">
        <v>231</v>
      </c>
    </row>
    <row r="100" spans="1:65" s="14" customFormat="1" ht="11.25">
      <c r="B100" s="208"/>
      <c r="C100" s="209"/>
      <c r="D100" s="193" t="s">
        <v>248</v>
      </c>
      <c r="E100" s="210" t="s">
        <v>19</v>
      </c>
      <c r="F100" s="211" t="s">
        <v>4959</v>
      </c>
      <c r="G100" s="209"/>
      <c r="H100" s="212">
        <v>5</v>
      </c>
      <c r="I100" s="213"/>
      <c r="J100" s="209"/>
      <c r="K100" s="209"/>
      <c r="L100" s="214"/>
      <c r="M100" s="215"/>
      <c r="N100" s="216"/>
      <c r="O100" s="216"/>
      <c r="P100" s="216"/>
      <c r="Q100" s="216"/>
      <c r="R100" s="216"/>
      <c r="S100" s="216"/>
      <c r="T100" s="217"/>
      <c r="AT100" s="218" t="s">
        <v>248</v>
      </c>
      <c r="AU100" s="218" t="s">
        <v>78</v>
      </c>
      <c r="AV100" s="14" t="s">
        <v>78</v>
      </c>
      <c r="AW100" s="14" t="s">
        <v>31</v>
      </c>
      <c r="AX100" s="14" t="s">
        <v>69</v>
      </c>
      <c r="AY100" s="218" t="s">
        <v>231</v>
      </c>
    </row>
    <row r="101" spans="1:65" s="14" customFormat="1" ht="11.25">
      <c r="B101" s="208"/>
      <c r="C101" s="209"/>
      <c r="D101" s="193" t="s">
        <v>248</v>
      </c>
      <c r="E101" s="210" t="s">
        <v>19</v>
      </c>
      <c r="F101" s="211" t="s">
        <v>76</v>
      </c>
      <c r="G101" s="209"/>
      <c r="H101" s="212">
        <v>1</v>
      </c>
      <c r="I101" s="213"/>
      <c r="J101" s="209"/>
      <c r="K101" s="209"/>
      <c r="L101" s="214"/>
      <c r="M101" s="215"/>
      <c r="N101" s="216"/>
      <c r="O101" s="216"/>
      <c r="P101" s="216"/>
      <c r="Q101" s="216"/>
      <c r="R101" s="216"/>
      <c r="S101" s="216"/>
      <c r="T101" s="217"/>
      <c r="AT101" s="218" t="s">
        <v>248</v>
      </c>
      <c r="AU101" s="218" t="s">
        <v>78</v>
      </c>
      <c r="AV101" s="14" t="s">
        <v>78</v>
      </c>
      <c r="AW101" s="14" t="s">
        <v>31</v>
      </c>
      <c r="AX101" s="14" t="s">
        <v>69</v>
      </c>
      <c r="AY101" s="218" t="s">
        <v>231</v>
      </c>
    </row>
    <row r="102" spans="1:65" s="15" customFormat="1" ht="11.25">
      <c r="B102" s="219"/>
      <c r="C102" s="220"/>
      <c r="D102" s="193" t="s">
        <v>248</v>
      </c>
      <c r="E102" s="221" t="s">
        <v>19</v>
      </c>
      <c r="F102" s="222" t="s">
        <v>260</v>
      </c>
      <c r="G102" s="220"/>
      <c r="H102" s="223">
        <v>12.4</v>
      </c>
      <c r="I102" s="224"/>
      <c r="J102" s="220"/>
      <c r="K102" s="220"/>
      <c r="L102" s="225"/>
      <c r="M102" s="226"/>
      <c r="N102" s="227"/>
      <c r="O102" s="227"/>
      <c r="P102" s="227"/>
      <c r="Q102" s="227"/>
      <c r="R102" s="227"/>
      <c r="S102" s="227"/>
      <c r="T102" s="228"/>
      <c r="AT102" s="229" t="s">
        <v>248</v>
      </c>
      <c r="AU102" s="229" t="s">
        <v>78</v>
      </c>
      <c r="AV102" s="15" t="s">
        <v>238</v>
      </c>
      <c r="AW102" s="15" t="s">
        <v>31</v>
      </c>
      <c r="AX102" s="15" t="s">
        <v>76</v>
      </c>
      <c r="AY102" s="229" t="s">
        <v>231</v>
      </c>
    </row>
    <row r="103" spans="1:65" s="2" customFormat="1" ht="44.25" customHeight="1">
      <c r="A103" s="36"/>
      <c r="B103" s="37"/>
      <c r="C103" s="180" t="s">
        <v>78</v>
      </c>
      <c r="D103" s="180" t="s">
        <v>234</v>
      </c>
      <c r="E103" s="181" t="s">
        <v>4960</v>
      </c>
      <c r="F103" s="182" t="s">
        <v>4961</v>
      </c>
      <c r="G103" s="183" t="s">
        <v>356</v>
      </c>
      <c r="H103" s="184">
        <v>0.35499999999999998</v>
      </c>
      <c r="I103" s="185"/>
      <c r="J103" s="186">
        <f>ROUND(I103*H103,2)</f>
        <v>0</v>
      </c>
      <c r="K103" s="182" t="s">
        <v>244</v>
      </c>
      <c r="L103" s="41"/>
      <c r="M103" s="187" t="s">
        <v>19</v>
      </c>
      <c r="N103" s="188" t="s">
        <v>40</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238</v>
      </c>
      <c r="AT103" s="191" t="s">
        <v>234</v>
      </c>
      <c r="AU103" s="191" t="s">
        <v>78</v>
      </c>
      <c r="AY103" s="19" t="s">
        <v>231</v>
      </c>
      <c r="BE103" s="192">
        <f>IF(N103="základní",J103,0)</f>
        <v>0</v>
      </c>
      <c r="BF103" s="192">
        <f>IF(N103="snížená",J103,0)</f>
        <v>0</v>
      </c>
      <c r="BG103" s="192">
        <f>IF(N103="zákl. přenesená",J103,0)</f>
        <v>0</v>
      </c>
      <c r="BH103" s="192">
        <f>IF(N103="sníž. přenesená",J103,0)</f>
        <v>0</v>
      </c>
      <c r="BI103" s="192">
        <f>IF(N103="nulová",J103,0)</f>
        <v>0</v>
      </c>
      <c r="BJ103" s="19" t="s">
        <v>76</v>
      </c>
      <c r="BK103" s="192">
        <f>ROUND(I103*H103,2)</f>
        <v>0</v>
      </c>
      <c r="BL103" s="19" t="s">
        <v>238</v>
      </c>
      <c r="BM103" s="191" t="s">
        <v>4962</v>
      </c>
    </row>
    <row r="104" spans="1:65" s="2" customFormat="1" ht="97.5">
      <c r="A104" s="36"/>
      <c r="B104" s="37"/>
      <c r="C104" s="38"/>
      <c r="D104" s="193" t="s">
        <v>246</v>
      </c>
      <c r="E104" s="38"/>
      <c r="F104" s="194" t="s">
        <v>4115</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246</v>
      </c>
      <c r="AU104" s="19" t="s">
        <v>78</v>
      </c>
    </row>
    <row r="105" spans="1:65" s="13" customFormat="1" ht="11.25">
      <c r="B105" s="198"/>
      <c r="C105" s="199"/>
      <c r="D105" s="193" t="s">
        <v>248</v>
      </c>
      <c r="E105" s="200" t="s">
        <v>19</v>
      </c>
      <c r="F105" s="201" t="s">
        <v>4116</v>
      </c>
      <c r="G105" s="199"/>
      <c r="H105" s="200" t="s">
        <v>19</v>
      </c>
      <c r="I105" s="202"/>
      <c r="J105" s="199"/>
      <c r="K105" s="199"/>
      <c r="L105" s="203"/>
      <c r="M105" s="204"/>
      <c r="N105" s="205"/>
      <c r="O105" s="205"/>
      <c r="P105" s="205"/>
      <c r="Q105" s="205"/>
      <c r="R105" s="205"/>
      <c r="S105" s="205"/>
      <c r="T105" s="206"/>
      <c r="AT105" s="207" t="s">
        <v>248</v>
      </c>
      <c r="AU105" s="207" t="s">
        <v>78</v>
      </c>
      <c r="AV105" s="13" t="s">
        <v>76</v>
      </c>
      <c r="AW105" s="13" t="s">
        <v>31</v>
      </c>
      <c r="AX105" s="13" t="s">
        <v>69</v>
      </c>
      <c r="AY105" s="207" t="s">
        <v>231</v>
      </c>
    </row>
    <row r="106" spans="1:65" s="13" customFormat="1" ht="11.25">
      <c r="B106" s="198"/>
      <c r="C106" s="199"/>
      <c r="D106" s="193" t="s">
        <v>248</v>
      </c>
      <c r="E106" s="200" t="s">
        <v>19</v>
      </c>
      <c r="F106" s="201" t="s">
        <v>4963</v>
      </c>
      <c r="G106" s="199"/>
      <c r="H106" s="200" t="s">
        <v>19</v>
      </c>
      <c r="I106" s="202"/>
      <c r="J106" s="199"/>
      <c r="K106" s="199"/>
      <c r="L106" s="203"/>
      <c r="M106" s="204"/>
      <c r="N106" s="205"/>
      <c r="O106" s="205"/>
      <c r="P106" s="205"/>
      <c r="Q106" s="205"/>
      <c r="R106" s="205"/>
      <c r="S106" s="205"/>
      <c r="T106" s="206"/>
      <c r="AT106" s="207" t="s">
        <v>248</v>
      </c>
      <c r="AU106" s="207" t="s">
        <v>78</v>
      </c>
      <c r="AV106" s="13" t="s">
        <v>76</v>
      </c>
      <c r="AW106" s="13" t="s">
        <v>31</v>
      </c>
      <c r="AX106" s="13" t="s">
        <v>69</v>
      </c>
      <c r="AY106" s="207" t="s">
        <v>231</v>
      </c>
    </row>
    <row r="107" spans="1:65" s="14" customFormat="1" ht="11.25">
      <c r="B107" s="208"/>
      <c r="C107" s="209"/>
      <c r="D107" s="193" t="s">
        <v>248</v>
      </c>
      <c r="E107" s="210" t="s">
        <v>19</v>
      </c>
      <c r="F107" s="211" t="s">
        <v>4964</v>
      </c>
      <c r="G107" s="209"/>
      <c r="H107" s="212">
        <v>0.34899999999999998</v>
      </c>
      <c r="I107" s="213"/>
      <c r="J107" s="209"/>
      <c r="K107" s="209"/>
      <c r="L107" s="214"/>
      <c r="M107" s="215"/>
      <c r="N107" s="216"/>
      <c r="O107" s="216"/>
      <c r="P107" s="216"/>
      <c r="Q107" s="216"/>
      <c r="R107" s="216"/>
      <c r="S107" s="216"/>
      <c r="T107" s="217"/>
      <c r="AT107" s="218" t="s">
        <v>248</v>
      </c>
      <c r="AU107" s="218" t="s">
        <v>78</v>
      </c>
      <c r="AV107" s="14" t="s">
        <v>78</v>
      </c>
      <c r="AW107" s="14" t="s">
        <v>31</v>
      </c>
      <c r="AX107" s="14" t="s">
        <v>69</v>
      </c>
      <c r="AY107" s="218" t="s">
        <v>231</v>
      </c>
    </row>
    <row r="108" spans="1:65" s="13" customFormat="1" ht="11.25">
      <c r="B108" s="198"/>
      <c r="C108" s="199"/>
      <c r="D108" s="193" t="s">
        <v>248</v>
      </c>
      <c r="E108" s="200" t="s">
        <v>19</v>
      </c>
      <c r="F108" s="201" t="s">
        <v>4965</v>
      </c>
      <c r="G108" s="199"/>
      <c r="H108" s="200" t="s">
        <v>19</v>
      </c>
      <c r="I108" s="202"/>
      <c r="J108" s="199"/>
      <c r="K108" s="199"/>
      <c r="L108" s="203"/>
      <c r="M108" s="204"/>
      <c r="N108" s="205"/>
      <c r="O108" s="205"/>
      <c r="P108" s="205"/>
      <c r="Q108" s="205"/>
      <c r="R108" s="205"/>
      <c r="S108" s="205"/>
      <c r="T108" s="206"/>
      <c r="AT108" s="207" t="s">
        <v>248</v>
      </c>
      <c r="AU108" s="207" t="s">
        <v>78</v>
      </c>
      <c r="AV108" s="13" t="s">
        <v>76</v>
      </c>
      <c r="AW108" s="13" t="s">
        <v>31</v>
      </c>
      <c r="AX108" s="13" t="s">
        <v>69</v>
      </c>
      <c r="AY108" s="207" t="s">
        <v>231</v>
      </c>
    </row>
    <row r="109" spans="1:65" s="14" customFormat="1" ht="11.25">
      <c r="B109" s="208"/>
      <c r="C109" s="209"/>
      <c r="D109" s="193" t="s">
        <v>248</v>
      </c>
      <c r="E109" s="210" t="s">
        <v>19</v>
      </c>
      <c r="F109" s="211" t="s">
        <v>4966</v>
      </c>
      <c r="G109" s="209"/>
      <c r="H109" s="212">
        <v>6.0000000000000001E-3</v>
      </c>
      <c r="I109" s="213"/>
      <c r="J109" s="209"/>
      <c r="K109" s="209"/>
      <c r="L109" s="214"/>
      <c r="M109" s="215"/>
      <c r="N109" s="216"/>
      <c r="O109" s="216"/>
      <c r="P109" s="216"/>
      <c r="Q109" s="216"/>
      <c r="R109" s="216"/>
      <c r="S109" s="216"/>
      <c r="T109" s="217"/>
      <c r="AT109" s="218" t="s">
        <v>248</v>
      </c>
      <c r="AU109" s="218" t="s">
        <v>78</v>
      </c>
      <c r="AV109" s="14" t="s">
        <v>78</v>
      </c>
      <c r="AW109" s="14" t="s">
        <v>31</v>
      </c>
      <c r="AX109" s="14" t="s">
        <v>69</v>
      </c>
      <c r="AY109" s="218" t="s">
        <v>231</v>
      </c>
    </row>
    <row r="110" spans="1:65" s="15" customFormat="1" ht="11.25">
      <c r="B110" s="219"/>
      <c r="C110" s="220"/>
      <c r="D110" s="193" t="s">
        <v>248</v>
      </c>
      <c r="E110" s="221" t="s">
        <v>19</v>
      </c>
      <c r="F110" s="222" t="s">
        <v>260</v>
      </c>
      <c r="G110" s="220"/>
      <c r="H110" s="223">
        <v>0.35499999999999998</v>
      </c>
      <c r="I110" s="224"/>
      <c r="J110" s="220"/>
      <c r="K110" s="220"/>
      <c r="L110" s="225"/>
      <c r="M110" s="226"/>
      <c r="N110" s="227"/>
      <c r="O110" s="227"/>
      <c r="P110" s="227"/>
      <c r="Q110" s="227"/>
      <c r="R110" s="227"/>
      <c r="S110" s="227"/>
      <c r="T110" s="228"/>
      <c r="AT110" s="229" t="s">
        <v>248</v>
      </c>
      <c r="AU110" s="229" t="s">
        <v>78</v>
      </c>
      <c r="AV110" s="15" t="s">
        <v>238</v>
      </c>
      <c r="AW110" s="15" t="s">
        <v>31</v>
      </c>
      <c r="AX110" s="15" t="s">
        <v>76</v>
      </c>
      <c r="AY110" s="229" t="s">
        <v>231</v>
      </c>
    </row>
    <row r="111" spans="1:65" s="2" customFormat="1" ht="44.25" customHeight="1">
      <c r="A111" s="36"/>
      <c r="B111" s="37"/>
      <c r="C111" s="180" t="s">
        <v>119</v>
      </c>
      <c r="D111" s="180" t="s">
        <v>234</v>
      </c>
      <c r="E111" s="181" t="s">
        <v>4967</v>
      </c>
      <c r="F111" s="182" t="s">
        <v>4968</v>
      </c>
      <c r="G111" s="183" t="s">
        <v>356</v>
      </c>
      <c r="H111" s="184">
        <v>5.6840000000000002</v>
      </c>
      <c r="I111" s="185"/>
      <c r="J111" s="186">
        <f>ROUND(I111*H111,2)</f>
        <v>0</v>
      </c>
      <c r="K111" s="182" t="s">
        <v>244</v>
      </c>
      <c r="L111" s="41"/>
      <c r="M111" s="187" t="s">
        <v>19</v>
      </c>
      <c r="N111" s="188" t="s">
        <v>40</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238</v>
      </c>
      <c r="AT111" s="191" t="s">
        <v>234</v>
      </c>
      <c r="AU111" s="191" t="s">
        <v>78</v>
      </c>
      <c r="AY111" s="19" t="s">
        <v>231</v>
      </c>
      <c r="BE111" s="192">
        <f>IF(N111="základní",J111,0)</f>
        <v>0</v>
      </c>
      <c r="BF111" s="192">
        <f>IF(N111="snížená",J111,0)</f>
        <v>0</v>
      </c>
      <c r="BG111" s="192">
        <f>IF(N111="zákl. přenesená",J111,0)</f>
        <v>0</v>
      </c>
      <c r="BH111" s="192">
        <f>IF(N111="sníž. přenesená",J111,0)</f>
        <v>0</v>
      </c>
      <c r="BI111" s="192">
        <f>IF(N111="nulová",J111,0)</f>
        <v>0</v>
      </c>
      <c r="BJ111" s="19" t="s">
        <v>76</v>
      </c>
      <c r="BK111" s="192">
        <f>ROUND(I111*H111,2)</f>
        <v>0</v>
      </c>
      <c r="BL111" s="19" t="s">
        <v>238</v>
      </c>
      <c r="BM111" s="191" t="s">
        <v>4969</v>
      </c>
    </row>
    <row r="112" spans="1:65" s="2" customFormat="1" ht="97.5">
      <c r="A112" s="36"/>
      <c r="B112" s="37"/>
      <c r="C112" s="38"/>
      <c r="D112" s="193" t="s">
        <v>246</v>
      </c>
      <c r="E112" s="38"/>
      <c r="F112" s="194" t="s">
        <v>4115</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246</v>
      </c>
      <c r="AU112" s="19" t="s">
        <v>78</v>
      </c>
    </row>
    <row r="113" spans="1:65" s="13" customFormat="1" ht="11.25">
      <c r="B113" s="198"/>
      <c r="C113" s="199"/>
      <c r="D113" s="193" t="s">
        <v>248</v>
      </c>
      <c r="E113" s="200" t="s">
        <v>19</v>
      </c>
      <c r="F113" s="201" t="s">
        <v>4970</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3" customFormat="1" ht="11.25">
      <c r="B114" s="198"/>
      <c r="C114" s="199"/>
      <c r="D114" s="193" t="s">
        <v>248</v>
      </c>
      <c r="E114" s="200" t="s">
        <v>19</v>
      </c>
      <c r="F114" s="201" t="s">
        <v>4963</v>
      </c>
      <c r="G114" s="199"/>
      <c r="H114" s="200" t="s">
        <v>19</v>
      </c>
      <c r="I114" s="202"/>
      <c r="J114" s="199"/>
      <c r="K114" s="199"/>
      <c r="L114" s="203"/>
      <c r="M114" s="204"/>
      <c r="N114" s="205"/>
      <c r="O114" s="205"/>
      <c r="P114" s="205"/>
      <c r="Q114" s="205"/>
      <c r="R114" s="205"/>
      <c r="S114" s="205"/>
      <c r="T114" s="206"/>
      <c r="AT114" s="207" t="s">
        <v>248</v>
      </c>
      <c r="AU114" s="207" t="s">
        <v>78</v>
      </c>
      <c r="AV114" s="13" t="s">
        <v>76</v>
      </c>
      <c r="AW114" s="13" t="s">
        <v>31</v>
      </c>
      <c r="AX114" s="13" t="s">
        <v>69</v>
      </c>
      <c r="AY114" s="207" t="s">
        <v>231</v>
      </c>
    </row>
    <row r="115" spans="1:65" s="14" customFormat="1" ht="11.25">
      <c r="B115" s="208"/>
      <c r="C115" s="209"/>
      <c r="D115" s="193" t="s">
        <v>248</v>
      </c>
      <c r="E115" s="210" t="s">
        <v>19</v>
      </c>
      <c r="F115" s="211" t="s">
        <v>4971</v>
      </c>
      <c r="G115" s="209"/>
      <c r="H115" s="212">
        <v>5.585</v>
      </c>
      <c r="I115" s="213"/>
      <c r="J115" s="209"/>
      <c r="K115" s="209"/>
      <c r="L115" s="214"/>
      <c r="M115" s="215"/>
      <c r="N115" s="216"/>
      <c r="O115" s="216"/>
      <c r="P115" s="216"/>
      <c r="Q115" s="216"/>
      <c r="R115" s="216"/>
      <c r="S115" s="216"/>
      <c r="T115" s="217"/>
      <c r="AT115" s="218" t="s">
        <v>248</v>
      </c>
      <c r="AU115" s="218" t="s">
        <v>78</v>
      </c>
      <c r="AV115" s="14" t="s">
        <v>78</v>
      </c>
      <c r="AW115" s="14" t="s">
        <v>31</v>
      </c>
      <c r="AX115" s="14" t="s">
        <v>69</v>
      </c>
      <c r="AY115" s="218" t="s">
        <v>231</v>
      </c>
    </row>
    <row r="116" spans="1:65" s="13" customFormat="1" ht="11.25">
      <c r="B116" s="198"/>
      <c r="C116" s="199"/>
      <c r="D116" s="193" t="s">
        <v>248</v>
      </c>
      <c r="E116" s="200" t="s">
        <v>19</v>
      </c>
      <c r="F116" s="201" t="s">
        <v>4965</v>
      </c>
      <c r="G116" s="199"/>
      <c r="H116" s="200" t="s">
        <v>19</v>
      </c>
      <c r="I116" s="202"/>
      <c r="J116" s="199"/>
      <c r="K116" s="199"/>
      <c r="L116" s="203"/>
      <c r="M116" s="204"/>
      <c r="N116" s="205"/>
      <c r="O116" s="205"/>
      <c r="P116" s="205"/>
      <c r="Q116" s="205"/>
      <c r="R116" s="205"/>
      <c r="S116" s="205"/>
      <c r="T116" s="206"/>
      <c r="AT116" s="207" t="s">
        <v>248</v>
      </c>
      <c r="AU116" s="207" t="s">
        <v>78</v>
      </c>
      <c r="AV116" s="13" t="s">
        <v>76</v>
      </c>
      <c r="AW116" s="13" t="s">
        <v>31</v>
      </c>
      <c r="AX116" s="13" t="s">
        <v>69</v>
      </c>
      <c r="AY116" s="207" t="s">
        <v>231</v>
      </c>
    </row>
    <row r="117" spans="1:65" s="14" customFormat="1" ht="11.25">
      <c r="B117" s="208"/>
      <c r="C117" s="209"/>
      <c r="D117" s="193" t="s">
        <v>248</v>
      </c>
      <c r="E117" s="210" t="s">
        <v>19</v>
      </c>
      <c r="F117" s="211" t="s">
        <v>4972</v>
      </c>
      <c r="G117" s="209"/>
      <c r="H117" s="212">
        <v>9.9000000000000005E-2</v>
      </c>
      <c r="I117" s="213"/>
      <c r="J117" s="209"/>
      <c r="K117" s="209"/>
      <c r="L117" s="214"/>
      <c r="M117" s="215"/>
      <c r="N117" s="216"/>
      <c r="O117" s="216"/>
      <c r="P117" s="216"/>
      <c r="Q117" s="216"/>
      <c r="R117" s="216"/>
      <c r="S117" s="216"/>
      <c r="T117" s="217"/>
      <c r="AT117" s="218" t="s">
        <v>248</v>
      </c>
      <c r="AU117" s="218" t="s">
        <v>78</v>
      </c>
      <c r="AV117" s="14" t="s">
        <v>78</v>
      </c>
      <c r="AW117" s="14" t="s">
        <v>31</v>
      </c>
      <c r="AX117" s="14" t="s">
        <v>69</v>
      </c>
      <c r="AY117" s="218" t="s">
        <v>231</v>
      </c>
    </row>
    <row r="118" spans="1:65" s="15" customFormat="1" ht="11.25">
      <c r="B118" s="219"/>
      <c r="C118" s="220"/>
      <c r="D118" s="193" t="s">
        <v>248</v>
      </c>
      <c r="E118" s="221" t="s">
        <v>19</v>
      </c>
      <c r="F118" s="222" t="s">
        <v>260</v>
      </c>
      <c r="G118" s="220"/>
      <c r="H118" s="223">
        <v>5.6840000000000002</v>
      </c>
      <c r="I118" s="224"/>
      <c r="J118" s="220"/>
      <c r="K118" s="220"/>
      <c r="L118" s="225"/>
      <c r="M118" s="226"/>
      <c r="N118" s="227"/>
      <c r="O118" s="227"/>
      <c r="P118" s="227"/>
      <c r="Q118" s="227"/>
      <c r="R118" s="227"/>
      <c r="S118" s="227"/>
      <c r="T118" s="228"/>
      <c r="AT118" s="229" t="s">
        <v>248</v>
      </c>
      <c r="AU118" s="229" t="s">
        <v>78</v>
      </c>
      <c r="AV118" s="15" t="s">
        <v>238</v>
      </c>
      <c r="AW118" s="15" t="s">
        <v>31</v>
      </c>
      <c r="AX118" s="15" t="s">
        <v>76</v>
      </c>
      <c r="AY118" s="229" t="s">
        <v>231</v>
      </c>
    </row>
    <row r="119" spans="1:65" s="2" customFormat="1" ht="44.25" customHeight="1">
      <c r="A119" s="36"/>
      <c r="B119" s="37"/>
      <c r="C119" s="180" t="s">
        <v>238</v>
      </c>
      <c r="D119" s="180" t="s">
        <v>234</v>
      </c>
      <c r="E119" s="181" t="s">
        <v>4973</v>
      </c>
      <c r="F119" s="182" t="s">
        <v>4974</v>
      </c>
      <c r="G119" s="183" t="s">
        <v>356</v>
      </c>
      <c r="H119" s="184">
        <v>1.0660000000000001</v>
      </c>
      <c r="I119" s="185"/>
      <c r="J119" s="186">
        <f>ROUND(I119*H119,2)</f>
        <v>0</v>
      </c>
      <c r="K119" s="182" t="s">
        <v>244</v>
      </c>
      <c r="L119" s="41"/>
      <c r="M119" s="187" t="s">
        <v>19</v>
      </c>
      <c r="N119" s="188" t="s">
        <v>40</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238</v>
      </c>
      <c r="AT119" s="191" t="s">
        <v>234</v>
      </c>
      <c r="AU119" s="191" t="s">
        <v>78</v>
      </c>
      <c r="AY119" s="19" t="s">
        <v>231</v>
      </c>
      <c r="BE119" s="192">
        <f>IF(N119="základní",J119,0)</f>
        <v>0</v>
      </c>
      <c r="BF119" s="192">
        <f>IF(N119="snížená",J119,0)</f>
        <v>0</v>
      </c>
      <c r="BG119" s="192">
        <f>IF(N119="zákl. přenesená",J119,0)</f>
        <v>0</v>
      </c>
      <c r="BH119" s="192">
        <f>IF(N119="sníž. přenesená",J119,0)</f>
        <v>0</v>
      </c>
      <c r="BI119" s="192">
        <f>IF(N119="nulová",J119,0)</f>
        <v>0</v>
      </c>
      <c r="BJ119" s="19" t="s">
        <v>76</v>
      </c>
      <c r="BK119" s="192">
        <f>ROUND(I119*H119,2)</f>
        <v>0</v>
      </c>
      <c r="BL119" s="19" t="s">
        <v>238</v>
      </c>
      <c r="BM119" s="191" t="s">
        <v>4975</v>
      </c>
    </row>
    <row r="120" spans="1:65" s="2" customFormat="1" ht="97.5">
      <c r="A120" s="36"/>
      <c r="B120" s="37"/>
      <c r="C120" s="38"/>
      <c r="D120" s="193" t="s">
        <v>246</v>
      </c>
      <c r="E120" s="38"/>
      <c r="F120" s="194" t="s">
        <v>4115</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246</v>
      </c>
      <c r="AU120" s="19" t="s">
        <v>78</v>
      </c>
    </row>
    <row r="121" spans="1:65" s="13" customFormat="1" ht="11.25">
      <c r="B121" s="198"/>
      <c r="C121" s="199"/>
      <c r="D121" s="193" t="s">
        <v>248</v>
      </c>
      <c r="E121" s="200" t="s">
        <v>19</v>
      </c>
      <c r="F121" s="201" t="s">
        <v>4143</v>
      </c>
      <c r="G121" s="199"/>
      <c r="H121" s="200" t="s">
        <v>19</v>
      </c>
      <c r="I121" s="202"/>
      <c r="J121" s="199"/>
      <c r="K121" s="199"/>
      <c r="L121" s="203"/>
      <c r="M121" s="204"/>
      <c r="N121" s="205"/>
      <c r="O121" s="205"/>
      <c r="P121" s="205"/>
      <c r="Q121" s="205"/>
      <c r="R121" s="205"/>
      <c r="S121" s="205"/>
      <c r="T121" s="206"/>
      <c r="AT121" s="207" t="s">
        <v>248</v>
      </c>
      <c r="AU121" s="207" t="s">
        <v>78</v>
      </c>
      <c r="AV121" s="13" t="s">
        <v>76</v>
      </c>
      <c r="AW121" s="13" t="s">
        <v>31</v>
      </c>
      <c r="AX121" s="13" t="s">
        <v>69</v>
      </c>
      <c r="AY121" s="207" t="s">
        <v>231</v>
      </c>
    </row>
    <row r="122" spans="1:65" s="13" customFormat="1" ht="11.25">
      <c r="B122" s="198"/>
      <c r="C122" s="199"/>
      <c r="D122" s="193" t="s">
        <v>248</v>
      </c>
      <c r="E122" s="200" t="s">
        <v>19</v>
      </c>
      <c r="F122" s="201" t="s">
        <v>4963</v>
      </c>
      <c r="G122" s="199"/>
      <c r="H122" s="200" t="s">
        <v>19</v>
      </c>
      <c r="I122" s="202"/>
      <c r="J122" s="199"/>
      <c r="K122" s="199"/>
      <c r="L122" s="203"/>
      <c r="M122" s="204"/>
      <c r="N122" s="205"/>
      <c r="O122" s="205"/>
      <c r="P122" s="205"/>
      <c r="Q122" s="205"/>
      <c r="R122" s="205"/>
      <c r="S122" s="205"/>
      <c r="T122" s="206"/>
      <c r="AT122" s="207" t="s">
        <v>248</v>
      </c>
      <c r="AU122" s="207" t="s">
        <v>78</v>
      </c>
      <c r="AV122" s="13" t="s">
        <v>76</v>
      </c>
      <c r="AW122" s="13" t="s">
        <v>31</v>
      </c>
      <c r="AX122" s="13" t="s">
        <v>69</v>
      </c>
      <c r="AY122" s="207" t="s">
        <v>231</v>
      </c>
    </row>
    <row r="123" spans="1:65" s="14" customFormat="1" ht="11.25">
      <c r="B123" s="208"/>
      <c r="C123" s="209"/>
      <c r="D123" s="193" t="s">
        <v>248</v>
      </c>
      <c r="E123" s="210" t="s">
        <v>19</v>
      </c>
      <c r="F123" s="211" t="s">
        <v>4976</v>
      </c>
      <c r="G123" s="209"/>
      <c r="H123" s="212">
        <v>1.0469999999999999</v>
      </c>
      <c r="I123" s="213"/>
      <c r="J123" s="209"/>
      <c r="K123" s="209"/>
      <c r="L123" s="214"/>
      <c r="M123" s="215"/>
      <c r="N123" s="216"/>
      <c r="O123" s="216"/>
      <c r="P123" s="216"/>
      <c r="Q123" s="216"/>
      <c r="R123" s="216"/>
      <c r="S123" s="216"/>
      <c r="T123" s="217"/>
      <c r="AT123" s="218" t="s">
        <v>248</v>
      </c>
      <c r="AU123" s="218" t="s">
        <v>78</v>
      </c>
      <c r="AV123" s="14" t="s">
        <v>78</v>
      </c>
      <c r="AW123" s="14" t="s">
        <v>31</v>
      </c>
      <c r="AX123" s="14" t="s">
        <v>69</v>
      </c>
      <c r="AY123" s="218" t="s">
        <v>231</v>
      </c>
    </row>
    <row r="124" spans="1:65" s="13" customFormat="1" ht="11.25">
      <c r="B124" s="198"/>
      <c r="C124" s="199"/>
      <c r="D124" s="193" t="s">
        <v>248</v>
      </c>
      <c r="E124" s="200" t="s">
        <v>19</v>
      </c>
      <c r="F124" s="201" t="s">
        <v>4965</v>
      </c>
      <c r="G124" s="199"/>
      <c r="H124" s="200" t="s">
        <v>19</v>
      </c>
      <c r="I124" s="202"/>
      <c r="J124" s="199"/>
      <c r="K124" s="199"/>
      <c r="L124" s="203"/>
      <c r="M124" s="204"/>
      <c r="N124" s="205"/>
      <c r="O124" s="205"/>
      <c r="P124" s="205"/>
      <c r="Q124" s="205"/>
      <c r="R124" s="205"/>
      <c r="S124" s="205"/>
      <c r="T124" s="206"/>
      <c r="AT124" s="207" t="s">
        <v>248</v>
      </c>
      <c r="AU124" s="207" t="s">
        <v>78</v>
      </c>
      <c r="AV124" s="13" t="s">
        <v>76</v>
      </c>
      <c r="AW124" s="13" t="s">
        <v>31</v>
      </c>
      <c r="AX124" s="13" t="s">
        <v>69</v>
      </c>
      <c r="AY124" s="207" t="s">
        <v>231</v>
      </c>
    </row>
    <row r="125" spans="1:65" s="14" customFormat="1" ht="11.25">
      <c r="B125" s="208"/>
      <c r="C125" s="209"/>
      <c r="D125" s="193" t="s">
        <v>248</v>
      </c>
      <c r="E125" s="210" t="s">
        <v>19</v>
      </c>
      <c r="F125" s="211" t="s">
        <v>4977</v>
      </c>
      <c r="G125" s="209"/>
      <c r="H125" s="212">
        <v>1.9E-2</v>
      </c>
      <c r="I125" s="213"/>
      <c r="J125" s="209"/>
      <c r="K125" s="209"/>
      <c r="L125" s="214"/>
      <c r="M125" s="215"/>
      <c r="N125" s="216"/>
      <c r="O125" s="216"/>
      <c r="P125" s="216"/>
      <c r="Q125" s="216"/>
      <c r="R125" s="216"/>
      <c r="S125" s="216"/>
      <c r="T125" s="217"/>
      <c r="AT125" s="218" t="s">
        <v>248</v>
      </c>
      <c r="AU125" s="218" t="s">
        <v>78</v>
      </c>
      <c r="AV125" s="14" t="s">
        <v>78</v>
      </c>
      <c r="AW125" s="14" t="s">
        <v>31</v>
      </c>
      <c r="AX125" s="14" t="s">
        <v>69</v>
      </c>
      <c r="AY125" s="218" t="s">
        <v>231</v>
      </c>
    </row>
    <row r="126" spans="1:65" s="15" customFormat="1" ht="11.25">
      <c r="B126" s="219"/>
      <c r="C126" s="220"/>
      <c r="D126" s="193" t="s">
        <v>248</v>
      </c>
      <c r="E126" s="221" t="s">
        <v>19</v>
      </c>
      <c r="F126" s="222" t="s">
        <v>260</v>
      </c>
      <c r="G126" s="220"/>
      <c r="H126" s="223">
        <v>1.0659999999999998</v>
      </c>
      <c r="I126" s="224"/>
      <c r="J126" s="220"/>
      <c r="K126" s="220"/>
      <c r="L126" s="225"/>
      <c r="M126" s="226"/>
      <c r="N126" s="227"/>
      <c r="O126" s="227"/>
      <c r="P126" s="227"/>
      <c r="Q126" s="227"/>
      <c r="R126" s="227"/>
      <c r="S126" s="227"/>
      <c r="T126" s="228"/>
      <c r="AT126" s="229" t="s">
        <v>248</v>
      </c>
      <c r="AU126" s="229" t="s">
        <v>78</v>
      </c>
      <c r="AV126" s="15" t="s">
        <v>238</v>
      </c>
      <c r="AW126" s="15" t="s">
        <v>31</v>
      </c>
      <c r="AX126" s="15" t="s">
        <v>76</v>
      </c>
      <c r="AY126" s="229" t="s">
        <v>231</v>
      </c>
    </row>
    <row r="127" spans="1:65" s="2" customFormat="1" ht="55.5" customHeight="1">
      <c r="A127" s="36"/>
      <c r="B127" s="37"/>
      <c r="C127" s="180" t="s">
        <v>269</v>
      </c>
      <c r="D127" s="180" t="s">
        <v>234</v>
      </c>
      <c r="E127" s="181" t="s">
        <v>4183</v>
      </c>
      <c r="F127" s="182" t="s">
        <v>4184</v>
      </c>
      <c r="G127" s="183" t="s">
        <v>356</v>
      </c>
      <c r="H127" s="184">
        <v>9.1660000000000004</v>
      </c>
      <c r="I127" s="185"/>
      <c r="J127" s="186">
        <f>ROUND(I127*H127,2)</f>
        <v>0</v>
      </c>
      <c r="K127" s="182" t="s">
        <v>244</v>
      </c>
      <c r="L127" s="41"/>
      <c r="M127" s="187" t="s">
        <v>19</v>
      </c>
      <c r="N127" s="188" t="s">
        <v>40</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4978</v>
      </c>
    </row>
    <row r="128" spans="1:65" s="2" customFormat="1" ht="58.5">
      <c r="A128" s="36"/>
      <c r="B128" s="37"/>
      <c r="C128" s="38"/>
      <c r="D128" s="193" t="s">
        <v>246</v>
      </c>
      <c r="E128" s="38"/>
      <c r="F128" s="194" t="s">
        <v>4186</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246</v>
      </c>
      <c r="AU128" s="19" t="s">
        <v>78</v>
      </c>
    </row>
    <row r="129" spans="1:65" s="13" customFormat="1" ht="11.25">
      <c r="B129" s="198"/>
      <c r="C129" s="199"/>
      <c r="D129" s="193" t="s">
        <v>248</v>
      </c>
      <c r="E129" s="200" t="s">
        <v>19</v>
      </c>
      <c r="F129" s="201" t="s">
        <v>4116</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3" customFormat="1" ht="11.25">
      <c r="B130" s="198"/>
      <c r="C130" s="199"/>
      <c r="D130" s="193" t="s">
        <v>248</v>
      </c>
      <c r="E130" s="200" t="s">
        <v>19</v>
      </c>
      <c r="F130" s="201" t="s">
        <v>4979</v>
      </c>
      <c r="G130" s="199"/>
      <c r="H130" s="200" t="s">
        <v>19</v>
      </c>
      <c r="I130" s="202"/>
      <c r="J130" s="199"/>
      <c r="K130" s="199"/>
      <c r="L130" s="203"/>
      <c r="M130" s="204"/>
      <c r="N130" s="205"/>
      <c r="O130" s="205"/>
      <c r="P130" s="205"/>
      <c r="Q130" s="205"/>
      <c r="R130" s="205"/>
      <c r="S130" s="205"/>
      <c r="T130" s="206"/>
      <c r="AT130" s="207" t="s">
        <v>248</v>
      </c>
      <c r="AU130" s="207" t="s">
        <v>78</v>
      </c>
      <c r="AV130" s="13" t="s">
        <v>76</v>
      </c>
      <c r="AW130" s="13" t="s">
        <v>31</v>
      </c>
      <c r="AX130" s="13" t="s">
        <v>69</v>
      </c>
      <c r="AY130" s="207" t="s">
        <v>231</v>
      </c>
    </row>
    <row r="131" spans="1:65" s="14" customFormat="1" ht="11.25">
      <c r="B131" s="208"/>
      <c r="C131" s="209"/>
      <c r="D131" s="193" t="s">
        <v>248</v>
      </c>
      <c r="E131" s="210" t="s">
        <v>19</v>
      </c>
      <c r="F131" s="211" t="s">
        <v>4980</v>
      </c>
      <c r="G131" s="209"/>
      <c r="H131" s="212">
        <v>2.4340000000000002</v>
      </c>
      <c r="I131" s="213"/>
      <c r="J131" s="209"/>
      <c r="K131" s="209"/>
      <c r="L131" s="214"/>
      <c r="M131" s="215"/>
      <c r="N131" s="216"/>
      <c r="O131" s="216"/>
      <c r="P131" s="216"/>
      <c r="Q131" s="216"/>
      <c r="R131" s="216"/>
      <c r="S131" s="216"/>
      <c r="T131" s="217"/>
      <c r="AT131" s="218" t="s">
        <v>248</v>
      </c>
      <c r="AU131" s="218" t="s">
        <v>78</v>
      </c>
      <c r="AV131" s="14" t="s">
        <v>78</v>
      </c>
      <c r="AW131" s="14" t="s">
        <v>31</v>
      </c>
      <c r="AX131" s="14" t="s">
        <v>69</v>
      </c>
      <c r="AY131" s="218" t="s">
        <v>231</v>
      </c>
    </row>
    <row r="132" spans="1:65" s="14" customFormat="1" ht="11.25">
      <c r="B132" s="208"/>
      <c r="C132" s="209"/>
      <c r="D132" s="193" t="s">
        <v>248</v>
      </c>
      <c r="E132" s="210" t="s">
        <v>19</v>
      </c>
      <c r="F132" s="211" t="s">
        <v>4981</v>
      </c>
      <c r="G132" s="209"/>
      <c r="H132" s="212">
        <v>3.879</v>
      </c>
      <c r="I132" s="213"/>
      <c r="J132" s="209"/>
      <c r="K132" s="209"/>
      <c r="L132" s="214"/>
      <c r="M132" s="215"/>
      <c r="N132" s="216"/>
      <c r="O132" s="216"/>
      <c r="P132" s="216"/>
      <c r="Q132" s="216"/>
      <c r="R132" s="216"/>
      <c r="S132" s="216"/>
      <c r="T132" s="217"/>
      <c r="AT132" s="218" t="s">
        <v>248</v>
      </c>
      <c r="AU132" s="218" t="s">
        <v>78</v>
      </c>
      <c r="AV132" s="14" t="s">
        <v>78</v>
      </c>
      <c r="AW132" s="14" t="s">
        <v>31</v>
      </c>
      <c r="AX132" s="14" t="s">
        <v>69</v>
      </c>
      <c r="AY132" s="218" t="s">
        <v>231</v>
      </c>
    </row>
    <row r="133" spans="1:65" s="14" customFormat="1" ht="11.25">
      <c r="B133" s="208"/>
      <c r="C133" s="209"/>
      <c r="D133" s="193" t="s">
        <v>248</v>
      </c>
      <c r="E133" s="210" t="s">
        <v>19</v>
      </c>
      <c r="F133" s="211" t="s">
        <v>4982</v>
      </c>
      <c r="G133" s="209"/>
      <c r="H133" s="212">
        <v>0.60799999999999998</v>
      </c>
      <c r="I133" s="213"/>
      <c r="J133" s="209"/>
      <c r="K133" s="209"/>
      <c r="L133" s="214"/>
      <c r="M133" s="215"/>
      <c r="N133" s="216"/>
      <c r="O133" s="216"/>
      <c r="P133" s="216"/>
      <c r="Q133" s="216"/>
      <c r="R133" s="216"/>
      <c r="S133" s="216"/>
      <c r="T133" s="217"/>
      <c r="AT133" s="218" t="s">
        <v>248</v>
      </c>
      <c r="AU133" s="218" t="s">
        <v>78</v>
      </c>
      <c r="AV133" s="14" t="s">
        <v>78</v>
      </c>
      <c r="AW133" s="14" t="s">
        <v>31</v>
      </c>
      <c r="AX133" s="14" t="s">
        <v>69</v>
      </c>
      <c r="AY133" s="218" t="s">
        <v>231</v>
      </c>
    </row>
    <row r="134" spans="1:65" s="14" customFormat="1" ht="11.25">
      <c r="B134" s="208"/>
      <c r="C134" s="209"/>
      <c r="D134" s="193" t="s">
        <v>248</v>
      </c>
      <c r="E134" s="210" t="s">
        <v>19</v>
      </c>
      <c r="F134" s="211" t="s">
        <v>4983</v>
      </c>
      <c r="G134" s="209"/>
      <c r="H134" s="212">
        <v>0.248</v>
      </c>
      <c r="I134" s="213"/>
      <c r="J134" s="209"/>
      <c r="K134" s="209"/>
      <c r="L134" s="214"/>
      <c r="M134" s="215"/>
      <c r="N134" s="216"/>
      <c r="O134" s="216"/>
      <c r="P134" s="216"/>
      <c r="Q134" s="216"/>
      <c r="R134" s="216"/>
      <c r="S134" s="216"/>
      <c r="T134" s="217"/>
      <c r="AT134" s="218" t="s">
        <v>248</v>
      </c>
      <c r="AU134" s="218" t="s">
        <v>78</v>
      </c>
      <c r="AV134" s="14" t="s">
        <v>78</v>
      </c>
      <c r="AW134" s="14" t="s">
        <v>31</v>
      </c>
      <c r="AX134" s="14" t="s">
        <v>69</v>
      </c>
      <c r="AY134" s="218" t="s">
        <v>231</v>
      </c>
    </row>
    <row r="135" spans="1:65" s="14" customFormat="1" ht="11.25">
      <c r="B135" s="208"/>
      <c r="C135" s="209"/>
      <c r="D135" s="193" t="s">
        <v>248</v>
      </c>
      <c r="E135" s="210" t="s">
        <v>19</v>
      </c>
      <c r="F135" s="211" t="s">
        <v>4984</v>
      </c>
      <c r="G135" s="209"/>
      <c r="H135" s="212">
        <v>0.60499999999999998</v>
      </c>
      <c r="I135" s="213"/>
      <c r="J135" s="209"/>
      <c r="K135" s="209"/>
      <c r="L135" s="214"/>
      <c r="M135" s="215"/>
      <c r="N135" s="216"/>
      <c r="O135" s="216"/>
      <c r="P135" s="216"/>
      <c r="Q135" s="216"/>
      <c r="R135" s="216"/>
      <c r="S135" s="216"/>
      <c r="T135" s="217"/>
      <c r="AT135" s="218" t="s">
        <v>248</v>
      </c>
      <c r="AU135" s="218" t="s">
        <v>78</v>
      </c>
      <c r="AV135" s="14" t="s">
        <v>78</v>
      </c>
      <c r="AW135" s="14" t="s">
        <v>31</v>
      </c>
      <c r="AX135" s="14" t="s">
        <v>69</v>
      </c>
      <c r="AY135" s="218" t="s">
        <v>231</v>
      </c>
    </row>
    <row r="136" spans="1:65" s="13" customFormat="1" ht="11.25">
      <c r="B136" s="198"/>
      <c r="C136" s="199"/>
      <c r="D136" s="193" t="s">
        <v>248</v>
      </c>
      <c r="E136" s="200" t="s">
        <v>19</v>
      </c>
      <c r="F136" s="201" t="s">
        <v>4985</v>
      </c>
      <c r="G136" s="199"/>
      <c r="H136" s="200" t="s">
        <v>19</v>
      </c>
      <c r="I136" s="202"/>
      <c r="J136" s="199"/>
      <c r="K136" s="199"/>
      <c r="L136" s="203"/>
      <c r="M136" s="204"/>
      <c r="N136" s="205"/>
      <c r="O136" s="205"/>
      <c r="P136" s="205"/>
      <c r="Q136" s="205"/>
      <c r="R136" s="205"/>
      <c r="S136" s="205"/>
      <c r="T136" s="206"/>
      <c r="AT136" s="207" t="s">
        <v>248</v>
      </c>
      <c r="AU136" s="207" t="s">
        <v>78</v>
      </c>
      <c r="AV136" s="13" t="s">
        <v>76</v>
      </c>
      <c r="AW136" s="13" t="s">
        <v>31</v>
      </c>
      <c r="AX136" s="13" t="s">
        <v>69</v>
      </c>
      <c r="AY136" s="207" t="s">
        <v>231</v>
      </c>
    </row>
    <row r="137" spans="1:65" s="14" customFormat="1" ht="11.25">
      <c r="B137" s="208"/>
      <c r="C137" s="209"/>
      <c r="D137" s="193" t="s">
        <v>248</v>
      </c>
      <c r="E137" s="210" t="s">
        <v>19</v>
      </c>
      <c r="F137" s="211" t="s">
        <v>4986</v>
      </c>
      <c r="G137" s="209"/>
      <c r="H137" s="212">
        <v>0.78300000000000003</v>
      </c>
      <c r="I137" s="213"/>
      <c r="J137" s="209"/>
      <c r="K137" s="209"/>
      <c r="L137" s="214"/>
      <c r="M137" s="215"/>
      <c r="N137" s="216"/>
      <c r="O137" s="216"/>
      <c r="P137" s="216"/>
      <c r="Q137" s="216"/>
      <c r="R137" s="216"/>
      <c r="S137" s="216"/>
      <c r="T137" s="217"/>
      <c r="AT137" s="218" t="s">
        <v>248</v>
      </c>
      <c r="AU137" s="218" t="s">
        <v>78</v>
      </c>
      <c r="AV137" s="14" t="s">
        <v>78</v>
      </c>
      <c r="AW137" s="14" t="s">
        <v>31</v>
      </c>
      <c r="AX137" s="14" t="s">
        <v>69</v>
      </c>
      <c r="AY137" s="218" t="s">
        <v>231</v>
      </c>
    </row>
    <row r="138" spans="1:65" s="14" customFormat="1" ht="11.25">
      <c r="B138" s="208"/>
      <c r="C138" s="209"/>
      <c r="D138" s="193" t="s">
        <v>248</v>
      </c>
      <c r="E138" s="210" t="s">
        <v>19</v>
      </c>
      <c r="F138" s="211" t="s">
        <v>4987</v>
      </c>
      <c r="G138" s="209"/>
      <c r="H138" s="212">
        <v>0.251</v>
      </c>
      <c r="I138" s="213"/>
      <c r="J138" s="209"/>
      <c r="K138" s="209"/>
      <c r="L138" s="214"/>
      <c r="M138" s="215"/>
      <c r="N138" s="216"/>
      <c r="O138" s="216"/>
      <c r="P138" s="216"/>
      <c r="Q138" s="216"/>
      <c r="R138" s="216"/>
      <c r="S138" s="216"/>
      <c r="T138" s="217"/>
      <c r="AT138" s="218" t="s">
        <v>248</v>
      </c>
      <c r="AU138" s="218" t="s">
        <v>78</v>
      </c>
      <c r="AV138" s="14" t="s">
        <v>78</v>
      </c>
      <c r="AW138" s="14" t="s">
        <v>31</v>
      </c>
      <c r="AX138" s="14" t="s">
        <v>69</v>
      </c>
      <c r="AY138" s="218" t="s">
        <v>231</v>
      </c>
    </row>
    <row r="139" spans="1:65" s="14" customFormat="1" ht="11.25">
      <c r="B139" s="208"/>
      <c r="C139" s="209"/>
      <c r="D139" s="193" t="s">
        <v>248</v>
      </c>
      <c r="E139" s="210" t="s">
        <v>19</v>
      </c>
      <c r="F139" s="211" t="s">
        <v>4988</v>
      </c>
      <c r="G139" s="209"/>
      <c r="H139" s="212">
        <v>0.35799999999999998</v>
      </c>
      <c r="I139" s="213"/>
      <c r="J139" s="209"/>
      <c r="K139" s="209"/>
      <c r="L139" s="214"/>
      <c r="M139" s="215"/>
      <c r="N139" s="216"/>
      <c r="O139" s="216"/>
      <c r="P139" s="216"/>
      <c r="Q139" s="216"/>
      <c r="R139" s="216"/>
      <c r="S139" s="216"/>
      <c r="T139" s="217"/>
      <c r="AT139" s="218" t="s">
        <v>248</v>
      </c>
      <c r="AU139" s="218" t="s">
        <v>78</v>
      </c>
      <c r="AV139" s="14" t="s">
        <v>78</v>
      </c>
      <c r="AW139" s="14" t="s">
        <v>31</v>
      </c>
      <c r="AX139" s="14" t="s">
        <v>69</v>
      </c>
      <c r="AY139" s="218" t="s">
        <v>231</v>
      </c>
    </row>
    <row r="140" spans="1:65" s="15" customFormat="1" ht="11.25">
      <c r="B140" s="219"/>
      <c r="C140" s="220"/>
      <c r="D140" s="193" t="s">
        <v>248</v>
      </c>
      <c r="E140" s="221" t="s">
        <v>19</v>
      </c>
      <c r="F140" s="222" t="s">
        <v>260</v>
      </c>
      <c r="G140" s="220"/>
      <c r="H140" s="223">
        <v>9.1660000000000004</v>
      </c>
      <c r="I140" s="224"/>
      <c r="J140" s="220"/>
      <c r="K140" s="220"/>
      <c r="L140" s="225"/>
      <c r="M140" s="226"/>
      <c r="N140" s="227"/>
      <c r="O140" s="227"/>
      <c r="P140" s="227"/>
      <c r="Q140" s="227"/>
      <c r="R140" s="227"/>
      <c r="S140" s="227"/>
      <c r="T140" s="228"/>
      <c r="AT140" s="229" t="s">
        <v>248</v>
      </c>
      <c r="AU140" s="229" t="s">
        <v>78</v>
      </c>
      <c r="AV140" s="15" t="s">
        <v>238</v>
      </c>
      <c r="AW140" s="15" t="s">
        <v>31</v>
      </c>
      <c r="AX140" s="15" t="s">
        <v>76</v>
      </c>
      <c r="AY140" s="229" t="s">
        <v>231</v>
      </c>
    </row>
    <row r="141" spans="1:65" s="2" customFormat="1" ht="49.15" customHeight="1">
      <c r="A141" s="36"/>
      <c r="B141" s="37"/>
      <c r="C141" s="180" t="s">
        <v>275</v>
      </c>
      <c r="D141" s="180" t="s">
        <v>234</v>
      </c>
      <c r="E141" s="181" t="s">
        <v>4188</v>
      </c>
      <c r="F141" s="182" t="s">
        <v>4189</v>
      </c>
      <c r="G141" s="183" t="s">
        <v>356</v>
      </c>
      <c r="H141" s="184">
        <v>146.66800000000001</v>
      </c>
      <c r="I141" s="185"/>
      <c r="J141" s="186">
        <f>ROUND(I141*H141,2)</f>
        <v>0</v>
      </c>
      <c r="K141" s="182" t="s">
        <v>244</v>
      </c>
      <c r="L141" s="41"/>
      <c r="M141" s="187" t="s">
        <v>19</v>
      </c>
      <c r="N141" s="188" t="s">
        <v>40</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238</v>
      </c>
      <c r="AT141" s="191" t="s">
        <v>234</v>
      </c>
      <c r="AU141" s="191" t="s">
        <v>78</v>
      </c>
      <c r="AY141" s="19" t="s">
        <v>231</v>
      </c>
      <c r="BE141" s="192">
        <f>IF(N141="základní",J141,0)</f>
        <v>0</v>
      </c>
      <c r="BF141" s="192">
        <f>IF(N141="snížená",J141,0)</f>
        <v>0</v>
      </c>
      <c r="BG141" s="192">
        <f>IF(N141="zákl. přenesená",J141,0)</f>
        <v>0</v>
      </c>
      <c r="BH141" s="192">
        <f>IF(N141="sníž. přenesená",J141,0)</f>
        <v>0</v>
      </c>
      <c r="BI141" s="192">
        <f>IF(N141="nulová",J141,0)</f>
        <v>0</v>
      </c>
      <c r="BJ141" s="19" t="s">
        <v>76</v>
      </c>
      <c r="BK141" s="192">
        <f>ROUND(I141*H141,2)</f>
        <v>0</v>
      </c>
      <c r="BL141" s="19" t="s">
        <v>238</v>
      </c>
      <c r="BM141" s="191" t="s">
        <v>4989</v>
      </c>
    </row>
    <row r="142" spans="1:65" s="2" customFormat="1" ht="58.5">
      <c r="A142" s="36"/>
      <c r="B142" s="37"/>
      <c r="C142" s="38"/>
      <c r="D142" s="193" t="s">
        <v>246</v>
      </c>
      <c r="E142" s="38"/>
      <c r="F142" s="194" t="s">
        <v>4186</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246</v>
      </c>
      <c r="AU142" s="19" t="s">
        <v>78</v>
      </c>
    </row>
    <row r="143" spans="1:65" s="13" customFormat="1" ht="11.25">
      <c r="B143" s="198"/>
      <c r="C143" s="199"/>
      <c r="D143" s="193" t="s">
        <v>248</v>
      </c>
      <c r="E143" s="200" t="s">
        <v>19</v>
      </c>
      <c r="F143" s="201" t="s">
        <v>4970</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3" customFormat="1" ht="11.25">
      <c r="B144" s="198"/>
      <c r="C144" s="199"/>
      <c r="D144" s="193" t="s">
        <v>248</v>
      </c>
      <c r="E144" s="200" t="s">
        <v>19</v>
      </c>
      <c r="F144" s="201" t="s">
        <v>4979</v>
      </c>
      <c r="G144" s="199"/>
      <c r="H144" s="200" t="s">
        <v>19</v>
      </c>
      <c r="I144" s="202"/>
      <c r="J144" s="199"/>
      <c r="K144" s="199"/>
      <c r="L144" s="203"/>
      <c r="M144" s="204"/>
      <c r="N144" s="205"/>
      <c r="O144" s="205"/>
      <c r="P144" s="205"/>
      <c r="Q144" s="205"/>
      <c r="R144" s="205"/>
      <c r="S144" s="205"/>
      <c r="T144" s="206"/>
      <c r="AT144" s="207" t="s">
        <v>248</v>
      </c>
      <c r="AU144" s="207" t="s">
        <v>78</v>
      </c>
      <c r="AV144" s="13" t="s">
        <v>76</v>
      </c>
      <c r="AW144" s="13" t="s">
        <v>31</v>
      </c>
      <c r="AX144" s="13" t="s">
        <v>69</v>
      </c>
      <c r="AY144" s="207" t="s">
        <v>231</v>
      </c>
    </row>
    <row r="145" spans="1:65" s="14" customFormat="1" ht="11.25">
      <c r="B145" s="208"/>
      <c r="C145" s="209"/>
      <c r="D145" s="193" t="s">
        <v>248</v>
      </c>
      <c r="E145" s="210" t="s">
        <v>19</v>
      </c>
      <c r="F145" s="211" t="s">
        <v>4990</v>
      </c>
      <c r="G145" s="209"/>
      <c r="H145" s="212">
        <v>38.948</v>
      </c>
      <c r="I145" s="213"/>
      <c r="J145" s="209"/>
      <c r="K145" s="209"/>
      <c r="L145" s="214"/>
      <c r="M145" s="215"/>
      <c r="N145" s="216"/>
      <c r="O145" s="216"/>
      <c r="P145" s="216"/>
      <c r="Q145" s="216"/>
      <c r="R145" s="216"/>
      <c r="S145" s="216"/>
      <c r="T145" s="217"/>
      <c r="AT145" s="218" t="s">
        <v>248</v>
      </c>
      <c r="AU145" s="218" t="s">
        <v>78</v>
      </c>
      <c r="AV145" s="14" t="s">
        <v>78</v>
      </c>
      <c r="AW145" s="14" t="s">
        <v>31</v>
      </c>
      <c r="AX145" s="14" t="s">
        <v>69</v>
      </c>
      <c r="AY145" s="218" t="s">
        <v>231</v>
      </c>
    </row>
    <row r="146" spans="1:65" s="14" customFormat="1" ht="11.25">
      <c r="B146" s="208"/>
      <c r="C146" s="209"/>
      <c r="D146" s="193" t="s">
        <v>248</v>
      </c>
      <c r="E146" s="210" t="s">
        <v>19</v>
      </c>
      <c r="F146" s="211" t="s">
        <v>4991</v>
      </c>
      <c r="G146" s="209"/>
      <c r="H146" s="212">
        <v>62.07</v>
      </c>
      <c r="I146" s="213"/>
      <c r="J146" s="209"/>
      <c r="K146" s="209"/>
      <c r="L146" s="214"/>
      <c r="M146" s="215"/>
      <c r="N146" s="216"/>
      <c r="O146" s="216"/>
      <c r="P146" s="216"/>
      <c r="Q146" s="216"/>
      <c r="R146" s="216"/>
      <c r="S146" s="216"/>
      <c r="T146" s="217"/>
      <c r="AT146" s="218" t="s">
        <v>248</v>
      </c>
      <c r="AU146" s="218" t="s">
        <v>78</v>
      </c>
      <c r="AV146" s="14" t="s">
        <v>78</v>
      </c>
      <c r="AW146" s="14" t="s">
        <v>31</v>
      </c>
      <c r="AX146" s="14" t="s">
        <v>69</v>
      </c>
      <c r="AY146" s="218" t="s">
        <v>231</v>
      </c>
    </row>
    <row r="147" spans="1:65" s="14" customFormat="1" ht="11.25">
      <c r="B147" s="208"/>
      <c r="C147" s="209"/>
      <c r="D147" s="193" t="s">
        <v>248</v>
      </c>
      <c r="E147" s="210" t="s">
        <v>19</v>
      </c>
      <c r="F147" s="211" t="s">
        <v>4992</v>
      </c>
      <c r="G147" s="209"/>
      <c r="H147" s="212">
        <v>9.734</v>
      </c>
      <c r="I147" s="213"/>
      <c r="J147" s="209"/>
      <c r="K147" s="209"/>
      <c r="L147" s="214"/>
      <c r="M147" s="215"/>
      <c r="N147" s="216"/>
      <c r="O147" s="216"/>
      <c r="P147" s="216"/>
      <c r="Q147" s="216"/>
      <c r="R147" s="216"/>
      <c r="S147" s="216"/>
      <c r="T147" s="217"/>
      <c r="AT147" s="218" t="s">
        <v>248</v>
      </c>
      <c r="AU147" s="218" t="s">
        <v>78</v>
      </c>
      <c r="AV147" s="14" t="s">
        <v>78</v>
      </c>
      <c r="AW147" s="14" t="s">
        <v>31</v>
      </c>
      <c r="AX147" s="14" t="s">
        <v>69</v>
      </c>
      <c r="AY147" s="218" t="s">
        <v>231</v>
      </c>
    </row>
    <row r="148" spans="1:65" s="14" customFormat="1" ht="11.25">
      <c r="B148" s="208"/>
      <c r="C148" s="209"/>
      <c r="D148" s="193" t="s">
        <v>248</v>
      </c>
      <c r="E148" s="210" t="s">
        <v>19</v>
      </c>
      <c r="F148" s="211" t="s">
        <v>4993</v>
      </c>
      <c r="G148" s="209"/>
      <c r="H148" s="212">
        <v>3.9609999999999999</v>
      </c>
      <c r="I148" s="213"/>
      <c r="J148" s="209"/>
      <c r="K148" s="209"/>
      <c r="L148" s="214"/>
      <c r="M148" s="215"/>
      <c r="N148" s="216"/>
      <c r="O148" s="216"/>
      <c r="P148" s="216"/>
      <c r="Q148" s="216"/>
      <c r="R148" s="216"/>
      <c r="S148" s="216"/>
      <c r="T148" s="217"/>
      <c r="AT148" s="218" t="s">
        <v>248</v>
      </c>
      <c r="AU148" s="218" t="s">
        <v>78</v>
      </c>
      <c r="AV148" s="14" t="s">
        <v>78</v>
      </c>
      <c r="AW148" s="14" t="s">
        <v>31</v>
      </c>
      <c r="AX148" s="14" t="s">
        <v>69</v>
      </c>
      <c r="AY148" s="218" t="s">
        <v>231</v>
      </c>
    </row>
    <row r="149" spans="1:65" s="14" customFormat="1" ht="11.25">
      <c r="B149" s="208"/>
      <c r="C149" s="209"/>
      <c r="D149" s="193" t="s">
        <v>248</v>
      </c>
      <c r="E149" s="210" t="s">
        <v>19</v>
      </c>
      <c r="F149" s="211" t="s">
        <v>4994</v>
      </c>
      <c r="G149" s="209"/>
      <c r="H149" s="212">
        <v>9.6859999999999999</v>
      </c>
      <c r="I149" s="213"/>
      <c r="J149" s="209"/>
      <c r="K149" s="209"/>
      <c r="L149" s="214"/>
      <c r="M149" s="215"/>
      <c r="N149" s="216"/>
      <c r="O149" s="216"/>
      <c r="P149" s="216"/>
      <c r="Q149" s="216"/>
      <c r="R149" s="216"/>
      <c r="S149" s="216"/>
      <c r="T149" s="217"/>
      <c r="AT149" s="218" t="s">
        <v>248</v>
      </c>
      <c r="AU149" s="218" t="s">
        <v>78</v>
      </c>
      <c r="AV149" s="14" t="s">
        <v>78</v>
      </c>
      <c r="AW149" s="14" t="s">
        <v>31</v>
      </c>
      <c r="AX149" s="14" t="s">
        <v>69</v>
      </c>
      <c r="AY149" s="218" t="s">
        <v>231</v>
      </c>
    </row>
    <row r="150" spans="1:65" s="13" customFormat="1" ht="11.25">
      <c r="B150" s="198"/>
      <c r="C150" s="199"/>
      <c r="D150" s="193" t="s">
        <v>248</v>
      </c>
      <c r="E150" s="200" t="s">
        <v>19</v>
      </c>
      <c r="F150" s="201" t="s">
        <v>4985</v>
      </c>
      <c r="G150" s="199"/>
      <c r="H150" s="200" t="s">
        <v>19</v>
      </c>
      <c r="I150" s="202"/>
      <c r="J150" s="199"/>
      <c r="K150" s="199"/>
      <c r="L150" s="203"/>
      <c r="M150" s="204"/>
      <c r="N150" s="205"/>
      <c r="O150" s="205"/>
      <c r="P150" s="205"/>
      <c r="Q150" s="205"/>
      <c r="R150" s="205"/>
      <c r="S150" s="205"/>
      <c r="T150" s="206"/>
      <c r="AT150" s="207" t="s">
        <v>248</v>
      </c>
      <c r="AU150" s="207" t="s">
        <v>78</v>
      </c>
      <c r="AV150" s="13" t="s">
        <v>76</v>
      </c>
      <c r="AW150" s="13" t="s">
        <v>31</v>
      </c>
      <c r="AX150" s="13" t="s">
        <v>69</v>
      </c>
      <c r="AY150" s="207" t="s">
        <v>231</v>
      </c>
    </row>
    <row r="151" spans="1:65" s="14" customFormat="1" ht="11.25">
      <c r="B151" s="208"/>
      <c r="C151" s="209"/>
      <c r="D151" s="193" t="s">
        <v>248</v>
      </c>
      <c r="E151" s="210" t="s">
        <v>19</v>
      </c>
      <c r="F151" s="211" t="s">
        <v>4995</v>
      </c>
      <c r="G151" s="209"/>
      <c r="H151" s="212">
        <v>12.522</v>
      </c>
      <c r="I151" s="213"/>
      <c r="J151" s="209"/>
      <c r="K151" s="209"/>
      <c r="L151" s="214"/>
      <c r="M151" s="215"/>
      <c r="N151" s="216"/>
      <c r="O151" s="216"/>
      <c r="P151" s="216"/>
      <c r="Q151" s="216"/>
      <c r="R151" s="216"/>
      <c r="S151" s="216"/>
      <c r="T151" s="217"/>
      <c r="AT151" s="218" t="s">
        <v>248</v>
      </c>
      <c r="AU151" s="218" t="s">
        <v>78</v>
      </c>
      <c r="AV151" s="14" t="s">
        <v>78</v>
      </c>
      <c r="AW151" s="14" t="s">
        <v>31</v>
      </c>
      <c r="AX151" s="14" t="s">
        <v>69</v>
      </c>
      <c r="AY151" s="218" t="s">
        <v>231</v>
      </c>
    </row>
    <row r="152" spans="1:65" s="14" customFormat="1" ht="11.25">
      <c r="B152" s="208"/>
      <c r="C152" s="209"/>
      <c r="D152" s="193" t="s">
        <v>248</v>
      </c>
      <c r="E152" s="210" t="s">
        <v>19</v>
      </c>
      <c r="F152" s="211" t="s">
        <v>4996</v>
      </c>
      <c r="G152" s="209"/>
      <c r="H152" s="212">
        <v>4.016</v>
      </c>
      <c r="I152" s="213"/>
      <c r="J152" s="209"/>
      <c r="K152" s="209"/>
      <c r="L152" s="214"/>
      <c r="M152" s="215"/>
      <c r="N152" s="216"/>
      <c r="O152" s="216"/>
      <c r="P152" s="216"/>
      <c r="Q152" s="216"/>
      <c r="R152" s="216"/>
      <c r="S152" s="216"/>
      <c r="T152" s="217"/>
      <c r="AT152" s="218" t="s">
        <v>248</v>
      </c>
      <c r="AU152" s="218" t="s">
        <v>78</v>
      </c>
      <c r="AV152" s="14" t="s">
        <v>78</v>
      </c>
      <c r="AW152" s="14" t="s">
        <v>31</v>
      </c>
      <c r="AX152" s="14" t="s">
        <v>69</v>
      </c>
      <c r="AY152" s="218" t="s">
        <v>231</v>
      </c>
    </row>
    <row r="153" spans="1:65" s="14" customFormat="1" ht="11.25">
      <c r="B153" s="208"/>
      <c r="C153" s="209"/>
      <c r="D153" s="193" t="s">
        <v>248</v>
      </c>
      <c r="E153" s="210" t="s">
        <v>19</v>
      </c>
      <c r="F153" s="211" t="s">
        <v>4997</v>
      </c>
      <c r="G153" s="209"/>
      <c r="H153" s="212">
        <v>5.7309999999999999</v>
      </c>
      <c r="I153" s="213"/>
      <c r="J153" s="209"/>
      <c r="K153" s="209"/>
      <c r="L153" s="214"/>
      <c r="M153" s="215"/>
      <c r="N153" s="216"/>
      <c r="O153" s="216"/>
      <c r="P153" s="216"/>
      <c r="Q153" s="216"/>
      <c r="R153" s="216"/>
      <c r="S153" s="216"/>
      <c r="T153" s="217"/>
      <c r="AT153" s="218" t="s">
        <v>248</v>
      </c>
      <c r="AU153" s="218" t="s">
        <v>78</v>
      </c>
      <c r="AV153" s="14" t="s">
        <v>78</v>
      </c>
      <c r="AW153" s="14" t="s">
        <v>31</v>
      </c>
      <c r="AX153" s="14" t="s">
        <v>69</v>
      </c>
      <c r="AY153" s="218" t="s">
        <v>231</v>
      </c>
    </row>
    <row r="154" spans="1:65" s="15" customFormat="1" ht="11.25">
      <c r="B154" s="219"/>
      <c r="C154" s="220"/>
      <c r="D154" s="193" t="s">
        <v>248</v>
      </c>
      <c r="E154" s="221" t="s">
        <v>19</v>
      </c>
      <c r="F154" s="222" t="s">
        <v>260</v>
      </c>
      <c r="G154" s="220"/>
      <c r="H154" s="223">
        <v>146.66799999999998</v>
      </c>
      <c r="I154" s="224"/>
      <c r="J154" s="220"/>
      <c r="K154" s="220"/>
      <c r="L154" s="225"/>
      <c r="M154" s="226"/>
      <c r="N154" s="227"/>
      <c r="O154" s="227"/>
      <c r="P154" s="227"/>
      <c r="Q154" s="227"/>
      <c r="R154" s="227"/>
      <c r="S154" s="227"/>
      <c r="T154" s="228"/>
      <c r="AT154" s="229" t="s">
        <v>248</v>
      </c>
      <c r="AU154" s="229" t="s">
        <v>78</v>
      </c>
      <c r="AV154" s="15" t="s">
        <v>238</v>
      </c>
      <c r="AW154" s="15" t="s">
        <v>31</v>
      </c>
      <c r="AX154" s="15" t="s">
        <v>76</v>
      </c>
      <c r="AY154" s="229" t="s">
        <v>231</v>
      </c>
    </row>
    <row r="155" spans="1:65" s="2" customFormat="1" ht="49.15" customHeight="1">
      <c r="A155" s="36"/>
      <c r="B155" s="37"/>
      <c r="C155" s="180" t="s">
        <v>282</v>
      </c>
      <c r="D155" s="180" t="s">
        <v>234</v>
      </c>
      <c r="E155" s="181" t="s">
        <v>4203</v>
      </c>
      <c r="F155" s="182" t="s">
        <v>4204</v>
      </c>
      <c r="G155" s="183" t="s">
        <v>356</v>
      </c>
      <c r="H155" s="184">
        <v>27.501000000000001</v>
      </c>
      <c r="I155" s="185"/>
      <c r="J155" s="186">
        <f>ROUND(I155*H155,2)</f>
        <v>0</v>
      </c>
      <c r="K155" s="182" t="s">
        <v>244</v>
      </c>
      <c r="L155" s="41"/>
      <c r="M155" s="187" t="s">
        <v>19</v>
      </c>
      <c r="N155" s="188" t="s">
        <v>40</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238</v>
      </c>
      <c r="AT155" s="191" t="s">
        <v>234</v>
      </c>
      <c r="AU155" s="191" t="s">
        <v>78</v>
      </c>
      <c r="AY155" s="19" t="s">
        <v>231</v>
      </c>
      <c r="BE155" s="192">
        <f>IF(N155="základní",J155,0)</f>
        <v>0</v>
      </c>
      <c r="BF155" s="192">
        <f>IF(N155="snížená",J155,0)</f>
        <v>0</v>
      </c>
      <c r="BG155" s="192">
        <f>IF(N155="zákl. přenesená",J155,0)</f>
        <v>0</v>
      </c>
      <c r="BH155" s="192">
        <f>IF(N155="sníž. přenesená",J155,0)</f>
        <v>0</v>
      </c>
      <c r="BI155" s="192">
        <f>IF(N155="nulová",J155,0)</f>
        <v>0</v>
      </c>
      <c r="BJ155" s="19" t="s">
        <v>76</v>
      </c>
      <c r="BK155" s="192">
        <f>ROUND(I155*H155,2)</f>
        <v>0</v>
      </c>
      <c r="BL155" s="19" t="s">
        <v>238</v>
      </c>
      <c r="BM155" s="191" t="s">
        <v>4998</v>
      </c>
    </row>
    <row r="156" spans="1:65" s="2" customFormat="1" ht="58.5">
      <c r="A156" s="36"/>
      <c r="B156" s="37"/>
      <c r="C156" s="38"/>
      <c r="D156" s="193" t="s">
        <v>246</v>
      </c>
      <c r="E156" s="38"/>
      <c r="F156" s="194" t="s">
        <v>4186</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246</v>
      </c>
      <c r="AU156" s="19" t="s">
        <v>78</v>
      </c>
    </row>
    <row r="157" spans="1:65" s="13" customFormat="1" ht="11.25">
      <c r="B157" s="198"/>
      <c r="C157" s="199"/>
      <c r="D157" s="193" t="s">
        <v>248</v>
      </c>
      <c r="E157" s="200" t="s">
        <v>19</v>
      </c>
      <c r="F157" s="201" t="s">
        <v>4143</v>
      </c>
      <c r="G157" s="199"/>
      <c r="H157" s="200" t="s">
        <v>19</v>
      </c>
      <c r="I157" s="202"/>
      <c r="J157" s="199"/>
      <c r="K157" s="199"/>
      <c r="L157" s="203"/>
      <c r="M157" s="204"/>
      <c r="N157" s="205"/>
      <c r="O157" s="205"/>
      <c r="P157" s="205"/>
      <c r="Q157" s="205"/>
      <c r="R157" s="205"/>
      <c r="S157" s="205"/>
      <c r="T157" s="206"/>
      <c r="AT157" s="207" t="s">
        <v>248</v>
      </c>
      <c r="AU157" s="207" t="s">
        <v>78</v>
      </c>
      <c r="AV157" s="13" t="s">
        <v>76</v>
      </c>
      <c r="AW157" s="13" t="s">
        <v>31</v>
      </c>
      <c r="AX157" s="13" t="s">
        <v>69</v>
      </c>
      <c r="AY157" s="207" t="s">
        <v>231</v>
      </c>
    </row>
    <row r="158" spans="1:65" s="13" customFormat="1" ht="11.25">
      <c r="B158" s="198"/>
      <c r="C158" s="199"/>
      <c r="D158" s="193" t="s">
        <v>248</v>
      </c>
      <c r="E158" s="200" t="s">
        <v>19</v>
      </c>
      <c r="F158" s="201" t="s">
        <v>4979</v>
      </c>
      <c r="G158" s="199"/>
      <c r="H158" s="200" t="s">
        <v>19</v>
      </c>
      <c r="I158" s="202"/>
      <c r="J158" s="199"/>
      <c r="K158" s="199"/>
      <c r="L158" s="203"/>
      <c r="M158" s="204"/>
      <c r="N158" s="205"/>
      <c r="O158" s="205"/>
      <c r="P158" s="205"/>
      <c r="Q158" s="205"/>
      <c r="R158" s="205"/>
      <c r="S158" s="205"/>
      <c r="T158" s="206"/>
      <c r="AT158" s="207" t="s">
        <v>248</v>
      </c>
      <c r="AU158" s="207" t="s">
        <v>78</v>
      </c>
      <c r="AV158" s="13" t="s">
        <v>76</v>
      </c>
      <c r="AW158" s="13" t="s">
        <v>31</v>
      </c>
      <c r="AX158" s="13" t="s">
        <v>69</v>
      </c>
      <c r="AY158" s="207" t="s">
        <v>231</v>
      </c>
    </row>
    <row r="159" spans="1:65" s="14" customFormat="1" ht="11.25">
      <c r="B159" s="208"/>
      <c r="C159" s="209"/>
      <c r="D159" s="193" t="s">
        <v>248</v>
      </c>
      <c r="E159" s="210" t="s">
        <v>19</v>
      </c>
      <c r="F159" s="211" t="s">
        <v>4999</v>
      </c>
      <c r="G159" s="209"/>
      <c r="H159" s="212">
        <v>7.3029999999999999</v>
      </c>
      <c r="I159" s="213"/>
      <c r="J159" s="209"/>
      <c r="K159" s="209"/>
      <c r="L159" s="214"/>
      <c r="M159" s="215"/>
      <c r="N159" s="216"/>
      <c r="O159" s="216"/>
      <c r="P159" s="216"/>
      <c r="Q159" s="216"/>
      <c r="R159" s="216"/>
      <c r="S159" s="216"/>
      <c r="T159" s="217"/>
      <c r="AT159" s="218" t="s">
        <v>248</v>
      </c>
      <c r="AU159" s="218" t="s">
        <v>78</v>
      </c>
      <c r="AV159" s="14" t="s">
        <v>78</v>
      </c>
      <c r="AW159" s="14" t="s">
        <v>31</v>
      </c>
      <c r="AX159" s="14" t="s">
        <v>69</v>
      </c>
      <c r="AY159" s="218" t="s">
        <v>231</v>
      </c>
    </row>
    <row r="160" spans="1:65" s="14" customFormat="1" ht="11.25">
      <c r="B160" s="208"/>
      <c r="C160" s="209"/>
      <c r="D160" s="193" t="s">
        <v>248</v>
      </c>
      <c r="E160" s="210" t="s">
        <v>19</v>
      </c>
      <c r="F160" s="211" t="s">
        <v>5000</v>
      </c>
      <c r="G160" s="209"/>
      <c r="H160" s="212">
        <v>11.638</v>
      </c>
      <c r="I160" s="213"/>
      <c r="J160" s="209"/>
      <c r="K160" s="209"/>
      <c r="L160" s="214"/>
      <c r="M160" s="215"/>
      <c r="N160" s="216"/>
      <c r="O160" s="216"/>
      <c r="P160" s="216"/>
      <c r="Q160" s="216"/>
      <c r="R160" s="216"/>
      <c r="S160" s="216"/>
      <c r="T160" s="217"/>
      <c r="AT160" s="218" t="s">
        <v>248</v>
      </c>
      <c r="AU160" s="218" t="s">
        <v>78</v>
      </c>
      <c r="AV160" s="14" t="s">
        <v>78</v>
      </c>
      <c r="AW160" s="14" t="s">
        <v>31</v>
      </c>
      <c r="AX160" s="14" t="s">
        <v>69</v>
      </c>
      <c r="AY160" s="218" t="s">
        <v>231</v>
      </c>
    </row>
    <row r="161" spans="1:65" s="14" customFormat="1" ht="11.25">
      <c r="B161" s="208"/>
      <c r="C161" s="209"/>
      <c r="D161" s="193" t="s">
        <v>248</v>
      </c>
      <c r="E161" s="210" t="s">
        <v>19</v>
      </c>
      <c r="F161" s="211" t="s">
        <v>5001</v>
      </c>
      <c r="G161" s="209"/>
      <c r="H161" s="212">
        <v>1.825</v>
      </c>
      <c r="I161" s="213"/>
      <c r="J161" s="209"/>
      <c r="K161" s="209"/>
      <c r="L161" s="214"/>
      <c r="M161" s="215"/>
      <c r="N161" s="216"/>
      <c r="O161" s="216"/>
      <c r="P161" s="216"/>
      <c r="Q161" s="216"/>
      <c r="R161" s="216"/>
      <c r="S161" s="216"/>
      <c r="T161" s="217"/>
      <c r="AT161" s="218" t="s">
        <v>248</v>
      </c>
      <c r="AU161" s="218" t="s">
        <v>78</v>
      </c>
      <c r="AV161" s="14" t="s">
        <v>78</v>
      </c>
      <c r="AW161" s="14" t="s">
        <v>31</v>
      </c>
      <c r="AX161" s="14" t="s">
        <v>69</v>
      </c>
      <c r="AY161" s="218" t="s">
        <v>231</v>
      </c>
    </row>
    <row r="162" spans="1:65" s="14" customFormat="1" ht="11.25">
      <c r="B162" s="208"/>
      <c r="C162" s="209"/>
      <c r="D162" s="193" t="s">
        <v>248</v>
      </c>
      <c r="E162" s="210" t="s">
        <v>19</v>
      </c>
      <c r="F162" s="211" t="s">
        <v>5002</v>
      </c>
      <c r="G162" s="209"/>
      <c r="H162" s="212">
        <v>0.74299999999999999</v>
      </c>
      <c r="I162" s="213"/>
      <c r="J162" s="209"/>
      <c r="K162" s="209"/>
      <c r="L162" s="214"/>
      <c r="M162" s="215"/>
      <c r="N162" s="216"/>
      <c r="O162" s="216"/>
      <c r="P162" s="216"/>
      <c r="Q162" s="216"/>
      <c r="R162" s="216"/>
      <c r="S162" s="216"/>
      <c r="T162" s="217"/>
      <c r="AT162" s="218" t="s">
        <v>248</v>
      </c>
      <c r="AU162" s="218" t="s">
        <v>78</v>
      </c>
      <c r="AV162" s="14" t="s">
        <v>78</v>
      </c>
      <c r="AW162" s="14" t="s">
        <v>31</v>
      </c>
      <c r="AX162" s="14" t="s">
        <v>69</v>
      </c>
      <c r="AY162" s="218" t="s">
        <v>231</v>
      </c>
    </row>
    <row r="163" spans="1:65" s="14" customFormat="1" ht="11.25">
      <c r="B163" s="208"/>
      <c r="C163" s="209"/>
      <c r="D163" s="193" t="s">
        <v>248</v>
      </c>
      <c r="E163" s="210" t="s">
        <v>19</v>
      </c>
      <c r="F163" s="211" t="s">
        <v>5003</v>
      </c>
      <c r="G163" s="209"/>
      <c r="H163" s="212">
        <v>1.8160000000000001</v>
      </c>
      <c r="I163" s="213"/>
      <c r="J163" s="209"/>
      <c r="K163" s="209"/>
      <c r="L163" s="214"/>
      <c r="M163" s="215"/>
      <c r="N163" s="216"/>
      <c r="O163" s="216"/>
      <c r="P163" s="216"/>
      <c r="Q163" s="216"/>
      <c r="R163" s="216"/>
      <c r="S163" s="216"/>
      <c r="T163" s="217"/>
      <c r="AT163" s="218" t="s">
        <v>248</v>
      </c>
      <c r="AU163" s="218" t="s">
        <v>78</v>
      </c>
      <c r="AV163" s="14" t="s">
        <v>78</v>
      </c>
      <c r="AW163" s="14" t="s">
        <v>31</v>
      </c>
      <c r="AX163" s="14" t="s">
        <v>69</v>
      </c>
      <c r="AY163" s="218" t="s">
        <v>231</v>
      </c>
    </row>
    <row r="164" spans="1:65" s="13" customFormat="1" ht="11.25">
      <c r="B164" s="198"/>
      <c r="C164" s="199"/>
      <c r="D164" s="193" t="s">
        <v>248</v>
      </c>
      <c r="E164" s="200" t="s">
        <v>19</v>
      </c>
      <c r="F164" s="201" t="s">
        <v>4985</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4" customFormat="1" ht="11.25">
      <c r="B165" s="208"/>
      <c r="C165" s="209"/>
      <c r="D165" s="193" t="s">
        <v>248</v>
      </c>
      <c r="E165" s="210" t="s">
        <v>19</v>
      </c>
      <c r="F165" s="211" t="s">
        <v>5004</v>
      </c>
      <c r="G165" s="209"/>
      <c r="H165" s="212">
        <v>2.3479999999999999</v>
      </c>
      <c r="I165" s="213"/>
      <c r="J165" s="209"/>
      <c r="K165" s="209"/>
      <c r="L165" s="214"/>
      <c r="M165" s="215"/>
      <c r="N165" s="216"/>
      <c r="O165" s="216"/>
      <c r="P165" s="216"/>
      <c r="Q165" s="216"/>
      <c r="R165" s="216"/>
      <c r="S165" s="216"/>
      <c r="T165" s="217"/>
      <c r="AT165" s="218" t="s">
        <v>248</v>
      </c>
      <c r="AU165" s="218" t="s">
        <v>78</v>
      </c>
      <c r="AV165" s="14" t="s">
        <v>78</v>
      </c>
      <c r="AW165" s="14" t="s">
        <v>31</v>
      </c>
      <c r="AX165" s="14" t="s">
        <v>69</v>
      </c>
      <c r="AY165" s="218" t="s">
        <v>231</v>
      </c>
    </row>
    <row r="166" spans="1:65" s="14" customFormat="1" ht="11.25">
      <c r="B166" s="208"/>
      <c r="C166" s="209"/>
      <c r="D166" s="193" t="s">
        <v>248</v>
      </c>
      <c r="E166" s="210" t="s">
        <v>19</v>
      </c>
      <c r="F166" s="211" t="s">
        <v>5005</v>
      </c>
      <c r="G166" s="209"/>
      <c r="H166" s="212">
        <v>0.753</v>
      </c>
      <c r="I166" s="213"/>
      <c r="J166" s="209"/>
      <c r="K166" s="209"/>
      <c r="L166" s="214"/>
      <c r="M166" s="215"/>
      <c r="N166" s="216"/>
      <c r="O166" s="216"/>
      <c r="P166" s="216"/>
      <c r="Q166" s="216"/>
      <c r="R166" s="216"/>
      <c r="S166" s="216"/>
      <c r="T166" s="217"/>
      <c r="AT166" s="218" t="s">
        <v>248</v>
      </c>
      <c r="AU166" s="218" t="s">
        <v>78</v>
      </c>
      <c r="AV166" s="14" t="s">
        <v>78</v>
      </c>
      <c r="AW166" s="14" t="s">
        <v>31</v>
      </c>
      <c r="AX166" s="14" t="s">
        <v>69</v>
      </c>
      <c r="AY166" s="218" t="s">
        <v>231</v>
      </c>
    </row>
    <row r="167" spans="1:65" s="14" customFormat="1" ht="11.25">
      <c r="B167" s="208"/>
      <c r="C167" s="209"/>
      <c r="D167" s="193" t="s">
        <v>248</v>
      </c>
      <c r="E167" s="210" t="s">
        <v>19</v>
      </c>
      <c r="F167" s="211" t="s">
        <v>5006</v>
      </c>
      <c r="G167" s="209"/>
      <c r="H167" s="212">
        <v>1.075</v>
      </c>
      <c r="I167" s="213"/>
      <c r="J167" s="209"/>
      <c r="K167" s="209"/>
      <c r="L167" s="214"/>
      <c r="M167" s="215"/>
      <c r="N167" s="216"/>
      <c r="O167" s="216"/>
      <c r="P167" s="216"/>
      <c r="Q167" s="216"/>
      <c r="R167" s="216"/>
      <c r="S167" s="216"/>
      <c r="T167" s="217"/>
      <c r="AT167" s="218" t="s">
        <v>248</v>
      </c>
      <c r="AU167" s="218" t="s">
        <v>78</v>
      </c>
      <c r="AV167" s="14" t="s">
        <v>78</v>
      </c>
      <c r="AW167" s="14" t="s">
        <v>31</v>
      </c>
      <c r="AX167" s="14" t="s">
        <v>69</v>
      </c>
      <c r="AY167" s="218" t="s">
        <v>231</v>
      </c>
    </row>
    <row r="168" spans="1:65" s="15" customFormat="1" ht="11.25">
      <c r="B168" s="219"/>
      <c r="C168" s="220"/>
      <c r="D168" s="193" t="s">
        <v>248</v>
      </c>
      <c r="E168" s="221" t="s">
        <v>19</v>
      </c>
      <c r="F168" s="222" t="s">
        <v>260</v>
      </c>
      <c r="G168" s="220"/>
      <c r="H168" s="223">
        <v>27.500999999999994</v>
      </c>
      <c r="I168" s="224"/>
      <c r="J168" s="220"/>
      <c r="K168" s="220"/>
      <c r="L168" s="225"/>
      <c r="M168" s="226"/>
      <c r="N168" s="227"/>
      <c r="O168" s="227"/>
      <c r="P168" s="227"/>
      <c r="Q168" s="227"/>
      <c r="R168" s="227"/>
      <c r="S168" s="227"/>
      <c r="T168" s="228"/>
      <c r="AT168" s="229" t="s">
        <v>248</v>
      </c>
      <c r="AU168" s="229" t="s">
        <v>78</v>
      </c>
      <c r="AV168" s="15" t="s">
        <v>238</v>
      </c>
      <c r="AW168" s="15" t="s">
        <v>31</v>
      </c>
      <c r="AX168" s="15" t="s">
        <v>76</v>
      </c>
      <c r="AY168" s="229" t="s">
        <v>231</v>
      </c>
    </row>
    <row r="169" spans="1:65" s="2" customFormat="1" ht="24.2" customHeight="1">
      <c r="A169" s="36"/>
      <c r="B169" s="37"/>
      <c r="C169" s="180" t="s">
        <v>287</v>
      </c>
      <c r="D169" s="180" t="s">
        <v>234</v>
      </c>
      <c r="E169" s="181" t="s">
        <v>4207</v>
      </c>
      <c r="F169" s="182" t="s">
        <v>4208</v>
      </c>
      <c r="G169" s="183" t="s">
        <v>243</v>
      </c>
      <c r="H169" s="184">
        <v>10.343</v>
      </c>
      <c r="I169" s="185"/>
      <c r="J169" s="186">
        <f>ROUND(I169*H169,2)</f>
        <v>0</v>
      </c>
      <c r="K169" s="182" t="s">
        <v>244</v>
      </c>
      <c r="L169" s="41"/>
      <c r="M169" s="187" t="s">
        <v>19</v>
      </c>
      <c r="N169" s="188" t="s">
        <v>40</v>
      </c>
      <c r="O169" s="66"/>
      <c r="P169" s="189">
        <f>O169*H169</f>
        <v>0</v>
      </c>
      <c r="Q169" s="189">
        <v>6.9999999999999999E-4</v>
      </c>
      <c r="R169" s="189">
        <f>Q169*H169</f>
        <v>7.2401000000000002E-3</v>
      </c>
      <c r="S169" s="189">
        <v>0</v>
      </c>
      <c r="T169" s="190">
        <f>S169*H169</f>
        <v>0</v>
      </c>
      <c r="U169" s="36"/>
      <c r="V169" s="36"/>
      <c r="W169" s="36"/>
      <c r="X169" s="36"/>
      <c r="Y169" s="36"/>
      <c r="Z169" s="36"/>
      <c r="AA169" s="36"/>
      <c r="AB169" s="36"/>
      <c r="AC169" s="36"/>
      <c r="AD169" s="36"/>
      <c r="AE169" s="36"/>
      <c r="AR169" s="191" t="s">
        <v>238</v>
      </c>
      <c r="AT169" s="191" t="s">
        <v>234</v>
      </c>
      <c r="AU169" s="191" t="s">
        <v>78</v>
      </c>
      <c r="AY169" s="19" t="s">
        <v>231</v>
      </c>
      <c r="BE169" s="192">
        <f>IF(N169="základní",J169,0)</f>
        <v>0</v>
      </c>
      <c r="BF169" s="192">
        <f>IF(N169="snížená",J169,0)</f>
        <v>0</v>
      </c>
      <c r="BG169" s="192">
        <f>IF(N169="zákl. přenesená",J169,0)</f>
        <v>0</v>
      </c>
      <c r="BH169" s="192">
        <f>IF(N169="sníž. přenesená",J169,0)</f>
        <v>0</v>
      </c>
      <c r="BI169" s="192">
        <f>IF(N169="nulová",J169,0)</f>
        <v>0</v>
      </c>
      <c r="BJ169" s="19" t="s">
        <v>76</v>
      </c>
      <c r="BK169" s="192">
        <f>ROUND(I169*H169,2)</f>
        <v>0</v>
      </c>
      <c r="BL169" s="19" t="s">
        <v>238</v>
      </c>
      <c r="BM169" s="191" t="s">
        <v>5007</v>
      </c>
    </row>
    <row r="170" spans="1:65" s="2" customFormat="1" ht="87.75">
      <c r="A170" s="36"/>
      <c r="B170" s="37"/>
      <c r="C170" s="38"/>
      <c r="D170" s="193" t="s">
        <v>246</v>
      </c>
      <c r="E170" s="38"/>
      <c r="F170" s="194" t="s">
        <v>4210</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246</v>
      </c>
      <c r="AU170" s="19" t="s">
        <v>78</v>
      </c>
    </row>
    <row r="171" spans="1:65" s="13" customFormat="1" ht="11.25">
      <c r="B171" s="198"/>
      <c r="C171" s="199"/>
      <c r="D171" s="193" t="s">
        <v>248</v>
      </c>
      <c r="E171" s="200" t="s">
        <v>19</v>
      </c>
      <c r="F171" s="201" t="s">
        <v>4963</v>
      </c>
      <c r="G171" s="199"/>
      <c r="H171" s="200" t="s">
        <v>19</v>
      </c>
      <c r="I171" s="202"/>
      <c r="J171" s="199"/>
      <c r="K171" s="199"/>
      <c r="L171" s="203"/>
      <c r="M171" s="204"/>
      <c r="N171" s="205"/>
      <c r="O171" s="205"/>
      <c r="P171" s="205"/>
      <c r="Q171" s="205"/>
      <c r="R171" s="205"/>
      <c r="S171" s="205"/>
      <c r="T171" s="206"/>
      <c r="AT171" s="207" t="s">
        <v>248</v>
      </c>
      <c r="AU171" s="207" t="s">
        <v>78</v>
      </c>
      <c r="AV171" s="13" t="s">
        <v>76</v>
      </c>
      <c r="AW171" s="13" t="s">
        <v>31</v>
      </c>
      <c r="AX171" s="13" t="s">
        <v>69</v>
      </c>
      <c r="AY171" s="207" t="s">
        <v>231</v>
      </c>
    </row>
    <row r="172" spans="1:65" s="14" customFormat="1" ht="11.25">
      <c r="B172" s="208"/>
      <c r="C172" s="209"/>
      <c r="D172" s="193" t="s">
        <v>248</v>
      </c>
      <c r="E172" s="210" t="s">
        <v>19</v>
      </c>
      <c r="F172" s="211" t="s">
        <v>5008</v>
      </c>
      <c r="G172" s="209"/>
      <c r="H172" s="212">
        <v>10.343</v>
      </c>
      <c r="I172" s="213"/>
      <c r="J172" s="209"/>
      <c r="K172" s="209"/>
      <c r="L172" s="214"/>
      <c r="M172" s="215"/>
      <c r="N172" s="216"/>
      <c r="O172" s="216"/>
      <c r="P172" s="216"/>
      <c r="Q172" s="216"/>
      <c r="R172" s="216"/>
      <c r="S172" s="216"/>
      <c r="T172" s="217"/>
      <c r="AT172" s="218" t="s">
        <v>248</v>
      </c>
      <c r="AU172" s="218" t="s">
        <v>78</v>
      </c>
      <c r="AV172" s="14" t="s">
        <v>78</v>
      </c>
      <c r="AW172" s="14" t="s">
        <v>31</v>
      </c>
      <c r="AX172" s="14" t="s">
        <v>76</v>
      </c>
      <c r="AY172" s="218" t="s">
        <v>231</v>
      </c>
    </row>
    <row r="173" spans="1:65" s="2" customFormat="1" ht="44.25" customHeight="1">
      <c r="A173" s="36"/>
      <c r="B173" s="37"/>
      <c r="C173" s="180" t="s">
        <v>294</v>
      </c>
      <c r="D173" s="180" t="s">
        <v>234</v>
      </c>
      <c r="E173" s="181" t="s">
        <v>4215</v>
      </c>
      <c r="F173" s="182" t="s">
        <v>4216</v>
      </c>
      <c r="G173" s="183" t="s">
        <v>243</v>
      </c>
      <c r="H173" s="184">
        <v>10.343</v>
      </c>
      <c r="I173" s="185"/>
      <c r="J173" s="186">
        <f>ROUND(I173*H173,2)</f>
        <v>0</v>
      </c>
      <c r="K173" s="182" t="s">
        <v>244</v>
      </c>
      <c r="L173" s="41"/>
      <c r="M173" s="187" t="s">
        <v>19</v>
      </c>
      <c r="N173" s="188" t="s">
        <v>40</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238</v>
      </c>
      <c r="AT173" s="191" t="s">
        <v>234</v>
      </c>
      <c r="AU173" s="191" t="s">
        <v>78</v>
      </c>
      <c r="AY173" s="19" t="s">
        <v>231</v>
      </c>
      <c r="BE173" s="192">
        <f>IF(N173="základní",J173,0)</f>
        <v>0</v>
      </c>
      <c r="BF173" s="192">
        <f>IF(N173="snížená",J173,0)</f>
        <v>0</v>
      </c>
      <c r="BG173" s="192">
        <f>IF(N173="zákl. přenesená",J173,0)</f>
        <v>0</v>
      </c>
      <c r="BH173" s="192">
        <f>IF(N173="sníž. přenesená",J173,0)</f>
        <v>0</v>
      </c>
      <c r="BI173" s="192">
        <f>IF(N173="nulová",J173,0)</f>
        <v>0</v>
      </c>
      <c r="BJ173" s="19" t="s">
        <v>76</v>
      </c>
      <c r="BK173" s="192">
        <f>ROUND(I173*H173,2)</f>
        <v>0</v>
      </c>
      <c r="BL173" s="19" t="s">
        <v>238</v>
      </c>
      <c r="BM173" s="191" t="s">
        <v>5009</v>
      </c>
    </row>
    <row r="174" spans="1:65" s="2" customFormat="1" ht="33" customHeight="1">
      <c r="A174" s="36"/>
      <c r="B174" s="37"/>
      <c r="C174" s="180" t="s">
        <v>145</v>
      </c>
      <c r="D174" s="180" t="s">
        <v>234</v>
      </c>
      <c r="E174" s="181" t="s">
        <v>4218</v>
      </c>
      <c r="F174" s="182" t="s">
        <v>4219</v>
      </c>
      <c r="G174" s="183" t="s">
        <v>356</v>
      </c>
      <c r="H174" s="184">
        <v>10.343</v>
      </c>
      <c r="I174" s="185"/>
      <c r="J174" s="186">
        <f>ROUND(I174*H174,2)</f>
        <v>0</v>
      </c>
      <c r="K174" s="182" t="s">
        <v>244</v>
      </c>
      <c r="L174" s="41"/>
      <c r="M174" s="187" t="s">
        <v>19</v>
      </c>
      <c r="N174" s="188" t="s">
        <v>40</v>
      </c>
      <c r="O174" s="66"/>
      <c r="P174" s="189">
        <f>O174*H174</f>
        <v>0</v>
      </c>
      <c r="Q174" s="189">
        <v>4.6000000000000001E-4</v>
      </c>
      <c r="R174" s="189">
        <f>Q174*H174</f>
        <v>4.7577800000000005E-3</v>
      </c>
      <c r="S174" s="189">
        <v>0</v>
      </c>
      <c r="T174" s="190">
        <f>S174*H174</f>
        <v>0</v>
      </c>
      <c r="U174" s="36"/>
      <c r="V174" s="36"/>
      <c r="W174" s="36"/>
      <c r="X174" s="36"/>
      <c r="Y174" s="36"/>
      <c r="Z174" s="36"/>
      <c r="AA174" s="36"/>
      <c r="AB174" s="36"/>
      <c r="AC174" s="36"/>
      <c r="AD174" s="36"/>
      <c r="AE174" s="36"/>
      <c r="AR174" s="191" t="s">
        <v>238</v>
      </c>
      <c r="AT174" s="191" t="s">
        <v>234</v>
      </c>
      <c r="AU174" s="191" t="s">
        <v>78</v>
      </c>
      <c r="AY174" s="19" t="s">
        <v>231</v>
      </c>
      <c r="BE174" s="192">
        <f>IF(N174="základní",J174,0)</f>
        <v>0</v>
      </c>
      <c r="BF174" s="192">
        <f>IF(N174="snížená",J174,0)</f>
        <v>0</v>
      </c>
      <c r="BG174" s="192">
        <f>IF(N174="zákl. přenesená",J174,0)</f>
        <v>0</v>
      </c>
      <c r="BH174" s="192">
        <f>IF(N174="sníž. přenesená",J174,0)</f>
        <v>0</v>
      </c>
      <c r="BI174" s="192">
        <f>IF(N174="nulová",J174,0)</f>
        <v>0</v>
      </c>
      <c r="BJ174" s="19" t="s">
        <v>76</v>
      </c>
      <c r="BK174" s="192">
        <f>ROUND(I174*H174,2)</f>
        <v>0</v>
      </c>
      <c r="BL174" s="19" t="s">
        <v>238</v>
      </c>
      <c r="BM174" s="191" t="s">
        <v>5010</v>
      </c>
    </row>
    <row r="175" spans="1:65" s="2" customFormat="1" ht="58.5">
      <c r="A175" s="36"/>
      <c r="B175" s="37"/>
      <c r="C175" s="38"/>
      <c r="D175" s="193" t="s">
        <v>246</v>
      </c>
      <c r="E175" s="38"/>
      <c r="F175" s="194" t="s">
        <v>4221</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246</v>
      </c>
      <c r="AU175" s="19" t="s">
        <v>78</v>
      </c>
    </row>
    <row r="176" spans="1:65" s="2" customFormat="1" ht="37.9" customHeight="1">
      <c r="A176" s="36"/>
      <c r="B176" s="37"/>
      <c r="C176" s="180" t="s">
        <v>154</v>
      </c>
      <c r="D176" s="180" t="s">
        <v>234</v>
      </c>
      <c r="E176" s="181" t="s">
        <v>4222</v>
      </c>
      <c r="F176" s="182" t="s">
        <v>4223</v>
      </c>
      <c r="G176" s="183" t="s">
        <v>356</v>
      </c>
      <c r="H176" s="184">
        <v>10.343</v>
      </c>
      <c r="I176" s="185"/>
      <c r="J176" s="186">
        <f>ROUND(I176*H176,2)</f>
        <v>0</v>
      </c>
      <c r="K176" s="182" t="s">
        <v>244</v>
      </c>
      <c r="L176" s="41"/>
      <c r="M176" s="187" t="s">
        <v>19</v>
      </c>
      <c r="N176" s="188" t="s">
        <v>40</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238</v>
      </c>
      <c r="AT176" s="191" t="s">
        <v>234</v>
      </c>
      <c r="AU176" s="191" t="s">
        <v>78</v>
      </c>
      <c r="AY176" s="19" t="s">
        <v>231</v>
      </c>
      <c r="BE176" s="192">
        <f>IF(N176="základní",J176,0)</f>
        <v>0</v>
      </c>
      <c r="BF176" s="192">
        <f>IF(N176="snížená",J176,0)</f>
        <v>0</v>
      </c>
      <c r="BG176" s="192">
        <f>IF(N176="zákl. přenesená",J176,0)</f>
        <v>0</v>
      </c>
      <c r="BH176" s="192">
        <f>IF(N176="sníž. přenesená",J176,0)</f>
        <v>0</v>
      </c>
      <c r="BI176" s="192">
        <f>IF(N176="nulová",J176,0)</f>
        <v>0</v>
      </c>
      <c r="BJ176" s="19" t="s">
        <v>76</v>
      </c>
      <c r="BK176" s="192">
        <f>ROUND(I176*H176,2)</f>
        <v>0</v>
      </c>
      <c r="BL176" s="19" t="s">
        <v>238</v>
      </c>
      <c r="BM176" s="191" t="s">
        <v>5011</v>
      </c>
    </row>
    <row r="177" spans="1:65" s="2" customFormat="1" ht="62.65" customHeight="1">
      <c r="A177" s="36"/>
      <c r="B177" s="37"/>
      <c r="C177" s="180" t="s">
        <v>311</v>
      </c>
      <c r="D177" s="180" t="s">
        <v>234</v>
      </c>
      <c r="E177" s="181" t="s">
        <v>540</v>
      </c>
      <c r="F177" s="182" t="s">
        <v>541</v>
      </c>
      <c r="G177" s="183" t="s">
        <v>356</v>
      </c>
      <c r="H177" s="184">
        <v>190.44200000000001</v>
      </c>
      <c r="I177" s="185"/>
      <c r="J177" s="186">
        <f>ROUND(I177*H177,2)</f>
        <v>0</v>
      </c>
      <c r="K177" s="182" t="s">
        <v>244</v>
      </c>
      <c r="L177" s="41"/>
      <c r="M177" s="187" t="s">
        <v>19</v>
      </c>
      <c r="N177" s="188" t="s">
        <v>40</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238</v>
      </c>
      <c r="AT177" s="191" t="s">
        <v>234</v>
      </c>
      <c r="AU177" s="191" t="s">
        <v>78</v>
      </c>
      <c r="AY177" s="19" t="s">
        <v>231</v>
      </c>
      <c r="BE177" s="192">
        <f>IF(N177="základní",J177,0)</f>
        <v>0</v>
      </c>
      <c r="BF177" s="192">
        <f>IF(N177="snížená",J177,0)</f>
        <v>0</v>
      </c>
      <c r="BG177" s="192">
        <f>IF(N177="zákl. přenesená",J177,0)</f>
        <v>0</v>
      </c>
      <c r="BH177" s="192">
        <f>IF(N177="sníž. přenesená",J177,0)</f>
        <v>0</v>
      </c>
      <c r="BI177" s="192">
        <f>IF(N177="nulová",J177,0)</f>
        <v>0</v>
      </c>
      <c r="BJ177" s="19" t="s">
        <v>76</v>
      </c>
      <c r="BK177" s="192">
        <f>ROUND(I177*H177,2)</f>
        <v>0</v>
      </c>
      <c r="BL177" s="19" t="s">
        <v>238</v>
      </c>
      <c r="BM177" s="191" t="s">
        <v>5012</v>
      </c>
    </row>
    <row r="178" spans="1:65" s="2" customFormat="1" ht="78">
      <c r="A178" s="36"/>
      <c r="B178" s="37"/>
      <c r="C178" s="38"/>
      <c r="D178" s="193" t="s">
        <v>246</v>
      </c>
      <c r="E178" s="38"/>
      <c r="F178" s="194" t="s">
        <v>530</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246</v>
      </c>
      <c r="AU178" s="19" t="s">
        <v>78</v>
      </c>
    </row>
    <row r="179" spans="1:65" s="13" customFormat="1" ht="11.25">
      <c r="B179" s="198"/>
      <c r="C179" s="199"/>
      <c r="D179" s="193" t="s">
        <v>248</v>
      </c>
      <c r="E179" s="200" t="s">
        <v>19</v>
      </c>
      <c r="F179" s="201" t="s">
        <v>998</v>
      </c>
      <c r="G179" s="199"/>
      <c r="H179" s="200" t="s">
        <v>19</v>
      </c>
      <c r="I179" s="202"/>
      <c r="J179" s="199"/>
      <c r="K179" s="199"/>
      <c r="L179" s="203"/>
      <c r="M179" s="204"/>
      <c r="N179" s="205"/>
      <c r="O179" s="205"/>
      <c r="P179" s="205"/>
      <c r="Q179" s="205"/>
      <c r="R179" s="205"/>
      <c r="S179" s="205"/>
      <c r="T179" s="206"/>
      <c r="AT179" s="207" t="s">
        <v>248</v>
      </c>
      <c r="AU179" s="207" t="s">
        <v>78</v>
      </c>
      <c r="AV179" s="13" t="s">
        <v>76</v>
      </c>
      <c r="AW179" s="13" t="s">
        <v>31</v>
      </c>
      <c r="AX179" s="13" t="s">
        <v>69</v>
      </c>
      <c r="AY179" s="207" t="s">
        <v>231</v>
      </c>
    </row>
    <row r="180" spans="1:65" s="14" customFormat="1" ht="11.25">
      <c r="B180" s="208"/>
      <c r="C180" s="209"/>
      <c r="D180" s="193" t="s">
        <v>248</v>
      </c>
      <c r="E180" s="210" t="s">
        <v>19</v>
      </c>
      <c r="F180" s="211" t="s">
        <v>5013</v>
      </c>
      <c r="G180" s="209"/>
      <c r="H180" s="212">
        <v>190.44200000000001</v>
      </c>
      <c r="I180" s="213"/>
      <c r="J180" s="209"/>
      <c r="K180" s="209"/>
      <c r="L180" s="214"/>
      <c r="M180" s="215"/>
      <c r="N180" s="216"/>
      <c r="O180" s="216"/>
      <c r="P180" s="216"/>
      <c r="Q180" s="216"/>
      <c r="R180" s="216"/>
      <c r="S180" s="216"/>
      <c r="T180" s="217"/>
      <c r="AT180" s="218" t="s">
        <v>248</v>
      </c>
      <c r="AU180" s="218" t="s">
        <v>78</v>
      </c>
      <c r="AV180" s="14" t="s">
        <v>78</v>
      </c>
      <c r="AW180" s="14" t="s">
        <v>31</v>
      </c>
      <c r="AX180" s="14" t="s">
        <v>69</v>
      </c>
      <c r="AY180" s="218" t="s">
        <v>231</v>
      </c>
    </row>
    <row r="181" spans="1:65" s="15" customFormat="1" ht="11.25">
      <c r="B181" s="219"/>
      <c r="C181" s="220"/>
      <c r="D181" s="193" t="s">
        <v>248</v>
      </c>
      <c r="E181" s="221" t="s">
        <v>19</v>
      </c>
      <c r="F181" s="222" t="s">
        <v>260</v>
      </c>
      <c r="G181" s="220"/>
      <c r="H181" s="223">
        <v>190.44200000000001</v>
      </c>
      <c r="I181" s="224"/>
      <c r="J181" s="220"/>
      <c r="K181" s="220"/>
      <c r="L181" s="225"/>
      <c r="M181" s="226"/>
      <c r="N181" s="227"/>
      <c r="O181" s="227"/>
      <c r="P181" s="227"/>
      <c r="Q181" s="227"/>
      <c r="R181" s="227"/>
      <c r="S181" s="227"/>
      <c r="T181" s="228"/>
      <c r="AT181" s="229" t="s">
        <v>248</v>
      </c>
      <c r="AU181" s="229" t="s">
        <v>78</v>
      </c>
      <c r="AV181" s="15" t="s">
        <v>238</v>
      </c>
      <c r="AW181" s="15" t="s">
        <v>31</v>
      </c>
      <c r="AX181" s="15" t="s">
        <v>76</v>
      </c>
      <c r="AY181" s="229" t="s">
        <v>231</v>
      </c>
    </row>
    <row r="182" spans="1:65" s="2" customFormat="1" ht="66.75" customHeight="1">
      <c r="A182" s="36"/>
      <c r="B182" s="37"/>
      <c r="C182" s="180" t="s">
        <v>316</v>
      </c>
      <c r="D182" s="180" t="s">
        <v>234</v>
      </c>
      <c r="E182" s="181" t="s">
        <v>547</v>
      </c>
      <c r="F182" s="182" t="s">
        <v>548</v>
      </c>
      <c r="G182" s="183" t="s">
        <v>356</v>
      </c>
      <c r="H182" s="184">
        <v>952.21</v>
      </c>
      <c r="I182" s="185"/>
      <c r="J182" s="186">
        <f>ROUND(I182*H182,2)</f>
        <v>0</v>
      </c>
      <c r="K182" s="182" t="s">
        <v>244</v>
      </c>
      <c r="L182" s="41"/>
      <c r="M182" s="187" t="s">
        <v>19</v>
      </c>
      <c r="N182" s="188" t="s">
        <v>40</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238</v>
      </c>
      <c r="AT182" s="191" t="s">
        <v>234</v>
      </c>
      <c r="AU182" s="191" t="s">
        <v>78</v>
      </c>
      <c r="AY182" s="19" t="s">
        <v>231</v>
      </c>
      <c r="BE182" s="192">
        <f>IF(N182="základní",J182,0)</f>
        <v>0</v>
      </c>
      <c r="BF182" s="192">
        <f>IF(N182="snížená",J182,0)</f>
        <v>0</v>
      </c>
      <c r="BG182" s="192">
        <f>IF(N182="zákl. přenesená",J182,0)</f>
        <v>0</v>
      </c>
      <c r="BH182" s="192">
        <f>IF(N182="sníž. přenesená",J182,0)</f>
        <v>0</v>
      </c>
      <c r="BI182" s="192">
        <f>IF(N182="nulová",J182,0)</f>
        <v>0</v>
      </c>
      <c r="BJ182" s="19" t="s">
        <v>76</v>
      </c>
      <c r="BK182" s="192">
        <f>ROUND(I182*H182,2)</f>
        <v>0</v>
      </c>
      <c r="BL182" s="19" t="s">
        <v>238</v>
      </c>
      <c r="BM182" s="191" t="s">
        <v>5014</v>
      </c>
    </row>
    <row r="183" spans="1:65" s="2" customFormat="1" ht="78">
      <c r="A183" s="36"/>
      <c r="B183" s="37"/>
      <c r="C183" s="38"/>
      <c r="D183" s="193" t="s">
        <v>246</v>
      </c>
      <c r="E183" s="38"/>
      <c r="F183" s="194" t="s">
        <v>530</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246</v>
      </c>
      <c r="AU183" s="19" t="s">
        <v>78</v>
      </c>
    </row>
    <row r="184" spans="1:65" s="13" customFormat="1" ht="11.25">
      <c r="B184" s="198"/>
      <c r="C184" s="199"/>
      <c r="D184" s="193" t="s">
        <v>248</v>
      </c>
      <c r="E184" s="200" t="s">
        <v>19</v>
      </c>
      <c r="F184" s="201" t="s">
        <v>5015</v>
      </c>
      <c r="G184" s="199"/>
      <c r="H184" s="200" t="s">
        <v>19</v>
      </c>
      <c r="I184" s="202"/>
      <c r="J184" s="199"/>
      <c r="K184" s="199"/>
      <c r="L184" s="203"/>
      <c r="M184" s="204"/>
      <c r="N184" s="205"/>
      <c r="O184" s="205"/>
      <c r="P184" s="205"/>
      <c r="Q184" s="205"/>
      <c r="R184" s="205"/>
      <c r="S184" s="205"/>
      <c r="T184" s="206"/>
      <c r="AT184" s="207" t="s">
        <v>248</v>
      </c>
      <c r="AU184" s="207" t="s">
        <v>78</v>
      </c>
      <c r="AV184" s="13" t="s">
        <v>76</v>
      </c>
      <c r="AW184" s="13" t="s">
        <v>31</v>
      </c>
      <c r="AX184" s="13" t="s">
        <v>69</v>
      </c>
      <c r="AY184" s="207" t="s">
        <v>231</v>
      </c>
    </row>
    <row r="185" spans="1:65" s="14" customFormat="1" ht="11.25">
      <c r="B185" s="208"/>
      <c r="C185" s="209"/>
      <c r="D185" s="193" t="s">
        <v>248</v>
      </c>
      <c r="E185" s="210" t="s">
        <v>19</v>
      </c>
      <c r="F185" s="211" t="s">
        <v>5016</v>
      </c>
      <c r="G185" s="209"/>
      <c r="H185" s="212">
        <v>952.21</v>
      </c>
      <c r="I185" s="213"/>
      <c r="J185" s="209"/>
      <c r="K185" s="209"/>
      <c r="L185" s="214"/>
      <c r="M185" s="215"/>
      <c r="N185" s="216"/>
      <c r="O185" s="216"/>
      <c r="P185" s="216"/>
      <c r="Q185" s="216"/>
      <c r="R185" s="216"/>
      <c r="S185" s="216"/>
      <c r="T185" s="217"/>
      <c r="AT185" s="218" t="s">
        <v>248</v>
      </c>
      <c r="AU185" s="218" t="s">
        <v>78</v>
      </c>
      <c r="AV185" s="14" t="s">
        <v>78</v>
      </c>
      <c r="AW185" s="14" t="s">
        <v>31</v>
      </c>
      <c r="AX185" s="14" t="s">
        <v>76</v>
      </c>
      <c r="AY185" s="218" t="s">
        <v>231</v>
      </c>
    </row>
    <row r="186" spans="1:65" s="2" customFormat="1" ht="44.25" customHeight="1">
      <c r="A186" s="36"/>
      <c r="B186" s="37"/>
      <c r="C186" s="180" t="s">
        <v>321</v>
      </c>
      <c r="D186" s="180" t="s">
        <v>234</v>
      </c>
      <c r="E186" s="181" t="s">
        <v>568</v>
      </c>
      <c r="F186" s="182" t="s">
        <v>431</v>
      </c>
      <c r="G186" s="183" t="s">
        <v>404</v>
      </c>
      <c r="H186" s="184">
        <v>342.79599999999999</v>
      </c>
      <c r="I186" s="185"/>
      <c r="J186" s="186">
        <f>ROUND(I186*H186,2)</f>
        <v>0</v>
      </c>
      <c r="K186" s="182" t="s">
        <v>244</v>
      </c>
      <c r="L186" s="41"/>
      <c r="M186" s="187" t="s">
        <v>19</v>
      </c>
      <c r="N186" s="188" t="s">
        <v>40</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238</v>
      </c>
      <c r="AT186" s="191" t="s">
        <v>234</v>
      </c>
      <c r="AU186" s="191" t="s">
        <v>78</v>
      </c>
      <c r="AY186" s="19" t="s">
        <v>231</v>
      </c>
      <c r="BE186" s="192">
        <f>IF(N186="základní",J186,0)</f>
        <v>0</v>
      </c>
      <c r="BF186" s="192">
        <f>IF(N186="snížená",J186,0)</f>
        <v>0</v>
      </c>
      <c r="BG186" s="192">
        <f>IF(N186="zákl. přenesená",J186,0)</f>
        <v>0</v>
      </c>
      <c r="BH186" s="192">
        <f>IF(N186="sníž. přenesená",J186,0)</f>
        <v>0</v>
      </c>
      <c r="BI186" s="192">
        <f>IF(N186="nulová",J186,0)</f>
        <v>0</v>
      </c>
      <c r="BJ186" s="19" t="s">
        <v>76</v>
      </c>
      <c r="BK186" s="192">
        <f>ROUND(I186*H186,2)</f>
        <v>0</v>
      </c>
      <c r="BL186" s="19" t="s">
        <v>238</v>
      </c>
      <c r="BM186" s="191" t="s">
        <v>5017</v>
      </c>
    </row>
    <row r="187" spans="1:65" s="2" customFormat="1" ht="58.5">
      <c r="A187" s="36"/>
      <c r="B187" s="37"/>
      <c r="C187" s="38"/>
      <c r="D187" s="193" t="s">
        <v>246</v>
      </c>
      <c r="E187" s="38"/>
      <c r="F187" s="194" t="s">
        <v>570</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246</v>
      </c>
      <c r="AU187" s="19" t="s">
        <v>78</v>
      </c>
    </row>
    <row r="188" spans="1:65" s="14" customFormat="1" ht="11.25">
      <c r="B188" s="208"/>
      <c r="C188" s="209"/>
      <c r="D188" s="193" t="s">
        <v>248</v>
      </c>
      <c r="E188" s="210" t="s">
        <v>19</v>
      </c>
      <c r="F188" s="211" t="s">
        <v>5018</v>
      </c>
      <c r="G188" s="209"/>
      <c r="H188" s="212">
        <v>342.79599999999999</v>
      </c>
      <c r="I188" s="213"/>
      <c r="J188" s="209"/>
      <c r="K188" s="209"/>
      <c r="L188" s="214"/>
      <c r="M188" s="215"/>
      <c r="N188" s="216"/>
      <c r="O188" s="216"/>
      <c r="P188" s="216"/>
      <c r="Q188" s="216"/>
      <c r="R188" s="216"/>
      <c r="S188" s="216"/>
      <c r="T188" s="217"/>
      <c r="AT188" s="218" t="s">
        <v>248</v>
      </c>
      <c r="AU188" s="218" t="s">
        <v>78</v>
      </c>
      <c r="AV188" s="14" t="s">
        <v>78</v>
      </c>
      <c r="AW188" s="14" t="s">
        <v>31</v>
      </c>
      <c r="AX188" s="14" t="s">
        <v>76</v>
      </c>
      <c r="AY188" s="218" t="s">
        <v>231</v>
      </c>
    </row>
    <row r="189" spans="1:65" s="2" customFormat="1" ht="44.25" customHeight="1">
      <c r="A189" s="36"/>
      <c r="B189" s="37"/>
      <c r="C189" s="180" t="s">
        <v>8</v>
      </c>
      <c r="D189" s="180" t="s">
        <v>234</v>
      </c>
      <c r="E189" s="181" t="s">
        <v>1294</v>
      </c>
      <c r="F189" s="182" t="s">
        <v>1295</v>
      </c>
      <c r="G189" s="183" t="s">
        <v>356</v>
      </c>
      <c r="H189" s="184">
        <v>136.887</v>
      </c>
      <c r="I189" s="185"/>
      <c r="J189" s="186">
        <f>ROUND(I189*H189,2)</f>
        <v>0</v>
      </c>
      <c r="K189" s="182" t="s">
        <v>244</v>
      </c>
      <c r="L189" s="41"/>
      <c r="M189" s="187" t="s">
        <v>19</v>
      </c>
      <c r="N189" s="188" t="s">
        <v>40</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238</v>
      </c>
      <c r="AT189" s="191" t="s">
        <v>234</v>
      </c>
      <c r="AU189" s="191" t="s">
        <v>78</v>
      </c>
      <c r="AY189" s="19" t="s">
        <v>231</v>
      </c>
      <c r="BE189" s="192">
        <f>IF(N189="základní",J189,0)</f>
        <v>0</v>
      </c>
      <c r="BF189" s="192">
        <f>IF(N189="snížená",J189,0)</f>
        <v>0</v>
      </c>
      <c r="BG189" s="192">
        <f>IF(N189="zákl. přenesená",J189,0)</f>
        <v>0</v>
      </c>
      <c r="BH189" s="192">
        <f>IF(N189="sníž. přenesená",J189,0)</f>
        <v>0</v>
      </c>
      <c r="BI189" s="192">
        <f>IF(N189="nulová",J189,0)</f>
        <v>0</v>
      </c>
      <c r="BJ189" s="19" t="s">
        <v>76</v>
      </c>
      <c r="BK189" s="192">
        <f>ROUND(I189*H189,2)</f>
        <v>0</v>
      </c>
      <c r="BL189" s="19" t="s">
        <v>238</v>
      </c>
      <c r="BM189" s="191" t="s">
        <v>5019</v>
      </c>
    </row>
    <row r="190" spans="1:65" s="2" customFormat="1" ht="234">
      <c r="A190" s="36"/>
      <c r="B190" s="37"/>
      <c r="C190" s="38"/>
      <c r="D190" s="193" t="s">
        <v>246</v>
      </c>
      <c r="E190" s="38"/>
      <c r="F190" s="194" t="s">
        <v>1297</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246</v>
      </c>
      <c r="AU190" s="19" t="s">
        <v>78</v>
      </c>
    </row>
    <row r="191" spans="1:65" s="13" customFormat="1" ht="11.25">
      <c r="B191" s="198"/>
      <c r="C191" s="199"/>
      <c r="D191" s="193" t="s">
        <v>248</v>
      </c>
      <c r="E191" s="200" t="s">
        <v>19</v>
      </c>
      <c r="F191" s="201" t="s">
        <v>4963</v>
      </c>
      <c r="G191" s="199"/>
      <c r="H191" s="200" t="s">
        <v>19</v>
      </c>
      <c r="I191" s="202"/>
      <c r="J191" s="199"/>
      <c r="K191" s="199"/>
      <c r="L191" s="203"/>
      <c r="M191" s="204"/>
      <c r="N191" s="205"/>
      <c r="O191" s="205"/>
      <c r="P191" s="205"/>
      <c r="Q191" s="205"/>
      <c r="R191" s="205"/>
      <c r="S191" s="205"/>
      <c r="T191" s="206"/>
      <c r="AT191" s="207" t="s">
        <v>248</v>
      </c>
      <c r="AU191" s="207" t="s">
        <v>78</v>
      </c>
      <c r="AV191" s="13" t="s">
        <v>76</v>
      </c>
      <c r="AW191" s="13" t="s">
        <v>31</v>
      </c>
      <c r="AX191" s="13" t="s">
        <v>69</v>
      </c>
      <c r="AY191" s="207" t="s">
        <v>231</v>
      </c>
    </row>
    <row r="192" spans="1:65" s="14" customFormat="1" ht="22.5">
      <c r="B192" s="208"/>
      <c r="C192" s="209"/>
      <c r="D192" s="193" t="s">
        <v>248</v>
      </c>
      <c r="E192" s="210" t="s">
        <v>19</v>
      </c>
      <c r="F192" s="211" t="s">
        <v>5020</v>
      </c>
      <c r="G192" s="209"/>
      <c r="H192" s="212">
        <v>4.9989999999999997</v>
      </c>
      <c r="I192" s="213"/>
      <c r="J192" s="209"/>
      <c r="K192" s="209"/>
      <c r="L192" s="214"/>
      <c r="M192" s="215"/>
      <c r="N192" s="216"/>
      <c r="O192" s="216"/>
      <c r="P192" s="216"/>
      <c r="Q192" s="216"/>
      <c r="R192" s="216"/>
      <c r="S192" s="216"/>
      <c r="T192" s="217"/>
      <c r="AT192" s="218" t="s">
        <v>248</v>
      </c>
      <c r="AU192" s="218" t="s">
        <v>78</v>
      </c>
      <c r="AV192" s="14" t="s">
        <v>78</v>
      </c>
      <c r="AW192" s="14" t="s">
        <v>31</v>
      </c>
      <c r="AX192" s="14" t="s">
        <v>69</v>
      </c>
      <c r="AY192" s="218" t="s">
        <v>231</v>
      </c>
    </row>
    <row r="193" spans="1:65" s="13" customFormat="1" ht="11.25">
      <c r="B193" s="198"/>
      <c r="C193" s="199"/>
      <c r="D193" s="193" t="s">
        <v>248</v>
      </c>
      <c r="E193" s="200" t="s">
        <v>19</v>
      </c>
      <c r="F193" s="201" t="s">
        <v>5021</v>
      </c>
      <c r="G193" s="199"/>
      <c r="H193" s="200" t="s">
        <v>19</v>
      </c>
      <c r="I193" s="202"/>
      <c r="J193" s="199"/>
      <c r="K193" s="199"/>
      <c r="L193" s="203"/>
      <c r="M193" s="204"/>
      <c r="N193" s="205"/>
      <c r="O193" s="205"/>
      <c r="P193" s="205"/>
      <c r="Q193" s="205"/>
      <c r="R193" s="205"/>
      <c r="S193" s="205"/>
      <c r="T193" s="206"/>
      <c r="AT193" s="207" t="s">
        <v>248</v>
      </c>
      <c r="AU193" s="207" t="s">
        <v>78</v>
      </c>
      <c r="AV193" s="13" t="s">
        <v>76</v>
      </c>
      <c r="AW193" s="13" t="s">
        <v>31</v>
      </c>
      <c r="AX193" s="13" t="s">
        <v>69</v>
      </c>
      <c r="AY193" s="207" t="s">
        <v>231</v>
      </c>
    </row>
    <row r="194" spans="1:65" s="14" customFormat="1" ht="11.25">
      <c r="B194" s="208"/>
      <c r="C194" s="209"/>
      <c r="D194" s="193" t="s">
        <v>248</v>
      </c>
      <c r="E194" s="210" t="s">
        <v>19</v>
      </c>
      <c r="F194" s="211" t="s">
        <v>5022</v>
      </c>
      <c r="G194" s="209"/>
      <c r="H194" s="212">
        <v>131.88800000000001</v>
      </c>
      <c r="I194" s="213"/>
      <c r="J194" s="209"/>
      <c r="K194" s="209"/>
      <c r="L194" s="214"/>
      <c r="M194" s="215"/>
      <c r="N194" s="216"/>
      <c r="O194" s="216"/>
      <c r="P194" s="216"/>
      <c r="Q194" s="216"/>
      <c r="R194" s="216"/>
      <c r="S194" s="216"/>
      <c r="T194" s="217"/>
      <c r="AT194" s="218" t="s">
        <v>248</v>
      </c>
      <c r="AU194" s="218" t="s">
        <v>78</v>
      </c>
      <c r="AV194" s="14" t="s">
        <v>78</v>
      </c>
      <c r="AW194" s="14" t="s">
        <v>31</v>
      </c>
      <c r="AX194" s="14" t="s">
        <v>69</v>
      </c>
      <c r="AY194" s="218" t="s">
        <v>231</v>
      </c>
    </row>
    <row r="195" spans="1:65" s="15" customFormat="1" ht="11.25">
      <c r="B195" s="219"/>
      <c r="C195" s="220"/>
      <c r="D195" s="193" t="s">
        <v>248</v>
      </c>
      <c r="E195" s="221" t="s">
        <v>19</v>
      </c>
      <c r="F195" s="222" t="s">
        <v>260</v>
      </c>
      <c r="G195" s="220"/>
      <c r="H195" s="223">
        <v>136.887</v>
      </c>
      <c r="I195" s="224"/>
      <c r="J195" s="220"/>
      <c r="K195" s="220"/>
      <c r="L195" s="225"/>
      <c r="M195" s="226"/>
      <c r="N195" s="227"/>
      <c r="O195" s="227"/>
      <c r="P195" s="227"/>
      <c r="Q195" s="227"/>
      <c r="R195" s="227"/>
      <c r="S195" s="227"/>
      <c r="T195" s="228"/>
      <c r="AT195" s="229" t="s">
        <v>248</v>
      </c>
      <c r="AU195" s="229" t="s">
        <v>78</v>
      </c>
      <c r="AV195" s="15" t="s">
        <v>238</v>
      </c>
      <c r="AW195" s="15" t="s">
        <v>31</v>
      </c>
      <c r="AX195" s="15" t="s">
        <v>76</v>
      </c>
      <c r="AY195" s="229" t="s">
        <v>231</v>
      </c>
    </row>
    <row r="196" spans="1:65" s="2" customFormat="1" ht="16.5" customHeight="1">
      <c r="A196" s="36"/>
      <c r="B196" s="37"/>
      <c r="C196" s="247" t="s">
        <v>331</v>
      </c>
      <c r="D196" s="247" t="s">
        <v>638</v>
      </c>
      <c r="E196" s="248" t="s">
        <v>5023</v>
      </c>
      <c r="F196" s="249" t="s">
        <v>5024</v>
      </c>
      <c r="G196" s="250" t="s">
        <v>356</v>
      </c>
      <c r="H196" s="251">
        <v>136.887</v>
      </c>
      <c r="I196" s="252"/>
      <c r="J196" s="253">
        <f>ROUND(I196*H196,2)</f>
        <v>0</v>
      </c>
      <c r="K196" s="249" t="s">
        <v>19</v>
      </c>
      <c r="L196" s="254"/>
      <c r="M196" s="255" t="s">
        <v>19</v>
      </c>
      <c r="N196" s="256" t="s">
        <v>40</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287</v>
      </c>
      <c r="AT196" s="191" t="s">
        <v>638</v>
      </c>
      <c r="AU196" s="191" t="s">
        <v>78</v>
      </c>
      <c r="AY196" s="19" t="s">
        <v>231</v>
      </c>
      <c r="BE196" s="192">
        <f>IF(N196="základní",J196,0)</f>
        <v>0</v>
      </c>
      <c r="BF196" s="192">
        <f>IF(N196="snížená",J196,0)</f>
        <v>0</v>
      </c>
      <c r="BG196" s="192">
        <f>IF(N196="zákl. přenesená",J196,0)</f>
        <v>0</v>
      </c>
      <c r="BH196" s="192">
        <f>IF(N196="sníž. přenesená",J196,0)</f>
        <v>0</v>
      </c>
      <c r="BI196" s="192">
        <f>IF(N196="nulová",J196,0)</f>
        <v>0</v>
      </c>
      <c r="BJ196" s="19" t="s">
        <v>76</v>
      </c>
      <c r="BK196" s="192">
        <f>ROUND(I196*H196,2)</f>
        <v>0</v>
      </c>
      <c r="BL196" s="19" t="s">
        <v>238</v>
      </c>
      <c r="BM196" s="191" t="s">
        <v>5025</v>
      </c>
    </row>
    <row r="197" spans="1:65" s="2" customFormat="1" ht="66.75" customHeight="1">
      <c r="A197" s="36"/>
      <c r="B197" s="37"/>
      <c r="C197" s="180" t="s">
        <v>335</v>
      </c>
      <c r="D197" s="180" t="s">
        <v>234</v>
      </c>
      <c r="E197" s="181" t="s">
        <v>681</v>
      </c>
      <c r="F197" s="182" t="s">
        <v>682</v>
      </c>
      <c r="G197" s="183" t="s">
        <v>356</v>
      </c>
      <c r="H197" s="184">
        <v>40.088000000000001</v>
      </c>
      <c r="I197" s="185"/>
      <c r="J197" s="186">
        <f>ROUND(I197*H197,2)</f>
        <v>0</v>
      </c>
      <c r="K197" s="182" t="s">
        <v>244</v>
      </c>
      <c r="L197" s="41"/>
      <c r="M197" s="187" t="s">
        <v>19</v>
      </c>
      <c r="N197" s="188" t="s">
        <v>40</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238</v>
      </c>
      <c r="AT197" s="191" t="s">
        <v>234</v>
      </c>
      <c r="AU197" s="191" t="s">
        <v>78</v>
      </c>
      <c r="AY197" s="19" t="s">
        <v>231</v>
      </c>
      <c r="BE197" s="192">
        <f>IF(N197="základní",J197,0)</f>
        <v>0</v>
      </c>
      <c r="BF197" s="192">
        <f>IF(N197="snížená",J197,0)</f>
        <v>0</v>
      </c>
      <c r="BG197" s="192">
        <f>IF(N197="zákl. přenesená",J197,0)</f>
        <v>0</v>
      </c>
      <c r="BH197" s="192">
        <f>IF(N197="sníž. přenesená",J197,0)</f>
        <v>0</v>
      </c>
      <c r="BI197" s="192">
        <f>IF(N197="nulová",J197,0)</f>
        <v>0</v>
      </c>
      <c r="BJ197" s="19" t="s">
        <v>76</v>
      </c>
      <c r="BK197" s="192">
        <f>ROUND(I197*H197,2)</f>
        <v>0</v>
      </c>
      <c r="BL197" s="19" t="s">
        <v>238</v>
      </c>
      <c r="BM197" s="191" t="s">
        <v>5026</v>
      </c>
    </row>
    <row r="198" spans="1:65" s="2" customFormat="1" ht="136.5">
      <c r="A198" s="36"/>
      <c r="B198" s="37"/>
      <c r="C198" s="38"/>
      <c r="D198" s="193" t="s">
        <v>246</v>
      </c>
      <c r="E198" s="38"/>
      <c r="F198" s="194" t="s">
        <v>684</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246</v>
      </c>
      <c r="AU198" s="19" t="s">
        <v>78</v>
      </c>
    </row>
    <row r="199" spans="1:65" s="13" customFormat="1" ht="11.25">
      <c r="B199" s="198"/>
      <c r="C199" s="199"/>
      <c r="D199" s="193" t="s">
        <v>248</v>
      </c>
      <c r="E199" s="200" t="s">
        <v>19</v>
      </c>
      <c r="F199" s="201" t="s">
        <v>4979</v>
      </c>
      <c r="G199" s="199"/>
      <c r="H199" s="200" t="s">
        <v>19</v>
      </c>
      <c r="I199" s="202"/>
      <c r="J199" s="199"/>
      <c r="K199" s="199"/>
      <c r="L199" s="203"/>
      <c r="M199" s="204"/>
      <c r="N199" s="205"/>
      <c r="O199" s="205"/>
      <c r="P199" s="205"/>
      <c r="Q199" s="205"/>
      <c r="R199" s="205"/>
      <c r="S199" s="205"/>
      <c r="T199" s="206"/>
      <c r="AT199" s="207" t="s">
        <v>248</v>
      </c>
      <c r="AU199" s="207" t="s">
        <v>78</v>
      </c>
      <c r="AV199" s="13" t="s">
        <v>76</v>
      </c>
      <c r="AW199" s="13" t="s">
        <v>31</v>
      </c>
      <c r="AX199" s="13" t="s">
        <v>69</v>
      </c>
      <c r="AY199" s="207" t="s">
        <v>231</v>
      </c>
    </row>
    <row r="200" spans="1:65" s="14" customFormat="1" ht="11.25">
      <c r="B200" s="208"/>
      <c r="C200" s="209"/>
      <c r="D200" s="193" t="s">
        <v>248</v>
      </c>
      <c r="E200" s="210" t="s">
        <v>19</v>
      </c>
      <c r="F200" s="211" t="s">
        <v>5027</v>
      </c>
      <c r="G200" s="209"/>
      <c r="H200" s="212">
        <v>24.84</v>
      </c>
      <c r="I200" s="213"/>
      <c r="J200" s="209"/>
      <c r="K200" s="209"/>
      <c r="L200" s="214"/>
      <c r="M200" s="215"/>
      <c r="N200" s="216"/>
      <c r="O200" s="216"/>
      <c r="P200" s="216"/>
      <c r="Q200" s="216"/>
      <c r="R200" s="216"/>
      <c r="S200" s="216"/>
      <c r="T200" s="217"/>
      <c r="AT200" s="218" t="s">
        <v>248</v>
      </c>
      <c r="AU200" s="218" t="s">
        <v>78</v>
      </c>
      <c r="AV200" s="14" t="s">
        <v>78</v>
      </c>
      <c r="AW200" s="14" t="s">
        <v>31</v>
      </c>
      <c r="AX200" s="14" t="s">
        <v>69</v>
      </c>
      <c r="AY200" s="218" t="s">
        <v>231</v>
      </c>
    </row>
    <row r="201" spans="1:65" s="14" customFormat="1" ht="11.25">
      <c r="B201" s="208"/>
      <c r="C201" s="209"/>
      <c r="D201" s="193" t="s">
        <v>248</v>
      </c>
      <c r="E201" s="210" t="s">
        <v>19</v>
      </c>
      <c r="F201" s="211" t="s">
        <v>5028</v>
      </c>
      <c r="G201" s="209"/>
      <c r="H201" s="212">
        <v>7.82</v>
      </c>
      <c r="I201" s="213"/>
      <c r="J201" s="209"/>
      <c r="K201" s="209"/>
      <c r="L201" s="214"/>
      <c r="M201" s="215"/>
      <c r="N201" s="216"/>
      <c r="O201" s="216"/>
      <c r="P201" s="216"/>
      <c r="Q201" s="216"/>
      <c r="R201" s="216"/>
      <c r="S201" s="216"/>
      <c r="T201" s="217"/>
      <c r="AT201" s="218" t="s">
        <v>248</v>
      </c>
      <c r="AU201" s="218" t="s">
        <v>78</v>
      </c>
      <c r="AV201" s="14" t="s">
        <v>78</v>
      </c>
      <c r="AW201" s="14" t="s">
        <v>31</v>
      </c>
      <c r="AX201" s="14" t="s">
        <v>69</v>
      </c>
      <c r="AY201" s="218" t="s">
        <v>231</v>
      </c>
    </row>
    <row r="202" spans="1:65" s="13" customFormat="1" ht="11.25">
      <c r="B202" s="198"/>
      <c r="C202" s="199"/>
      <c r="D202" s="193" t="s">
        <v>248</v>
      </c>
      <c r="E202" s="200" t="s">
        <v>19</v>
      </c>
      <c r="F202" s="201" t="s">
        <v>4985</v>
      </c>
      <c r="G202" s="199"/>
      <c r="H202" s="200" t="s">
        <v>19</v>
      </c>
      <c r="I202" s="202"/>
      <c r="J202" s="199"/>
      <c r="K202" s="199"/>
      <c r="L202" s="203"/>
      <c r="M202" s="204"/>
      <c r="N202" s="205"/>
      <c r="O202" s="205"/>
      <c r="P202" s="205"/>
      <c r="Q202" s="205"/>
      <c r="R202" s="205"/>
      <c r="S202" s="205"/>
      <c r="T202" s="206"/>
      <c r="AT202" s="207" t="s">
        <v>248</v>
      </c>
      <c r="AU202" s="207" t="s">
        <v>78</v>
      </c>
      <c r="AV202" s="13" t="s">
        <v>76</v>
      </c>
      <c r="AW202" s="13" t="s">
        <v>31</v>
      </c>
      <c r="AX202" s="13" t="s">
        <v>69</v>
      </c>
      <c r="AY202" s="207" t="s">
        <v>231</v>
      </c>
    </row>
    <row r="203" spans="1:65" s="14" customFormat="1" ht="11.25">
      <c r="B203" s="208"/>
      <c r="C203" s="209"/>
      <c r="D203" s="193" t="s">
        <v>248</v>
      </c>
      <c r="E203" s="210" t="s">
        <v>19</v>
      </c>
      <c r="F203" s="211" t="s">
        <v>5029</v>
      </c>
      <c r="G203" s="209"/>
      <c r="H203" s="212">
        <v>7.3440000000000003</v>
      </c>
      <c r="I203" s="213"/>
      <c r="J203" s="209"/>
      <c r="K203" s="209"/>
      <c r="L203" s="214"/>
      <c r="M203" s="215"/>
      <c r="N203" s="216"/>
      <c r="O203" s="216"/>
      <c r="P203" s="216"/>
      <c r="Q203" s="216"/>
      <c r="R203" s="216"/>
      <c r="S203" s="216"/>
      <c r="T203" s="217"/>
      <c r="AT203" s="218" t="s">
        <v>248</v>
      </c>
      <c r="AU203" s="218" t="s">
        <v>78</v>
      </c>
      <c r="AV203" s="14" t="s">
        <v>78</v>
      </c>
      <c r="AW203" s="14" t="s">
        <v>31</v>
      </c>
      <c r="AX203" s="14" t="s">
        <v>69</v>
      </c>
      <c r="AY203" s="218" t="s">
        <v>231</v>
      </c>
    </row>
    <row r="204" spans="1:65" s="13" customFormat="1" ht="11.25">
      <c r="B204" s="198"/>
      <c r="C204" s="199"/>
      <c r="D204" s="193" t="s">
        <v>248</v>
      </c>
      <c r="E204" s="200" t="s">
        <v>19</v>
      </c>
      <c r="F204" s="201" t="s">
        <v>4965</v>
      </c>
      <c r="G204" s="199"/>
      <c r="H204" s="200" t="s">
        <v>19</v>
      </c>
      <c r="I204" s="202"/>
      <c r="J204" s="199"/>
      <c r="K204" s="199"/>
      <c r="L204" s="203"/>
      <c r="M204" s="204"/>
      <c r="N204" s="205"/>
      <c r="O204" s="205"/>
      <c r="P204" s="205"/>
      <c r="Q204" s="205"/>
      <c r="R204" s="205"/>
      <c r="S204" s="205"/>
      <c r="T204" s="206"/>
      <c r="AT204" s="207" t="s">
        <v>248</v>
      </c>
      <c r="AU204" s="207" t="s">
        <v>78</v>
      </c>
      <c r="AV204" s="13" t="s">
        <v>76</v>
      </c>
      <c r="AW204" s="13" t="s">
        <v>31</v>
      </c>
      <c r="AX204" s="13" t="s">
        <v>69</v>
      </c>
      <c r="AY204" s="207" t="s">
        <v>231</v>
      </c>
    </row>
    <row r="205" spans="1:65" s="14" customFormat="1" ht="11.25">
      <c r="B205" s="208"/>
      <c r="C205" s="209"/>
      <c r="D205" s="193" t="s">
        <v>248</v>
      </c>
      <c r="E205" s="210" t="s">
        <v>19</v>
      </c>
      <c r="F205" s="211" t="s">
        <v>5030</v>
      </c>
      <c r="G205" s="209"/>
      <c r="H205" s="212">
        <v>8.4000000000000005E-2</v>
      </c>
      <c r="I205" s="213"/>
      <c r="J205" s="209"/>
      <c r="K205" s="209"/>
      <c r="L205" s="214"/>
      <c r="M205" s="215"/>
      <c r="N205" s="216"/>
      <c r="O205" s="216"/>
      <c r="P205" s="216"/>
      <c r="Q205" s="216"/>
      <c r="R205" s="216"/>
      <c r="S205" s="216"/>
      <c r="T205" s="217"/>
      <c r="AT205" s="218" t="s">
        <v>248</v>
      </c>
      <c r="AU205" s="218" t="s">
        <v>78</v>
      </c>
      <c r="AV205" s="14" t="s">
        <v>78</v>
      </c>
      <c r="AW205" s="14" t="s">
        <v>31</v>
      </c>
      <c r="AX205" s="14" t="s">
        <v>69</v>
      </c>
      <c r="AY205" s="218" t="s">
        <v>231</v>
      </c>
    </row>
    <row r="206" spans="1:65" s="15" customFormat="1" ht="11.25">
      <c r="B206" s="219"/>
      <c r="C206" s="220"/>
      <c r="D206" s="193" t="s">
        <v>248</v>
      </c>
      <c r="E206" s="221" t="s">
        <v>19</v>
      </c>
      <c r="F206" s="222" t="s">
        <v>260</v>
      </c>
      <c r="G206" s="220"/>
      <c r="H206" s="223">
        <v>40.088000000000001</v>
      </c>
      <c r="I206" s="224"/>
      <c r="J206" s="220"/>
      <c r="K206" s="220"/>
      <c r="L206" s="225"/>
      <c r="M206" s="226"/>
      <c r="N206" s="227"/>
      <c r="O206" s="227"/>
      <c r="P206" s="227"/>
      <c r="Q206" s="227"/>
      <c r="R206" s="227"/>
      <c r="S206" s="227"/>
      <c r="T206" s="228"/>
      <c r="AT206" s="229" t="s">
        <v>248</v>
      </c>
      <c r="AU206" s="229" t="s">
        <v>78</v>
      </c>
      <c r="AV206" s="15" t="s">
        <v>238</v>
      </c>
      <c r="AW206" s="15" t="s">
        <v>31</v>
      </c>
      <c r="AX206" s="15" t="s">
        <v>76</v>
      </c>
      <c r="AY206" s="229" t="s">
        <v>231</v>
      </c>
    </row>
    <row r="207" spans="1:65" s="2" customFormat="1" ht="16.5" customHeight="1">
      <c r="A207" s="36"/>
      <c r="B207" s="37"/>
      <c r="C207" s="247" t="s">
        <v>339</v>
      </c>
      <c r="D207" s="247" t="s">
        <v>638</v>
      </c>
      <c r="E207" s="248" t="s">
        <v>4333</v>
      </c>
      <c r="F207" s="249" t="s">
        <v>4334</v>
      </c>
      <c r="G207" s="250" t="s">
        <v>404</v>
      </c>
      <c r="H207" s="251">
        <v>72.158000000000001</v>
      </c>
      <c r="I207" s="252"/>
      <c r="J207" s="253">
        <f>ROUND(I207*H207,2)</f>
        <v>0</v>
      </c>
      <c r="K207" s="249" t="s">
        <v>244</v>
      </c>
      <c r="L207" s="254"/>
      <c r="M207" s="255" t="s">
        <v>19</v>
      </c>
      <c r="N207" s="256" t="s">
        <v>40</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287</v>
      </c>
      <c r="AT207" s="191" t="s">
        <v>638</v>
      </c>
      <c r="AU207" s="191" t="s">
        <v>78</v>
      </c>
      <c r="AY207" s="19" t="s">
        <v>231</v>
      </c>
      <c r="BE207" s="192">
        <f>IF(N207="základní",J207,0)</f>
        <v>0</v>
      </c>
      <c r="BF207" s="192">
        <f>IF(N207="snížená",J207,0)</f>
        <v>0</v>
      </c>
      <c r="BG207" s="192">
        <f>IF(N207="zákl. přenesená",J207,0)</f>
        <v>0</v>
      </c>
      <c r="BH207" s="192">
        <f>IF(N207="sníž. přenesená",J207,0)</f>
        <v>0</v>
      </c>
      <c r="BI207" s="192">
        <f>IF(N207="nulová",J207,0)</f>
        <v>0</v>
      </c>
      <c r="BJ207" s="19" t="s">
        <v>76</v>
      </c>
      <c r="BK207" s="192">
        <f>ROUND(I207*H207,2)</f>
        <v>0</v>
      </c>
      <c r="BL207" s="19" t="s">
        <v>238</v>
      </c>
      <c r="BM207" s="191" t="s">
        <v>5031</v>
      </c>
    </row>
    <row r="208" spans="1:65" s="14" customFormat="1" ht="11.25">
      <c r="B208" s="208"/>
      <c r="C208" s="209"/>
      <c r="D208" s="193" t="s">
        <v>248</v>
      </c>
      <c r="E208" s="210" t="s">
        <v>19</v>
      </c>
      <c r="F208" s="211" t="s">
        <v>5032</v>
      </c>
      <c r="G208" s="209"/>
      <c r="H208" s="212">
        <v>72.158000000000001</v>
      </c>
      <c r="I208" s="213"/>
      <c r="J208" s="209"/>
      <c r="K208" s="209"/>
      <c r="L208" s="214"/>
      <c r="M208" s="215"/>
      <c r="N208" s="216"/>
      <c r="O208" s="216"/>
      <c r="P208" s="216"/>
      <c r="Q208" s="216"/>
      <c r="R208" s="216"/>
      <c r="S208" s="216"/>
      <c r="T208" s="217"/>
      <c r="AT208" s="218" t="s">
        <v>248</v>
      </c>
      <c r="AU208" s="218" t="s">
        <v>78</v>
      </c>
      <c r="AV208" s="14" t="s">
        <v>78</v>
      </c>
      <c r="AW208" s="14" t="s">
        <v>31</v>
      </c>
      <c r="AX208" s="14" t="s">
        <v>76</v>
      </c>
      <c r="AY208" s="218" t="s">
        <v>231</v>
      </c>
    </row>
    <row r="209" spans="1:65" s="12" customFormat="1" ht="22.9" customHeight="1">
      <c r="B209" s="164"/>
      <c r="C209" s="165"/>
      <c r="D209" s="166" t="s">
        <v>68</v>
      </c>
      <c r="E209" s="178" t="s">
        <v>78</v>
      </c>
      <c r="F209" s="178" t="s">
        <v>712</v>
      </c>
      <c r="G209" s="165"/>
      <c r="H209" s="165"/>
      <c r="I209" s="168"/>
      <c r="J209" s="179">
        <f>BK209</f>
        <v>0</v>
      </c>
      <c r="K209" s="165"/>
      <c r="L209" s="170"/>
      <c r="M209" s="171"/>
      <c r="N209" s="172"/>
      <c r="O209" s="172"/>
      <c r="P209" s="173">
        <f>SUM(P210:P234)</f>
        <v>0</v>
      </c>
      <c r="Q209" s="172"/>
      <c r="R209" s="173">
        <f>SUM(R210:R234)</f>
        <v>2.10304986</v>
      </c>
      <c r="S209" s="172"/>
      <c r="T209" s="174">
        <f>SUM(T210:T234)</f>
        <v>0</v>
      </c>
      <c r="AR209" s="175" t="s">
        <v>76</v>
      </c>
      <c r="AT209" s="176" t="s">
        <v>68</v>
      </c>
      <c r="AU209" s="176" t="s">
        <v>76</v>
      </c>
      <c r="AY209" s="175" t="s">
        <v>231</v>
      </c>
      <c r="BK209" s="177">
        <f>SUM(BK210:BK234)</f>
        <v>0</v>
      </c>
    </row>
    <row r="210" spans="1:65" s="2" customFormat="1" ht="37.9" customHeight="1">
      <c r="A210" s="36"/>
      <c r="B210" s="37"/>
      <c r="C210" s="180" t="s">
        <v>347</v>
      </c>
      <c r="D210" s="180" t="s">
        <v>234</v>
      </c>
      <c r="E210" s="181" t="s">
        <v>1314</v>
      </c>
      <c r="F210" s="182" t="s">
        <v>1315</v>
      </c>
      <c r="G210" s="183" t="s">
        <v>356</v>
      </c>
      <c r="H210" s="184">
        <v>0.89800000000000002</v>
      </c>
      <c r="I210" s="185"/>
      <c r="J210" s="186">
        <f>ROUND(I210*H210,2)</f>
        <v>0</v>
      </c>
      <c r="K210" s="182" t="s">
        <v>244</v>
      </c>
      <c r="L210" s="41"/>
      <c r="M210" s="187" t="s">
        <v>19</v>
      </c>
      <c r="N210" s="188" t="s">
        <v>40</v>
      </c>
      <c r="O210" s="66"/>
      <c r="P210" s="189">
        <f>O210*H210</f>
        <v>0</v>
      </c>
      <c r="Q210" s="189">
        <v>2.16</v>
      </c>
      <c r="R210" s="189">
        <f>Q210*H210</f>
        <v>1.9396800000000001</v>
      </c>
      <c r="S210" s="189">
        <v>0</v>
      </c>
      <c r="T210" s="190">
        <f>S210*H210</f>
        <v>0</v>
      </c>
      <c r="U210" s="36"/>
      <c r="V210" s="36"/>
      <c r="W210" s="36"/>
      <c r="X210" s="36"/>
      <c r="Y210" s="36"/>
      <c r="Z210" s="36"/>
      <c r="AA210" s="36"/>
      <c r="AB210" s="36"/>
      <c r="AC210" s="36"/>
      <c r="AD210" s="36"/>
      <c r="AE210" s="36"/>
      <c r="AR210" s="191" t="s">
        <v>238</v>
      </c>
      <c r="AT210" s="191" t="s">
        <v>234</v>
      </c>
      <c r="AU210" s="191" t="s">
        <v>78</v>
      </c>
      <c r="AY210" s="19" t="s">
        <v>231</v>
      </c>
      <c r="BE210" s="192">
        <f>IF(N210="základní",J210,0)</f>
        <v>0</v>
      </c>
      <c r="BF210" s="192">
        <f>IF(N210="snížená",J210,0)</f>
        <v>0</v>
      </c>
      <c r="BG210" s="192">
        <f>IF(N210="zákl. přenesená",J210,0)</f>
        <v>0</v>
      </c>
      <c r="BH210" s="192">
        <f>IF(N210="sníž. přenesená",J210,0)</f>
        <v>0</v>
      </c>
      <c r="BI210" s="192">
        <f>IF(N210="nulová",J210,0)</f>
        <v>0</v>
      </c>
      <c r="BJ210" s="19" t="s">
        <v>76</v>
      </c>
      <c r="BK210" s="192">
        <f>ROUND(I210*H210,2)</f>
        <v>0</v>
      </c>
      <c r="BL210" s="19" t="s">
        <v>238</v>
      </c>
      <c r="BM210" s="191" t="s">
        <v>5033</v>
      </c>
    </row>
    <row r="211" spans="1:65" s="2" customFormat="1" ht="68.25">
      <c r="A211" s="36"/>
      <c r="B211" s="37"/>
      <c r="C211" s="38"/>
      <c r="D211" s="193" t="s">
        <v>246</v>
      </c>
      <c r="E211" s="38"/>
      <c r="F211" s="194" t="s">
        <v>737</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246</v>
      </c>
      <c r="AU211" s="19" t="s">
        <v>78</v>
      </c>
    </row>
    <row r="212" spans="1:65" s="13" customFormat="1" ht="11.25">
      <c r="B212" s="198"/>
      <c r="C212" s="199"/>
      <c r="D212" s="193" t="s">
        <v>248</v>
      </c>
      <c r="E212" s="200" t="s">
        <v>19</v>
      </c>
      <c r="F212" s="201" t="s">
        <v>5034</v>
      </c>
      <c r="G212" s="199"/>
      <c r="H212" s="200" t="s">
        <v>19</v>
      </c>
      <c r="I212" s="202"/>
      <c r="J212" s="199"/>
      <c r="K212" s="199"/>
      <c r="L212" s="203"/>
      <c r="M212" s="204"/>
      <c r="N212" s="205"/>
      <c r="O212" s="205"/>
      <c r="P212" s="205"/>
      <c r="Q212" s="205"/>
      <c r="R212" s="205"/>
      <c r="S212" s="205"/>
      <c r="T212" s="206"/>
      <c r="AT212" s="207" t="s">
        <v>248</v>
      </c>
      <c r="AU212" s="207" t="s">
        <v>78</v>
      </c>
      <c r="AV212" s="13" t="s">
        <v>76</v>
      </c>
      <c r="AW212" s="13" t="s">
        <v>31</v>
      </c>
      <c r="AX212" s="13" t="s">
        <v>69</v>
      </c>
      <c r="AY212" s="207" t="s">
        <v>231</v>
      </c>
    </row>
    <row r="213" spans="1:65" s="14" customFormat="1" ht="11.25">
      <c r="B213" s="208"/>
      <c r="C213" s="209"/>
      <c r="D213" s="193" t="s">
        <v>248</v>
      </c>
      <c r="E213" s="210" t="s">
        <v>19</v>
      </c>
      <c r="F213" s="211" t="s">
        <v>5035</v>
      </c>
      <c r="G213" s="209"/>
      <c r="H213" s="212">
        <v>0.85799999999999998</v>
      </c>
      <c r="I213" s="213"/>
      <c r="J213" s="209"/>
      <c r="K213" s="209"/>
      <c r="L213" s="214"/>
      <c r="M213" s="215"/>
      <c r="N213" s="216"/>
      <c r="O213" s="216"/>
      <c r="P213" s="216"/>
      <c r="Q213" s="216"/>
      <c r="R213" s="216"/>
      <c r="S213" s="216"/>
      <c r="T213" s="217"/>
      <c r="AT213" s="218" t="s">
        <v>248</v>
      </c>
      <c r="AU213" s="218" t="s">
        <v>78</v>
      </c>
      <c r="AV213" s="14" t="s">
        <v>78</v>
      </c>
      <c r="AW213" s="14" t="s">
        <v>31</v>
      </c>
      <c r="AX213" s="14" t="s">
        <v>69</v>
      </c>
      <c r="AY213" s="218" t="s">
        <v>231</v>
      </c>
    </row>
    <row r="214" spans="1:65" s="13" customFormat="1" ht="11.25">
      <c r="B214" s="198"/>
      <c r="C214" s="199"/>
      <c r="D214" s="193" t="s">
        <v>248</v>
      </c>
      <c r="E214" s="200" t="s">
        <v>19</v>
      </c>
      <c r="F214" s="201" t="s">
        <v>5036</v>
      </c>
      <c r="G214" s="199"/>
      <c r="H214" s="200" t="s">
        <v>19</v>
      </c>
      <c r="I214" s="202"/>
      <c r="J214" s="199"/>
      <c r="K214" s="199"/>
      <c r="L214" s="203"/>
      <c r="M214" s="204"/>
      <c r="N214" s="205"/>
      <c r="O214" s="205"/>
      <c r="P214" s="205"/>
      <c r="Q214" s="205"/>
      <c r="R214" s="205"/>
      <c r="S214" s="205"/>
      <c r="T214" s="206"/>
      <c r="AT214" s="207" t="s">
        <v>248</v>
      </c>
      <c r="AU214" s="207" t="s">
        <v>78</v>
      </c>
      <c r="AV214" s="13" t="s">
        <v>76</v>
      </c>
      <c r="AW214" s="13" t="s">
        <v>31</v>
      </c>
      <c r="AX214" s="13" t="s">
        <v>69</v>
      </c>
      <c r="AY214" s="207" t="s">
        <v>231</v>
      </c>
    </row>
    <row r="215" spans="1:65" s="14" customFormat="1" ht="11.25">
      <c r="B215" s="208"/>
      <c r="C215" s="209"/>
      <c r="D215" s="193" t="s">
        <v>248</v>
      </c>
      <c r="E215" s="210" t="s">
        <v>19</v>
      </c>
      <c r="F215" s="211" t="s">
        <v>5037</v>
      </c>
      <c r="G215" s="209"/>
      <c r="H215" s="212">
        <v>0.04</v>
      </c>
      <c r="I215" s="213"/>
      <c r="J215" s="209"/>
      <c r="K215" s="209"/>
      <c r="L215" s="214"/>
      <c r="M215" s="215"/>
      <c r="N215" s="216"/>
      <c r="O215" s="216"/>
      <c r="P215" s="216"/>
      <c r="Q215" s="216"/>
      <c r="R215" s="216"/>
      <c r="S215" s="216"/>
      <c r="T215" s="217"/>
      <c r="AT215" s="218" t="s">
        <v>248</v>
      </c>
      <c r="AU215" s="218" t="s">
        <v>78</v>
      </c>
      <c r="AV215" s="14" t="s">
        <v>78</v>
      </c>
      <c r="AW215" s="14" t="s">
        <v>31</v>
      </c>
      <c r="AX215" s="14" t="s">
        <v>69</v>
      </c>
      <c r="AY215" s="218" t="s">
        <v>231</v>
      </c>
    </row>
    <row r="216" spans="1:65" s="15" customFormat="1" ht="11.25">
      <c r="B216" s="219"/>
      <c r="C216" s="220"/>
      <c r="D216" s="193" t="s">
        <v>248</v>
      </c>
      <c r="E216" s="221" t="s">
        <v>19</v>
      </c>
      <c r="F216" s="222" t="s">
        <v>260</v>
      </c>
      <c r="G216" s="220"/>
      <c r="H216" s="223">
        <v>0.89800000000000002</v>
      </c>
      <c r="I216" s="224"/>
      <c r="J216" s="220"/>
      <c r="K216" s="220"/>
      <c r="L216" s="225"/>
      <c r="M216" s="226"/>
      <c r="N216" s="227"/>
      <c r="O216" s="227"/>
      <c r="P216" s="227"/>
      <c r="Q216" s="227"/>
      <c r="R216" s="227"/>
      <c r="S216" s="227"/>
      <c r="T216" s="228"/>
      <c r="AT216" s="229" t="s">
        <v>248</v>
      </c>
      <c r="AU216" s="229" t="s">
        <v>78</v>
      </c>
      <c r="AV216" s="15" t="s">
        <v>238</v>
      </c>
      <c r="AW216" s="15" t="s">
        <v>31</v>
      </c>
      <c r="AX216" s="15" t="s">
        <v>76</v>
      </c>
      <c r="AY216" s="229" t="s">
        <v>231</v>
      </c>
    </row>
    <row r="217" spans="1:65" s="2" customFormat="1" ht="33" customHeight="1">
      <c r="A217" s="36"/>
      <c r="B217" s="37"/>
      <c r="C217" s="180" t="s">
        <v>353</v>
      </c>
      <c r="D217" s="180" t="s">
        <v>234</v>
      </c>
      <c r="E217" s="181" t="s">
        <v>739</v>
      </c>
      <c r="F217" s="182" t="s">
        <v>740</v>
      </c>
      <c r="G217" s="183" t="s">
        <v>356</v>
      </c>
      <c r="H217" s="184">
        <v>6.2E-2</v>
      </c>
      <c r="I217" s="185"/>
      <c r="J217" s="186">
        <f>ROUND(I217*H217,2)</f>
        <v>0</v>
      </c>
      <c r="K217" s="182" t="s">
        <v>244</v>
      </c>
      <c r="L217" s="41"/>
      <c r="M217" s="187" t="s">
        <v>19</v>
      </c>
      <c r="N217" s="188" t="s">
        <v>40</v>
      </c>
      <c r="O217" s="66"/>
      <c r="P217" s="189">
        <f>O217*H217</f>
        <v>0</v>
      </c>
      <c r="Q217" s="189">
        <v>2.45329</v>
      </c>
      <c r="R217" s="189">
        <f>Q217*H217</f>
        <v>0.15210398</v>
      </c>
      <c r="S217" s="189">
        <v>0</v>
      </c>
      <c r="T217" s="190">
        <f>S217*H217</f>
        <v>0</v>
      </c>
      <c r="U217" s="36"/>
      <c r="V217" s="36"/>
      <c r="W217" s="36"/>
      <c r="X217" s="36"/>
      <c r="Y217" s="36"/>
      <c r="Z217" s="36"/>
      <c r="AA217" s="36"/>
      <c r="AB217" s="36"/>
      <c r="AC217" s="36"/>
      <c r="AD217" s="36"/>
      <c r="AE217" s="36"/>
      <c r="AR217" s="191" t="s">
        <v>238</v>
      </c>
      <c r="AT217" s="191" t="s">
        <v>234</v>
      </c>
      <c r="AU217" s="191" t="s">
        <v>78</v>
      </c>
      <c r="AY217" s="19" t="s">
        <v>231</v>
      </c>
      <c r="BE217" s="192">
        <f>IF(N217="základní",J217,0)</f>
        <v>0</v>
      </c>
      <c r="BF217" s="192">
        <f>IF(N217="snížená",J217,0)</f>
        <v>0</v>
      </c>
      <c r="BG217" s="192">
        <f>IF(N217="zákl. přenesená",J217,0)</f>
        <v>0</v>
      </c>
      <c r="BH217" s="192">
        <f>IF(N217="sníž. přenesená",J217,0)</f>
        <v>0</v>
      </c>
      <c r="BI217" s="192">
        <f>IF(N217="nulová",J217,0)</f>
        <v>0</v>
      </c>
      <c r="BJ217" s="19" t="s">
        <v>76</v>
      </c>
      <c r="BK217" s="192">
        <f>ROUND(I217*H217,2)</f>
        <v>0</v>
      </c>
      <c r="BL217" s="19" t="s">
        <v>238</v>
      </c>
      <c r="BM217" s="191" t="s">
        <v>5038</v>
      </c>
    </row>
    <row r="218" spans="1:65" s="2" customFormat="1" ht="146.25">
      <c r="A218" s="36"/>
      <c r="B218" s="37"/>
      <c r="C218" s="38"/>
      <c r="D218" s="193" t="s">
        <v>246</v>
      </c>
      <c r="E218" s="38"/>
      <c r="F218" s="194" t="s">
        <v>742</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246</v>
      </c>
      <c r="AU218" s="19" t="s">
        <v>78</v>
      </c>
    </row>
    <row r="219" spans="1:65" s="13" customFormat="1" ht="11.25">
      <c r="B219" s="198"/>
      <c r="C219" s="199"/>
      <c r="D219" s="193" t="s">
        <v>248</v>
      </c>
      <c r="E219" s="200" t="s">
        <v>19</v>
      </c>
      <c r="F219" s="201" t="s">
        <v>5039</v>
      </c>
      <c r="G219" s="199"/>
      <c r="H219" s="200" t="s">
        <v>19</v>
      </c>
      <c r="I219" s="202"/>
      <c r="J219" s="199"/>
      <c r="K219" s="199"/>
      <c r="L219" s="203"/>
      <c r="M219" s="204"/>
      <c r="N219" s="205"/>
      <c r="O219" s="205"/>
      <c r="P219" s="205"/>
      <c r="Q219" s="205"/>
      <c r="R219" s="205"/>
      <c r="S219" s="205"/>
      <c r="T219" s="206"/>
      <c r="AT219" s="207" t="s">
        <v>248</v>
      </c>
      <c r="AU219" s="207" t="s">
        <v>78</v>
      </c>
      <c r="AV219" s="13" t="s">
        <v>76</v>
      </c>
      <c r="AW219" s="13" t="s">
        <v>31</v>
      </c>
      <c r="AX219" s="13" t="s">
        <v>69</v>
      </c>
      <c r="AY219" s="207" t="s">
        <v>231</v>
      </c>
    </row>
    <row r="220" spans="1:65" s="13" customFormat="1" ht="11.25">
      <c r="B220" s="198"/>
      <c r="C220" s="199"/>
      <c r="D220" s="193" t="s">
        <v>248</v>
      </c>
      <c r="E220" s="200" t="s">
        <v>19</v>
      </c>
      <c r="F220" s="201" t="s">
        <v>4965</v>
      </c>
      <c r="G220" s="199"/>
      <c r="H220" s="200" t="s">
        <v>19</v>
      </c>
      <c r="I220" s="202"/>
      <c r="J220" s="199"/>
      <c r="K220" s="199"/>
      <c r="L220" s="203"/>
      <c r="M220" s="204"/>
      <c r="N220" s="205"/>
      <c r="O220" s="205"/>
      <c r="P220" s="205"/>
      <c r="Q220" s="205"/>
      <c r="R220" s="205"/>
      <c r="S220" s="205"/>
      <c r="T220" s="206"/>
      <c r="AT220" s="207" t="s">
        <v>248</v>
      </c>
      <c r="AU220" s="207" t="s">
        <v>78</v>
      </c>
      <c r="AV220" s="13" t="s">
        <v>76</v>
      </c>
      <c r="AW220" s="13" t="s">
        <v>31</v>
      </c>
      <c r="AX220" s="13" t="s">
        <v>69</v>
      </c>
      <c r="AY220" s="207" t="s">
        <v>231</v>
      </c>
    </row>
    <row r="221" spans="1:65" s="14" customFormat="1" ht="11.25">
      <c r="B221" s="208"/>
      <c r="C221" s="209"/>
      <c r="D221" s="193" t="s">
        <v>248</v>
      </c>
      <c r="E221" s="210" t="s">
        <v>19</v>
      </c>
      <c r="F221" s="211" t="s">
        <v>5040</v>
      </c>
      <c r="G221" s="209"/>
      <c r="H221" s="212">
        <v>6.2E-2</v>
      </c>
      <c r="I221" s="213"/>
      <c r="J221" s="209"/>
      <c r="K221" s="209"/>
      <c r="L221" s="214"/>
      <c r="M221" s="215"/>
      <c r="N221" s="216"/>
      <c r="O221" s="216"/>
      <c r="P221" s="216"/>
      <c r="Q221" s="216"/>
      <c r="R221" s="216"/>
      <c r="S221" s="216"/>
      <c r="T221" s="217"/>
      <c r="AT221" s="218" t="s">
        <v>248</v>
      </c>
      <c r="AU221" s="218" t="s">
        <v>78</v>
      </c>
      <c r="AV221" s="14" t="s">
        <v>78</v>
      </c>
      <c r="AW221" s="14" t="s">
        <v>31</v>
      </c>
      <c r="AX221" s="14" t="s">
        <v>69</v>
      </c>
      <c r="AY221" s="218" t="s">
        <v>231</v>
      </c>
    </row>
    <row r="222" spans="1:65" s="15" customFormat="1" ht="11.25">
      <c r="B222" s="219"/>
      <c r="C222" s="220"/>
      <c r="D222" s="193" t="s">
        <v>248</v>
      </c>
      <c r="E222" s="221" t="s">
        <v>19</v>
      </c>
      <c r="F222" s="222" t="s">
        <v>260</v>
      </c>
      <c r="G222" s="220"/>
      <c r="H222" s="223">
        <v>6.2E-2</v>
      </c>
      <c r="I222" s="224"/>
      <c r="J222" s="220"/>
      <c r="K222" s="220"/>
      <c r="L222" s="225"/>
      <c r="M222" s="226"/>
      <c r="N222" s="227"/>
      <c r="O222" s="227"/>
      <c r="P222" s="227"/>
      <c r="Q222" s="227"/>
      <c r="R222" s="227"/>
      <c r="S222" s="227"/>
      <c r="T222" s="228"/>
      <c r="AT222" s="229" t="s">
        <v>248</v>
      </c>
      <c r="AU222" s="229" t="s">
        <v>78</v>
      </c>
      <c r="AV222" s="15" t="s">
        <v>238</v>
      </c>
      <c r="AW222" s="15" t="s">
        <v>31</v>
      </c>
      <c r="AX222" s="15" t="s">
        <v>76</v>
      </c>
      <c r="AY222" s="229" t="s">
        <v>231</v>
      </c>
    </row>
    <row r="223" spans="1:65" s="2" customFormat="1" ht="16.5" customHeight="1">
      <c r="A223" s="36"/>
      <c r="B223" s="37"/>
      <c r="C223" s="180" t="s">
        <v>7</v>
      </c>
      <c r="D223" s="180" t="s">
        <v>234</v>
      </c>
      <c r="E223" s="181" t="s">
        <v>747</v>
      </c>
      <c r="F223" s="182" t="s">
        <v>748</v>
      </c>
      <c r="G223" s="183" t="s">
        <v>243</v>
      </c>
      <c r="H223" s="184">
        <v>2.84</v>
      </c>
      <c r="I223" s="185"/>
      <c r="J223" s="186">
        <f>ROUND(I223*H223,2)</f>
        <v>0</v>
      </c>
      <c r="K223" s="182" t="s">
        <v>244</v>
      </c>
      <c r="L223" s="41"/>
      <c r="M223" s="187" t="s">
        <v>19</v>
      </c>
      <c r="N223" s="188" t="s">
        <v>40</v>
      </c>
      <c r="O223" s="66"/>
      <c r="P223" s="189">
        <f>O223*H223</f>
        <v>0</v>
      </c>
      <c r="Q223" s="189">
        <v>2.47E-3</v>
      </c>
      <c r="R223" s="189">
        <f>Q223*H223</f>
        <v>7.0147999999999999E-3</v>
      </c>
      <c r="S223" s="189">
        <v>0</v>
      </c>
      <c r="T223" s="190">
        <f>S223*H223</f>
        <v>0</v>
      </c>
      <c r="U223" s="36"/>
      <c r="V223" s="36"/>
      <c r="W223" s="36"/>
      <c r="X223" s="36"/>
      <c r="Y223" s="36"/>
      <c r="Z223" s="36"/>
      <c r="AA223" s="36"/>
      <c r="AB223" s="36"/>
      <c r="AC223" s="36"/>
      <c r="AD223" s="36"/>
      <c r="AE223" s="36"/>
      <c r="AR223" s="191" t="s">
        <v>238</v>
      </c>
      <c r="AT223" s="191" t="s">
        <v>234</v>
      </c>
      <c r="AU223" s="191" t="s">
        <v>78</v>
      </c>
      <c r="AY223" s="19" t="s">
        <v>231</v>
      </c>
      <c r="BE223" s="192">
        <f>IF(N223="základní",J223,0)</f>
        <v>0</v>
      </c>
      <c r="BF223" s="192">
        <f>IF(N223="snížená",J223,0)</f>
        <v>0</v>
      </c>
      <c r="BG223" s="192">
        <f>IF(N223="zákl. přenesená",J223,0)</f>
        <v>0</v>
      </c>
      <c r="BH223" s="192">
        <f>IF(N223="sníž. přenesená",J223,0)</f>
        <v>0</v>
      </c>
      <c r="BI223" s="192">
        <f>IF(N223="nulová",J223,0)</f>
        <v>0</v>
      </c>
      <c r="BJ223" s="19" t="s">
        <v>76</v>
      </c>
      <c r="BK223" s="192">
        <f>ROUND(I223*H223,2)</f>
        <v>0</v>
      </c>
      <c r="BL223" s="19" t="s">
        <v>238</v>
      </c>
      <c r="BM223" s="191" t="s">
        <v>5041</v>
      </c>
    </row>
    <row r="224" spans="1:65" s="2" customFormat="1" ht="58.5">
      <c r="A224" s="36"/>
      <c r="B224" s="37"/>
      <c r="C224" s="38"/>
      <c r="D224" s="193" t="s">
        <v>246</v>
      </c>
      <c r="E224" s="38"/>
      <c r="F224" s="194" t="s">
        <v>750</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246</v>
      </c>
      <c r="AU224" s="19" t="s">
        <v>78</v>
      </c>
    </row>
    <row r="225" spans="1:65" s="13" customFormat="1" ht="11.25">
      <c r="B225" s="198"/>
      <c r="C225" s="199"/>
      <c r="D225" s="193" t="s">
        <v>248</v>
      </c>
      <c r="E225" s="200" t="s">
        <v>19</v>
      </c>
      <c r="F225" s="201" t="s">
        <v>4965</v>
      </c>
      <c r="G225" s="199"/>
      <c r="H225" s="200" t="s">
        <v>19</v>
      </c>
      <c r="I225" s="202"/>
      <c r="J225" s="199"/>
      <c r="K225" s="199"/>
      <c r="L225" s="203"/>
      <c r="M225" s="204"/>
      <c r="N225" s="205"/>
      <c r="O225" s="205"/>
      <c r="P225" s="205"/>
      <c r="Q225" s="205"/>
      <c r="R225" s="205"/>
      <c r="S225" s="205"/>
      <c r="T225" s="206"/>
      <c r="AT225" s="207" t="s">
        <v>248</v>
      </c>
      <c r="AU225" s="207" t="s">
        <v>78</v>
      </c>
      <c r="AV225" s="13" t="s">
        <v>76</v>
      </c>
      <c r="AW225" s="13" t="s">
        <v>31</v>
      </c>
      <c r="AX225" s="13" t="s">
        <v>69</v>
      </c>
      <c r="AY225" s="207" t="s">
        <v>231</v>
      </c>
    </row>
    <row r="226" spans="1:65" s="14" customFormat="1" ht="11.25">
      <c r="B226" s="208"/>
      <c r="C226" s="209"/>
      <c r="D226" s="193" t="s">
        <v>248</v>
      </c>
      <c r="E226" s="210" t="s">
        <v>19</v>
      </c>
      <c r="F226" s="211" t="s">
        <v>5042</v>
      </c>
      <c r="G226" s="209"/>
      <c r="H226" s="212">
        <v>2.84</v>
      </c>
      <c r="I226" s="213"/>
      <c r="J226" s="209"/>
      <c r="K226" s="209"/>
      <c r="L226" s="214"/>
      <c r="M226" s="215"/>
      <c r="N226" s="216"/>
      <c r="O226" s="216"/>
      <c r="P226" s="216"/>
      <c r="Q226" s="216"/>
      <c r="R226" s="216"/>
      <c r="S226" s="216"/>
      <c r="T226" s="217"/>
      <c r="AT226" s="218" t="s">
        <v>248</v>
      </c>
      <c r="AU226" s="218" t="s">
        <v>78</v>
      </c>
      <c r="AV226" s="14" t="s">
        <v>78</v>
      </c>
      <c r="AW226" s="14" t="s">
        <v>31</v>
      </c>
      <c r="AX226" s="14" t="s">
        <v>69</v>
      </c>
      <c r="AY226" s="218" t="s">
        <v>231</v>
      </c>
    </row>
    <row r="227" spans="1:65" s="15" customFormat="1" ht="11.25">
      <c r="B227" s="219"/>
      <c r="C227" s="220"/>
      <c r="D227" s="193" t="s">
        <v>248</v>
      </c>
      <c r="E227" s="221" t="s">
        <v>19</v>
      </c>
      <c r="F227" s="222" t="s">
        <v>260</v>
      </c>
      <c r="G227" s="220"/>
      <c r="H227" s="223">
        <v>2.84</v>
      </c>
      <c r="I227" s="224"/>
      <c r="J227" s="220"/>
      <c r="K227" s="220"/>
      <c r="L227" s="225"/>
      <c r="M227" s="226"/>
      <c r="N227" s="227"/>
      <c r="O227" s="227"/>
      <c r="P227" s="227"/>
      <c r="Q227" s="227"/>
      <c r="R227" s="227"/>
      <c r="S227" s="227"/>
      <c r="T227" s="228"/>
      <c r="AT227" s="229" t="s">
        <v>248</v>
      </c>
      <c r="AU227" s="229" t="s">
        <v>78</v>
      </c>
      <c r="AV227" s="15" t="s">
        <v>238</v>
      </c>
      <c r="AW227" s="15" t="s">
        <v>31</v>
      </c>
      <c r="AX227" s="15" t="s">
        <v>76</v>
      </c>
      <c r="AY227" s="229" t="s">
        <v>231</v>
      </c>
    </row>
    <row r="228" spans="1:65" s="2" customFormat="1" ht="16.5" customHeight="1">
      <c r="A228" s="36"/>
      <c r="B228" s="37"/>
      <c r="C228" s="180" t="s">
        <v>373</v>
      </c>
      <c r="D228" s="180" t="s">
        <v>234</v>
      </c>
      <c r="E228" s="181" t="s">
        <v>756</v>
      </c>
      <c r="F228" s="182" t="s">
        <v>757</v>
      </c>
      <c r="G228" s="183" t="s">
        <v>243</v>
      </c>
      <c r="H228" s="184">
        <v>2.84</v>
      </c>
      <c r="I228" s="185"/>
      <c r="J228" s="186">
        <f>ROUND(I228*H228,2)</f>
        <v>0</v>
      </c>
      <c r="K228" s="182" t="s">
        <v>244</v>
      </c>
      <c r="L228" s="41"/>
      <c r="M228" s="187" t="s">
        <v>19</v>
      </c>
      <c r="N228" s="188" t="s">
        <v>40</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238</v>
      </c>
      <c r="AT228" s="191" t="s">
        <v>234</v>
      </c>
      <c r="AU228" s="191" t="s">
        <v>78</v>
      </c>
      <c r="AY228" s="19" t="s">
        <v>231</v>
      </c>
      <c r="BE228" s="192">
        <f>IF(N228="základní",J228,0)</f>
        <v>0</v>
      </c>
      <c r="BF228" s="192">
        <f>IF(N228="snížená",J228,0)</f>
        <v>0</v>
      </c>
      <c r="BG228" s="192">
        <f>IF(N228="zákl. přenesená",J228,0)</f>
        <v>0</v>
      </c>
      <c r="BH228" s="192">
        <f>IF(N228="sníž. přenesená",J228,0)</f>
        <v>0</v>
      </c>
      <c r="BI228" s="192">
        <f>IF(N228="nulová",J228,0)</f>
        <v>0</v>
      </c>
      <c r="BJ228" s="19" t="s">
        <v>76</v>
      </c>
      <c r="BK228" s="192">
        <f>ROUND(I228*H228,2)</f>
        <v>0</v>
      </c>
      <c r="BL228" s="19" t="s">
        <v>238</v>
      </c>
      <c r="BM228" s="191" t="s">
        <v>5043</v>
      </c>
    </row>
    <row r="229" spans="1:65" s="2" customFormat="1" ht="58.5">
      <c r="A229" s="36"/>
      <c r="B229" s="37"/>
      <c r="C229" s="38"/>
      <c r="D229" s="193" t="s">
        <v>246</v>
      </c>
      <c r="E229" s="38"/>
      <c r="F229" s="194" t="s">
        <v>750</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246</v>
      </c>
      <c r="AU229" s="19" t="s">
        <v>78</v>
      </c>
    </row>
    <row r="230" spans="1:65" s="2" customFormat="1" ht="24.2" customHeight="1">
      <c r="A230" s="36"/>
      <c r="B230" s="37"/>
      <c r="C230" s="180" t="s">
        <v>380</v>
      </c>
      <c r="D230" s="180" t="s">
        <v>234</v>
      </c>
      <c r="E230" s="181" t="s">
        <v>765</v>
      </c>
      <c r="F230" s="182" t="s">
        <v>766</v>
      </c>
      <c r="G230" s="183" t="s">
        <v>404</v>
      </c>
      <c r="H230" s="184">
        <v>4.0000000000000001E-3</v>
      </c>
      <c r="I230" s="185"/>
      <c r="J230" s="186">
        <f>ROUND(I230*H230,2)</f>
        <v>0</v>
      </c>
      <c r="K230" s="182" t="s">
        <v>244</v>
      </c>
      <c r="L230" s="41"/>
      <c r="M230" s="187" t="s">
        <v>19</v>
      </c>
      <c r="N230" s="188" t="s">
        <v>40</v>
      </c>
      <c r="O230" s="66"/>
      <c r="P230" s="189">
        <f>O230*H230</f>
        <v>0</v>
      </c>
      <c r="Q230" s="189">
        <v>1.06277</v>
      </c>
      <c r="R230" s="189">
        <f>Q230*H230</f>
        <v>4.25108E-3</v>
      </c>
      <c r="S230" s="189">
        <v>0</v>
      </c>
      <c r="T230" s="190">
        <f>S230*H230</f>
        <v>0</v>
      </c>
      <c r="U230" s="36"/>
      <c r="V230" s="36"/>
      <c r="W230" s="36"/>
      <c r="X230" s="36"/>
      <c r="Y230" s="36"/>
      <c r="Z230" s="36"/>
      <c r="AA230" s="36"/>
      <c r="AB230" s="36"/>
      <c r="AC230" s="36"/>
      <c r="AD230" s="36"/>
      <c r="AE230" s="36"/>
      <c r="AR230" s="191" t="s">
        <v>238</v>
      </c>
      <c r="AT230" s="191" t="s">
        <v>234</v>
      </c>
      <c r="AU230" s="191" t="s">
        <v>78</v>
      </c>
      <c r="AY230" s="19" t="s">
        <v>231</v>
      </c>
      <c r="BE230" s="192">
        <f>IF(N230="základní",J230,0)</f>
        <v>0</v>
      </c>
      <c r="BF230" s="192">
        <f>IF(N230="snížená",J230,0)</f>
        <v>0</v>
      </c>
      <c r="BG230" s="192">
        <f>IF(N230="zákl. přenesená",J230,0)</f>
        <v>0</v>
      </c>
      <c r="BH230" s="192">
        <f>IF(N230="sníž. přenesená",J230,0)</f>
        <v>0</v>
      </c>
      <c r="BI230" s="192">
        <f>IF(N230="nulová",J230,0)</f>
        <v>0</v>
      </c>
      <c r="BJ230" s="19" t="s">
        <v>76</v>
      </c>
      <c r="BK230" s="192">
        <f>ROUND(I230*H230,2)</f>
        <v>0</v>
      </c>
      <c r="BL230" s="19" t="s">
        <v>238</v>
      </c>
      <c r="BM230" s="191" t="s">
        <v>5044</v>
      </c>
    </row>
    <row r="231" spans="1:65" s="2" customFormat="1" ht="39">
      <c r="A231" s="36"/>
      <c r="B231" s="37"/>
      <c r="C231" s="38"/>
      <c r="D231" s="193" t="s">
        <v>246</v>
      </c>
      <c r="E231" s="38"/>
      <c r="F231" s="194" t="s">
        <v>763</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246</v>
      </c>
      <c r="AU231" s="19" t="s">
        <v>78</v>
      </c>
    </row>
    <row r="232" spans="1:65" s="13" customFormat="1" ht="11.25">
      <c r="B232" s="198"/>
      <c r="C232" s="199"/>
      <c r="D232" s="193" t="s">
        <v>248</v>
      </c>
      <c r="E232" s="200" t="s">
        <v>19</v>
      </c>
      <c r="F232" s="201" t="s">
        <v>4965</v>
      </c>
      <c r="G232" s="199"/>
      <c r="H232" s="200" t="s">
        <v>19</v>
      </c>
      <c r="I232" s="202"/>
      <c r="J232" s="199"/>
      <c r="K232" s="199"/>
      <c r="L232" s="203"/>
      <c r="M232" s="204"/>
      <c r="N232" s="205"/>
      <c r="O232" s="205"/>
      <c r="P232" s="205"/>
      <c r="Q232" s="205"/>
      <c r="R232" s="205"/>
      <c r="S232" s="205"/>
      <c r="T232" s="206"/>
      <c r="AT232" s="207" t="s">
        <v>248</v>
      </c>
      <c r="AU232" s="207" t="s">
        <v>78</v>
      </c>
      <c r="AV232" s="13" t="s">
        <v>76</v>
      </c>
      <c r="AW232" s="13" t="s">
        <v>31</v>
      </c>
      <c r="AX232" s="13" t="s">
        <v>69</v>
      </c>
      <c r="AY232" s="207" t="s">
        <v>231</v>
      </c>
    </row>
    <row r="233" spans="1:65" s="14" customFormat="1" ht="11.25">
      <c r="B233" s="208"/>
      <c r="C233" s="209"/>
      <c r="D233" s="193" t="s">
        <v>248</v>
      </c>
      <c r="E233" s="210" t="s">
        <v>19</v>
      </c>
      <c r="F233" s="211" t="s">
        <v>5045</v>
      </c>
      <c r="G233" s="209"/>
      <c r="H233" s="212">
        <v>4.0000000000000001E-3</v>
      </c>
      <c r="I233" s="213"/>
      <c r="J233" s="209"/>
      <c r="K233" s="209"/>
      <c r="L233" s="214"/>
      <c r="M233" s="215"/>
      <c r="N233" s="216"/>
      <c r="O233" s="216"/>
      <c r="P233" s="216"/>
      <c r="Q233" s="216"/>
      <c r="R233" s="216"/>
      <c r="S233" s="216"/>
      <c r="T233" s="217"/>
      <c r="AT233" s="218" t="s">
        <v>248</v>
      </c>
      <c r="AU233" s="218" t="s">
        <v>78</v>
      </c>
      <c r="AV233" s="14" t="s">
        <v>78</v>
      </c>
      <c r="AW233" s="14" t="s">
        <v>31</v>
      </c>
      <c r="AX233" s="14" t="s">
        <v>69</v>
      </c>
      <c r="AY233" s="218" t="s">
        <v>231</v>
      </c>
    </row>
    <row r="234" spans="1:65" s="15" customFormat="1" ht="11.25">
      <c r="B234" s="219"/>
      <c r="C234" s="220"/>
      <c r="D234" s="193" t="s">
        <v>248</v>
      </c>
      <c r="E234" s="221" t="s">
        <v>19</v>
      </c>
      <c r="F234" s="222" t="s">
        <v>260</v>
      </c>
      <c r="G234" s="220"/>
      <c r="H234" s="223">
        <v>4.0000000000000001E-3</v>
      </c>
      <c r="I234" s="224"/>
      <c r="J234" s="220"/>
      <c r="K234" s="220"/>
      <c r="L234" s="225"/>
      <c r="M234" s="226"/>
      <c r="N234" s="227"/>
      <c r="O234" s="227"/>
      <c r="P234" s="227"/>
      <c r="Q234" s="227"/>
      <c r="R234" s="227"/>
      <c r="S234" s="227"/>
      <c r="T234" s="228"/>
      <c r="AT234" s="229" t="s">
        <v>248</v>
      </c>
      <c r="AU234" s="229" t="s">
        <v>78</v>
      </c>
      <c r="AV234" s="15" t="s">
        <v>238</v>
      </c>
      <c r="AW234" s="15" t="s">
        <v>31</v>
      </c>
      <c r="AX234" s="15" t="s">
        <v>76</v>
      </c>
      <c r="AY234" s="229" t="s">
        <v>231</v>
      </c>
    </row>
    <row r="235" spans="1:65" s="12" customFormat="1" ht="22.9" customHeight="1">
      <c r="B235" s="164"/>
      <c r="C235" s="165"/>
      <c r="D235" s="166" t="s">
        <v>68</v>
      </c>
      <c r="E235" s="178" t="s">
        <v>119</v>
      </c>
      <c r="F235" s="178" t="s">
        <v>1415</v>
      </c>
      <c r="G235" s="165"/>
      <c r="H235" s="165"/>
      <c r="I235" s="168"/>
      <c r="J235" s="179">
        <f>BK235</f>
        <v>0</v>
      </c>
      <c r="K235" s="165"/>
      <c r="L235" s="170"/>
      <c r="M235" s="171"/>
      <c r="N235" s="172"/>
      <c r="O235" s="172"/>
      <c r="P235" s="173">
        <f>SUM(P236:P241)</f>
        <v>0</v>
      </c>
      <c r="Q235" s="172"/>
      <c r="R235" s="173">
        <f>SUM(R236:R241)</f>
        <v>0</v>
      </c>
      <c r="S235" s="172"/>
      <c r="T235" s="174">
        <f>SUM(T236:T241)</f>
        <v>0</v>
      </c>
      <c r="AR235" s="175" t="s">
        <v>76</v>
      </c>
      <c r="AT235" s="176" t="s">
        <v>68</v>
      </c>
      <c r="AU235" s="176" t="s">
        <v>76</v>
      </c>
      <c r="AY235" s="175" t="s">
        <v>231</v>
      </c>
      <c r="BK235" s="177">
        <f>SUM(BK236:BK241)</f>
        <v>0</v>
      </c>
    </row>
    <row r="236" spans="1:65" s="2" customFormat="1" ht="33" customHeight="1">
      <c r="A236" s="36"/>
      <c r="B236" s="37"/>
      <c r="C236" s="180" t="s">
        <v>384</v>
      </c>
      <c r="D236" s="180" t="s">
        <v>234</v>
      </c>
      <c r="E236" s="181" t="s">
        <v>5046</v>
      </c>
      <c r="F236" s="182" t="s">
        <v>5047</v>
      </c>
      <c r="G236" s="183" t="s">
        <v>356</v>
      </c>
      <c r="H236" s="184">
        <v>3.234</v>
      </c>
      <c r="I236" s="185"/>
      <c r="J236" s="186">
        <f>ROUND(I236*H236,2)</f>
        <v>0</v>
      </c>
      <c r="K236" s="182" t="s">
        <v>244</v>
      </c>
      <c r="L236" s="41"/>
      <c r="M236" s="187" t="s">
        <v>19</v>
      </c>
      <c r="N236" s="188" t="s">
        <v>40</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238</v>
      </c>
      <c r="AT236" s="191" t="s">
        <v>234</v>
      </c>
      <c r="AU236" s="191" t="s">
        <v>78</v>
      </c>
      <c r="AY236" s="19" t="s">
        <v>231</v>
      </c>
      <c r="BE236" s="192">
        <f>IF(N236="základní",J236,0)</f>
        <v>0</v>
      </c>
      <c r="BF236" s="192">
        <f>IF(N236="snížená",J236,0)</f>
        <v>0</v>
      </c>
      <c r="BG236" s="192">
        <f>IF(N236="zákl. přenesená",J236,0)</f>
        <v>0</v>
      </c>
      <c r="BH236" s="192">
        <f>IF(N236="sníž. přenesená",J236,0)</f>
        <v>0</v>
      </c>
      <c r="BI236" s="192">
        <f>IF(N236="nulová",J236,0)</f>
        <v>0</v>
      </c>
      <c r="BJ236" s="19" t="s">
        <v>76</v>
      </c>
      <c r="BK236" s="192">
        <f>ROUND(I236*H236,2)</f>
        <v>0</v>
      </c>
      <c r="BL236" s="19" t="s">
        <v>238</v>
      </c>
      <c r="BM236" s="191" t="s">
        <v>5048</v>
      </c>
    </row>
    <row r="237" spans="1:65" s="13" customFormat="1" ht="11.25">
      <c r="B237" s="198"/>
      <c r="C237" s="199"/>
      <c r="D237" s="193" t="s">
        <v>248</v>
      </c>
      <c r="E237" s="200" t="s">
        <v>19</v>
      </c>
      <c r="F237" s="201" t="s">
        <v>5049</v>
      </c>
      <c r="G237" s="199"/>
      <c r="H237" s="200" t="s">
        <v>19</v>
      </c>
      <c r="I237" s="202"/>
      <c r="J237" s="199"/>
      <c r="K237" s="199"/>
      <c r="L237" s="203"/>
      <c r="M237" s="204"/>
      <c r="N237" s="205"/>
      <c r="O237" s="205"/>
      <c r="P237" s="205"/>
      <c r="Q237" s="205"/>
      <c r="R237" s="205"/>
      <c r="S237" s="205"/>
      <c r="T237" s="206"/>
      <c r="AT237" s="207" t="s">
        <v>248</v>
      </c>
      <c r="AU237" s="207" t="s">
        <v>78</v>
      </c>
      <c r="AV237" s="13" t="s">
        <v>76</v>
      </c>
      <c r="AW237" s="13" t="s">
        <v>31</v>
      </c>
      <c r="AX237" s="13" t="s">
        <v>69</v>
      </c>
      <c r="AY237" s="207" t="s">
        <v>231</v>
      </c>
    </row>
    <row r="238" spans="1:65" s="14" customFormat="1" ht="11.25">
      <c r="B238" s="208"/>
      <c r="C238" s="209"/>
      <c r="D238" s="193" t="s">
        <v>248</v>
      </c>
      <c r="E238" s="210" t="s">
        <v>19</v>
      </c>
      <c r="F238" s="211" t="s">
        <v>5050</v>
      </c>
      <c r="G238" s="209"/>
      <c r="H238" s="212">
        <v>1.35</v>
      </c>
      <c r="I238" s="213"/>
      <c r="J238" s="209"/>
      <c r="K238" s="209"/>
      <c r="L238" s="214"/>
      <c r="M238" s="215"/>
      <c r="N238" s="216"/>
      <c r="O238" s="216"/>
      <c r="P238" s="216"/>
      <c r="Q238" s="216"/>
      <c r="R238" s="216"/>
      <c r="S238" s="216"/>
      <c r="T238" s="217"/>
      <c r="AT238" s="218" t="s">
        <v>248</v>
      </c>
      <c r="AU238" s="218" t="s">
        <v>78</v>
      </c>
      <c r="AV238" s="14" t="s">
        <v>78</v>
      </c>
      <c r="AW238" s="14" t="s">
        <v>31</v>
      </c>
      <c r="AX238" s="14" t="s">
        <v>69</v>
      </c>
      <c r="AY238" s="218" t="s">
        <v>231</v>
      </c>
    </row>
    <row r="239" spans="1:65" s="13" customFormat="1" ht="11.25">
      <c r="B239" s="198"/>
      <c r="C239" s="199"/>
      <c r="D239" s="193" t="s">
        <v>248</v>
      </c>
      <c r="E239" s="200" t="s">
        <v>19</v>
      </c>
      <c r="F239" s="201" t="s">
        <v>5051</v>
      </c>
      <c r="G239" s="199"/>
      <c r="H239" s="200" t="s">
        <v>19</v>
      </c>
      <c r="I239" s="202"/>
      <c r="J239" s="199"/>
      <c r="K239" s="199"/>
      <c r="L239" s="203"/>
      <c r="M239" s="204"/>
      <c r="N239" s="205"/>
      <c r="O239" s="205"/>
      <c r="P239" s="205"/>
      <c r="Q239" s="205"/>
      <c r="R239" s="205"/>
      <c r="S239" s="205"/>
      <c r="T239" s="206"/>
      <c r="AT239" s="207" t="s">
        <v>248</v>
      </c>
      <c r="AU239" s="207" t="s">
        <v>78</v>
      </c>
      <c r="AV239" s="13" t="s">
        <v>76</v>
      </c>
      <c r="AW239" s="13" t="s">
        <v>31</v>
      </c>
      <c r="AX239" s="13" t="s">
        <v>69</v>
      </c>
      <c r="AY239" s="207" t="s">
        <v>231</v>
      </c>
    </row>
    <row r="240" spans="1:65" s="14" customFormat="1" ht="11.25">
      <c r="B240" s="208"/>
      <c r="C240" s="209"/>
      <c r="D240" s="193" t="s">
        <v>248</v>
      </c>
      <c r="E240" s="210" t="s">
        <v>19</v>
      </c>
      <c r="F240" s="211" t="s">
        <v>5052</v>
      </c>
      <c r="G240" s="209"/>
      <c r="H240" s="212">
        <v>1.8839999999999999</v>
      </c>
      <c r="I240" s="213"/>
      <c r="J240" s="209"/>
      <c r="K240" s="209"/>
      <c r="L240" s="214"/>
      <c r="M240" s="215"/>
      <c r="N240" s="216"/>
      <c r="O240" s="216"/>
      <c r="P240" s="216"/>
      <c r="Q240" s="216"/>
      <c r="R240" s="216"/>
      <c r="S240" s="216"/>
      <c r="T240" s="217"/>
      <c r="AT240" s="218" t="s">
        <v>248</v>
      </c>
      <c r="AU240" s="218" t="s">
        <v>78</v>
      </c>
      <c r="AV240" s="14" t="s">
        <v>78</v>
      </c>
      <c r="AW240" s="14" t="s">
        <v>31</v>
      </c>
      <c r="AX240" s="14" t="s">
        <v>69</v>
      </c>
      <c r="AY240" s="218" t="s">
        <v>231</v>
      </c>
    </row>
    <row r="241" spans="1:65" s="15" customFormat="1" ht="11.25">
      <c r="B241" s="219"/>
      <c r="C241" s="220"/>
      <c r="D241" s="193" t="s">
        <v>248</v>
      </c>
      <c r="E241" s="221" t="s">
        <v>19</v>
      </c>
      <c r="F241" s="222" t="s">
        <v>260</v>
      </c>
      <c r="G241" s="220"/>
      <c r="H241" s="223">
        <v>3.234</v>
      </c>
      <c r="I241" s="224"/>
      <c r="J241" s="220"/>
      <c r="K241" s="220"/>
      <c r="L241" s="225"/>
      <c r="M241" s="226"/>
      <c r="N241" s="227"/>
      <c r="O241" s="227"/>
      <c r="P241" s="227"/>
      <c r="Q241" s="227"/>
      <c r="R241" s="227"/>
      <c r="S241" s="227"/>
      <c r="T241" s="228"/>
      <c r="AT241" s="229" t="s">
        <v>248</v>
      </c>
      <c r="AU241" s="229" t="s">
        <v>78</v>
      </c>
      <c r="AV241" s="15" t="s">
        <v>238</v>
      </c>
      <c r="AW241" s="15" t="s">
        <v>31</v>
      </c>
      <c r="AX241" s="15" t="s">
        <v>76</v>
      </c>
      <c r="AY241" s="229" t="s">
        <v>231</v>
      </c>
    </row>
    <row r="242" spans="1:65" s="12" customFormat="1" ht="22.9" customHeight="1">
      <c r="B242" s="164"/>
      <c r="C242" s="165"/>
      <c r="D242" s="166" t="s">
        <v>68</v>
      </c>
      <c r="E242" s="178" t="s">
        <v>238</v>
      </c>
      <c r="F242" s="178" t="s">
        <v>1514</v>
      </c>
      <c r="G242" s="165"/>
      <c r="H242" s="165"/>
      <c r="I242" s="168"/>
      <c r="J242" s="179">
        <f>BK242</f>
        <v>0</v>
      </c>
      <c r="K242" s="165"/>
      <c r="L242" s="170"/>
      <c r="M242" s="171"/>
      <c r="N242" s="172"/>
      <c r="O242" s="172"/>
      <c r="P242" s="173">
        <f>SUM(P243:P262)</f>
        <v>0</v>
      </c>
      <c r="Q242" s="172"/>
      <c r="R242" s="173">
        <f>SUM(R243:R262)</f>
        <v>21.5537472</v>
      </c>
      <c r="S242" s="172"/>
      <c r="T242" s="174">
        <f>SUM(T243:T262)</f>
        <v>0</v>
      </c>
      <c r="AR242" s="175" t="s">
        <v>76</v>
      </c>
      <c r="AT242" s="176" t="s">
        <v>68</v>
      </c>
      <c r="AU242" s="176" t="s">
        <v>76</v>
      </c>
      <c r="AY242" s="175" t="s">
        <v>231</v>
      </c>
      <c r="BK242" s="177">
        <f>SUM(BK243:BK262)</f>
        <v>0</v>
      </c>
    </row>
    <row r="243" spans="1:65" s="2" customFormat="1" ht="33" customHeight="1">
      <c r="A243" s="36"/>
      <c r="B243" s="37"/>
      <c r="C243" s="180" t="s">
        <v>378</v>
      </c>
      <c r="D243" s="180" t="s">
        <v>234</v>
      </c>
      <c r="E243" s="181" t="s">
        <v>4403</v>
      </c>
      <c r="F243" s="182" t="s">
        <v>4404</v>
      </c>
      <c r="G243" s="183" t="s">
        <v>356</v>
      </c>
      <c r="H243" s="184">
        <v>11.36</v>
      </c>
      <c r="I243" s="185"/>
      <c r="J243" s="186">
        <f>ROUND(I243*H243,2)</f>
        <v>0</v>
      </c>
      <c r="K243" s="182" t="s">
        <v>244</v>
      </c>
      <c r="L243" s="41"/>
      <c r="M243" s="187" t="s">
        <v>19</v>
      </c>
      <c r="N243" s="188" t="s">
        <v>40</v>
      </c>
      <c r="O243" s="66"/>
      <c r="P243" s="189">
        <f>O243*H243</f>
        <v>0</v>
      </c>
      <c r="Q243" s="189">
        <v>1.8907700000000001</v>
      </c>
      <c r="R243" s="189">
        <f>Q243*H243</f>
        <v>21.4791472</v>
      </c>
      <c r="S243" s="189">
        <v>0</v>
      </c>
      <c r="T243" s="190">
        <f>S243*H243</f>
        <v>0</v>
      </c>
      <c r="U243" s="36"/>
      <c r="V243" s="36"/>
      <c r="W243" s="36"/>
      <c r="X243" s="36"/>
      <c r="Y243" s="36"/>
      <c r="Z243" s="36"/>
      <c r="AA243" s="36"/>
      <c r="AB243" s="36"/>
      <c r="AC243" s="36"/>
      <c r="AD243" s="36"/>
      <c r="AE243" s="36"/>
      <c r="AR243" s="191" t="s">
        <v>238</v>
      </c>
      <c r="AT243" s="191" t="s">
        <v>234</v>
      </c>
      <c r="AU243" s="191" t="s">
        <v>78</v>
      </c>
      <c r="AY243" s="19" t="s">
        <v>231</v>
      </c>
      <c r="BE243" s="192">
        <f>IF(N243="základní",J243,0)</f>
        <v>0</v>
      </c>
      <c r="BF243" s="192">
        <f>IF(N243="snížená",J243,0)</f>
        <v>0</v>
      </c>
      <c r="BG243" s="192">
        <f>IF(N243="zákl. přenesená",J243,0)</f>
        <v>0</v>
      </c>
      <c r="BH243" s="192">
        <f>IF(N243="sníž. přenesená",J243,0)</f>
        <v>0</v>
      </c>
      <c r="BI243" s="192">
        <f>IF(N243="nulová",J243,0)</f>
        <v>0</v>
      </c>
      <c r="BJ243" s="19" t="s">
        <v>76</v>
      </c>
      <c r="BK243" s="192">
        <f>ROUND(I243*H243,2)</f>
        <v>0</v>
      </c>
      <c r="BL243" s="19" t="s">
        <v>238</v>
      </c>
      <c r="BM243" s="191" t="s">
        <v>5053</v>
      </c>
    </row>
    <row r="244" spans="1:65" s="2" customFormat="1" ht="58.5">
      <c r="A244" s="36"/>
      <c r="B244" s="37"/>
      <c r="C244" s="38"/>
      <c r="D244" s="193" t="s">
        <v>246</v>
      </c>
      <c r="E244" s="38"/>
      <c r="F244" s="194" t="s">
        <v>4406</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246</v>
      </c>
      <c r="AU244" s="19" t="s">
        <v>78</v>
      </c>
    </row>
    <row r="245" spans="1:65" s="13" customFormat="1" ht="11.25">
      <c r="B245" s="198"/>
      <c r="C245" s="199"/>
      <c r="D245" s="193" t="s">
        <v>248</v>
      </c>
      <c r="E245" s="200" t="s">
        <v>19</v>
      </c>
      <c r="F245" s="201" t="s">
        <v>4979</v>
      </c>
      <c r="G245" s="199"/>
      <c r="H245" s="200" t="s">
        <v>19</v>
      </c>
      <c r="I245" s="202"/>
      <c r="J245" s="199"/>
      <c r="K245" s="199"/>
      <c r="L245" s="203"/>
      <c r="M245" s="204"/>
      <c r="N245" s="205"/>
      <c r="O245" s="205"/>
      <c r="P245" s="205"/>
      <c r="Q245" s="205"/>
      <c r="R245" s="205"/>
      <c r="S245" s="205"/>
      <c r="T245" s="206"/>
      <c r="AT245" s="207" t="s">
        <v>248</v>
      </c>
      <c r="AU245" s="207" t="s">
        <v>78</v>
      </c>
      <c r="AV245" s="13" t="s">
        <v>76</v>
      </c>
      <c r="AW245" s="13" t="s">
        <v>31</v>
      </c>
      <c r="AX245" s="13" t="s">
        <v>69</v>
      </c>
      <c r="AY245" s="207" t="s">
        <v>231</v>
      </c>
    </row>
    <row r="246" spans="1:65" s="14" customFormat="1" ht="11.25">
      <c r="B246" s="208"/>
      <c r="C246" s="209"/>
      <c r="D246" s="193" t="s">
        <v>248</v>
      </c>
      <c r="E246" s="210" t="s">
        <v>19</v>
      </c>
      <c r="F246" s="211" t="s">
        <v>5054</v>
      </c>
      <c r="G246" s="209"/>
      <c r="H246" s="212">
        <v>2.14</v>
      </c>
      <c r="I246" s="213"/>
      <c r="J246" s="209"/>
      <c r="K246" s="209"/>
      <c r="L246" s="214"/>
      <c r="M246" s="215"/>
      <c r="N246" s="216"/>
      <c r="O246" s="216"/>
      <c r="P246" s="216"/>
      <c r="Q246" s="216"/>
      <c r="R246" s="216"/>
      <c r="S246" s="216"/>
      <c r="T246" s="217"/>
      <c r="AT246" s="218" t="s">
        <v>248</v>
      </c>
      <c r="AU246" s="218" t="s">
        <v>78</v>
      </c>
      <c r="AV246" s="14" t="s">
        <v>78</v>
      </c>
      <c r="AW246" s="14" t="s">
        <v>31</v>
      </c>
      <c r="AX246" s="14" t="s">
        <v>69</v>
      </c>
      <c r="AY246" s="218" t="s">
        <v>231</v>
      </c>
    </row>
    <row r="247" spans="1:65" s="14" customFormat="1" ht="11.25">
      <c r="B247" s="208"/>
      <c r="C247" s="209"/>
      <c r="D247" s="193" t="s">
        <v>248</v>
      </c>
      <c r="E247" s="210" t="s">
        <v>19</v>
      </c>
      <c r="F247" s="211" t="s">
        <v>5055</v>
      </c>
      <c r="G247" s="209"/>
      <c r="H247" s="212">
        <v>4.76</v>
      </c>
      <c r="I247" s="213"/>
      <c r="J247" s="209"/>
      <c r="K247" s="209"/>
      <c r="L247" s="214"/>
      <c r="M247" s="215"/>
      <c r="N247" s="216"/>
      <c r="O247" s="216"/>
      <c r="P247" s="216"/>
      <c r="Q247" s="216"/>
      <c r="R247" s="216"/>
      <c r="S247" s="216"/>
      <c r="T247" s="217"/>
      <c r="AT247" s="218" t="s">
        <v>248</v>
      </c>
      <c r="AU247" s="218" t="s">
        <v>78</v>
      </c>
      <c r="AV247" s="14" t="s">
        <v>78</v>
      </c>
      <c r="AW247" s="14" t="s">
        <v>31</v>
      </c>
      <c r="AX247" s="14" t="s">
        <v>69</v>
      </c>
      <c r="AY247" s="218" t="s">
        <v>231</v>
      </c>
    </row>
    <row r="248" spans="1:65" s="14" customFormat="1" ht="11.25">
      <c r="B248" s="208"/>
      <c r="C248" s="209"/>
      <c r="D248" s="193" t="s">
        <v>248</v>
      </c>
      <c r="E248" s="210" t="s">
        <v>19</v>
      </c>
      <c r="F248" s="211" t="s">
        <v>5056</v>
      </c>
      <c r="G248" s="209"/>
      <c r="H248" s="212">
        <v>1.04</v>
      </c>
      <c r="I248" s="213"/>
      <c r="J248" s="209"/>
      <c r="K248" s="209"/>
      <c r="L248" s="214"/>
      <c r="M248" s="215"/>
      <c r="N248" s="216"/>
      <c r="O248" s="216"/>
      <c r="P248" s="216"/>
      <c r="Q248" s="216"/>
      <c r="R248" s="216"/>
      <c r="S248" s="216"/>
      <c r="T248" s="217"/>
      <c r="AT248" s="218" t="s">
        <v>248</v>
      </c>
      <c r="AU248" s="218" t="s">
        <v>78</v>
      </c>
      <c r="AV248" s="14" t="s">
        <v>78</v>
      </c>
      <c r="AW248" s="14" t="s">
        <v>31</v>
      </c>
      <c r="AX248" s="14" t="s">
        <v>69</v>
      </c>
      <c r="AY248" s="218" t="s">
        <v>231</v>
      </c>
    </row>
    <row r="249" spans="1:65" s="14" customFormat="1" ht="11.25">
      <c r="B249" s="208"/>
      <c r="C249" s="209"/>
      <c r="D249" s="193" t="s">
        <v>248</v>
      </c>
      <c r="E249" s="210" t="s">
        <v>19</v>
      </c>
      <c r="F249" s="211" t="s">
        <v>5057</v>
      </c>
      <c r="G249" s="209"/>
      <c r="H249" s="212">
        <v>0.42499999999999999</v>
      </c>
      <c r="I249" s="213"/>
      <c r="J249" s="209"/>
      <c r="K249" s="209"/>
      <c r="L249" s="214"/>
      <c r="M249" s="215"/>
      <c r="N249" s="216"/>
      <c r="O249" s="216"/>
      <c r="P249" s="216"/>
      <c r="Q249" s="216"/>
      <c r="R249" s="216"/>
      <c r="S249" s="216"/>
      <c r="T249" s="217"/>
      <c r="AT249" s="218" t="s">
        <v>248</v>
      </c>
      <c r="AU249" s="218" t="s">
        <v>78</v>
      </c>
      <c r="AV249" s="14" t="s">
        <v>78</v>
      </c>
      <c r="AW249" s="14" t="s">
        <v>31</v>
      </c>
      <c r="AX249" s="14" t="s">
        <v>69</v>
      </c>
      <c r="AY249" s="218" t="s">
        <v>231</v>
      </c>
    </row>
    <row r="250" spans="1:65" s="14" customFormat="1" ht="11.25">
      <c r="B250" s="208"/>
      <c r="C250" s="209"/>
      <c r="D250" s="193" t="s">
        <v>248</v>
      </c>
      <c r="E250" s="210" t="s">
        <v>19</v>
      </c>
      <c r="F250" s="211" t="s">
        <v>5058</v>
      </c>
      <c r="G250" s="209"/>
      <c r="H250" s="212">
        <v>0.83499999999999996</v>
      </c>
      <c r="I250" s="213"/>
      <c r="J250" s="209"/>
      <c r="K250" s="209"/>
      <c r="L250" s="214"/>
      <c r="M250" s="215"/>
      <c r="N250" s="216"/>
      <c r="O250" s="216"/>
      <c r="P250" s="216"/>
      <c r="Q250" s="216"/>
      <c r="R250" s="216"/>
      <c r="S250" s="216"/>
      <c r="T250" s="217"/>
      <c r="AT250" s="218" t="s">
        <v>248</v>
      </c>
      <c r="AU250" s="218" t="s">
        <v>78</v>
      </c>
      <c r="AV250" s="14" t="s">
        <v>78</v>
      </c>
      <c r="AW250" s="14" t="s">
        <v>31</v>
      </c>
      <c r="AX250" s="14" t="s">
        <v>69</v>
      </c>
      <c r="AY250" s="218" t="s">
        <v>231</v>
      </c>
    </row>
    <row r="251" spans="1:65" s="13" customFormat="1" ht="11.25">
      <c r="B251" s="198"/>
      <c r="C251" s="199"/>
      <c r="D251" s="193" t="s">
        <v>248</v>
      </c>
      <c r="E251" s="200" t="s">
        <v>19</v>
      </c>
      <c r="F251" s="201" t="s">
        <v>4985</v>
      </c>
      <c r="G251" s="199"/>
      <c r="H251" s="200" t="s">
        <v>19</v>
      </c>
      <c r="I251" s="202"/>
      <c r="J251" s="199"/>
      <c r="K251" s="199"/>
      <c r="L251" s="203"/>
      <c r="M251" s="204"/>
      <c r="N251" s="205"/>
      <c r="O251" s="205"/>
      <c r="P251" s="205"/>
      <c r="Q251" s="205"/>
      <c r="R251" s="205"/>
      <c r="S251" s="205"/>
      <c r="T251" s="206"/>
      <c r="AT251" s="207" t="s">
        <v>248</v>
      </c>
      <c r="AU251" s="207" t="s">
        <v>78</v>
      </c>
      <c r="AV251" s="13" t="s">
        <v>76</v>
      </c>
      <c r="AW251" s="13" t="s">
        <v>31</v>
      </c>
      <c r="AX251" s="13" t="s">
        <v>69</v>
      </c>
      <c r="AY251" s="207" t="s">
        <v>231</v>
      </c>
    </row>
    <row r="252" spans="1:65" s="14" customFormat="1" ht="11.25">
      <c r="B252" s="208"/>
      <c r="C252" s="209"/>
      <c r="D252" s="193" t="s">
        <v>248</v>
      </c>
      <c r="E252" s="210" t="s">
        <v>19</v>
      </c>
      <c r="F252" s="211" t="s">
        <v>5056</v>
      </c>
      <c r="G252" s="209"/>
      <c r="H252" s="212">
        <v>1.04</v>
      </c>
      <c r="I252" s="213"/>
      <c r="J252" s="209"/>
      <c r="K252" s="209"/>
      <c r="L252" s="214"/>
      <c r="M252" s="215"/>
      <c r="N252" s="216"/>
      <c r="O252" s="216"/>
      <c r="P252" s="216"/>
      <c r="Q252" s="216"/>
      <c r="R252" s="216"/>
      <c r="S252" s="216"/>
      <c r="T252" s="217"/>
      <c r="AT252" s="218" t="s">
        <v>248</v>
      </c>
      <c r="AU252" s="218" t="s">
        <v>78</v>
      </c>
      <c r="AV252" s="14" t="s">
        <v>78</v>
      </c>
      <c r="AW252" s="14" t="s">
        <v>31</v>
      </c>
      <c r="AX252" s="14" t="s">
        <v>69</v>
      </c>
      <c r="AY252" s="218" t="s">
        <v>231</v>
      </c>
    </row>
    <row r="253" spans="1:65" s="14" customFormat="1" ht="11.25">
      <c r="B253" s="208"/>
      <c r="C253" s="209"/>
      <c r="D253" s="193" t="s">
        <v>248</v>
      </c>
      <c r="E253" s="210" t="s">
        <v>19</v>
      </c>
      <c r="F253" s="211" t="s">
        <v>5059</v>
      </c>
      <c r="G253" s="209"/>
      <c r="H253" s="212">
        <v>0.4</v>
      </c>
      <c r="I253" s="213"/>
      <c r="J253" s="209"/>
      <c r="K253" s="209"/>
      <c r="L253" s="214"/>
      <c r="M253" s="215"/>
      <c r="N253" s="216"/>
      <c r="O253" s="216"/>
      <c r="P253" s="216"/>
      <c r="Q253" s="216"/>
      <c r="R253" s="216"/>
      <c r="S253" s="216"/>
      <c r="T253" s="217"/>
      <c r="AT253" s="218" t="s">
        <v>248</v>
      </c>
      <c r="AU253" s="218" t="s">
        <v>78</v>
      </c>
      <c r="AV253" s="14" t="s">
        <v>78</v>
      </c>
      <c r="AW253" s="14" t="s">
        <v>31</v>
      </c>
      <c r="AX253" s="14" t="s">
        <v>69</v>
      </c>
      <c r="AY253" s="218" t="s">
        <v>231</v>
      </c>
    </row>
    <row r="254" spans="1:65" s="14" customFormat="1" ht="11.25">
      <c r="B254" s="208"/>
      <c r="C254" s="209"/>
      <c r="D254" s="193" t="s">
        <v>248</v>
      </c>
      <c r="E254" s="210" t="s">
        <v>19</v>
      </c>
      <c r="F254" s="211" t="s">
        <v>5060</v>
      </c>
      <c r="G254" s="209"/>
      <c r="H254" s="212">
        <v>0.72</v>
      </c>
      <c r="I254" s="213"/>
      <c r="J254" s="209"/>
      <c r="K254" s="209"/>
      <c r="L254" s="214"/>
      <c r="M254" s="215"/>
      <c r="N254" s="216"/>
      <c r="O254" s="216"/>
      <c r="P254" s="216"/>
      <c r="Q254" s="216"/>
      <c r="R254" s="216"/>
      <c r="S254" s="216"/>
      <c r="T254" s="217"/>
      <c r="AT254" s="218" t="s">
        <v>248</v>
      </c>
      <c r="AU254" s="218" t="s">
        <v>78</v>
      </c>
      <c r="AV254" s="14" t="s">
        <v>78</v>
      </c>
      <c r="AW254" s="14" t="s">
        <v>31</v>
      </c>
      <c r="AX254" s="14" t="s">
        <v>69</v>
      </c>
      <c r="AY254" s="218" t="s">
        <v>231</v>
      </c>
    </row>
    <row r="255" spans="1:65" s="15" customFormat="1" ht="11.25">
      <c r="B255" s="219"/>
      <c r="C255" s="220"/>
      <c r="D255" s="193" t="s">
        <v>248</v>
      </c>
      <c r="E255" s="221" t="s">
        <v>19</v>
      </c>
      <c r="F255" s="222" t="s">
        <v>260</v>
      </c>
      <c r="G255" s="220"/>
      <c r="H255" s="223">
        <v>11.36</v>
      </c>
      <c r="I255" s="224"/>
      <c r="J255" s="220"/>
      <c r="K255" s="220"/>
      <c r="L255" s="225"/>
      <c r="M255" s="226"/>
      <c r="N255" s="227"/>
      <c r="O255" s="227"/>
      <c r="P255" s="227"/>
      <c r="Q255" s="227"/>
      <c r="R255" s="227"/>
      <c r="S255" s="227"/>
      <c r="T255" s="228"/>
      <c r="AT255" s="229" t="s">
        <v>248</v>
      </c>
      <c r="AU255" s="229" t="s">
        <v>78</v>
      </c>
      <c r="AV255" s="15" t="s">
        <v>238</v>
      </c>
      <c r="AW255" s="15" t="s">
        <v>31</v>
      </c>
      <c r="AX255" s="15" t="s">
        <v>76</v>
      </c>
      <c r="AY255" s="229" t="s">
        <v>231</v>
      </c>
    </row>
    <row r="256" spans="1:65" s="2" customFormat="1" ht="24.2" customHeight="1">
      <c r="A256" s="36"/>
      <c r="B256" s="37"/>
      <c r="C256" s="180" t="s">
        <v>391</v>
      </c>
      <c r="D256" s="180" t="s">
        <v>234</v>
      </c>
      <c r="E256" s="181" t="s">
        <v>5061</v>
      </c>
      <c r="F256" s="182" t="s">
        <v>5062</v>
      </c>
      <c r="G256" s="183" t="s">
        <v>237</v>
      </c>
      <c r="H256" s="184">
        <v>1</v>
      </c>
      <c r="I256" s="185"/>
      <c r="J256" s="186">
        <f>ROUND(I256*H256,2)</f>
        <v>0</v>
      </c>
      <c r="K256" s="182" t="s">
        <v>244</v>
      </c>
      <c r="L256" s="41"/>
      <c r="M256" s="187" t="s">
        <v>19</v>
      </c>
      <c r="N256" s="188" t="s">
        <v>40</v>
      </c>
      <c r="O256" s="66"/>
      <c r="P256" s="189">
        <f>O256*H256</f>
        <v>0</v>
      </c>
      <c r="Q256" s="189">
        <v>6.6E-3</v>
      </c>
      <c r="R256" s="189">
        <f>Q256*H256</f>
        <v>6.6E-3</v>
      </c>
      <c r="S256" s="189">
        <v>0</v>
      </c>
      <c r="T256" s="190">
        <f>S256*H256</f>
        <v>0</v>
      </c>
      <c r="U256" s="36"/>
      <c r="V256" s="36"/>
      <c r="W256" s="36"/>
      <c r="X256" s="36"/>
      <c r="Y256" s="36"/>
      <c r="Z256" s="36"/>
      <c r="AA256" s="36"/>
      <c r="AB256" s="36"/>
      <c r="AC256" s="36"/>
      <c r="AD256" s="36"/>
      <c r="AE256" s="36"/>
      <c r="AR256" s="191" t="s">
        <v>238</v>
      </c>
      <c r="AT256" s="191" t="s">
        <v>234</v>
      </c>
      <c r="AU256" s="191" t="s">
        <v>78</v>
      </c>
      <c r="AY256" s="19" t="s">
        <v>231</v>
      </c>
      <c r="BE256" s="192">
        <f>IF(N256="základní",J256,0)</f>
        <v>0</v>
      </c>
      <c r="BF256" s="192">
        <f>IF(N256="snížená",J256,0)</f>
        <v>0</v>
      </c>
      <c r="BG256" s="192">
        <f>IF(N256="zákl. přenesená",J256,0)</f>
        <v>0</v>
      </c>
      <c r="BH256" s="192">
        <f>IF(N256="sníž. přenesená",J256,0)</f>
        <v>0</v>
      </c>
      <c r="BI256" s="192">
        <f>IF(N256="nulová",J256,0)</f>
        <v>0</v>
      </c>
      <c r="BJ256" s="19" t="s">
        <v>76</v>
      </c>
      <c r="BK256" s="192">
        <f>ROUND(I256*H256,2)</f>
        <v>0</v>
      </c>
      <c r="BL256" s="19" t="s">
        <v>238</v>
      </c>
      <c r="BM256" s="191" t="s">
        <v>5063</v>
      </c>
    </row>
    <row r="257" spans="1:65" s="2" customFormat="1" ht="39">
      <c r="A257" s="36"/>
      <c r="B257" s="37"/>
      <c r="C257" s="38"/>
      <c r="D257" s="193" t="s">
        <v>246</v>
      </c>
      <c r="E257" s="38"/>
      <c r="F257" s="194" t="s">
        <v>5064</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246</v>
      </c>
      <c r="AU257" s="19" t="s">
        <v>78</v>
      </c>
    </row>
    <row r="258" spans="1:65" s="13" customFormat="1" ht="11.25">
      <c r="B258" s="198"/>
      <c r="C258" s="199"/>
      <c r="D258" s="193" t="s">
        <v>248</v>
      </c>
      <c r="E258" s="200" t="s">
        <v>19</v>
      </c>
      <c r="F258" s="201" t="s">
        <v>4963</v>
      </c>
      <c r="G258" s="199"/>
      <c r="H258" s="200" t="s">
        <v>19</v>
      </c>
      <c r="I258" s="202"/>
      <c r="J258" s="199"/>
      <c r="K258" s="199"/>
      <c r="L258" s="203"/>
      <c r="M258" s="204"/>
      <c r="N258" s="205"/>
      <c r="O258" s="205"/>
      <c r="P258" s="205"/>
      <c r="Q258" s="205"/>
      <c r="R258" s="205"/>
      <c r="S258" s="205"/>
      <c r="T258" s="206"/>
      <c r="AT258" s="207" t="s">
        <v>248</v>
      </c>
      <c r="AU258" s="207" t="s">
        <v>78</v>
      </c>
      <c r="AV258" s="13" t="s">
        <v>76</v>
      </c>
      <c r="AW258" s="13" t="s">
        <v>31</v>
      </c>
      <c r="AX258" s="13" t="s">
        <v>69</v>
      </c>
      <c r="AY258" s="207" t="s">
        <v>231</v>
      </c>
    </row>
    <row r="259" spans="1:65" s="14" customFormat="1" ht="11.25">
      <c r="B259" s="208"/>
      <c r="C259" s="209"/>
      <c r="D259" s="193" t="s">
        <v>248</v>
      </c>
      <c r="E259" s="210" t="s">
        <v>19</v>
      </c>
      <c r="F259" s="211" t="s">
        <v>76</v>
      </c>
      <c r="G259" s="209"/>
      <c r="H259" s="212">
        <v>1</v>
      </c>
      <c r="I259" s="213"/>
      <c r="J259" s="209"/>
      <c r="K259" s="209"/>
      <c r="L259" s="214"/>
      <c r="M259" s="215"/>
      <c r="N259" s="216"/>
      <c r="O259" s="216"/>
      <c r="P259" s="216"/>
      <c r="Q259" s="216"/>
      <c r="R259" s="216"/>
      <c r="S259" s="216"/>
      <c r="T259" s="217"/>
      <c r="AT259" s="218" t="s">
        <v>248</v>
      </c>
      <c r="AU259" s="218" t="s">
        <v>78</v>
      </c>
      <c r="AV259" s="14" t="s">
        <v>78</v>
      </c>
      <c r="AW259" s="14" t="s">
        <v>31</v>
      </c>
      <c r="AX259" s="14" t="s">
        <v>76</v>
      </c>
      <c r="AY259" s="218" t="s">
        <v>231</v>
      </c>
    </row>
    <row r="260" spans="1:65" s="2" customFormat="1" ht="24.2" customHeight="1">
      <c r="A260" s="36"/>
      <c r="B260" s="37"/>
      <c r="C260" s="247" t="s">
        <v>395</v>
      </c>
      <c r="D260" s="247" t="s">
        <v>638</v>
      </c>
      <c r="E260" s="248" t="s">
        <v>5065</v>
      </c>
      <c r="F260" s="249" t="s">
        <v>5066</v>
      </c>
      <c r="G260" s="250" t="s">
        <v>237</v>
      </c>
      <c r="H260" s="251">
        <v>1</v>
      </c>
      <c r="I260" s="252"/>
      <c r="J260" s="253">
        <f>ROUND(I260*H260,2)</f>
        <v>0</v>
      </c>
      <c r="K260" s="249" t="s">
        <v>244</v>
      </c>
      <c r="L260" s="254"/>
      <c r="M260" s="255" t="s">
        <v>19</v>
      </c>
      <c r="N260" s="256" t="s">
        <v>40</v>
      </c>
      <c r="O260" s="66"/>
      <c r="P260" s="189">
        <f>O260*H260</f>
        <v>0</v>
      </c>
      <c r="Q260" s="189">
        <v>6.8000000000000005E-2</v>
      </c>
      <c r="R260" s="189">
        <f>Q260*H260</f>
        <v>6.8000000000000005E-2</v>
      </c>
      <c r="S260" s="189">
        <v>0</v>
      </c>
      <c r="T260" s="190">
        <f>S260*H260</f>
        <v>0</v>
      </c>
      <c r="U260" s="36"/>
      <c r="V260" s="36"/>
      <c r="W260" s="36"/>
      <c r="X260" s="36"/>
      <c r="Y260" s="36"/>
      <c r="Z260" s="36"/>
      <c r="AA260" s="36"/>
      <c r="AB260" s="36"/>
      <c r="AC260" s="36"/>
      <c r="AD260" s="36"/>
      <c r="AE260" s="36"/>
      <c r="AR260" s="191" t="s">
        <v>287</v>
      </c>
      <c r="AT260" s="191" t="s">
        <v>638</v>
      </c>
      <c r="AU260" s="191" t="s">
        <v>78</v>
      </c>
      <c r="AY260" s="19" t="s">
        <v>231</v>
      </c>
      <c r="BE260" s="192">
        <f>IF(N260="základní",J260,0)</f>
        <v>0</v>
      </c>
      <c r="BF260" s="192">
        <f>IF(N260="snížená",J260,0)</f>
        <v>0</v>
      </c>
      <c r="BG260" s="192">
        <f>IF(N260="zákl. přenesená",J260,0)</f>
        <v>0</v>
      </c>
      <c r="BH260" s="192">
        <f>IF(N260="sníž. přenesená",J260,0)</f>
        <v>0</v>
      </c>
      <c r="BI260" s="192">
        <f>IF(N260="nulová",J260,0)</f>
        <v>0</v>
      </c>
      <c r="BJ260" s="19" t="s">
        <v>76</v>
      </c>
      <c r="BK260" s="192">
        <f>ROUND(I260*H260,2)</f>
        <v>0</v>
      </c>
      <c r="BL260" s="19" t="s">
        <v>238</v>
      </c>
      <c r="BM260" s="191" t="s">
        <v>5067</v>
      </c>
    </row>
    <row r="261" spans="1:65" s="13" customFormat="1" ht="11.25">
      <c r="B261" s="198"/>
      <c r="C261" s="199"/>
      <c r="D261" s="193" t="s">
        <v>248</v>
      </c>
      <c r="E261" s="200" t="s">
        <v>19</v>
      </c>
      <c r="F261" s="201" t="s">
        <v>4963</v>
      </c>
      <c r="G261" s="199"/>
      <c r="H261" s="200" t="s">
        <v>19</v>
      </c>
      <c r="I261" s="202"/>
      <c r="J261" s="199"/>
      <c r="K261" s="199"/>
      <c r="L261" s="203"/>
      <c r="M261" s="204"/>
      <c r="N261" s="205"/>
      <c r="O261" s="205"/>
      <c r="P261" s="205"/>
      <c r="Q261" s="205"/>
      <c r="R261" s="205"/>
      <c r="S261" s="205"/>
      <c r="T261" s="206"/>
      <c r="AT261" s="207" t="s">
        <v>248</v>
      </c>
      <c r="AU261" s="207" t="s">
        <v>78</v>
      </c>
      <c r="AV261" s="13" t="s">
        <v>76</v>
      </c>
      <c r="AW261" s="13" t="s">
        <v>31</v>
      </c>
      <c r="AX261" s="13" t="s">
        <v>69</v>
      </c>
      <c r="AY261" s="207" t="s">
        <v>231</v>
      </c>
    </row>
    <row r="262" spans="1:65" s="14" customFormat="1" ht="11.25">
      <c r="B262" s="208"/>
      <c r="C262" s="209"/>
      <c r="D262" s="193" t="s">
        <v>248</v>
      </c>
      <c r="E262" s="210" t="s">
        <v>19</v>
      </c>
      <c r="F262" s="211" t="s">
        <v>76</v>
      </c>
      <c r="G262" s="209"/>
      <c r="H262" s="212">
        <v>1</v>
      </c>
      <c r="I262" s="213"/>
      <c r="J262" s="209"/>
      <c r="K262" s="209"/>
      <c r="L262" s="214"/>
      <c r="M262" s="215"/>
      <c r="N262" s="216"/>
      <c r="O262" s="216"/>
      <c r="P262" s="216"/>
      <c r="Q262" s="216"/>
      <c r="R262" s="216"/>
      <c r="S262" s="216"/>
      <c r="T262" s="217"/>
      <c r="AT262" s="218" t="s">
        <v>248</v>
      </c>
      <c r="AU262" s="218" t="s">
        <v>78</v>
      </c>
      <c r="AV262" s="14" t="s">
        <v>78</v>
      </c>
      <c r="AW262" s="14" t="s">
        <v>31</v>
      </c>
      <c r="AX262" s="14" t="s">
        <v>76</v>
      </c>
      <c r="AY262" s="218" t="s">
        <v>231</v>
      </c>
    </row>
    <row r="263" spans="1:65" s="12" customFormat="1" ht="22.9" customHeight="1">
      <c r="B263" s="164"/>
      <c r="C263" s="165"/>
      <c r="D263" s="166" t="s">
        <v>68</v>
      </c>
      <c r="E263" s="178" t="s">
        <v>287</v>
      </c>
      <c r="F263" s="178" t="s">
        <v>346</v>
      </c>
      <c r="G263" s="165"/>
      <c r="H263" s="165"/>
      <c r="I263" s="168"/>
      <c r="J263" s="179">
        <f>BK263</f>
        <v>0</v>
      </c>
      <c r="K263" s="165"/>
      <c r="L263" s="170"/>
      <c r="M263" s="171"/>
      <c r="N263" s="172"/>
      <c r="O263" s="172"/>
      <c r="P263" s="173">
        <f>SUM(P264:P377)</f>
        <v>0</v>
      </c>
      <c r="Q263" s="172"/>
      <c r="R263" s="173">
        <f>SUM(R264:R377)</f>
        <v>1.70027594</v>
      </c>
      <c r="S263" s="172"/>
      <c r="T263" s="174">
        <f>SUM(T264:T377)</f>
        <v>1.4816000000000003</v>
      </c>
      <c r="AR263" s="175" t="s">
        <v>76</v>
      </c>
      <c r="AT263" s="176" t="s">
        <v>68</v>
      </c>
      <c r="AU263" s="176" t="s">
        <v>76</v>
      </c>
      <c r="AY263" s="175" t="s">
        <v>231</v>
      </c>
      <c r="BK263" s="177">
        <f>SUM(BK264:BK377)</f>
        <v>0</v>
      </c>
    </row>
    <row r="264" spans="1:65" s="2" customFormat="1" ht="37.9" customHeight="1">
      <c r="A264" s="36"/>
      <c r="B264" s="37"/>
      <c r="C264" s="180" t="s">
        <v>401</v>
      </c>
      <c r="D264" s="180" t="s">
        <v>234</v>
      </c>
      <c r="E264" s="181" t="s">
        <v>5068</v>
      </c>
      <c r="F264" s="182" t="s">
        <v>5069</v>
      </c>
      <c r="G264" s="183" t="s">
        <v>342</v>
      </c>
      <c r="H264" s="184">
        <v>41.2</v>
      </c>
      <c r="I264" s="185"/>
      <c r="J264" s="186">
        <f>ROUND(I264*H264,2)</f>
        <v>0</v>
      </c>
      <c r="K264" s="182" t="s">
        <v>244</v>
      </c>
      <c r="L264" s="41"/>
      <c r="M264" s="187" t="s">
        <v>19</v>
      </c>
      <c r="N264" s="188" t="s">
        <v>40</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238</v>
      </c>
      <c r="AT264" s="191" t="s">
        <v>234</v>
      </c>
      <c r="AU264" s="191" t="s">
        <v>78</v>
      </c>
      <c r="AY264" s="19" t="s">
        <v>231</v>
      </c>
      <c r="BE264" s="192">
        <f>IF(N264="základní",J264,0)</f>
        <v>0</v>
      </c>
      <c r="BF264" s="192">
        <f>IF(N264="snížená",J264,0)</f>
        <v>0</v>
      </c>
      <c r="BG264" s="192">
        <f>IF(N264="zákl. přenesená",J264,0)</f>
        <v>0</v>
      </c>
      <c r="BH264" s="192">
        <f>IF(N264="sníž. přenesená",J264,0)</f>
        <v>0</v>
      </c>
      <c r="BI264" s="192">
        <f>IF(N264="nulová",J264,0)</f>
        <v>0</v>
      </c>
      <c r="BJ264" s="19" t="s">
        <v>76</v>
      </c>
      <c r="BK264" s="192">
        <f>ROUND(I264*H264,2)</f>
        <v>0</v>
      </c>
      <c r="BL264" s="19" t="s">
        <v>238</v>
      </c>
      <c r="BM264" s="191" t="s">
        <v>5070</v>
      </c>
    </row>
    <row r="265" spans="1:65" s="2" customFormat="1" ht="87.75">
      <c r="A265" s="36"/>
      <c r="B265" s="37"/>
      <c r="C265" s="38"/>
      <c r="D265" s="193" t="s">
        <v>246</v>
      </c>
      <c r="E265" s="38"/>
      <c r="F265" s="194" t="s">
        <v>5071</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246</v>
      </c>
      <c r="AU265" s="19" t="s">
        <v>78</v>
      </c>
    </row>
    <row r="266" spans="1:65" s="13" customFormat="1" ht="11.25">
      <c r="B266" s="198"/>
      <c r="C266" s="199"/>
      <c r="D266" s="193" t="s">
        <v>248</v>
      </c>
      <c r="E266" s="200" t="s">
        <v>19</v>
      </c>
      <c r="F266" s="201" t="s">
        <v>5072</v>
      </c>
      <c r="G266" s="199"/>
      <c r="H266" s="200" t="s">
        <v>19</v>
      </c>
      <c r="I266" s="202"/>
      <c r="J266" s="199"/>
      <c r="K266" s="199"/>
      <c r="L266" s="203"/>
      <c r="M266" s="204"/>
      <c r="N266" s="205"/>
      <c r="O266" s="205"/>
      <c r="P266" s="205"/>
      <c r="Q266" s="205"/>
      <c r="R266" s="205"/>
      <c r="S266" s="205"/>
      <c r="T266" s="206"/>
      <c r="AT266" s="207" t="s">
        <v>248</v>
      </c>
      <c r="AU266" s="207" t="s">
        <v>78</v>
      </c>
      <c r="AV266" s="13" t="s">
        <v>76</v>
      </c>
      <c r="AW266" s="13" t="s">
        <v>31</v>
      </c>
      <c r="AX266" s="13" t="s">
        <v>69</v>
      </c>
      <c r="AY266" s="207" t="s">
        <v>231</v>
      </c>
    </row>
    <row r="267" spans="1:65" s="14" customFormat="1" ht="11.25">
      <c r="B267" s="208"/>
      <c r="C267" s="209"/>
      <c r="D267" s="193" t="s">
        <v>248</v>
      </c>
      <c r="E267" s="210" t="s">
        <v>19</v>
      </c>
      <c r="F267" s="211" t="s">
        <v>5073</v>
      </c>
      <c r="G267" s="209"/>
      <c r="H267" s="212">
        <v>41.2</v>
      </c>
      <c r="I267" s="213"/>
      <c r="J267" s="209"/>
      <c r="K267" s="209"/>
      <c r="L267" s="214"/>
      <c r="M267" s="215"/>
      <c r="N267" s="216"/>
      <c r="O267" s="216"/>
      <c r="P267" s="216"/>
      <c r="Q267" s="216"/>
      <c r="R267" s="216"/>
      <c r="S267" s="216"/>
      <c r="T267" s="217"/>
      <c r="AT267" s="218" t="s">
        <v>248</v>
      </c>
      <c r="AU267" s="218" t="s">
        <v>78</v>
      </c>
      <c r="AV267" s="14" t="s">
        <v>78</v>
      </c>
      <c r="AW267" s="14" t="s">
        <v>31</v>
      </c>
      <c r="AX267" s="14" t="s">
        <v>76</v>
      </c>
      <c r="AY267" s="218" t="s">
        <v>231</v>
      </c>
    </row>
    <row r="268" spans="1:65" s="2" customFormat="1" ht="24.2" customHeight="1">
      <c r="A268" s="36"/>
      <c r="B268" s="37"/>
      <c r="C268" s="247" t="s">
        <v>407</v>
      </c>
      <c r="D268" s="247" t="s">
        <v>638</v>
      </c>
      <c r="E268" s="248" t="s">
        <v>5074</v>
      </c>
      <c r="F268" s="249" t="s">
        <v>5075</v>
      </c>
      <c r="G268" s="250" t="s">
        <v>342</v>
      </c>
      <c r="H268" s="251">
        <v>41.817999999999998</v>
      </c>
      <c r="I268" s="252"/>
      <c r="J268" s="253">
        <f>ROUND(I268*H268,2)</f>
        <v>0</v>
      </c>
      <c r="K268" s="249" t="s">
        <v>244</v>
      </c>
      <c r="L268" s="254"/>
      <c r="M268" s="255" t="s">
        <v>19</v>
      </c>
      <c r="N268" s="256" t="s">
        <v>40</v>
      </c>
      <c r="O268" s="66"/>
      <c r="P268" s="189">
        <f>O268*H268</f>
        <v>0</v>
      </c>
      <c r="Q268" s="189">
        <v>4.2999999999999999E-4</v>
      </c>
      <c r="R268" s="189">
        <f>Q268*H268</f>
        <v>1.798174E-2</v>
      </c>
      <c r="S268" s="189">
        <v>0</v>
      </c>
      <c r="T268" s="190">
        <f>S268*H268</f>
        <v>0</v>
      </c>
      <c r="U268" s="36"/>
      <c r="V268" s="36"/>
      <c r="W268" s="36"/>
      <c r="X268" s="36"/>
      <c r="Y268" s="36"/>
      <c r="Z268" s="36"/>
      <c r="AA268" s="36"/>
      <c r="AB268" s="36"/>
      <c r="AC268" s="36"/>
      <c r="AD268" s="36"/>
      <c r="AE268" s="36"/>
      <c r="AR268" s="191" t="s">
        <v>287</v>
      </c>
      <c r="AT268" s="191" t="s">
        <v>638</v>
      </c>
      <c r="AU268" s="191" t="s">
        <v>78</v>
      </c>
      <c r="AY268" s="19" t="s">
        <v>231</v>
      </c>
      <c r="BE268" s="192">
        <f>IF(N268="základní",J268,0)</f>
        <v>0</v>
      </c>
      <c r="BF268" s="192">
        <f>IF(N268="snížená",J268,0)</f>
        <v>0</v>
      </c>
      <c r="BG268" s="192">
        <f>IF(N268="zákl. přenesená",J268,0)</f>
        <v>0</v>
      </c>
      <c r="BH268" s="192">
        <f>IF(N268="sníž. přenesená",J268,0)</f>
        <v>0</v>
      </c>
      <c r="BI268" s="192">
        <f>IF(N268="nulová",J268,0)</f>
        <v>0</v>
      </c>
      <c r="BJ268" s="19" t="s">
        <v>76</v>
      </c>
      <c r="BK268" s="192">
        <f>ROUND(I268*H268,2)</f>
        <v>0</v>
      </c>
      <c r="BL268" s="19" t="s">
        <v>238</v>
      </c>
      <c r="BM268" s="191" t="s">
        <v>5076</v>
      </c>
    </row>
    <row r="269" spans="1:65" s="13" customFormat="1" ht="11.25">
      <c r="B269" s="198"/>
      <c r="C269" s="199"/>
      <c r="D269" s="193" t="s">
        <v>248</v>
      </c>
      <c r="E269" s="200" t="s">
        <v>19</v>
      </c>
      <c r="F269" s="201" t="s">
        <v>5077</v>
      </c>
      <c r="G269" s="199"/>
      <c r="H269" s="200" t="s">
        <v>19</v>
      </c>
      <c r="I269" s="202"/>
      <c r="J269" s="199"/>
      <c r="K269" s="199"/>
      <c r="L269" s="203"/>
      <c r="M269" s="204"/>
      <c r="N269" s="205"/>
      <c r="O269" s="205"/>
      <c r="P269" s="205"/>
      <c r="Q269" s="205"/>
      <c r="R269" s="205"/>
      <c r="S269" s="205"/>
      <c r="T269" s="206"/>
      <c r="AT269" s="207" t="s">
        <v>248</v>
      </c>
      <c r="AU269" s="207" t="s">
        <v>78</v>
      </c>
      <c r="AV269" s="13" t="s">
        <v>76</v>
      </c>
      <c r="AW269" s="13" t="s">
        <v>31</v>
      </c>
      <c r="AX269" s="13" t="s">
        <v>69</v>
      </c>
      <c r="AY269" s="207" t="s">
        <v>231</v>
      </c>
    </row>
    <row r="270" spans="1:65" s="13" customFormat="1" ht="11.25">
      <c r="B270" s="198"/>
      <c r="C270" s="199"/>
      <c r="D270" s="193" t="s">
        <v>248</v>
      </c>
      <c r="E270" s="200" t="s">
        <v>19</v>
      </c>
      <c r="F270" s="201" t="s">
        <v>5072</v>
      </c>
      <c r="G270" s="199"/>
      <c r="H270" s="200" t="s">
        <v>19</v>
      </c>
      <c r="I270" s="202"/>
      <c r="J270" s="199"/>
      <c r="K270" s="199"/>
      <c r="L270" s="203"/>
      <c r="M270" s="204"/>
      <c r="N270" s="205"/>
      <c r="O270" s="205"/>
      <c r="P270" s="205"/>
      <c r="Q270" s="205"/>
      <c r="R270" s="205"/>
      <c r="S270" s="205"/>
      <c r="T270" s="206"/>
      <c r="AT270" s="207" t="s">
        <v>248</v>
      </c>
      <c r="AU270" s="207" t="s">
        <v>78</v>
      </c>
      <c r="AV270" s="13" t="s">
        <v>76</v>
      </c>
      <c r="AW270" s="13" t="s">
        <v>31</v>
      </c>
      <c r="AX270" s="13" t="s">
        <v>69</v>
      </c>
      <c r="AY270" s="207" t="s">
        <v>231</v>
      </c>
    </row>
    <row r="271" spans="1:65" s="14" customFormat="1" ht="11.25">
      <c r="B271" s="208"/>
      <c r="C271" s="209"/>
      <c r="D271" s="193" t="s">
        <v>248</v>
      </c>
      <c r="E271" s="210" t="s">
        <v>19</v>
      </c>
      <c r="F271" s="211" t="s">
        <v>5078</v>
      </c>
      <c r="G271" s="209"/>
      <c r="H271" s="212">
        <v>41.817999999999998</v>
      </c>
      <c r="I271" s="213"/>
      <c r="J271" s="209"/>
      <c r="K271" s="209"/>
      <c r="L271" s="214"/>
      <c r="M271" s="215"/>
      <c r="N271" s="216"/>
      <c r="O271" s="216"/>
      <c r="P271" s="216"/>
      <c r="Q271" s="216"/>
      <c r="R271" s="216"/>
      <c r="S271" s="216"/>
      <c r="T271" s="217"/>
      <c r="AT271" s="218" t="s">
        <v>248</v>
      </c>
      <c r="AU271" s="218" t="s">
        <v>78</v>
      </c>
      <c r="AV271" s="14" t="s">
        <v>78</v>
      </c>
      <c r="AW271" s="14" t="s">
        <v>31</v>
      </c>
      <c r="AX271" s="14" t="s">
        <v>76</v>
      </c>
      <c r="AY271" s="218" t="s">
        <v>231</v>
      </c>
    </row>
    <row r="272" spans="1:65" s="2" customFormat="1" ht="37.9" customHeight="1">
      <c r="A272" s="36"/>
      <c r="B272" s="37"/>
      <c r="C272" s="180" t="s">
        <v>412</v>
      </c>
      <c r="D272" s="180" t="s">
        <v>234</v>
      </c>
      <c r="E272" s="181" t="s">
        <v>5079</v>
      </c>
      <c r="F272" s="182" t="s">
        <v>5080</v>
      </c>
      <c r="G272" s="183" t="s">
        <v>342</v>
      </c>
      <c r="H272" s="184">
        <v>69</v>
      </c>
      <c r="I272" s="185"/>
      <c r="J272" s="186">
        <f>ROUND(I272*H272,2)</f>
        <v>0</v>
      </c>
      <c r="K272" s="182" t="s">
        <v>244</v>
      </c>
      <c r="L272" s="41"/>
      <c r="M272" s="187" t="s">
        <v>19</v>
      </c>
      <c r="N272" s="188" t="s">
        <v>40</v>
      </c>
      <c r="O272" s="66"/>
      <c r="P272" s="189">
        <f>O272*H272</f>
        <v>0</v>
      </c>
      <c r="Q272" s="189">
        <v>0</v>
      </c>
      <c r="R272" s="189">
        <f>Q272*H272</f>
        <v>0</v>
      </c>
      <c r="S272" s="189">
        <v>0</v>
      </c>
      <c r="T272" s="190">
        <f>S272*H272</f>
        <v>0</v>
      </c>
      <c r="U272" s="36"/>
      <c r="V272" s="36"/>
      <c r="W272" s="36"/>
      <c r="X272" s="36"/>
      <c r="Y272" s="36"/>
      <c r="Z272" s="36"/>
      <c r="AA272" s="36"/>
      <c r="AB272" s="36"/>
      <c r="AC272" s="36"/>
      <c r="AD272" s="36"/>
      <c r="AE272" s="36"/>
      <c r="AR272" s="191" t="s">
        <v>238</v>
      </c>
      <c r="AT272" s="191" t="s">
        <v>234</v>
      </c>
      <c r="AU272" s="191" t="s">
        <v>78</v>
      </c>
      <c r="AY272" s="19" t="s">
        <v>231</v>
      </c>
      <c r="BE272" s="192">
        <f>IF(N272="základní",J272,0)</f>
        <v>0</v>
      </c>
      <c r="BF272" s="192">
        <f>IF(N272="snížená",J272,0)</f>
        <v>0</v>
      </c>
      <c r="BG272" s="192">
        <f>IF(N272="zákl. přenesená",J272,0)</f>
        <v>0</v>
      </c>
      <c r="BH272" s="192">
        <f>IF(N272="sníž. přenesená",J272,0)</f>
        <v>0</v>
      </c>
      <c r="BI272" s="192">
        <f>IF(N272="nulová",J272,0)</f>
        <v>0</v>
      </c>
      <c r="BJ272" s="19" t="s">
        <v>76</v>
      </c>
      <c r="BK272" s="192">
        <f>ROUND(I272*H272,2)</f>
        <v>0</v>
      </c>
      <c r="BL272" s="19" t="s">
        <v>238</v>
      </c>
      <c r="BM272" s="191" t="s">
        <v>5081</v>
      </c>
    </row>
    <row r="273" spans="1:65" s="2" customFormat="1" ht="87.75">
      <c r="A273" s="36"/>
      <c r="B273" s="37"/>
      <c r="C273" s="38"/>
      <c r="D273" s="193" t="s">
        <v>246</v>
      </c>
      <c r="E273" s="38"/>
      <c r="F273" s="194" t="s">
        <v>5071</v>
      </c>
      <c r="G273" s="38"/>
      <c r="H273" s="38"/>
      <c r="I273" s="195"/>
      <c r="J273" s="38"/>
      <c r="K273" s="38"/>
      <c r="L273" s="41"/>
      <c r="M273" s="196"/>
      <c r="N273" s="197"/>
      <c r="O273" s="66"/>
      <c r="P273" s="66"/>
      <c r="Q273" s="66"/>
      <c r="R273" s="66"/>
      <c r="S273" s="66"/>
      <c r="T273" s="67"/>
      <c r="U273" s="36"/>
      <c r="V273" s="36"/>
      <c r="W273" s="36"/>
      <c r="X273" s="36"/>
      <c r="Y273" s="36"/>
      <c r="Z273" s="36"/>
      <c r="AA273" s="36"/>
      <c r="AB273" s="36"/>
      <c r="AC273" s="36"/>
      <c r="AD273" s="36"/>
      <c r="AE273" s="36"/>
      <c r="AT273" s="19" t="s">
        <v>246</v>
      </c>
      <c r="AU273" s="19" t="s">
        <v>78</v>
      </c>
    </row>
    <row r="274" spans="1:65" s="13" customFormat="1" ht="11.25">
      <c r="B274" s="198"/>
      <c r="C274" s="199"/>
      <c r="D274" s="193" t="s">
        <v>248</v>
      </c>
      <c r="E274" s="200" t="s">
        <v>19</v>
      </c>
      <c r="F274" s="201" t="s">
        <v>5072</v>
      </c>
      <c r="G274" s="199"/>
      <c r="H274" s="200" t="s">
        <v>19</v>
      </c>
      <c r="I274" s="202"/>
      <c r="J274" s="199"/>
      <c r="K274" s="199"/>
      <c r="L274" s="203"/>
      <c r="M274" s="204"/>
      <c r="N274" s="205"/>
      <c r="O274" s="205"/>
      <c r="P274" s="205"/>
      <c r="Q274" s="205"/>
      <c r="R274" s="205"/>
      <c r="S274" s="205"/>
      <c r="T274" s="206"/>
      <c r="AT274" s="207" t="s">
        <v>248</v>
      </c>
      <c r="AU274" s="207" t="s">
        <v>78</v>
      </c>
      <c r="AV274" s="13" t="s">
        <v>76</v>
      </c>
      <c r="AW274" s="13" t="s">
        <v>31</v>
      </c>
      <c r="AX274" s="13" t="s">
        <v>69</v>
      </c>
      <c r="AY274" s="207" t="s">
        <v>231</v>
      </c>
    </row>
    <row r="275" spans="1:65" s="14" customFormat="1" ht="11.25">
      <c r="B275" s="208"/>
      <c r="C275" s="209"/>
      <c r="D275" s="193" t="s">
        <v>248</v>
      </c>
      <c r="E275" s="210" t="s">
        <v>19</v>
      </c>
      <c r="F275" s="211" t="s">
        <v>1638</v>
      </c>
      <c r="G275" s="209"/>
      <c r="H275" s="212">
        <v>69</v>
      </c>
      <c r="I275" s="213"/>
      <c r="J275" s="209"/>
      <c r="K275" s="209"/>
      <c r="L275" s="214"/>
      <c r="M275" s="215"/>
      <c r="N275" s="216"/>
      <c r="O275" s="216"/>
      <c r="P275" s="216"/>
      <c r="Q275" s="216"/>
      <c r="R275" s="216"/>
      <c r="S275" s="216"/>
      <c r="T275" s="217"/>
      <c r="AT275" s="218" t="s">
        <v>248</v>
      </c>
      <c r="AU275" s="218" t="s">
        <v>78</v>
      </c>
      <c r="AV275" s="14" t="s">
        <v>78</v>
      </c>
      <c r="AW275" s="14" t="s">
        <v>31</v>
      </c>
      <c r="AX275" s="14" t="s">
        <v>76</v>
      </c>
      <c r="AY275" s="218" t="s">
        <v>231</v>
      </c>
    </row>
    <row r="276" spans="1:65" s="2" customFormat="1" ht="24.2" customHeight="1">
      <c r="A276" s="36"/>
      <c r="B276" s="37"/>
      <c r="C276" s="247" t="s">
        <v>417</v>
      </c>
      <c r="D276" s="247" t="s">
        <v>638</v>
      </c>
      <c r="E276" s="248" t="s">
        <v>5082</v>
      </c>
      <c r="F276" s="249" t="s">
        <v>5083</v>
      </c>
      <c r="G276" s="250" t="s">
        <v>342</v>
      </c>
      <c r="H276" s="251">
        <v>70.034999999999997</v>
      </c>
      <c r="I276" s="252"/>
      <c r="J276" s="253">
        <f>ROUND(I276*H276,2)</f>
        <v>0</v>
      </c>
      <c r="K276" s="249" t="s">
        <v>244</v>
      </c>
      <c r="L276" s="254"/>
      <c r="M276" s="255" t="s">
        <v>19</v>
      </c>
      <c r="N276" s="256" t="s">
        <v>40</v>
      </c>
      <c r="O276" s="66"/>
      <c r="P276" s="189">
        <f>O276*H276</f>
        <v>0</v>
      </c>
      <c r="Q276" s="189">
        <v>1.06E-3</v>
      </c>
      <c r="R276" s="189">
        <f>Q276*H276</f>
        <v>7.42371E-2</v>
      </c>
      <c r="S276" s="189">
        <v>0</v>
      </c>
      <c r="T276" s="190">
        <f>S276*H276</f>
        <v>0</v>
      </c>
      <c r="U276" s="36"/>
      <c r="V276" s="36"/>
      <c r="W276" s="36"/>
      <c r="X276" s="36"/>
      <c r="Y276" s="36"/>
      <c r="Z276" s="36"/>
      <c r="AA276" s="36"/>
      <c r="AB276" s="36"/>
      <c r="AC276" s="36"/>
      <c r="AD276" s="36"/>
      <c r="AE276" s="36"/>
      <c r="AR276" s="191" t="s">
        <v>287</v>
      </c>
      <c r="AT276" s="191" t="s">
        <v>638</v>
      </c>
      <c r="AU276" s="191" t="s">
        <v>78</v>
      </c>
      <c r="AY276" s="19" t="s">
        <v>231</v>
      </c>
      <c r="BE276" s="192">
        <f>IF(N276="základní",J276,0)</f>
        <v>0</v>
      </c>
      <c r="BF276" s="192">
        <f>IF(N276="snížená",J276,0)</f>
        <v>0</v>
      </c>
      <c r="BG276" s="192">
        <f>IF(N276="zákl. přenesená",J276,0)</f>
        <v>0</v>
      </c>
      <c r="BH276" s="192">
        <f>IF(N276="sníž. přenesená",J276,0)</f>
        <v>0</v>
      </c>
      <c r="BI276" s="192">
        <f>IF(N276="nulová",J276,0)</f>
        <v>0</v>
      </c>
      <c r="BJ276" s="19" t="s">
        <v>76</v>
      </c>
      <c r="BK276" s="192">
        <f>ROUND(I276*H276,2)</f>
        <v>0</v>
      </c>
      <c r="BL276" s="19" t="s">
        <v>238</v>
      </c>
      <c r="BM276" s="191" t="s">
        <v>5084</v>
      </c>
    </row>
    <row r="277" spans="1:65" s="13" customFormat="1" ht="11.25">
      <c r="B277" s="198"/>
      <c r="C277" s="199"/>
      <c r="D277" s="193" t="s">
        <v>248</v>
      </c>
      <c r="E277" s="200" t="s">
        <v>19</v>
      </c>
      <c r="F277" s="201" t="s">
        <v>5085</v>
      </c>
      <c r="G277" s="199"/>
      <c r="H277" s="200" t="s">
        <v>19</v>
      </c>
      <c r="I277" s="202"/>
      <c r="J277" s="199"/>
      <c r="K277" s="199"/>
      <c r="L277" s="203"/>
      <c r="M277" s="204"/>
      <c r="N277" s="205"/>
      <c r="O277" s="205"/>
      <c r="P277" s="205"/>
      <c r="Q277" s="205"/>
      <c r="R277" s="205"/>
      <c r="S277" s="205"/>
      <c r="T277" s="206"/>
      <c r="AT277" s="207" t="s">
        <v>248</v>
      </c>
      <c r="AU277" s="207" t="s">
        <v>78</v>
      </c>
      <c r="AV277" s="13" t="s">
        <v>76</v>
      </c>
      <c r="AW277" s="13" t="s">
        <v>31</v>
      </c>
      <c r="AX277" s="13" t="s">
        <v>69</v>
      </c>
      <c r="AY277" s="207" t="s">
        <v>231</v>
      </c>
    </row>
    <row r="278" spans="1:65" s="13" customFormat="1" ht="11.25">
      <c r="B278" s="198"/>
      <c r="C278" s="199"/>
      <c r="D278" s="193" t="s">
        <v>248</v>
      </c>
      <c r="E278" s="200" t="s">
        <v>19</v>
      </c>
      <c r="F278" s="201" t="s">
        <v>5072</v>
      </c>
      <c r="G278" s="199"/>
      <c r="H278" s="200" t="s">
        <v>19</v>
      </c>
      <c r="I278" s="202"/>
      <c r="J278" s="199"/>
      <c r="K278" s="199"/>
      <c r="L278" s="203"/>
      <c r="M278" s="204"/>
      <c r="N278" s="205"/>
      <c r="O278" s="205"/>
      <c r="P278" s="205"/>
      <c r="Q278" s="205"/>
      <c r="R278" s="205"/>
      <c r="S278" s="205"/>
      <c r="T278" s="206"/>
      <c r="AT278" s="207" t="s">
        <v>248</v>
      </c>
      <c r="AU278" s="207" t="s">
        <v>78</v>
      </c>
      <c r="AV278" s="13" t="s">
        <v>76</v>
      </c>
      <c r="AW278" s="13" t="s">
        <v>31</v>
      </c>
      <c r="AX278" s="13" t="s">
        <v>69</v>
      </c>
      <c r="AY278" s="207" t="s">
        <v>231</v>
      </c>
    </row>
    <row r="279" spans="1:65" s="14" customFormat="1" ht="11.25">
      <c r="B279" s="208"/>
      <c r="C279" s="209"/>
      <c r="D279" s="193" t="s">
        <v>248</v>
      </c>
      <c r="E279" s="210" t="s">
        <v>19</v>
      </c>
      <c r="F279" s="211" t="s">
        <v>5086</v>
      </c>
      <c r="G279" s="209"/>
      <c r="H279" s="212">
        <v>70.034999999999997</v>
      </c>
      <c r="I279" s="213"/>
      <c r="J279" s="209"/>
      <c r="K279" s="209"/>
      <c r="L279" s="214"/>
      <c r="M279" s="215"/>
      <c r="N279" s="216"/>
      <c r="O279" s="216"/>
      <c r="P279" s="216"/>
      <c r="Q279" s="216"/>
      <c r="R279" s="216"/>
      <c r="S279" s="216"/>
      <c r="T279" s="217"/>
      <c r="AT279" s="218" t="s">
        <v>248</v>
      </c>
      <c r="AU279" s="218" t="s">
        <v>78</v>
      </c>
      <c r="AV279" s="14" t="s">
        <v>78</v>
      </c>
      <c r="AW279" s="14" t="s">
        <v>31</v>
      </c>
      <c r="AX279" s="14" t="s">
        <v>76</v>
      </c>
      <c r="AY279" s="218" t="s">
        <v>231</v>
      </c>
    </row>
    <row r="280" spans="1:65" s="2" customFormat="1" ht="44.25" customHeight="1">
      <c r="A280" s="36"/>
      <c r="B280" s="37"/>
      <c r="C280" s="180" t="s">
        <v>423</v>
      </c>
      <c r="D280" s="180" t="s">
        <v>234</v>
      </c>
      <c r="E280" s="181" t="s">
        <v>5087</v>
      </c>
      <c r="F280" s="182" t="s">
        <v>5088</v>
      </c>
      <c r="G280" s="183" t="s">
        <v>237</v>
      </c>
      <c r="H280" s="184">
        <v>2</v>
      </c>
      <c r="I280" s="185"/>
      <c r="J280" s="186">
        <f>ROUND(I280*H280,2)</f>
        <v>0</v>
      </c>
      <c r="K280" s="182" t="s">
        <v>244</v>
      </c>
      <c r="L280" s="41"/>
      <c r="M280" s="187" t="s">
        <v>19</v>
      </c>
      <c r="N280" s="188" t="s">
        <v>40</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238</v>
      </c>
      <c r="AT280" s="191" t="s">
        <v>234</v>
      </c>
      <c r="AU280" s="191" t="s">
        <v>78</v>
      </c>
      <c r="AY280" s="19" t="s">
        <v>231</v>
      </c>
      <c r="BE280" s="192">
        <f>IF(N280="základní",J280,0)</f>
        <v>0</v>
      </c>
      <c r="BF280" s="192">
        <f>IF(N280="snížená",J280,0)</f>
        <v>0</v>
      </c>
      <c r="BG280" s="192">
        <f>IF(N280="zákl. přenesená",J280,0)</f>
        <v>0</v>
      </c>
      <c r="BH280" s="192">
        <f>IF(N280="sníž. přenesená",J280,0)</f>
        <v>0</v>
      </c>
      <c r="BI280" s="192">
        <f>IF(N280="nulová",J280,0)</f>
        <v>0</v>
      </c>
      <c r="BJ280" s="19" t="s">
        <v>76</v>
      </c>
      <c r="BK280" s="192">
        <f>ROUND(I280*H280,2)</f>
        <v>0</v>
      </c>
      <c r="BL280" s="19" t="s">
        <v>238</v>
      </c>
      <c r="BM280" s="191" t="s">
        <v>5089</v>
      </c>
    </row>
    <row r="281" spans="1:65" s="2" customFormat="1" ht="39">
      <c r="A281" s="36"/>
      <c r="B281" s="37"/>
      <c r="C281" s="38"/>
      <c r="D281" s="193" t="s">
        <v>246</v>
      </c>
      <c r="E281" s="38"/>
      <c r="F281" s="194" t="s">
        <v>5090</v>
      </c>
      <c r="G281" s="38"/>
      <c r="H281" s="38"/>
      <c r="I281" s="195"/>
      <c r="J281" s="38"/>
      <c r="K281" s="38"/>
      <c r="L281" s="41"/>
      <c r="M281" s="196"/>
      <c r="N281" s="197"/>
      <c r="O281" s="66"/>
      <c r="P281" s="66"/>
      <c r="Q281" s="66"/>
      <c r="R281" s="66"/>
      <c r="S281" s="66"/>
      <c r="T281" s="67"/>
      <c r="U281" s="36"/>
      <c r="V281" s="36"/>
      <c r="W281" s="36"/>
      <c r="X281" s="36"/>
      <c r="Y281" s="36"/>
      <c r="Z281" s="36"/>
      <c r="AA281" s="36"/>
      <c r="AB281" s="36"/>
      <c r="AC281" s="36"/>
      <c r="AD281" s="36"/>
      <c r="AE281" s="36"/>
      <c r="AT281" s="19" t="s">
        <v>246</v>
      </c>
      <c r="AU281" s="19" t="s">
        <v>78</v>
      </c>
    </row>
    <row r="282" spans="1:65" s="13" customFormat="1" ht="11.25">
      <c r="B282" s="198"/>
      <c r="C282" s="199"/>
      <c r="D282" s="193" t="s">
        <v>248</v>
      </c>
      <c r="E282" s="200" t="s">
        <v>19</v>
      </c>
      <c r="F282" s="201" t="s">
        <v>5091</v>
      </c>
      <c r="G282" s="199"/>
      <c r="H282" s="200" t="s">
        <v>19</v>
      </c>
      <c r="I282" s="202"/>
      <c r="J282" s="199"/>
      <c r="K282" s="199"/>
      <c r="L282" s="203"/>
      <c r="M282" s="204"/>
      <c r="N282" s="205"/>
      <c r="O282" s="205"/>
      <c r="P282" s="205"/>
      <c r="Q282" s="205"/>
      <c r="R282" s="205"/>
      <c r="S282" s="205"/>
      <c r="T282" s="206"/>
      <c r="AT282" s="207" t="s">
        <v>248</v>
      </c>
      <c r="AU282" s="207" t="s">
        <v>78</v>
      </c>
      <c r="AV282" s="13" t="s">
        <v>76</v>
      </c>
      <c r="AW282" s="13" t="s">
        <v>31</v>
      </c>
      <c r="AX282" s="13" t="s">
        <v>69</v>
      </c>
      <c r="AY282" s="207" t="s">
        <v>231</v>
      </c>
    </row>
    <row r="283" spans="1:65" s="14" customFormat="1" ht="11.25">
      <c r="B283" s="208"/>
      <c r="C283" s="209"/>
      <c r="D283" s="193" t="s">
        <v>248</v>
      </c>
      <c r="E283" s="210" t="s">
        <v>19</v>
      </c>
      <c r="F283" s="211" t="s">
        <v>78</v>
      </c>
      <c r="G283" s="209"/>
      <c r="H283" s="212">
        <v>2</v>
      </c>
      <c r="I283" s="213"/>
      <c r="J283" s="209"/>
      <c r="K283" s="209"/>
      <c r="L283" s="214"/>
      <c r="M283" s="215"/>
      <c r="N283" s="216"/>
      <c r="O283" s="216"/>
      <c r="P283" s="216"/>
      <c r="Q283" s="216"/>
      <c r="R283" s="216"/>
      <c r="S283" s="216"/>
      <c r="T283" s="217"/>
      <c r="AT283" s="218" t="s">
        <v>248</v>
      </c>
      <c r="AU283" s="218" t="s">
        <v>78</v>
      </c>
      <c r="AV283" s="14" t="s">
        <v>78</v>
      </c>
      <c r="AW283" s="14" t="s">
        <v>31</v>
      </c>
      <c r="AX283" s="14" t="s">
        <v>76</v>
      </c>
      <c r="AY283" s="218" t="s">
        <v>231</v>
      </c>
    </row>
    <row r="284" spans="1:65" s="2" customFormat="1" ht="16.5" customHeight="1">
      <c r="A284" s="36"/>
      <c r="B284" s="37"/>
      <c r="C284" s="247" t="s">
        <v>429</v>
      </c>
      <c r="D284" s="247" t="s">
        <v>638</v>
      </c>
      <c r="E284" s="248" t="s">
        <v>5092</v>
      </c>
      <c r="F284" s="249" t="s">
        <v>5093</v>
      </c>
      <c r="G284" s="250" t="s">
        <v>237</v>
      </c>
      <c r="H284" s="251">
        <v>2</v>
      </c>
      <c r="I284" s="252"/>
      <c r="J284" s="253">
        <f>ROUND(I284*H284,2)</f>
        <v>0</v>
      </c>
      <c r="K284" s="249" t="s">
        <v>19</v>
      </c>
      <c r="L284" s="254"/>
      <c r="M284" s="255" t="s">
        <v>19</v>
      </c>
      <c r="N284" s="256" t="s">
        <v>40</v>
      </c>
      <c r="O284" s="66"/>
      <c r="P284" s="189">
        <f>O284*H284</f>
        <v>0</v>
      </c>
      <c r="Q284" s="189">
        <v>3.6000000000000002E-4</v>
      </c>
      <c r="R284" s="189">
        <f>Q284*H284</f>
        <v>7.2000000000000005E-4</v>
      </c>
      <c r="S284" s="189">
        <v>0</v>
      </c>
      <c r="T284" s="190">
        <f>S284*H284</f>
        <v>0</v>
      </c>
      <c r="U284" s="36"/>
      <c r="V284" s="36"/>
      <c r="W284" s="36"/>
      <c r="X284" s="36"/>
      <c r="Y284" s="36"/>
      <c r="Z284" s="36"/>
      <c r="AA284" s="36"/>
      <c r="AB284" s="36"/>
      <c r="AC284" s="36"/>
      <c r="AD284" s="36"/>
      <c r="AE284" s="36"/>
      <c r="AR284" s="191" t="s">
        <v>287</v>
      </c>
      <c r="AT284" s="191" t="s">
        <v>638</v>
      </c>
      <c r="AU284" s="191" t="s">
        <v>78</v>
      </c>
      <c r="AY284" s="19" t="s">
        <v>231</v>
      </c>
      <c r="BE284" s="192">
        <f>IF(N284="základní",J284,0)</f>
        <v>0</v>
      </c>
      <c r="BF284" s="192">
        <f>IF(N284="snížená",J284,0)</f>
        <v>0</v>
      </c>
      <c r="BG284" s="192">
        <f>IF(N284="zákl. přenesená",J284,0)</f>
        <v>0</v>
      </c>
      <c r="BH284" s="192">
        <f>IF(N284="sníž. přenesená",J284,0)</f>
        <v>0</v>
      </c>
      <c r="BI284" s="192">
        <f>IF(N284="nulová",J284,0)</f>
        <v>0</v>
      </c>
      <c r="BJ284" s="19" t="s">
        <v>76</v>
      </c>
      <c r="BK284" s="192">
        <f>ROUND(I284*H284,2)</f>
        <v>0</v>
      </c>
      <c r="BL284" s="19" t="s">
        <v>238</v>
      </c>
      <c r="BM284" s="191" t="s">
        <v>5094</v>
      </c>
    </row>
    <row r="285" spans="1:65" s="2" customFormat="1" ht="44.25" customHeight="1">
      <c r="A285" s="36"/>
      <c r="B285" s="37"/>
      <c r="C285" s="180" t="s">
        <v>434</v>
      </c>
      <c r="D285" s="180" t="s">
        <v>234</v>
      </c>
      <c r="E285" s="181" t="s">
        <v>5095</v>
      </c>
      <c r="F285" s="182" t="s">
        <v>5096</v>
      </c>
      <c r="G285" s="183" t="s">
        <v>237</v>
      </c>
      <c r="H285" s="184">
        <v>1</v>
      </c>
      <c r="I285" s="185"/>
      <c r="J285" s="186">
        <f>ROUND(I285*H285,2)</f>
        <v>0</v>
      </c>
      <c r="K285" s="182" t="s">
        <v>244</v>
      </c>
      <c r="L285" s="41"/>
      <c r="M285" s="187" t="s">
        <v>19</v>
      </c>
      <c r="N285" s="188" t="s">
        <v>40</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238</v>
      </c>
      <c r="AT285" s="191" t="s">
        <v>234</v>
      </c>
      <c r="AU285" s="191" t="s">
        <v>78</v>
      </c>
      <c r="AY285" s="19" t="s">
        <v>231</v>
      </c>
      <c r="BE285" s="192">
        <f>IF(N285="základní",J285,0)</f>
        <v>0</v>
      </c>
      <c r="BF285" s="192">
        <f>IF(N285="snížená",J285,0)</f>
        <v>0</v>
      </c>
      <c r="BG285" s="192">
        <f>IF(N285="zákl. přenesená",J285,0)</f>
        <v>0</v>
      </c>
      <c r="BH285" s="192">
        <f>IF(N285="sníž. přenesená",J285,0)</f>
        <v>0</v>
      </c>
      <c r="BI285" s="192">
        <f>IF(N285="nulová",J285,0)</f>
        <v>0</v>
      </c>
      <c r="BJ285" s="19" t="s">
        <v>76</v>
      </c>
      <c r="BK285" s="192">
        <f>ROUND(I285*H285,2)</f>
        <v>0</v>
      </c>
      <c r="BL285" s="19" t="s">
        <v>238</v>
      </c>
      <c r="BM285" s="191" t="s">
        <v>5097</v>
      </c>
    </row>
    <row r="286" spans="1:65" s="2" customFormat="1" ht="39">
      <c r="A286" s="36"/>
      <c r="B286" s="37"/>
      <c r="C286" s="38"/>
      <c r="D286" s="193" t="s">
        <v>246</v>
      </c>
      <c r="E286" s="38"/>
      <c r="F286" s="194" t="s">
        <v>5090</v>
      </c>
      <c r="G286" s="38"/>
      <c r="H286" s="38"/>
      <c r="I286" s="195"/>
      <c r="J286" s="38"/>
      <c r="K286" s="38"/>
      <c r="L286" s="41"/>
      <c r="M286" s="196"/>
      <c r="N286" s="197"/>
      <c r="O286" s="66"/>
      <c r="P286" s="66"/>
      <c r="Q286" s="66"/>
      <c r="R286" s="66"/>
      <c r="S286" s="66"/>
      <c r="T286" s="67"/>
      <c r="U286" s="36"/>
      <c r="V286" s="36"/>
      <c r="W286" s="36"/>
      <c r="X286" s="36"/>
      <c r="Y286" s="36"/>
      <c r="Z286" s="36"/>
      <c r="AA286" s="36"/>
      <c r="AB286" s="36"/>
      <c r="AC286" s="36"/>
      <c r="AD286" s="36"/>
      <c r="AE286" s="36"/>
      <c r="AT286" s="19" t="s">
        <v>246</v>
      </c>
      <c r="AU286" s="19" t="s">
        <v>78</v>
      </c>
    </row>
    <row r="287" spans="1:65" s="2" customFormat="1" ht="16.5" customHeight="1">
      <c r="A287" s="36"/>
      <c r="B287" s="37"/>
      <c r="C287" s="247" t="s">
        <v>442</v>
      </c>
      <c r="D287" s="247" t="s">
        <v>638</v>
      </c>
      <c r="E287" s="248" t="s">
        <v>5098</v>
      </c>
      <c r="F287" s="249" t="s">
        <v>5099</v>
      </c>
      <c r="G287" s="250" t="s">
        <v>237</v>
      </c>
      <c r="H287" s="251">
        <v>1</v>
      </c>
      <c r="I287" s="252"/>
      <c r="J287" s="253">
        <f>ROUND(I287*H287,2)</f>
        <v>0</v>
      </c>
      <c r="K287" s="249" t="s">
        <v>19</v>
      </c>
      <c r="L287" s="254"/>
      <c r="M287" s="255" t="s">
        <v>19</v>
      </c>
      <c r="N287" s="256" t="s">
        <v>40</v>
      </c>
      <c r="O287" s="66"/>
      <c r="P287" s="189">
        <f>O287*H287</f>
        <v>0</v>
      </c>
      <c r="Q287" s="189">
        <v>1E-4</v>
      </c>
      <c r="R287" s="189">
        <f>Q287*H287</f>
        <v>1E-4</v>
      </c>
      <c r="S287" s="189">
        <v>0</v>
      </c>
      <c r="T287" s="190">
        <f>S287*H287</f>
        <v>0</v>
      </c>
      <c r="U287" s="36"/>
      <c r="V287" s="36"/>
      <c r="W287" s="36"/>
      <c r="X287" s="36"/>
      <c r="Y287" s="36"/>
      <c r="Z287" s="36"/>
      <c r="AA287" s="36"/>
      <c r="AB287" s="36"/>
      <c r="AC287" s="36"/>
      <c r="AD287" s="36"/>
      <c r="AE287" s="36"/>
      <c r="AR287" s="191" t="s">
        <v>287</v>
      </c>
      <c r="AT287" s="191" t="s">
        <v>638</v>
      </c>
      <c r="AU287" s="191" t="s">
        <v>78</v>
      </c>
      <c r="AY287" s="19" t="s">
        <v>231</v>
      </c>
      <c r="BE287" s="192">
        <f>IF(N287="základní",J287,0)</f>
        <v>0</v>
      </c>
      <c r="BF287" s="192">
        <f>IF(N287="snížená",J287,0)</f>
        <v>0</v>
      </c>
      <c r="BG287" s="192">
        <f>IF(N287="zákl. přenesená",J287,0)</f>
        <v>0</v>
      </c>
      <c r="BH287" s="192">
        <f>IF(N287="sníž. přenesená",J287,0)</f>
        <v>0</v>
      </c>
      <c r="BI287" s="192">
        <f>IF(N287="nulová",J287,0)</f>
        <v>0</v>
      </c>
      <c r="BJ287" s="19" t="s">
        <v>76</v>
      </c>
      <c r="BK287" s="192">
        <f>ROUND(I287*H287,2)</f>
        <v>0</v>
      </c>
      <c r="BL287" s="19" t="s">
        <v>238</v>
      </c>
      <c r="BM287" s="191" t="s">
        <v>5100</v>
      </c>
    </row>
    <row r="288" spans="1:65" s="2" customFormat="1" ht="37.9" customHeight="1">
      <c r="A288" s="36"/>
      <c r="B288" s="37"/>
      <c r="C288" s="180" t="s">
        <v>825</v>
      </c>
      <c r="D288" s="180" t="s">
        <v>234</v>
      </c>
      <c r="E288" s="181" t="s">
        <v>5101</v>
      </c>
      <c r="F288" s="182" t="s">
        <v>5102</v>
      </c>
      <c r="G288" s="183" t="s">
        <v>237</v>
      </c>
      <c r="H288" s="184">
        <v>1</v>
      </c>
      <c r="I288" s="185"/>
      <c r="J288" s="186">
        <f>ROUND(I288*H288,2)</f>
        <v>0</v>
      </c>
      <c r="K288" s="182" t="s">
        <v>244</v>
      </c>
      <c r="L288" s="41"/>
      <c r="M288" s="187" t="s">
        <v>19</v>
      </c>
      <c r="N288" s="188" t="s">
        <v>40</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238</v>
      </c>
      <c r="AT288" s="191" t="s">
        <v>234</v>
      </c>
      <c r="AU288" s="191" t="s">
        <v>78</v>
      </c>
      <c r="AY288" s="19" t="s">
        <v>231</v>
      </c>
      <c r="BE288" s="192">
        <f>IF(N288="základní",J288,0)</f>
        <v>0</v>
      </c>
      <c r="BF288" s="192">
        <f>IF(N288="snížená",J288,0)</f>
        <v>0</v>
      </c>
      <c r="BG288" s="192">
        <f>IF(N288="zákl. přenesená",J288,0)</f>
        <v>0</v>
      </c>
      <c r="BH288" s="192">
        <f>IF(N288="sníž. přenesená",J288,0)</f>
        <v>0</v>
      </c>
      <c r="BI288" s="192">
        <f>IF(N288="nulová",J288,0)</f>
        <v>0</v>
      </c>
      <c r="BJ288" s="19" t="s">
        <v>76</v>
      </c>
      <c r="BK288" s="192">
        <f>ROUND(I288*H288,2)</f>
        <v>0</v>
      </c>
      <c r="BL288" s="19" t="s">
        <v>238</v>
      </c>
      <c r="BM288" s="191" t="s">
        <v>5103</v>
      </c>
    </row>
    <row r="289" spans="1:65" s="2" customFormat="1" ht="39">
      <c r="A289" s="36"/>
      <c r="B289" s="37"/>
      <c r="C289" s="38"/>
      <c r="D289" s="193" t="s">
        <v>246</v>
      </c>
      <c r="E289" s="38"/>
      <c r="F289" s="194" t="s">
        <v>5090</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246</v>
      </c>
      <c r="AU289" s="19" t="s">
        <v>78</v>
      </c>
    </row>
    <row r="290" spans="1:65" s="13" customFormat="1" ht="11.25">
      <c r="B290" s="198"/>
      <c r="C290" s="199"/>
      <c r="D290" s="193" t="s">
        <v>248</v>
      </c>
      <c r="E290" s="200" t="s">
        <v>19</v>
      </c>
      <c r="F290" s="201" t="s">
        <v>5072</v>
      </c>
      <c r="G290" s="199"/>
      <c r="H290" s="200" t="s">
        <v>19</v>
      </c>
      <c r="I290" s="202"/>
      <c r="J290" s="199"/>
      <c r="K290" s="199"/>
      <c r="L290" s="203"/>
      <c r="M290" s="204"/>
      <c r="N290" s="205"/>
      <c r="O290" s="205"/>
      <c r="P290" s="205"/>
      <c r="Q290" s="205"/>
      <c r="R290" s="205"/>
      <c r="S290" s="205"/>
      <c r="T290" s="206"/>
      <c r="AT290" s="207" t="s">
        <v>248</v>
      </c>
      <c r="AU290" s="207" t="s">
        <v>78</v>
      </c>
      <c r="AV290" s="13" t="s">
        <v>76</v>
      </c>
      <c r="AW290" s="13" t="s">
        <v>31</v>
      </c>
      <c r="AX290" s="13" t="s">
        <v>69</v>
      </c>
      <c r="AY290" s="207" t="s">
        <v>231</v>
      </c>
    </row>
    <row r="291" spans="1:65" s="14" customFormat="1" ht="11.25">
      <c r="B291" s="208"/>
      <c r="C291" s="209"/>
      <c r="D291" s="193" t="s">
        <v>248</v>
      </c>
      <c r="E291" s="210" t="s">
        <v>19</v>
      </c>
      <c r="F291" s="211" t="s">
        <v>76</v>
      </c>
      <c r="G291" s="209"/>
      <c r="H291" s="212">
        <v>1</v>
      </c>
      <c r="I291" s="213"/>
      <c r="J291" s="209"/>
      <c r="K291" s="209"/>
      <c r="L291" s="214"/>
      <c r="M291" s="215"/>
      <c r="N291" s="216"/>
      <c r="O291" s="216"/>
      <c r="P291" s="216"/>
      <c r="Q291" s="216"/>
      <c r="R291" s="216"/>
      <c r="S291" s="216"/>
      <c r="T291" s="217"/>
      <c r="AT291" s="218" t="s">
        <v>248</v>
      </c>
      <c r="AU291" s="218" t="s">
        <v>78</v>
      </c>
      <c r="AV291" s="14" t="s">
        <v>78</v>
      </c>
      <c r="AW291" s="14" t="s">
        <v>31</v>
      </c>
      <c r="AX291" s="14" t="s">
        <v>76</v>
      </c>
      <c r="AY291" s="218" t="s">
        <v>231</v>
      </c>
    </row>
    <row r="292" spans="1:65" s="2" customFormat="1" ht="16.5" customHeight="1">
      <c r="A292" s="36"/>
      <c r="B292" s="37"/>
      <c r="C292" s="247" t="s">
        <v>833</v>
      </c>
      <c r="D292" s="247" t="s">
        <v>638</v>
      </c>
      <c r="E292" s="248" t="s">
        <v>5104</v>
      </c>
      <c r="F292" s="249" t="s">
        <v>5105</v>
      </c>
      <c r="G292" s="250" t="s">
        <v>237</v>
      </c>
      <c r="H292" s="251">
        <v>1</v>
      </c>
      <c r="I292" s="252"/>
      <c r="J292" s="253">
        <f>ROUND(I292*H292,2)</f>
        <v>0</v>
      </c>
      <c r="K292" s="249" t="s">
        <v>244</v>
      </c>
      <c r="L292" s="254"/>
      <c r="M292" s="255" t="s">
        <v>19</v>
      </c>
      <c r="N292" s="256" t="s">
        <v>40</v>
      </c>
      <c r="O292" s="66"/>
      <c r="P292" s="189">
        <f>O292*H292</f>
        <v>0</v>
      </c>
      <c r="Q292" s="189">
        <v>1.1E-4</v>
      </c>
      <c r="R292" s="189">
        <f>Q292*H292</f>
        <v>1.1E-4</v>
      </c>
      <c r="S292" s="189">
        <v>0</v>
      </c>
      <c r="T292" s="190">
        <f>S292*H292</f>
        <v>0</v>
      </c>
      <c r="U292" s="36"/>
      <c r="V292" s="36"/>
      <c r="W292" s="36"/>
      <c r="X292" s="36"/>
      <c r="Y292" s="36"/>
      <c r="Z292" s="36"/>
      <c r="AA292" s="36"/>
      <c r="AB292" s="36"/>
      <c r="AC292" s="36"/>
      <c r="AD292" s="36"/>
      <c r="AE292" s="36"/>
      <c r="AR292" s="191" t="s">
        <v>287</v>
      </c>
      <c r="AT292" s="191" t="s">
        <v>638</v>
      </c>
      <c r="AU292" s="191" t="s">
        <v>78</v>
      </c>
      <c r="AY292" s="19" t="s">
        <v>231</v>
      </c>
      <c r="BE292" s="192">
        <f>IF(N292="základní",J292,0)</f>
        <v>0</v>
      </c>
      <c r="BF292" s="192">
        <f>IF(N292="snížená",J292,0)</f>
        <v>0</v>
      </c>
      <c r="BG292" s="192">
        <f>IF(N292="zákl. přenesená",J292,0)</f>
        <v>0</v>
      </c>
      <c r="BH292" s="192">
        <f>IF(N292="sníž. přenesená",J292,0)</f>
        <v>0</v>
      </c>
      <c r="BI292" s="192">
        <f>IF(N292="nulová",J292,0)</f>
        <v>0</v>
      </c>
      <c r="BJ292" s="19" t="s">
        <v>76</v>
      </c>
      <c r="BK292" s="192">
        <f>ROUND(I292*H292,2)</f>
        <v>0</v>
      </c>
      <c r="BL292" s="19" t="s">
        <v>238</v>
      </c>
      <c r="BM292" s="191" t="s">
        <v>5106</v>
      </c>
    </row>
    <row r="293" spans="1:65" s="2" customFormat="1" ht="44.25" customHeight="1">
      <c r="A293" s="36"/>
      <c r="B293" s="37"/>
      <c r="C293" s="180" t="s">
        <v>839</v>
      </c>
      <c r="D293" s="180" t="s">
        <v>234</v>
      </c>
      <c r="E293" s="181" t="s">
        <v>5107</v>
      </c>
      <c r="F293" s="182" t="s">
        <v>5108</v>
      </c>
      <c r="G293" s="183" t="s">
        <v>237</v>
      </c>
      <c r="H293" s="184">
        <v>2</v>
      </c>
      <c r="I293" s="185"/>
      <c r="J293" s="186">
        <f>ROUND(I293*H293,2)</f>
        <v>0</v>
      </c>
      <c r="K293" s="182" t="s">
        <v>244</v>
      </c>
      <c r="L293" s="41"/>
      <c r="M293" s="187" t="s">
        <v>19</v>
      </c>
      <c r="N293" s="188" t="s">
        <v>40</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238</v>
      </c>
      <c r="AT293" s="191" t="s">
        <v>234</v>
      </c>
      <c r="AU293" s="191" t="s">
        <v>78</v>
      </c>
      <c r="AY293" s="19" t="s">
        <v>231</v>
      </c>
      <c r="BE293" s="192">
        <f>IF(N293="základní",J293,0)</f>
        <v>0</v>
      </c>
      <c r="BF293" s="192">
        <f>IF(N293="snížená",J293,0)</f>
        <v>0</v>
      </c>
      <c r="BG293" s="192">
        <f>IF(N293="zákl. přenesená",J293,0)</f>
        <v>0</v>
      </c>
      <c r="BH293" s="192">
        <f>IF(N293="sníž. přenesená",J293,0)</f>
        <v>0</v>
      </c>
      <c r="BI293" s="192">
        <f>IF(N293="nulová",J293,0)</f>
        <v>0</v>
      </c>
      <c r="BJ293" s="19" t="s">
        <v>76</v>
      </c>
      <c r="BK293" s="192">
        <f>ROUND(I293*H293,2)</f>
        <v>0</v>
      </c>
      <c r="BL293" s="19" t="s">
        <v>238</v>
      </c>
      <c r="BM293" s="191" t="s">
        <v>5109</v>
      </c>
    </row>
    <row r="294" spans="1:65" s="2" customFormat="1" ht="39">
      <c r="A294" s="36"/>
      <c r="B294" s="37"/>
      <c r="C294" s="38"/>
      <c r="D294" s="193" t="s">
        <v>246</v>
      </c>
      <c r="E294" s="38"/>
      <c r="F294" s="194" t="s">
        <v>5090</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246</v>
      </c>
      <c r="AU294" s="19" t="s">
        <v>78</v>
      </c>
    </row>
    <row r="295" spans="1:65" s="13" customFormat="1" ht="11.25">
      <c r="B295" s="198"/>
      <c r="C295" s="199"/>
      <c r="D295" s="193" t="s">
        <v>248</v>
      </c>
      <c r="E295" s="200" t="s">
        <v>19</v>
      </c>
      <c r="F295" s="201" t="s">
        <v>5072</v>
      </c>
      <c r="G295" s="199"/>
      <c r="H295" s="200" t="s">
        <v>19</v>
      </c>
      <c r="I295" s="202"/>
      <c r="J295" s="199"/>
      <c r="K295" s="199"/>
      <c r="L295" s="203"/>
      <c r="M295" s="204"/>
      <c r="N295" s="205"/>
      <c r="O295" s="205"/>
      <c r="P295" s="205"/>
      <c r="Q295" s="205"/>
      <c r="R295" s="205"/>
      <c r="S295" s="205"/>
      <c r="T295" s="206"/>
      <c r="AT295" s="207" t="s">
        <v>248</v>
      </c>
      <c r="AU295" s="207" t="s">
        <v>78</v>
      </c>
      <c r="AV295" s="13" t="s">
        <v>76</v>
      </c>
      <c r="AW295" s="13" t="s">
        <v>31</v>
      </c>
      <c r="AX295" s="13" t="s">
        <v>69</v>
      </c>
      <c r="AY295" s="207" t="s">
        <v>231</v>
      </c>
    </row>
    <row r="296" spans="1:65" s="14" customFormat="1" ht="11.25">
      <c r="B296" s="208"/>
      <c r="C296" s="209"/>
      <c r="D296" s="193" t="s">
        <v>248</v>
      </c>
      <c r="E296" s="210" t="s">
        <v>19</v>
      </c>
      <c r="F296" s="211" t="s">
        <v>5110</v>
      </c>
      <c r="G296" s="209"/>
      <c r="H296" s="212">
        <v>2</v>
      </c>
      <c r="I296" s="213"/>
      <c r="J296" s="209"/>
      <c r="K296" s="209"/>
      <c r="L296" s="214"/>
      <c r="M296" s="215"/>
      <c r="N296" s="216"/>
      <c r="O296" s="216"/>
      <c r="P296" s="216"/>
      <c r="Q296" s="216"/>
      <c r="R296" s="216"/>
      <c r="S296" s="216"/>
      <c r="T296" s="217"/>
      <c r="AT296" s="218" t="s">
        <v>248</v>
      </c>
      <c r="AU296" s="218" t="s">
        <v>78</v>
      </c>
      <c r="AV296" s="14" t="s">
        <v>78</v>
      </c>
      <c r="AW296" s="14" t="s">
        <v>31</v>
      </c>
      <c r="AX296" s="14" t="s">
        <v>69</v>
      </c>
      <c r="AY296" s="218" t="s">
        <v>231</v>
      </c>
    </row>
    <row r="297" spans="1:65" s="14" customFormat="1" ht="11.25">
      <c r="B297" s="208"/>
      <c r="C297" s="209"/>
      <c r="D297" s="193" t="s">
        <v>248</v>
      </c>
      <c r="E297" s="210" t="s">
        <v>19</v>
      </c>
      <c r="F297" s="211" t="s">
        <v>5111</v>
      </c>
      <c r="G297" s="209"/>
      <c r="H297" s="212">
        <v>0</v>
      </c>
      <c r="I297" s="213"/>
      <c r="J297" s="209"/>
      <c r="K297" s="209"/>
      <c r="L297" s="214"/>
      <c r="M297" s="215"/>
      <c r="N297" s="216"/>
      <c r="O297" s="216"/>
      <c r="P297" s="216"/>
      <c r="Q297" s="216"/>
      <c r="R297" s="216"/>
      <c r="S297" s="216"/>
      <c r="T297" s="217"/>
      <c r="AT297" s="218" t="s">
        <v>248</v>
      </c>
      <c r="AU297" s="218" t="s">
        <v>78</v>
      </c>
      <c r="AV297" s="14" t="s">
        <v>78</v>
      </c>
      <c r="AW297" s="14" t="s">
        <v>31</v>
      </c>
      <c r="AX297" s="14" t="s">
        <v>69</v>
      </c>
      <c r="AY297" s="218" t="s">
        <v>231</v>
      </c>
    </row>
    <row r="298" spans="1:65" s="15" customFormat="1" ht="11.25">
      <c r="B298" s="219"/>
      <c r="C298" s="220"/>
      <c r="D298" s="193" t="s">
        <v>248</v>
      </c>
      <c r="E298" s="221" t="s">
        <v>19</v>
      </c>
      <c r="F298" s="222" t="s">
        <v>260</v>
      </c>
      <c r="G298" s="220"/>
      <c r="H298" s="223">
        <v>2</v>
      </c>
      <c r="I298" s="224"/>
      <c r="J298" s="220"/>
      <c r="K298" s="220"/>
      <c r="L298" s="225"/>
      <c r="M298" s="226"/>
      <c r="N298" s="227"/>
      <c r="O298" s="227"/>
      <c r="P298" s="227"/>
      <c r="Q298" s="227"/>
      <c r="R298" s="227"/>
      <c r="S298" s="227"/>
      <c r="T298" s="228"/>
      <c r="AT298" s="229" t="s">
        <v>248</v>
      </c>
      <c r="AU298" s="229" t="s">
        <v>78</v>
      </c>
      <c r="AV298" s="15" t="s">
        <v>238</v>
      </c>
      <c r="AW298" s="15" t="s">
        <v>31</v>
      </c>
      <c r="AX298" s="15" t="s">
        <v>76</v>
      </c>
      <c r="AY298" s="229" t="s">
        <v>231</v>
      </c>
    </row>
    <row r="299" spans="1:65" s="2" customFormat="1" ht="16.5" customHeight="1">
      <c r="A299" s="36"/>
      <c r="B299" s="37"/>
      <c r="C299" s="247" t="s">
        <v>844</v>
      </c>
      <c r="D299" s="247" t="s">
        <v>638</v>
      </c>
      <c r="E299" s="248" t="s">
        <v>5112</v>
      </c>
      <c r="F299" s="249" t="s">
        <v>5113</v>
      </c>
      <c r="G299" s="250" t="s">
        <v>237</v>
      </c>
      <c r="H299" s="251">
        <v>2</v>
      </c>
      <c r="I299" s="252"/>
      <c r="J299" s="253">
        <f>ROUND(I299*H299,2)</f>
        <v>0</v>
      </c>
      <c r="K299" s="249" t="s">
        <v>244</v>
      </c>
      <c r="L299" s="254"/>
      <c r="M299" s="255" t="s">
        <v>19</v>
      </c>
      <c r="N299" s="256" t="s">
        <v>40</v>
      </c>
      <c r="O299" s="66"/>
      <c r="P299" s="189">
        <f>O299*H299</f>
        <v>0</v>
      </c>
      <c r="Q299" s="189">
        <v>2.2000000000000001E-4</v>
      </c>
      <c r="R299" s="189">
        <f>Q299*H299</f>
        <v>4.4000000000000002E-4</v>
      </c>
      <c r="S299" s="189">
        <v>0</v>
      </c>
      <c r="T299" s="190">
        <f>S299*H299</f>
        <v>0</v>
      </c>
      <c r="U299" s="36"/>
      <c r="V299" s="36"/>
      <c r="W299" s="36"/>
      <c r="X299" s="36"/>
      <c r="Y299" s="36"/>
      <c r="Z299" s="36"/>
      <c r="AA299" s="36"/>
      <c r="AB299" s="36"/>
      <c r="AC299" s="36"/>
      <c r="AD299" s="36"/>
      <c r="AE299" s="36"/>
      <c r="AR299" s="191" t="s">
        <v>287</v>
      </c>
      <c r="AT299" s="191" t="s">
        <v>638</v>
      </c>
      <c r="AU299" s="191" t="s">
        <v>78</v>
      </c>
      <c r="AY299" s="19" t="s">
        <v>231</v>
      </c>
      <c r="BE299" s="192">
        <f>IF(N299="základní",J299,0)</f>
        <v>0</v>
      </c>
      <c r="BF299" s="192">
        <f>IF(N299="snížená",J299,0)</f>
        <v>0</v>
      </c>
      <c r="BG299" s="192">
        <f>IF(N299="zákl. přenesená",J299,0)</f>
        <v>0</v>
      </c>
      <c r="BH299" s="192">
        <f>IF(N299="sníž. přenesená",J299,0)</f>
        <v>0</v>
      </c>
      <c r="BI299" s="192">
        <f>IF(N299="nulová",J299,0)</f>
        <v>0</v>
      </c>
      <c r="BJ299" s="19" t="s">
        <v>76</v>
      </c>
      <c r="BK299" s="192">
        <f>ROUND(I299*H299,2)</f>
        <v>0</v>
      </c>
      <c r="BL299" s="19" t="s">
        <v>238</v>
      </c>
      <c r="BM299" s="191" t="s">
        <v>5114</v>
      </c>
    </row>
    <row r="300" spans="1:65" s="2" customFormat="1" ht="37.9" customHeight="1">
      <c r="A300" s="36"/>
      <c r="B300" s="37"/>
      <c r="C300" s="180" t="s">
        <v>849</v>
      </c>
      <c r="D300" s="180" t="s">
        <v>234</v>
      </c>
      <c r="E300" s="181" t="s">
        <v>5115</v>
      </c>
      <c r="F300" s="182" t="s">
        <v>5116</v>
      </c>
      <c r="G300" s="183" t="s">
        <v>237</v>
      </c>
      <c r="H300" s="184">
        <v>2</v>
      </c>
      <c r="I300" s="185"/>
      <c r="J300" s="186">
        <f>ROUND(I300*H300,2)</f>
        <v>0</v>
      </c>
      <c r="K300" s="182" t="s">
        <v>244</v>
      </c>
      <c r="L300" s="41"/>
      <c r="M300" s="187" t="s">
        <v>19</v>
      </c>
      <c r="N300" s="188" t="s">
        <v>40</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238</v>
      </c>
      <c r="AT300" s="191" t="s">
        <v>234</v>
      </c>
      <c r="AU300" s="191" t="s">
        <v>78</v>
      </c>
      <c r="AY300" s="19" t="s">
        <v>231</v>
      </c>
      <c r="BE300" s="192">
        <f>IF(N300="základní",J300,0)</f>
        <v>0</v>
      </c>
      <c r="BF300" s="192">
        <f>IF(N300="snížená",J300,0)</f>
        <v>0</v>
      </c>
      <c r="BG300" s="192">
        <f>IF(N300="zákl. přenesená",J300,0)</f>
        <v>0</v>
      </c>
      <c r="BH300" s="192">
        <f>IF(N300="sníž. přenesená",J300,0)</f>
        <v>0</v>
      </c>
      <c r="BI300" s="192">
        <f>IF(N300="nulová",J300,0)</f>
        <v>0</v>
      </c>
      <c r="BJ300" s="19" t="s">
        <v>76</v>
      </c>
      <c r="BK300" s="192">
        <f>ROUND(I300*H300,2)</f>
        <v>0</v>
      </c>
      <c r="BL300" s="19" t="s">
        <v>238</v>
      </c>
      <c r="BM300" s="191" t="s">
        <v>5117</v>
      </c>
    </row>
    <row r="301" spans="1:65" s="2" customFormat="1" ht="39">
      <c r="A301" s="36"/>
      <c r="B301" s="37"/>
      <c r="C301" s="38"/>
      <c r="D301" s="193" t="s">
        <v>246</v>
      </c>
      <c r="E301" s="38"/>
      <c r="F301" s="194" t="s">
        <v>5090</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246</v>
      </c>
      <c r="AU301" s="19" t="s">
        <v>78</v>
      </c>
    </row>
    <row r="302" spans="1:65" s="13" customFormat="1" ht="11.25">
      <c r="B302" s="198"/>
      <c r="C302" s="199"/>
      <c r="D302" s="193" t="s">
        <v>248</v>
      </c>
      <c r="E302" s="200" t="s">
        <v>19</v>
      </c>
      <c r="F302" s="201" t="s">
        <v>5072</v>
      </c>
      <c r="G302" s="199"/>
      <c r="H302" s="200" t="s">
        <v>19</v>
      </c>
      <c r="I302" s="202"/>
      <c r="J302" s="199"/>
      <c r="K302" s="199"/>
      <c r="L302" s="203"/>
      <c r="M302" s="204"/>
      <c r="N302" s="205"/>
      <c r="O302" s="205"/>
      <c r="P302" s="205"/>
      <c r="Q302" s="205"/>
      <c r="R302" s="205"/>
      <c r="S302" s="205"/>
      <c r="T302" s="206"/>
      <c r="AT302" s="207" t="s">
        <v>248</v>
      </c>
      <c r="AU302" s="207" t="s">
        <v>78</v>
      </c>
      <c r="AV302" s="13" t="s">
        <v>76</v>
      </c>
      <c r="AW302" s="13" t="s">
        <v>31</v>
      </c>
      <c r="AX302" s="13" t="s">
        <v>69</v>
      </c>
      <c r="AY302" s="207" t="s">
        <v>231</v>
      </c>
    </row>
    <row r="303" spans="1:65" s="14" customFormat="1" ht="11.25">
      <c r="B303" s="208"/>
      <c r="C303" s="209"/>
      <c r="D303" s="193" t="s">
        <v>248</v>
      </c>
      <c r="E303" s="210" t="s">
        <v>19</v>
      </c>
      <c r="F303" s="211" t="s">
        <v>78</v>
      </c>
      <c r="G303" s="209"/>
      <c r="H303" s="212">
        <v>2</v>
      </c>
      <c r="I303" s="213"/>
      <c r="J303" s="209"/>
      <c r="K303" s="209"/>
      <c r="L303" s="214"/>
      <c r="M303" s="215"/>
      <c r="N303" s="216"/>
      <c r="O303" s="216"/>
      <c r="P303" s="216"/>
      <c r="Q303" s="216"/>
      <c r="R303" s="216"/>
      <c r="S303" s="216"/>
      <c r="T303" s="217"/>
      <c r="AT303" s="218" t="s">
        <v>248</v>
      </c>
      <c r="AU303" s="218" t="s">
        <v>78</v>
      </c>
      <c r="AV303" s="14" t="s">
        <v>78</v>
      </c>
      <c r="AW303" s="14" t="s">
        <v>31</v>
      </c>
      <c r="AX303" s="14" t="s">
        <v>76</v>
      </c>
      <c r="AY303" s="218" t="s">
        <v>231</v>
      </c>
    </row>
    <row r="304" spans="1:65" s="2" customFormat="1" ht="16.5" customHeight="1">
      <c r="A304" s="36"/>
      <c r="B304" s="37"/>
      <c r="C304" s="247" t="s">
        <v>855</v>
      </c>
      <c r="D304" s="247" t="s">
        <v>638</v>
      </c>
      <c r="E304" s="248" t="s">
        <v>5118</v>
      </c>
      <c r="F304" s="249" t="s">
        <v>5119</v>
      </c>
      <c r="G304" s="250" t="s">
        <v>237</v>
      </c>
      <c r="H304" s="251">
        <v>2</v>
      </c>
      <c r="I304" s="252"/>
      <c r="J304" s="253">
        <f>ROUND(I304*H304,2)</f>
        <v>0</v>
      </c>
      <c r="K304" s="249" t="s">
        <v>244</v>
      </c>
      <c r="L304" s="254"/>
      <c r="M304" s="255" t="s">
        <v>19</v>
      </c>
      <c r="N304" s="256" t="s">
        <v>40</v>
      </c>
      <c r="O304" s="66"/>
      <c r="P304" s="189">
        <f>O304*H304</f>
        <v>0</v>
      </c>
      <c r="Q304" s="189">
        <v>3.2000000000000003E-4</v>
      </c>
      <c r="R304" s="189">
        <f>Q304*H304</f>
        <v>6.4000000000000005E-4</v>
      </c>
      <c r="S304" s="189">
        <v>0</v>
      </c>
      <c r="T304" s="190">
        <f>S304*H304</f>
        <v>0</v>
      </c>
      <c r="U304" s="36"/>
      <c r="V304" s="36"/>
      <c r="W304" s="36"/>
      <c r="X304" s="36"/>
      <c r="Y304" s="36"/>
      <c r="Z304" s="36"/>
      <c r="AA304" s="36"/>
      <c r="AB304" s="36"/>
      <c r="AC304" s="36"/>
      <c r="AD304" s="36"/>
      <c r="AE304" s="36"/>
      <c r="AR304" s="191" t="s">
        <v>287</v>
      </c>
      <c r="AT304" s="191" t="s">
        <v>638</v>
      </c>
      <c r="AU304" s="191" t="s">
        <v>78</v>
      </c>
      <c r="AY304" s="19" t="s">
        <v>231</v>
      </c>
      <c r="BE304" s="192">
        <f>IF(N304="základní",J304,0)</f>
        <v>0</v>
      </c>
      <c r="BF304" s="192">
        <f>IF(N304="snížená",J304,0)</f>
        <v>0</v>
      </c>
      <c r="BG304" s="192">
        <f>IF(N304="zákl. přenesená",J304,0)</f>
        <v>0</v>
      </c>
      <c r="BH304" s="192">
        <f>IF(N304="sníž. přenesená",J304,0)</f>
        <v>0</v>
      </c>
      <c r="BI304" s="192">
        <f>IF(N304="nulová",J304,0)</f>
        <v>0</v>
      </c>
      <c r="BJ304" s="19" t="s">
        <v>76</v>
      </c>
      <c r="BK304" s="192">
        <f>ROUND(I304*H304,2)</f>
        <v>0</v>
      </c>
      <c r="BL304" s="19" t="s">
        <v>238</v>
      </c>
      <c r="BM304" s="191" t="s">
        <v>5120</v>
      </c>
    </row>
    <row r="305" spans="1:65" s="2" customFormat="1" ht="37.9" customHeight="1">
      <c r="A305" s="36"/>
      <c r="B305" s="37"/>
      <c r="C305" s="180" t="s">
        <v>862</v>
      </c>
      <c r="D305" s="180" t="s">
        <v>234</v>
      </c>
      <c r="E305" s="181" t="s">
        <v>5121</v>
      </c>
      <c r="F305" s="182" t="s">
        <v>5122</v>
      </c>
      <c r="G305" s="183" t="s">
        <v>237</v>
      </c>
      <c r="H305" s="184">
        <v>2</v>
      </c>
      <c r="I305" s="185"/>
      <c r="J305" s="186">
        <f>ROUND(I305*H305,2)</f>
        <v>0</v>
      </c>
      <c r="K305" s="182" t="s">
        <v>244</v>
      </c>
      <c r="L305" s="41"/>
      <c r="M305" s="187" t="s">
        <v>19</v>
      </c>
      <c r="N305" s="188" t="s">
        <v>40</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238</v>
      </c>
      <c r="AT305" s="191" t="s">
        <v>234</v>
      </c>
      <c r="AU305" s="191" t="s">
        <v>78</v>
      </c>
      <c r="AY305" s="19" t="s">
        <v>231</v>
      </c>
      <c r="BE305" s="192">
        <f>IF(N305="základní",J305,0)</f>
        <v>0</v>
      </c>
      <c r="BF305" s="192">
        <f>IF(N305="snížená",J305,0)</f>
        <v>0</v>
      </c>
      <c r="BG305" s="192">
        <f>IF(N305="zákl. přenesená",J305,0)</f>
        <v>0</v>
      </c>
      <c r="BH305" s="192">
        <f>IF(N305="sníž. přenesená",J305,0)</f>
        <v>0</v>
      </c>
      <c r="BI305" s="192">
        <f>IF(N305="nulová",J305,0)</f>
        <v>0</v>
      </c>
      <c r="BJ305" s="19" t="s">
        <v>76</v>
      </c>
      <c r="BK305" s="192">
        <f>ROUND(I305*H305,2)</f>
        <v>0</v>
      </c>
      <c r="BL305" s="19" t="s">
        <v>238</v>
      </c>
      <c r="BM305" s="191" t="s">
        <v>5123</v>
      </c>
    </row>
    <row r="306" spans="1:65" s="2" customFormat="1" ht="39">
      <c r="A306" s="36"/>
      <c r="B306" s="37"/>
      <c r="C306" s="38"/>
      <c r="D306" s="193" t="s">
        <v>246</v>
      </c>
      <c r="E306" s="38"/>
      <c r="F306" s="194" t="s">
        <v>5090</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246</v>
      </c>
      <c r="AU306" s="19" t="s">
        <v>78</v>
      </c>
    </row>
    <row r="307" spans="1:65" s="13" customFormat="1" ht="11.25">
      <c r="B307" s="198"/>
      <c r="C307" s="199"/>
      <c r="D307" s="193" t="s">
        <v>248</v>
      </c>
      <c r="E307" s="200" t="s">
        <v>19</v>
      </c>
      <c r="F307" s="201" t="s">
        <v>5072</v>
      </c>
      <c r="G307" s="199"/>
      <c r="H307" s="200" t="s">
        <v>19</v>
      </c>
      <c r="I307" s="202"/>
      <c r="J307" s="199"/>
      <c r="K307" s="199"/>
      <c r="L307" s="203"/>
      <c r="M307" s="204"/>
      <c r="N307" s="205"/>
      <c r="O307" s="205"/>
      <c r="P307" s="205"/>
      <c r="Q307" s="205"/>
      <c r="R307" s="205"/>
      <c r="S307" s="205"/>
      <c r="T307" s="206"/>
      <c r="AT307" s="207" t="s">
        <v>248</v>
      </c>
      <c r="AU307" s="207" t="s">
        <v>78</v>
      </c>
      <c r="AV307" s="13" t="s">
        <v>76</v>
      </c>
      <c r="AW307" s="13" t="s">
        <v>31</v>
      </c>
      <c r="AX307" s="13" t="s">
        <v>69</v>
      </c>
      <c r="AY307" s="207" t="s">
        <v>231</v>
      </c>
    </row>
    <row r="308" spans="1:65" s="14" customFormat="1" ht="11.25">
      <c r="B308" s="208"/>
      <c r="C308" s="209"/>
      <c r="D308" s="193" t="s">
        <v>248</v>
      </c>
      <c r="E308" s="210" t="s">
        <v>19</v>
      </c>
      <c r="F308" s="211" t="s">
        <v>78</v>
      </c>
      <c r="G308" s="209"/>
      <c r="H308" s="212">
        <v>2</v>
      </c>
      <c r="I308" s="213"/>
      <c r="J308" s="209"/>
      <c r="K308" s="209"/>
      <c r="L308" s="214"/>
      <c r="M308" s="215"/>
      <c r="N308" s="216"/>
      <c r="O308" s="216"/>
      <c r="P308" s="216"/>
      <c r="Q308" s="216"/>
      <c r="R308" s="216"/>
      <c r="S308" s="216"/>
      <c r="T308" s="217"/>
      <c r="AT308" s="218" t="s">
        <v>248</v>
      </c>
      <c r="AU308" s="218" t="s">
        <v>78</v>
      </c>
      <c r="AV308" s="14" t="s">
        <v>78</v>
      </c>
      <c r="AW308" s="14" t="s">
        <v>31</v>
      </c>
      <c r="AX308" s="14" t="s">
        <v>76</v>
      </c>
      <c r="AY308" s="218" t="s">
        <v>231</v>
      </c>
    </row>
    <row r="309" spans="1:65" s="2" customFormat="1" ht="16.5" customHeight="1">
      <c r="A309" s="36"/>
      <c r="B309" s="37"/>
      <c r="C309" s="247" t="s">
        <v>867</v>
      </c>
      <c r="D309" s="247" t="s">
        <v>638</v>
      </c>
      <c r="E309" s="248" t="s">
        <v>5124</v>
      </c>
      <c r="F309" s="249" t="s">
        <v>5125</v>
      </c>
      <c r="G309" s="250" t="s">
        <v>237</v>
      </c>
      <c r="H309" s="251">
        <v>2</v>
      </c>
      <c r="I309" s="252"/>
      <c r="J309" s="253">
        <f>ROUND(I309*H309,2)</f>
        <v>0</v>
      </c>
      <c r="K309" s="249" t="s">
        <v>19</v>
      </c>
      <c r="L309" s="254"/>
      <c r="M309" s="255" t="s">
        <v>19</v>
      </c>
      <c r="N309" s="256" t="s">
        <v>40</v>
      </c>
      <c r="O309" s="66"/>
      <c r="P309" s="189">
        <f>O309*H309</f>
        <v>0</v>
      </c>
      <c r="Q309" s="189">
        <v>5.9999999999999995E-4</v>
      </c>
      <c r="R309" s="189">
        <f>Q309*H309</f>
        <v>1.1999999999999999E-3</v>
      </c>
      <c r="S309" s="189">
        <v>0</v>
      </c>
      <c r="T309" s="190">
        <f>S309*H309</f>
        <v>0</v>
      </c>
      <c r="U309" s="36"/>
      <c r="V309" s="36"/>
      <c r="W309" s="36"/>
      <c r="X309" s="36"/>
      <c r="Y309" s="36"/>
      <c r="Z309" s="36"/>
      <c r="AA309" s="36"/>
      <c r="AB309" s="36"/>
      <c r="AC309" s="36"/>
      <c r="AD309" s="36"/>
      <c r="AE309" s="36"/>
      <c r="AR309" s="191" t="s">
        <v>287</v>
      </c>
      <c r="AT309" s="191" t="s">
        <v>638</v>
      </c>
      <c r="AU309" s="191" t="s">
        <v>78</v>
      </c>
      <c r="AY309" s="19" t="s">
        <v>231</v>
      </c>
      <c r="BE309" s="192">
        <f>IF(N309="základní",J309,0)</f>
        <v>0</v>
      </c>
      <c r="BF309" s="192">
        <f>IF(N309="snížená",J309,0)</f>
        <v>0</v>
      </c>
      <c r="BG309" s="192">
        <f>IF(N309="zákl. přenesená",J309,0)</f>
        <v>0</v>
      </c>
      <c r="BH309" s="192">
        <f>IF(N309="sníž. přenesená",J309,0)</f>
        <v>0</v>
      </c>
      <c r="BI309" s="192">
        <f>IF(N309="nulová",J309,0)</f>
        <v>0</v>
      </c>
      <c r="BJ309" s="19" t="s">
        <v>76</v>
      </c>
      <c r="BK309" s="192">
        <f>ROUND(I309*H309,2)</f>
        <v>0</v>
      </c>
      <c r="BL309" s="19" t="s">
        <v>238</v>
      </c>
      <c r="BM309" s="191" t="s">
        <v>5126</v>
      </c>
    </row>
    <row r="310" spans="1:65" s="2" customFormat="1" ht="24.2" customHeight="1">
      <c r="A310" s="36"/>
      <c r="B310" s="37"/>
      <c r="C310" s="180" t="s">
        <v>881</v>
      </c>
      <c r="D310" s="180" t="s">
        <v>234</v>
      </c>
      <c r="E310" s="181" t="s">
        <v>5127</v>
      </c>
      <c r="F310" s="182" t="s">
        <v>5128</v>
      </c>
      <c r="G310" s="183" t="s">
        <v>237</v>
      </c>
      <c r="H310" s="184">
        <v>1</v>
      </c>
      <c r="I310" s="185"/>
      <c r="J310" s="186">
        <f>ROUND(I310*H310,2)</f>
        <v>0</v>
      </c>
      <c r="K310" s="182" t="s">
        <v>244</v>
      </c>
      <c r="L310" s="41"/>
      <c r="M310" s="187" t="s">
        <v>19</v>
      </c>
      <c r="N310" s="188" t="s">
        <v>40</v>
      </c>
      <c r="O310" s="66"/>
      <c r="P310" s="189">
        <f>O310*H310</f>
        <v>0</v>
      </c>
      <c r="Q310" s="189">
        <v>1.6299999999999999E-3</v>
      </c>
      <c r="R310" s="189">
        <f>Q310*H310</f>
        <v>1.6299999999999999E-3</v>
      </c>
      <c r="S310" s="189">
        <v>0</v>
      </c>
      <c r="T310" s="190">
        <f>S310*H310</f>
        <v>0</v>
      </c>
      <c r="U310" s="36"/>
      <c r="V310" s="36"/>
      <c r="W310" s="36"/>
      <c r="X310" s="36"/>
      <c r="Y310" s="36"/>
      <c r="Z310" s="36"/>
      <c r="AA310" s="36"/>
      <c r="AB310" s="36"/>
      <c r="AC310" s="36"/>
      <c r="AD310" s="36"/>
      <c r="AE310" s="36"/>
      <c r="AR310" s="191" t="s">
        <v>238</v>
      </c>
      <c r="AT310" s="191" t="s">
        <v>234</v>
      </c>
      <c r="AU310" s="191" t="s">
        <v>78</v>
      </c>
      <c r="AY310" s="19" t="s">
        <v>231</v>
      </c>
      <c r="BE310" s="192">
        <f>IF(N310="základní",J310,0)</f>
        <v>0</v>
      </c>
      <c r="BF310" s="192">
        <f>IF(N310="snížená",J310,0)</f>
        <v>0</v>
      </c>
      <c r="BG310" s="192">
        <f>IF(N310="zákl. přenesená",J310,0)</f>
        <v>0</v>
      </c>
      <c r="BH310" s="192">
        <f>IF(N310="sníž. přenesená",J310,0)</f>
        <v>0</v>
      </c>
      <c r="BI310" s="192">
        <f>IF(N310="nulová",J310,0)</f>
        <v>0</v>
      </c>
      <c r="BJ310" s="19" t="s">
        <v>76</v>
      </c>
      <c r="BK310" s="192">
        <f>ROUND(I310*H310,2)</f>
        <v>0</v>
      </c>
      <c r="BL310" s="19" t="s">
        <v>238</v>
      </c>
      <c r="BM310" s="191" t="s">
        <v>5129</v>
      </c>
    </row>
    <row r="311" spans="1:65" s="2" customFormat="1" ht="48.75">
      <c r="A311" s="36"/>
      <c r="B311" s="37"/>
      <c r="C311" s="38"/>
      <c r="D311" s="193" t="s">
        <v>246</v>
      </c>
      <c r="E311" s="38"/>
      <c r="F311" s="194" t="s">
        <v>5130</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246</v>
      </c>
      <c r="AU311" s="19" t="s">
        <v>78</v>
      </c>
    </row>
    <row r="312" spans="1:65" s="2" customFormat="1" ht="37.9" customHeight="1">
      <c r="A312" s="36"/>
      <c r="B312" s="37"/>
      <c r="C312" s="180" t="s">
        <v>886</v>
      </c>
      <c r="D312" s="180" t="s">
        <v>234</v>
      </c>
      <c r="E312" s="181" t="s">
        <v>5131</v>
      </c>
      <c r="F312" s="182" t="s">
        <v>5132</v>
      </c>
      <c r="G312" s="183" t="s">
        <v>342</v>
      </c>
      <c r="H312" s="184">
        <v>110.2</v>
      </c>
      <c r="I312" s="185"/>
      <c r="J312" s="186">
        <f>ROUND(I312*H312,2)</f>
        <v>0</v>
      </c>
      <c r="K312" s="182" t="s">
        <v>244</v>
      </c>
      <c r="L312" s="41"/>
      <c r="M312" s="187" t="s">
        <v>19</v>
      </c>
      <c r="N312" s="188" t="s">
        <v>40</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238</v>
      </c>
      <c r="AT312" s="191" t="s">
        <v>234</v>
      </c>
      <c r="AU312" s="191" t="s">
        <v>78</v>
      </c>
      <c r="AY312" s="19" t="s">
        <v>231</v>
      </c>
      <c r="BE312" s="192">
        <f>IF(N312="základní",J312,0)</f>
        <v>0</v>
      </c>
      <c r="BF312" s="192">
        <f>IF(N312="snížená",J312,0)</f>
        <v>0</v>
      </c>
      <c r="BG312" s="192">
        <f>IF(N312="zákl. přenesená",J312,0)</f>
        <v>0</v>
      </c>
      <c r="BH312" s="192">
        <f>IF(N312="sníž. přenesená",J312,0)</f>
        <v>0</v>
      </c>
      <c r="BI312" s="192">
        <f>IF(N312="nulová",J312,0)</f>
        <v>0</v>
      </c>
      <c r="BJ312" s="19" t="s">
        <v>76</v>
      </c>
      <c r="BK312" s="192">
        <f>ROUND(I312*H312,2)</f>
        <v>0</v>
      </c>
      <c r="BL312" s="19" t="s">
        <v>238</v>
      </c>
      <c r="BM312" s="191" t="s">
        <v>5133</v>
      </c>
    </row>
    <row r="313" spans="1:65" s="2" customFormat="1" ht="39">
      <c r="A313" s="36"/>
      <c r="B313" s="37"/>
      <c r="C313" s="38"/>
      <c r="D313" s="193" t="s">
        <v>246</v>
      </c>
      <c r="E313" s="38"/>
      <c r="F313" s="194" t="s">
        <v>5134</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246</v>
      </c>
      <c r="AU313" s="19" t="s">
        <v>78</v>
      </c>
    </row>
    <row r="314" spans="1:65" s="14" customFormat="1" ht="11.25">
      <c r="B314" s="208"/>
      <c r="C314" s="209"/>
      <c r="D314" s="193" t="s">
        <v>248</v>
      </c>
      <c r="E314" s="210" t="s">
        <v>19</v>
      </c>
      <c r="F314" s="211" t="s">
        <v>5135</v>
      </c>
      <c r="G314" s="209"/>
      <c r="H314" s="212">
        <v>110.2</v>
      </c>
      <c r="I314" s="213"/>
      <c r="J314" s="209"/>
      <c r="K314" s="209"/>
      <c r="L314" s="214"/>
      <c r="M314" s="215"/>
      <c r="N314" s="216"/>
      <c r="O314" s="216"/>
      <c r="P314" s="216"/>
      <c r="Q314" s="216"/>
      <c r="R314" s="216"/>
      <c r="S314" s="216"/>
      <c r="T314" s="217"/>
      <c r="AT314" s="218" t="s">
        <v>248</v>
      </c>
      <c r="AU314" s="218" t="s">
        <v>78</v>
      </c>
      <c r="AV314" s="14" t="s">
        <v>78</v>
      </c>
      <c r="AW314" s="14" t="s">
        <v>31</v>
      </c>
      <c r="AX314" s="14" t="s">
        <v>76</v>
      </c>
      <c r="AY314" s="218" t="s">
        <v>231</v>
      </c>
    </row>
    <row r="315" spans="1:65" s="2" customFormat="1" ht="16.5" customHeight="1">
      <c r="A315" s="36"/>
      <c r="B315" s="37"/>
      <c r="C315" s="180" t="s">
        <v>892</v>
      </c>
      <c r="D315" s="180" t="s">
        <v>234</v>
      </c>
      <c r="E315" s="181" t="s">
        <v>5136</v>
      </c>
      <c r="F315" s="182" t="s">
        <v>5137</v>
      </c>
      <c r="G315" s="183" t="s">
        <v>237</v>
      </c>
      <c r="H315" s="184">
        <v>1</v>
      </c>
      <c r="I315" s="185"/>
      <c r="J315" s="186">
        <f>ROUND(I315*H315,2)</f>
        <v>0</v>
      </c>
      <c r="K315" s="182" t="s">
        <v>19</v>
      </c>
      <c r="L315" s="41"/>
      <c r="M315" s="187" t="s">
        <v>19</v>
      </c>
      <c r="N315" s="188" t="s">
        <v>40</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238</v>
      </c>
      <c r="AT315" s="191" t="s">
        <v>234</v>
      </c>
      <c r="AU315" s="191" t="s">
        <v>78</v>
      </c>
      <c r="AY315" s="19" t="s">
        <v>231</v>
      </c>
      <c r="BE315" s="192">
        <f>IF(N315="základní",J315,0)</f>
        <v>0</v>
      </c>
      <c r="BF315" s="192">
        <f>IF(N315="snížená",J315,0)</f>
        <v>0</v>
      </c>
      <c r="BG315" s="192">
        <f>IF(N315="zákl. přenesená",J315,0)</f>
        <v>0</v>
      </c>
      <c r="BH315" s="192">
        <f>IF(N315="sníž. přenesená",J315,0)</f>
        <v>0</v>
      </c>
      <c r="BI315" s="192">
        <f>IF(N315="nulová",J315,0)</f>
        <v>0</v>
      </c>
      <c r="BJ315" s="19" t="s">
        <v>76</v>
      </c>
      <c r="BK315" s="192">
        <f>ROUND(I315*H315,2)</f>
        <v>0</v>
      </c>
      <c r="BL315" s="19" t="s">
        <v>238</v>
      </c>
      <c r="BM315" s="191" t="s">
        <v>5138</v>
      </c>
    </row>
    <row r="316" spans="1:65" s="2" customFormat="1" ht="33" customHeight="1">
      <c r="A316" s="36"/>
      <c r="B316" s="37"/>
      <c r="C316" s="180" t="s">
        <v>897</v>
      </c>
      <c r="D316" s="180" t="s">
        <v>234</v>
      </c>
      <c r="E316" s="181" t="s">
        <v>5139</v>
      </c>
      <c r="F316" s="182" t="s">
        <v>5140</v>
      </c>
      <c r="G316" s="183" t="s">
        <v>356</v>
      </c>
      <c r="H316" s="184">
        <v>0.78500000000000003</v>
      </c>
      <c r="I316" s="185"/>
      <c r="J316" s="186">
        <f>ROUND(I316*H316,2)</f>
        <v>0</v>
      </c>
      <c r="K316" s="182" t="s">
        <v>244</v>
      </c>
      <c r="L316" s="41"/>
      <c r="M316" s="187" t="s">
        <v>19</v>
      </c>
      <c r="N316" s="188" t="s">
        <v>40</v>
      </c>
      <c r="O316" s="66"/>
      <c r="P316" s="189">
        <f>O316*H316</f>
        <v>0</v>
      </c>
      <c r="Q316" s="189">
        <v>0</v>
      </c>
      <c r="R316" s="189">
        <f>Q316*H316</f>
        <v>0</v>
      </c>
      <c r="S316" s="189">
        <v>1.76</v>
      </c>
      <c r="T316" s="190">
        <f>S316*H316</f>
        <v>1.3816000000000002</v>
      </c>
      <c r="U316" s="36"/>
      <c r="V316" s="36"/>
      <c r="W316" s="36"/>
      <c r="X316" s="36"/>
      <c r="Y316" s="36"/>
      <c r="Z316" s="36"/>
      <c r="AA316" s="36"/>
      <c r="AB316" s="36"/>
      <c r="AC316" s="36"/>
      <c r="AD316" s="36"/>
      <c r="AE316" s="36"/>
      <c r="AR316" s="191" t="s">
        <v>238</v>
      </c>
      <c r="AT316" s="191" t="s">
        <v>234</v>
      </c>
      <c r="AU316" s="191" t="s">
        <v>78</v>
      </c>
      <c r="AY316" s="19" t="s">
        <v>231</v>
      </c>
      <c r="BE316" s="192">
        <f>IF(N316="základní",J316,0)</f>
        <v>0</v>
      </c>
      <c r="BF316" s="192">
        <f>IF(N316="snížená",J316,0)</f>
        <v>0</v>
      </c>
      <c r="BG316" s="192">
        <f>IF(N316="zákl. přenesená",J316,0)</f>
        <v>0</v>
      </c>
      <c r="BH316" s="192">
        <f>IF(N316="sníž. přenesená",J316,0)</f>
        <v>0</v>
      </c>
      <c r="BI316" s="192">
        <f>IF(N316="nulová",J316,0)</f>
        <v>0</v>
      </c>
      <c r="BJ316" s="19" t="s">
        <v>76</v>
      </c>
      <c r="BK316" s="192">
        <f>ROUND(I316*H316,2)</f>
        <v>0</v>
      </c>
      <c r="BL316" s="19" t="s">
        <v>238</v>
      </c>
      <c r="BM316" s="191" t="s">
        <v>5141</v>
      </c>
    </row>
    <row r="317" spans="1:65" s="2" customFormat="1" ht="68.25">
      <c r="A317" s="36"/>
      <c r="B317" s="37"/>
      <c r="C317" s="38"/>
      <c r="D317" s="193" t="s">
        <v>246</v>
      </c>
      <c r="E317" s="38"/>
      <c r="F317" s="194" t="s">
        <v>5142</v>
      </c>
      <c r="G317" s="38"/>
      <c r="H317" s="38"/>
      <c r="I317" s="195"/>
      <c r="J317" s="38"/>
      <c r="K317" s="38"/>
      <c r="L317" s="41"/>
      <c r="M317" s="196"/>
      <c r="N317" s="197"/>
      <c r="O317" s="66"/>
      <c r="P317" s="66"/>
      <c r="Q317" s="66"/>
      <c r="R317" s="66"/>
      <c r="S317" s="66"/>
      <c r="T317" s="67"/>
      <c r="U317" s="36"/>
      <c r="V317" s="36"/>
      <c r="W317" s="36"/>
      <c r="X317" s="36"/>
      <c r="Y317" s="36"/>
      <c r="Z317" s="36"/>
      <c r="AA317" s="36"/>
      <c r="AB317" s="36"/>
      <c r="AC317" s="36"/>
      <c r="AD317" s="36"/>
      <c r="AE317" s="36"/>
      <c r="AT317" s="19" t="s">
        <v>246</v>
      </c>
      <c r="AU317" s="19" t="s">
        <v>78</v>
      </c>
    </row>
    <row r="318" spans="1:65" s="13" customFormat="1" ht="11.25">
      <c r="B318" s="198"/>
      <c r="C318" s="199"/>
      <c r="D318" s="193" t="s">
        <v>248</v>
      </c>
      <c r="E318" s="200" t="s">
        <v>19</v>
      </c>
      <c r="F318" s="201" t="s">
        <v>5143</v>
      </c>
      <c r="G318" s="199"/>
      <c r="H318" s="200" t="s">
        <v>19</v>
      </c>
      <c r="I318" s="202"/>
      <c r="J318" s="199"/>
      <c r="K318" s="199"/>
      <c r="L318" s="203"/>
      <c r="M318" s="204"/>
      <c r="N318" s="205"/>
      <c r="O318" s="205"/>
      <c r="P318" s="205"/>
      <c r="Q318" s="205"/>
      <c r="R318" s="205"/>
      <c r="S318" s="205"/>
      <c r="T318" s="206"/>
      <c r="AT318" s="207" t="s">
        <v>248</v>
      </c>
      <c r="AU318" s="207" t="s">
        <v>78</v>
      </c>
      <c r="AV318" s="13" t="s">
        <v>76</v>
      </c>
      <c r="AW318" s="13" t="s">
        <v>31</v>
      </c>
      <c r="AX318" s="13" t="s">
        <v>69</v>
      </c>
      <c r="AY318" s="207" t="s">
        <v>231</v>
      </c>
    </row>
    <row r="319" spans="1:65" s="14" customFormat="1" ht="11.25">
      <c r="B319" s="208"/>
      <c r="C319" s="209"/>
      <c r="D319" s="193" t="s">
        <v>248</v>
      </c>
      <c r="E319" s="210" t="s">
        <v>19</v>
      </c>
      <c r="F319" s="211" t="s">
        <v>5144</v>
      </c>
      <c r="G319" s="209"/>
      <c r="H319" s="212">
        <v>0.78500000000000003</v>
      </c>
      <c r="I319" s="213"/>
      <c r="J319" s="209"/>
      <c r="K319" s="209"/>
      <c r="L319" s="214"/>
      <c r="M319" s="215"/>
      <c r="N319" s="216"/>
      <c r="O319" s="216"/>
      <c r="P319" s="216"/>
      <c r="Q319" s="216"/>
      <c r="R319" s="216"/>
      <c r="S319" s="216"/>
      <c r="T319" s="217"/>
      <c r="AT319" s="218" t="s">
        <v>248</v>
      </c>
      <c r="AU319" s="218" t="s">
        <v>78</v>
      </c>
      <c r="AV319" s="14" t="s">
        <v>78</v>
      </c>
      <c r="AW319" s="14" t="s">
        <v>31</v>
      </c>
      <c r="AX319" s="14" t="s">
        <v>76</v>
      </c>
      <c r="AY319" s="218" t="s">
        <v>231</v>
      </c>
    </row>
    <row r="320" spans="1:65" s="2" customFormat="1" ht="37.9" customHeight="1">
      <c r="A320" s="36"/>
      <c r="B320" s="37"/>
      <c r="C320" s="180" t="s">
        <v>903</v>
      </c>
      <c r="D320" s="180" t="s">
        <v>234</v>
      </c>
      <c r="E320" s="181" t="s">
        <v>5145</v>
      </c>
      <c r="F320" s="182" t="s">
        <v>5146</v>
      </c>
      <c r="G320" s="183" t="s">
        <v>237</v>
      </c>
      <c r="H320" s="184">
        <v>1</v>
      </c>
      <c r="I320" s="185"/>
      <c r="J320" s="186">
        <f>ROUND(I320*H320,2)</f>
        <v>0</v>
      </c>
      <c r="K320" s="182" t="s">
        <v>244</v>
      </c>
      <c r="L320" s="41"/>
      <c r="M320" s="187" t="s">
        <v>19</v>
      </c>
      <c r="N320" s="188" t="s">
        <v>40</v>
      </c>
      <c r="O320" s="66"/>
      <c r="P320" s="189">
        <f>O320*H320</f>
        <v>0</v>
      </c>
      <c r="Q320" s="189">
        <v>7.2000000000000005E-4</v>
      </c>
      <c r="R320" s="189">
        <f>Q320*H320</f>
        <v>7.2000000000000005E-4</v>
      </c>
      <c r="S320" s="189">
        <v>0</v>
      </c>
      <c r="T320" s="190">
        <f>S320*H320</f>
        <v>0</v>
      </c>
      <c r="U320" s="36"/>
      <c r="V320" s="36"/>
      <c r="W320" s="36"/>
      <c r="X320" s="36"/>
      <c r="Y320" s="36"/>
      <c r="Z320" s="36"/>
      <c r="AA320" s="36"/>
      <c r="AB320" s="36"/>
      <c r="AC320" s="36"/>
      <c r="AD320" s="36"/>
      <c r="AE320" s="36"/>
      <c r="AR320" s="191" t="s">
        <v>238</v>
      </c>
      <c r="AT320" s="191" t="s">
        <v>234</v>
      </c>
      <c r="AU320" s="191" t="s">
        <v>78</v>
      </c>
      <c r="AY320" s="19" t="s">
        <v>231</v>
      </c>
      <c r="BE320" s="192">
        <f>IF(N320="základní",J320,0)</f>
        <v>0</v>
      </c>
      <c r="BF320" s="192">
        <f>IF(N320="snížená",J320,0)</f>
        <v>0</v>
      </c>
      <c r="BG320" s="192">
        <f>IF(N320="zákl. přenesená",J320,0)</f>
        <v>0</v>
      </c>
      <c r="BH320" s="192">
        <f>IF(N320="sníž. přenesená",J320,0)</f>
        <v>0</v>
      </c>
      <c r="BI320" s="192">
        <f>IF(N320="nulová",J320,0)</f>
        <v>0</v>
      </c>
      <c r="BJ320" s="19" t="s">
        <v>76</v>
      </c>
      <c r="BK320" s="192">
        <f>ROUND(I320*H320,2)</f>
        <v>0</v>
      </c>
      <c r="BL320" s="19" t="s">
        <v>238</v>
      </c>
      <c r="BM320" s="191" t="s">
        <v>5147</v>
      </c>
    </row>
    <row r="321" spans="1:65" s="2" customFormat="1" ht="302.25">
      <c r="A321" s="36"/>
      <c r="B321" s="37"/>
      <c r="C321" s="38"/>
      <c r="D321" s="193" t="s">
        <v>246</v>
      </c>
      <c r="E321" s="38"/>
      <c r="F321" s="194" t="s">
        <v>5148</v>
      </c>
      <c r="G321" s="38"/>
      <c r="H321" s="38"/>
      <c r="I321" s="195"/>
      <c r="J321" s="38"/>
      <c r="K321" s="38"/>
      <c r="L321" s="41"/>
      <c r="M321" s="196"/>
      <c r="N321" s="197"/>
      <c r="O321" s="66"/>
      <c r="P321" s="66"/>
      <c r="Q321" s="66"/>
      <c r="R321" s="66"/>
      <c r="S321" s="66"/>
      <c r="T321" s="67"/>
      <c r="U321" s="36"/>
      <c r="V321" s="36"/>
      <c r="W321" s="36"/>
      <c r="X321" s="36"/>
      <c r="Y321" s="36"/>
      <c r="Z321" s="36"/>
      <c r="AA321" s="36"/>
      <c r="AB321" s="36"/>
      <c r="AC321" s="36"/>
      <c r="AD321" s="36"/>
      <c r="AE321" s="36"/>
      <c r="AT321" s="19" t="s">
        <v>246</v>
      </c>
      <c r="AU321" s="19" t="s">
        <v>78</v>
      </c>
    </row>
    <row r="322" spans="1:65" s="2" customFormat="1" ht="16.5" customHeight="1">
      <c r="A322" s="36"/>
      <c r="B322" s="37"/>
      <c r="C322" s="247" t="s">
        <v>909</v>
      </c>
      <c r="D322" s="247" t="s">
        <v>638</v>
      </c>
      <c r="E322" s="248" t="s">
        <v>5149</v>
      </c>
      <c r="F322" s="249" t="s">
        <v>5150</v>
      </c>
      <c r="G322" s="250" t="s">
        <v>237</v>
      </c>
      <c r="H322" s="251">
        <v>1</v>
      </c>
      <c r="I322" s="252"/>
      <c r="J322" s="253">
        <f>ROUND(I322*H322,2)</f>
        <v>0</v>
      </c>
      <c r="K322" s="249" t="s">
        <v>244</v>
      </c>
      <c r="L322" s="254"/>
      <c r="M322" s="255" t="s">
        <v>19</v>
      </c>
      <c r="N322" s="256" t="s">
        <v>40</v>
      </c>
      <c r="O322" s="66"/>
      <c r="P322" s="189">
        <f>O322*H322</f>
        <v>0</v>
      </c>
      <c r="Q322" s="189">
        <v>1.2E-2</v>
      </c>
      <c r="R322" s="189">
        <f>Q322*H322</f>
        <v>1.2E-2</v>
      </c>
      <c r="S322" s="189">
        <v>0</v>
      </c>
      <c r="T322" s="190">
        <f>S322*H322</f>
        <v>0</v>
      </c>
      <c r="U322" s="36"/>
      <c r="V322" s="36"/>
      <c r="W322" s="36"/>
      <c r="X322" s="36"/>
      <c r="Y322" s="36"/>
      <c r="Z322" s="36"/>
      <c r="AA322" s="36"/>
      <c r="AB322" s="36"/>
      <c r="AC322" s="36"/>
      <c r="AD322" s="36"/>
      <c r="AE322" s="36"/>
      <c r="AR322" s="191" t="s">
        <v>287</v>
      </c>
      <c r="AT322" s="191" t="s">
        <v>638</v>
      </c>
      <c r="AU322" s="191" t="s">
        <v>78</v>
      </c>
      <c r="AY322" s="19" t="s">
        <v>231</v>
      </c>
      <c r="BE322" s="192">
        <f>IF(N322="základní",J322,0)</f>
        <v>0</v>
      </c>
      <c r="BF322" s="192">
        <f>IF(N322="snížená",J322,0)</f>
        <v>0</v>
      </c>
      <c r="BG322" s="192">
        <f>IF(N322="zákl. přenesená",J322,0)</f>
        <v>0</v>
      </c>
      <c r="BH322" s="192">
        <f>IF(N322="sníž. přenesená",J322,0)</f>
        <v>0</v>
      </c>
      <c r="BI322" s="192">
        <f>IF(N322="nulová",J322,0)</f>
        <v>0</v>
      </c>
      <c r="BJ322" s="19" t="s">
        <v>76</v>
      </c>
      <c r="BK322" s="192">
        <f>ROUND(I322*H322,2)</f>
        <v>0</v>
      </c>
      <c r="BL322" s="19" t="s">
        <v>238</v>
      </c>
      <c r="BM322" s="191" t="s">
        <v>5151</v>
      </c>
    </row>
    <row r="323" spans="1:65" s="2" customFormat="1" ht="24.2" customHeight="1">
      <c r="A323" s="36"/>
      <c r="B323" s="37"/>
      <c r="C323" s="180" t="s">
        <v>915</v>
      </c>
      <c r="D323" s="180" t="s">
        <v>234</v>
      </c>
      <c r="E323" s="181" t="s">
        <v>5152</v>
      </c>
      <c r="F323" s="182" t="s">
        <v>5153</v>
      </c>
      <c r="G323" s="183" t="s">
        <v>237</v>
      </c>
      <c r="H323" s="184">
        <v>1</v>
      </c>
      <c r="I323" s="185"/>
      <c r="J323" s="186">
        <f>ROUND(I323*H323,2)</f>
        <v>0</v>
      </c>
      <c r="K323" s="182" t="s">
        <v>244</v>
      </c>
      <c r="L323" s="41"/>
      <c r="M323" s="187" t="s">
        <v>19</v>
      </c>
      <c r="N323" s="188" t="s">
        <v>40</v>
      </c>
      <c r="O323" s="66"/>
      <c r="P323" s="189">
        <f>O323*H323</f>
        <v>0</v>
      </c>
      <c r="Q323" s="189">
        <v>2.0000000000000002E-5</v>
      </c>
      <c r="R323" s="189">
        <f>Q323*H323</f>
        <v>2.0000000000000002E-5</v>
      </c>
      <c r="S323" s="189">
        <v>0</v>
      </c>
      <c r="T323" s="190">
        <f>S323*H323</f>
        <v>0</v>
      </c>
      <c r="U323" s="36"/>
      <c r="V323" s="36"/>
      <c r="W323" s="36"/>
      <c r="X323" s="36"/>
      <c r="Y323" s="36"/>
      <c r="Z323" s="36"/>
      <c r="AA323" s="36"/>
      <c r="AB323" s="36"/>
      <c r="AC323" s="36"/>
      <c r="AD323" s="36"/>
      <c r="AE323" s="36"/>
      <c r="AR323" s="191" t="s">
        <v>238</v>
      </c>
      <c r="AT323" s="191" t="s">
        <v>234</v>
      </c>
      <c r="AU323" s="191" t="s">
        <v>78</v>
      </c>
      <c r="AY323" s="19" t="s">
        <v>231</v>
      </c>
      <c r="BE323" s="192">
        <f>IF(N323="základní",J323,0)</f>
        <v>0</v>
      </c>
      <c r="BF323" s="192">
        <f>IF(N323="snížená",J323,0)</f>
        <v>0</v>
      </c>
      <c r="BG323" s="192">
        <f>IF(N323="zákl. přenesená",J323,0)</f>
        <v>0</v>
      </c>
      <c r="BH323" s="192">
        <f>IF(N323="sníž. přenesená",J323,0)</f>
        <v>0</v>
      </c>
      <c r="BI323" s="192">
        <f>IF(N323="nulová",J323,0)</f>
        <v>0</v>
      </c>
      <c r="BJ323" s="19" t="s">
        <v>76</v>
      </c>
      <c r="BK323" s="192">
        <f>ROUND(I323*H323,2)</f>
        <v>0</v>
      </c>
      <c r="BL323" s="19" t="s">
        <v>238</v>
      </c>
      <c r="BM323" s="191" t="s">
        <v>5154</v>
      </c>
    </row>
    <row r="324" spans="1:65" s="2" customFormat="1" ht="302.25">
      <c r="A324" s="36"/>
      <c r="B324" s="37"/>
      <c r="C324" s="38"/>
      <c r="D324" s="193" t="s">
        <v>246</v>
      </c>
      <c r="E324" s="38"/>
      <c r="F324" s="194" t="s">
        <v>5148</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246</v>
      </c>
      <c r="AU324" s="19" t="s">
        <v>78</v>
      </c>
    </row>
    <row r="325" spans="1:65" s="2" customFormat="1" ht="16.5" customHeight="1">
      <c r="A325" s="36"/>
      <c r="B325" s="37"/>
      <c r="C325" s="247" t="s">
        <v>924</v>
      </c>
      <c r="D325" s="247" t="s">
        <v>638</v>
      </c>
      <c r="E325" s="248" t="s">
        <v>5155</v>
      </c>
      <c r="F325" s="249" t="s">
        <v>5156</v>
      </c>
      <c r="G325" s="250" t="s">
        <v>237</v>
      </c>
      <c r="H325" s="251">
        <v>1</v>
      </c>
      <c r="I325" s="252"/>
      <c r="J325" s="253">
        <f>ROUND(I325*H325,2)</f>
        <v>0</v>
      </c>
      <c r="K325" s="249" t="s">
        <v>19</v>
      </c>
      <c r="L325" s="254"/>
      <c r="M325" s="255" t="s">
        <v>19</v>
      </c>
      <c r="N325" s="256" t="s">
        <v>40</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287</v>
      </c>
      <c r="AT325" s="191" t="s">
        <v>638</v>
      </c>
      <c r="AU325" s="191" t="s">
        <v>78</v>
      </c>
      <c r="AY325" s="19" t="s">
        <v>231</v>
      </c>
      <c r="BE325" s="192">
        <f>IF(N325="základní",J325,0)</f>
        <v>0</v>
      </c>
      <c r="BF325" s="192">
        <f>IF(N325="snížená",J325,0)</f>
        <v>0</v>
      </c>
      <c r="BG325" s="192">
        <f>IF(N325="zákl. přenesená",J325,0)</f>
        <v>0</v>
      </c>
      <c r="BH325" s="192">
        <f>IF(N325="sníž. přenesená",J325,0)</f>
        <v>0</v>
      </c>
      <c r="BI325" s="192">
        <f>IF(N325="nulová",J325,0)</f>
        <v>0</v>
      </c>
      <c r="BJ325" s="19" t="s">
        <v>76</v>
      </c>
      <c r="BK325" s="192">
        <f>ROUND(I325*H325,2)</f>
        <v>0</v>
      </c>
      <c r="BL325" s="19" t="s">
        <v>238</v>
      </c>
      <c r="BM325" s="191" t="s">
        <v>5157</v>
      </c>
    </row>
    <row r="326" spans="1:65" s="2" customFormat="1" ht="49.15" customHeight="1">
      <c r="A326" s="36"/>
      <c r="B326" s="37"/>
      <c r="C326" s="180" t="s">
        <v>372</v>
      </c>
      <c r="D326" s="180" t="s">
        <v>234</v>
      </c>
      <c r="E326" s="181" t="s">
        <v>5158</v>
      </c>
      <c r="F326" s="182" t="s">
        <v>5159</v>
      </c>
      <c r="G326" s="183" t="s">
        <v>237</v>
      </c>
      <c r="H326" s="184">
        <v>6</v>
      </c>
      <c r="I326" s="185"/>
      <c r="J326" s="186">
        <f>ROUND(I326*H326,2)</f>
        <v>0</v>
      </c>
      <c r="K326" s="182" t="s">
        <v>244</v>
      </c>
      <c r="L326" s="41"/>
      <c r="M326" s="187" t="s">
        <v>19</v>
      </c>
      <c r="N326" s="188" t="s">
        <v>40</v>
      </c>
      <c r="O326" s="66"/>
      <c r="P326" s="189">
        <f>O326*H326</f>
        <v>0</v>
      </c>
      <c r="Q326" s="189">
        <v>6.8999999999999997E-4</v>
      </c>
      <c r="R326" s="189">
        <f>Q326*H326</f>
        <v>4.1399999999999996E-3</v>
      </c>
      <c r="S326" s="189">
        <v>0</v>
      </c>
      <c r="T326" s="190">
        <f>S326*H326</f>
        <v>0</v>
      </c>
      <c r="U326" s="36"/>
      <c r="V326" s="36"/>
      <c r="W326" s="36"/>
      <c r="X326" s="36"/>
      <c r="Y326" s="36"/>
      <c r="Z326" s="36"/>
      <c r="AA326" s="36"/>
      <c r="AB326" s="36"/>
      <c r="AC326" s="36"/>
      <c r="AD326" s="36"/>
      <c r="AE326" s="36"/>
      <c r="AR326" s="191" t="s">
        <v>238</v>
      </c>
      <c r="AT326" s="191" t="s">
        <v>234</v>
      </c>
      <c r="AU326" s="191" t="s">
        <v>78</v>
      </c>
      <c r="AY326" s="19" t="s">
        <v>231</v>
      </c>
      <c r="BE326" s="192">
        <f>IF(N326="základní",J326,0)</f>
        <v>0</v>
      </c>
      <c r="BF326" s="192">
        <f>IF(N326="snížená",J326,0)</f>
        <v>0</v>
      </c>
      <c r="BG326" s="192">
        <f>IF(N326="zákl. přenesená",J326,0)</f>
        <v>0</v>
      </c>
      <c r="BH326" s="192">
        <f>IF(N326="sníž. přenesená",J326,0)</f>
        <v>0</v>
      </c>
      <c r="BI326" s="192">
        <f>IF(N326="nulová",J326,0)</f>
        <v>0</v>
      </c>
      <c r="BJ326" s="19" t="s">
        <v>76</v>
      </c>
      <c r="BK326" s="192">
        <f>ROUND(I326*H326,2)</f>
        <v>0</v>
      </c>
      <c r="BL326" s="19" t="s">
        <v>238</v>
      </c>
      <c r="BM326" s="191" t="s">
        <v>5160</v>
      </c>
    </row>
    <row r="327" spans="1:65" s="2" customFormat="1" ht="302.25">
      <c r="A327" s="36"/>
      <c r="B327" s="37"/>
      <c r="C327" s="38"/>
      <c r="D327" s="193" t="s">
        <v>246</v>
      </c>
      <c r="E327" s="38"/>
      <c r="F327" s="194" t="s">
        <v>5148</v>
      </c>
      <c r="G327" s="38"/>
      <c r="H327" s="38"/>
      <c r="I327" s="195"/>
      <c r="J327" s="38"/>
      <c r="K327" s="38"/>
      <c r="L327" s="41"/>
      <c r="M327" s="196"/>
      <c r="N327" s="197"/>
      <c r="O327" s="66"/>
      <c r="P327" s="66"/>
      <c r="Q327" s="66"/>
      <c r="R327" s="66"/>
      <c r="S327" s="66"/>
      <c r="T327" s="67"/>
      <c r="U327" s="36"/>
      <c r="V327" s="36"/>
      <c r="W327" s="36"/>
      <c r="X327" s="36"/>
      <c r="Y327" s="36"/>
      <c r="Z327" s="36"/>
      <c r="AA327" s="36"/>
      <c r="AB327" s="36"/>
      <c r="AC327" s="36"/>
      <c r="AD327" s="36"/>
      <c r="AE327" s="36"/>
      <c r="AT327" s="19" t="s">
        <v>246</v>
      </c>
      <c r="AU327" s="19" t="s">
        <v>78</v>
      </c>
    </row>
    <row r="328" spans="1:65" s="13" customFormat="1" ht="11.25">
      <c r="B328" s="198"/>
      <c r="C328" s="199"/>
      <c r="D328" s="193" t="s">
        <v>248</v>
      </c>
      <c r="E328" s="200" t="s">
        <v>19</v>
      </c>
      <c r="F328" s="201" t="s">
        <v>5161</v>
      </c>
      <c r="G328" s="199"/>
      <c r="H328" s="200" t="s">
        <v>19</v>
      </c>
      <c r="I328" s="202"/>
      <c r="J328" s="199"/>
      <c r="K328" s="199"/>
      <c r="L328" s="203"/>
      <c r="M328" s="204"/>
      <c r="N328" s="205"/>
      <c r="O328" s="205"/>
      <c r="P328" s="205"/>
      <c r="Q328" s="205"/>
      <c r="R328" s="205"/>
      <c r="S328" s="205"/>
      <c r="T328" s="206"/>
      <c r="AT328" s="207" t="s">
        <v>248</v>
      </c>
      <c r="AU328" s="207" t="s">
        <v>78</v>
      </c>
      <c r="AV328" s="13" t="s">
        <v>76</v>
      </c>
      <c r="AW328" s="13" t="s">
        <v>31</v>
      </c>
      <c r="AX328" s="13" t="s">
        <v>69</v>
      </c>
      <c r="AY328" s="207" t="s">
        <v>231</v>
      </c>
    </row>
    <row r="329" spans="1:65" s="14" customFormat="1" ht="11.25">
      <c r="B329" s="208"/>
      <c r="C329" s="209"/>
      <c r="D329" s="193" t="s">
        <v>248</v>
      </c>
      <c r="E329" s="210" t="s">
        <v>19</v>
      </c>
      <c r="F329" s="211" t="s">
        <v>5162</v>
      </c>
      <c r="G329" s="209"/>
      <c r="H329" s="212">
        <v>6</v>
      </c>
      <c r="I329" s="213"/>
      <c r="J329" s="209"/>
      <c r="K329" s="209"/>
      <c r="L329" s="214"/>
      <c r="M329" s="215"/>
      <c r="N329" s="216"/>
      <c r="O329" s="216"/>
      <c r="P329" s="216"/>
      <c r="Q329" s="216"/>
      <c r="R329" s="216"/>
      <c r="S329" s="216"/>
      <c r="T329" s="217"/>
      <c r="AT329" s="218" t="s">
        <v>248</v>
      </c>
      <c r="AU329" s="218" t="s">
        <v>78</v>
      </c>
      <c r="AV329" s="14" t="s">
        <v>78</v>
      </c>
      <c r="AW329" s="14" t="s">
        <v>31</v>
      </c>
      <c r="AX329" s="14" t="s">
        <v>76</v>
      </c>
      <c r="AY329" s="218" t="s">
        <v>231</v>
      </c>
    </row>
    <row r="330" spans="1:65" s="2" customFormat="1" ht="16.5" customHeight="1">
      <c r="A330" s="36"/>
      <c r="B330" s="37"/>
      <c r="C330" s="247" t="s">
        <v>936</v>
      </c>
      <c r="D330" s="247" t="s">
        <v>638</v>
      </c>
      <c r="E330" s="248" t="s">
        <v>5163</v>
      </c>
      <c r="F330" s="249" t="s">
        <v>5164</v>
      </c>
      <c r="G330" s="250" t="s">
        <v>237</v>
      </c>
      <c r="H330" s="251">
        <v>2</v>
      </c>
      <c r="I330" s="252"/>
      <c r="J330" s="253">
        <f>ROUND(I330*H330,2)</f>
        <v>0</v>
      </c>
      <c r="K330" s="249" t="s">
        <v>19</v>
      </c>
      <c r="L330" s="254"/>
      <c r="M330" s="255" t="s">
        <v>19</v>
      </c>
      <c r="N330" s="256" t="s">
        <v>40</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287</v>
      </c>
      <c r="AT330" s="191" t="s">
        <v>638</v>
      </c>
      <c r="AU330" s="191" t="s">
        <v>78</v>
      </c>
      <c r="AY330" s="19" t="s">
        <v>231</v>
      </c>
      <c r="BE330" s="192">
        <f>IF(N330="základní",J330,0)</f>
        <v>0</v>
      </c>
      <c r="BF330" s="192">
        <f>IF(N330="snížená",J330,0)</f>
        <v>0</v>
      </c>
      <c r="BG330" s="192">
        <f>IF(N330="zákl. přenesená",J330,0)</f>
        <v>0</v>
      </c>
      <c r="BH330" s="192">
        <f>IF(N330="sníž. přenesená",J330,0)</f>
        <v>0</v>
      </c>
      <c r="BI330" s="192">
        <f>IF(N330="nulová",J330,0)</f>
        <v>0</v>
      </c>
      <c r="BJ330" s="19" t="s">
        <v>76</v>
      </c>
      <c r="BK330" s="192">
        <f>ROUND(I330*H330,2)</f>
        <v>0</v>
      </c>
      <c r="BL330" s="19" t="s">
        <v>238</v>
      </c>
      <c r="BM330" s="191" t="s">
        <v>5165</v>
      </c>
    </row>
    <row r="331" spans="1:65" s="2" customFormat="1" ht="16.5" customHeight="1">
      <c r="A331" s="36"/>
      <c r="B331" s="37"/>
      <c r="C331" s="247" t="s">
        <v>941</v>
      </c>
      <c r="D331" s="247" t="s">
        <v>638</v>
      </c>
      <c r="E331" s="248" t="s">
        <v>5166</v>
      </c>
      <c r="F331" s="249" t="s">
        <v>5167</v>
      </c>
      <c r="G331" s="250" t="s">
        <v>237</v>
      </c>
      <c r="H331" s="251">
        <v>2</v>
      </c>
      <c r="I331" s="252"/>
      <c r="J331" s="253">
        <f>ROUND(I331*H331,2)</f>
        <v>0</v>
      </c>
      <c r="K331" s="249" t="s">
        <v>19</v>
      </c>
      <c r="L331" s="254"/>
      <c r="M331" s="255" t="s">
        <v>19</v>
      </c>
      <c r="N331" s="256" t="s">
        <v>40</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287</v>
      </c>
      <c r="AT331" s="191" t="s">
        <v>638</v>
      </c>
      <c r="AU331" s="191" t="s">
        <v>78</v>
      </c>
      <c r="AY331" s="19" t="s">
        <v>231</v>
      </c>
      <c r="BE331" s="192">
        <f>IF(N331="základní",J331,0)</f>
        <v>0</v>
      </c>
      <c r="BF331" s="192">
        <f>IF(N331="snížená",J331,0)</f>
        <v>0</v>
      </c>
      <c r="BG331" s="192">
        <f>IF(N331="zákl. přenesená",J331,0)</f>
        <v>0</v>
      </c>
      <c r="BH331" s="192">
        <f>IF(N331="sníž. přenesená",J331,0)</f>
        <v>0</v>
      </c>
      <c r="BI331" s="192">
        <f>IF(N331="nulová",J331,0)</f>
        <v>0</v>
      </c>
      <c r="BJ331" s="19" t="s">
        <v>76</v>
      </c>
      <c r="BK331" s="192">
        <f>ROUND(I331*H331,2)</f>
        <v>0</v>
      </c>
      <c r="BL331" s="19" t="s">
        <v>238</v>
      </c>
      <c r="BM331" s="191" t="s">
        <v>5168</v>
      </c>
    </row>
    <row r="332" spans="1:65" s="2" customFormat="1" ht="16.5" customHeight="1">
      <c r="A332" s="36"/>
      <c r="B332" s="37"/>
      <c r="C332" s="247" t="s">
        <v>952</v>
      </c>
      <c r="D332" s="247" t="s">
        <v>638</v>
      </c>
      <c r="E332" s="248" t="s">
        <v>5169</v>
      </c>
      <c r="F332" s="249" t="s">
        <v>5170</v>
      </c>
      <c r="G332" s="250" t="s">
        <v>237</v>
      </c>
      <c r="H332" s="251">
        <v>2</v>
      </c>
      <c r="I332" s="252"/>
      <c r="J332" s="253">
        <f>ROUND(I332*H332,2)</f>
        <v>0</v>
      </c>
      <c r="K332" s="249" t="s">
        <v>19</v>
      </c>
      <c r="L332" s="254"/>
      <c r="M332" s="255" t="s">
        <v>19</v>
      </c>
      <c r="N332" s="256" t="s">
        <v>40</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287</v>
      </c>
      <c r="AT332" s="191" t="s">
        <v>638</v>
      </c>
      <c r="AU332" s="191" t="s">
        <v>78</v>
      </c>
      <c r="AY332" s="19" t="s">
        <v>231</v>
      </c>
      <c r="BE332" s="192">
        <f>IF(N332="základní",J332,0)</f>
        <v>0</v>
      </c>
      <c r="BF332" s="192">
        <f>IF(N332="snížená",J332,0)</f>
        <v>0</v>
      </c>
      <c r="BG332" s="192">
        <f>IF(N332="zákl. přenesená",J332,0)</f>
        <v>0</v>
      </c>
      <c r="BH332" s="192">
        <f>IF(N332="sníž. přenesená",J332,0)</f>
        <v>0</v>
      </c>
      <c r="BI332" s="192">
        <f>IF(N332="nulová",J332,0)</f>
        <v>0</v>
      </c>
      <c r="BJ332" s="19" t="s">
        <v>76</v>
      </c>
      <c r="BK332" s="192">
        <f>ROUND(I332*H332,2)</f>
        <v>0</v>
      </c>
      <c r="BL332" s="19" t="s">
        <v>238</v>
      </c>
      <c r="BM332" s="191" t="s">
        <v>5171</v>
      </c>
    </row>
    <row r="333" spans="1:65" s="2" customFormat="1" ht="33" customHeight="1">
      <c r="A333" s="36"/>
      <c r="B333" s="37"/>
      <c r="C333" s="180" t="s">
        <v>959</v>
      </c>
      <c r="D333" s="180" t="s">
        <v>234</v>
      </c>
      <c r="E333" s="181" t="s">
        <v>5172</v>
      </c>
      <c r="F333" s="182" t="s">
        <v>5173</v>
      </c>
      <c r="G333" s="183" t="s">
        <v>237</v>
      </c>
      <c r="H333" s="184">
        <v>1</v>
      </c>
      <c r="I333" s="185"/>
      <c r="J333" s="186">
        <f>ROUND(I333*H333,2)</f>
        <v>0</v>
      </c>
      <c r="K333" s="182" t="s">
        <v>244</v>
      </c>
      <c r="L333" s="41"/>
      <c r="M333" s="187" t="s">
        <v>19</v>
      </c>
      <c r="N333" s="188" t="s">
        <v>40</v>
      </c>
      <c r="O333" s="66"/>
      <c r="P333" s="189">
        <f>O333*H333</f>
        <v>0</v>
      </c>
      <c r="Q333" s="189">
        <v>2.7E-4</v>
      </c>
      <c r="R333" s="189">
        <f>Q333*H333</f>
        <v>2.7E-4</v>
      </c>
      <c r="S333" s="189">
        <v>0</v>
      </c>
      <c r="T333" s="190">
        <f>S333*H333</f>
        <v>0</v>
      </c>
      <c r="U333" s="36"/>
      <c r="V333" s="36"/>
      <c r="W333" s="36"/>
      <c r="X333" s="36"/>
      <c r="Y333" s="36"/>
      <c r="Z333" s="36"/>
      <c r="AA333" s="36"/>
      <c r="AB333" s="36"/>
      <c r="AC333" s="36"/>
      <c r="AD333" s="36"/>
      <c r="AE333" s="36"/>
      <c r="AR333" s="191" t="s">
        <v>238</v>
      </c>
      <c r="AT333" s="191" t="s">
        <v>234</v>
      </c>
      <c r="AU333" s="191" t="s">
        <v>78</v>
      </c>
      <c r="AY333" s="19" t="s">
        <v>231</v>
      </c>
      <c r="BE333" s="192">
        <f>IF(N333="základní",J333,0)</f>
        <v>0</v>
      </c>
      <c r="BF333" s="192">
        <f>IF(N333="snížená",J333,0)</f>
        <v>0</v>
      </c>
      <c r="BG333" s="192">
        <f>IF(N333="zákl. přenesená",J333,0)</f>
        <v>0</v>
      </c>
      <c r="BH333" s="192">
        <f>IF(N333="sníž. přenesená",J333,0)</f>
        <v>0</v>
      </c>
      <c r="BI333" s="192">
        <f>IF(N333="nulová",J333,0)</f>
        <v>0</v>
      </c>
      <c r="BJ333" s="19" t="s">
        <v>76</v>
      </c>
      <c r="BK333" s="192">
        <f>ROUND(I333*H333,2)</f>
        <v>0</v>
      </c>
      <c r="BL333" s="19" t="s">
        <v>238</v>
      </c>
      <c r="BM333" s="191" t="s">
        <v>5174</v>
      </c>
    </row>
    <row r="334" spans="1:65" s="2" customFormat="1" ht="24.2" customHeight="1">
      <c r="A334" s="36"/>
      <c r="B334" s="37"/>
      <c r="C334" s="180" t="s">
        <v>967</v>
      </c>
      <c r="D334" s="180" t="s">
        <v>234</v>
      </c>
      <c r="E334" s="181" t="s">
        <v>5175</v>
      </c>
      <c r="F334" s="182" t="s">
        <v>5176</v>
      </c>
      <c r="G334" s="183" t="s">
        <v>342</v>
      </c>
      <c r="H334" s="184">
        <v>113.6</v>
      </c>
      <c r="I334" s="185"/>
      <c r="J334" s="186">
        <f>ROUND(I334*H334,2)</f>
        <v>0</v>
      </c>
      <c r="K334" s="182" t="s">
        <v>244</v>
      </c>
      <c r="L334" s="41"/>
      <c r="M334" s="187" t="s">
        <v>19</v>
      </c>
      <c r="N334" s="188" t="s">
        <v>40</v>
      </c>
      <c r="O334" s="66"/>
      <c r="P334" s="189">
        <f>O334*H334</f>
        <v>0</v>
      </c>
      <c r="Q334" s="189">
        <v>0</v>
      </c>
      <c r="R334" s="189">
        <f>Q334*H334</f>
        <v>0</v>
      </c>
      <c r="S334" s="189">
        <v>0</v>
      </c>
      <c r="T334" s="190">
        <f>S334*H334</f>
        <v>0</v>
      </c>
      <c r="U334" s="36"/>
      <c r="V334" s="36"/>
      <c r="W334" s="36"/>
      <c r="X334" s="36"/>
      <c r="Y334" s="36"/>
      <c r="Z334" s="36"/>
      <c r="AA334" s="36"/>
      <c r="AB334" s="36"/>
      <c r="AC334" s="36"/>
      <c r="AD334" s="36"/>
      <c r="AE334" s="36"/>
      <c r="AR334" s="191" t="s">
        <v>238</v>
      </c>
      <c r="AT334" s="191" t="s">
        <v>234</v>
      </c>
      <c r="AU334" s="191" t="s">
        <v>78</v>
      </c>
      <c r="AY334" s="19" t="s">
        <v>231</v>
      </c>
      <c r="BE334" s="192">
        <f>IF(N334="základní",J334,0)</f>
        <v>0</v>
      </c>
      <c r="BF334" s="192">
        <f>IF(N334="snížená",J334,0)</f>
        <v>0</v>
      </c>
      <c r="BG334" s="192">
        <f>IF(N334="zákl. přenesená",J334,0)</f>
        <v>0</v>
      </c>
      <c r="BH334" s="192">
        <f>IF(N334="sníž. přenesená",J334,0)</f>
        <v>0</v>
      </c>
      <c r="BI334" s="192">
        <f>IF(N334="nulová",J334,0)</f>
        <v>0</v>
      </c>
      <c r="BJ334" s="19" t="s">
        <v>76</v>
      </c>
      <c r="BK334" s="192">
        <f>ROUND(I334*H334,2)</f>
        <v>0</v>
      </c>
      <c r="BL334" s="19" t="s">
        <v>238</v>
      </c>
      <c r="BM334" s="191" t="s">
        <v>5177</v>
      </c>
    </row>
    <row r="335" spans="1:65" s="2" customFormat="1" ht="39">
      <c r="A335" s="36"/>
      <c r="B335" s="37"/>
      <c r="C335" s="38"/>
      <c r="D335" s="193" t="s">
        <v>246</v>
      </c>
      <c r="E335" s="38"/>
      <c r="F335" s="194" t="s">
        <v>5178</v>
      </c>
      <c r="G335" s="38"/>
      <c r="H335" s="38"/>
      <c r="I335" s="195"/>
      <c r="J335" s="38"/>
      <c r="K335" s="38"/>
      <c r="L335" s="41"/>
      <c r="M335" s="196"/>
      <c r="N335" s="197"/>
      <c r="O335" s="66"/>
      <c r="P335" s="66"/>
      <c r="Q335" s="66"/>
      <c r="R335" s="66"/>
      <c r="S335" s="66"/>
      <c r="T335" s="67"/>
      <c r="U335" s="36"/>
      <c r="V335" s="36"/>
      <c r="W335" s="36"/>
      <c r="X335" s="36"/>
      <c r="Y335" s="36"/>
      <c r="Z335" s="36"/>
      <c r="AA335" s="36"/>
      <c r="AB335" s="36"/>
      <c r="AC335" s="36"/>
      <c r="AD335" s="36"/>
      <c r="AE335" s="36"/>
      <c r="AT335" s="19" t="s">
        <v>246</v>
      </c>
      <c r="AU335" s="19" t="s">
        <v>78</v>
      </c>
    </row>
    <row r="336" spans="1:65" s="14" customFormat="1" ht="11.25">
      <c r="B336" s="208"/>
      <c r="C336" s="209"/>
      <c r="D336" s="193" t="s">
        <v>248</v>
      </c>
      <c r="E336" s="210" t="s">
        <v>19</v>
      </c>
      <c r="F336" s="211" t="s">
        <v>5179</v>
      </c>
      <c r="G336" s="209"/>
      <c r="H336" s="212">
        <v>113.6</v>
      </c>
      <c r="I336" s="213"/>
      <c r="J336" s="209"/>
      <c r="K336" s="209"/>
      <c r="L336" s="214"/>
      <c r="M336" s="215"/>
      <c r="N336" s="216"/>
      <c r="O336" s="216"/>
      <c r="P336" s="216"/>
      <c r="Q336" s="216"/>
      <c r="R336" s="216"/>
      <c r="S336" s="216"/>
      <c r="T336" s="217"/>
      <c r="AT336" s="218" t="s">
        <v>248</v>
      </c>
      <c r="AU336" s="218" t="s">
        <v>78</v>
      </c>
      <c r="AV336" s="14" t="s">
        <v>78</v>
      </c>
      <c r="AW336" s="14" t="s">
        <v>31</v>
      </c>
      <c r="AX336" s="14" t="s">
        <v>76</v>
      </c>
      <c r="AY336" s="218" t="s">
        <v>231</v>
      </c>
    </row>
    <row r="337" spans="1:65" s="2" customFormat="1" ht="16.5" customHeight="1">
      <c r="A337" s="36"/>
      <c r="B337" s="37"/>
      <c r="C337" s="180" t="s">
        <v>973</v>
      </c>
      <c r="D337" s="180" t="s">
        <v>234</v>
      </c>
      <c r="E337" s="181" t="s">
        <v>5180</v>
      </c>
      <c r="F337" s="182" t="s">
        <v>5181</v>
      </c>
      <c r="G337" s="183" t="s">
        <v>342</v>
      </c>
      <c r="H337" s="184">
        <v>113.6</v>
      </c>
      <c r="I337" s="185"/>
      <c r="J337" s="186">
        <f>ROUND(I337*H337,2)</f>
        <v>0</v>
      </c>
      <c r="K337" s="182" t="s">
        <v>244</v>
      </c>
      <c r="L337" s="41"/>
      <c r="M337" s="187" t="s">
        <v>19</v>
      </c>
      <c r="N337" s="188" t="s">
        <v>40</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238</v>
      </c>
      <c r="AT337" s="191" t="s">
        <v>234</v>
      </c>
      <c r="AU337" s="191" t="s">
        <v>78</v>
      </c>
      <c r="AY337" s="19" t="s">
        <v>231</v>
      </c>
      <c r="BE337" s="192">
        <f>IF(N337="základní",J337,0)</f>
        <v>0</v>
      </c>
      <c r="BF337" s="192">
        <f>IF(N337="snížená",J337,0)</f>
        <v>0</v>
      </c>
      <c r="BG337" s="192">
        <f>IF(N337="zákl. přenesená",J337,0)</f>
        <v>0</v>
      </c>
      <c r="BH337" s="192">
        <f>IF(N337="sníž. přenesená",J337,0)</f>
        <v>0</v>
      </c>
      <c r="BI337" s="192">
        <f>IF(N337="nulová",J337,0)</f>
        <v>0</v>
      </c>
      <c r="BJ337" s="19" t="s">
        <v>76</v>
      </c>
      <c r="BK337" s="192">
        <f>ROUND(I337*H337,2)</f>
        <v>0</v>
      </c>
      <c r="BL337" s="19" t="s">
        <v>238</v>
      </c>
      <c r="BM337" s="191" t="s">
        <v>5182</v>
      </c>
    </row>
    <row r="338" spans="1:65" s="2" customFormat="1" ht="126.75">
      <c r="A338" s="36"/>
      <c r="B338" s="37"/>
      <c r="C338" s="38"/>
      <c r="D338" s="193" t="s">
        <v>246</v>
      </c>
      <c r="E338" s="38"/>
      <c r="F338" s="194" t="s">
        <v>5183</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246</v>
      </c>
      <c r="AU338" s="19" t="s">
        <v>78</v>
      </c>
    </row>
    <row r="339" spans="1:65" s="13" customFormat="1" ht="11.25">
      <c r="B339" s="198"/>
      <c r="C339" s="199"/>
      <c r="D339" s="193" t="s">
        <v>248</v>
      </c>
      <c r="E339" s="200" t="s">
        <v>19</v>
      </c>
      <c r="F339" s="201" t="s">
        <v>5072</v>
      </c>
      <c r="G339" s="199"/>
      <c r="H339" s="200" t="s">
        <v>19</v>
      </c>
      <c r="I339" s="202"/>
      <c r="J339" s="199"/>
      <c r="K339" s="199"/>
      <c r="L339" s="203"/>
      <c r="M339" s="204"/>
      <c r="N339" s="205"/>
      <c r="O339" s="205"/>
      <c r="P339" s="205"/>
      <c r="Q339" s="205"/>
      <c r="R339" s="205"/>
      <c r="S339" s="205"/>
      <c r="T339" s="206"/>
      <c r="AT339" s="207" t="s">
        <v>248</v>
      </c>
      <c r="AU339" s="207" t="s">
        <v>78</v>
      </c>
      <c r="AV339" s="13" t="s">
        <v>76</v>
      </c>
      <c r="AW339" s="13" t="s">
        <v>31</v>
      </c>
      <c r="AX339" s="13" t="s">
        <v>69</v>
      </c>
      <c r="AY339" s="207" t="s">
        <v>231</v>
      </c>
    </row>
    <row r="340" spans="1:65" s="14" customFormat="1" ht="11.25">
      <c r="B340" s="208"/>
      <c r="C340" s="209"/>
      <c r="D340" s="193" t="s">
        <v>248</v>
      </c>
      <c r="E340" s="210" t="s">
        <v>19</v>
      </c>
      <c r="F340" s="211" t="s">
        <v>5179</v>
      </c>
      <c r="G340" s="209"/>
      <c r="H340" s="212">
        <v>113.6</v>
      </c>
      <c r="I340" s="213"/>
      <c r="J340" s="209"/>
      <c r="K340" s="209"/>
      <c r="L340" s="214"/>
      <c r="M340" s="215"/>
      <c r="N340" s="216"/>
      <c r="O340" s="216"/>
      <c r="P340" s="216"/>
      <c r="Q340" s="216"/>
      <c r="R340" s="216"/>
      <c r="S340" s="216"/>
      <c r="T340" s="217"/>
      <c r="AT340" s="218" t="s">
        <v>248</v>
      </c>
      <c r="AU340" s="218" t="s">
        <v>78</v>
      </c>
      <c r="AV340" s="14" t="s">
        <v>78</v>
      </c>
      <c r="AW340" s="14" t="s">
        <v>31</v>
      </c>
      <c r="AX340" s="14" t="s">
        <v>76</v>
      </c>
      <c r="AY340" s="218" t="s">
        <v>231</v>
      </c>
    </row>
    <row r="341" spans="1:65" s="2" customFormat="1" ht="24.2" customHeight="1">
      <c r="A341" s="36"/>
      <c r="B341" s="37"/>
      <c r="C341" s="180" t="s">
        <v>979</v>
      </c>
      <c r="D341" s="180" t="s">
        <v>234</v>
      </c>
      <c r="E341" s="181" t="s">
        <v>5184</v>
      </c>
      <c r="F341" s="182" t="s">
        <v>5185</v>
      </c>
      <c r="G341" s="183" t="s">
        <v>237</v>
      </c>
      <c r="H341" s="184">
        <v>1</v>
      </c>
      <c r="I341" s="185"/>
      <c r="J341" s="186">
        <f>ROUND(I341*H341,2)</f>
        <v>0</v>
      </c>
      <c r="K341" s="182" t="s">
        <v>244</v>
      </c>
      <c r="L341" s="41"/>
      <c r="M341" s="187" t="s">
        <v>19</v>
      </c>
      <c r="N341" s="188" t="s">
        <v>40</v>
      </c>
      <c r="O341" s="66"/>
      <c r="P341" s="189">
        <f>O341*H341</f>
        <v>0</v>
      </c>
      <c r="Q341" s="189">
        <v>1.0189999999999999E-2</v>
      </c>
      <c r="R341" s="189">
        <f>Q341*H341</f>
        <v>1.0189999999999999E-2</v>
      </c>
      <c r="S341" s="189">
        <v>0</v>
      </c>
      <c r="T341" s="190">
        <f>S341*H341</f>
        <v>0</v>
      </c>
      <c r="U341" s="36"/>
      <c r="V341" s="36"/>
      <c r="W341" s="36"/>
      <c r="X341" s="36"/>
      <c r="Y341" s="36"/>
      <c r="Z341" s="36"/>
      <c r="AA341" s="36"/>
      <c r="AB341" s="36"/>
      <c r="AC341" s="36"/>
      <c r="AD341" s="36"/>
      <c r="AE341" s="36"/>
      <c r="AR341" s="191" t="s">
        <v>238</v>
      </c>
      <c r="AT341" s="191" t="s">
        <v>234</v>
      </c>
      <c r="AU341" s="191" t="s">
        <v>78</v>
      </c>
      <c r="AY341" s="19" t="s">
        <v>231</v>
      </c>
      <c r="BE341" s="192">
        <f>IF(N341="základní",J341,0)</f>
        <v>0</v>
      </c>
      <c r="BF341" s="192">
        <f>IF(N341="snížená",J341,0)</f>
        <v>0</v>
      </c>
      <c r="BG341" s="192">
        <f>IF(N341="zákl. přenesená",J341,0)</f>
        <v>0</v>
      </c>
      <c r="BH341" s="192">
        <f>IF(N341="sníž. přenesená",J341,0)</f>
        <v>0</v>
      </c>
      <c r="BI341" s="192">
        <f>IF(N341="nulová",J341,0)</f>
        <v>0</v>
      </c>
      <c r="BJ341" s="19" t="s">
        <v>76</v>
      </c>
      <c r="BK341" s="192">
        <f>ROUND(I341*H341,2)</f>
        <v>0</v>
      </c>
      <c r="BL341" s="19" t="s">
        <v>238</v>
      </c>
      <c r="BM341" s="191" t="s">
        <v>5186</v>
      </c>
    </row>
    <row r="342" spans="1:65" s="2" customFormat="1" ht="48.75">
      <c r="A342" s="36"/>
      <c r="B342" s="37"/>
      <c r="C342" s="38"/>
      <c r="D342" s="193" t="s">
        <v>246</v>
      </c>
      <c r="E342" s="38"/>
      <c r="F342" s="194" t="s">
        <v>5187</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246</v>
      </c>
      <c r="AU342" s="19" t="s">
        <v>78</v>
      </c>
    </row>
    <row r="343" spans="1:65" s="13" customFormat="1" ht="11.25">
      <c r="B343" s="198"/>
      <c r="C343" s="199"/>
      <c r="D343" s="193" t="s">
        <v>248</v>
      </c>
      <c r="E343" s="200" t="s">
        <v>19</v>
      </c>
      <c r="F343" s="201" t="s">
        <v>4963</v>
      </c>
      <c r="G343" s="199"/>
      <c r="H343" s="200" t="s">
        <v>19</v>
      </c>
      <c r="I343" s="202"/>
      <c r="J343" s="199"/>
      <c r="K343" s="199"/>
      <c r="L343" s="203"/>
      <c r="M343" s="204"/>
      <c r="N343" s="205"/>
      <c r="O343" s="205"/>
      <c r="P343" s="205"/>
      <c r="Q343" s="205"/>
      <c r="R343" s="205"/>
      <c r="S343" s="205"/>
      <c r="T343" s="206"/>
      <c r="AT343" s="207" t="s">
        <v>248</v>
      </c>
      <c r="AU343" s="207" t="s">
        <v>78</v>
      </c>
      <c r="AV343" s="13" t="s">
        <v>76</v>
      </c>
      <c r="AW343" s="13" t="s">
        <v>31</v>
      </c>
      <c r="AX343" s="13" t="s">
        <v>69</v>
      </c>
      <c r="AY343" s="207" t="s">
        <v>231</v>
      </c>
    </row>
    <row r="344" spans="1:65" s="14" customFormat="1" ht="11.25">
      <c r="B344" s="208"/>
      <c r="C344" s="209"/>
      <c r="D344" s="193" t="s">
        <v>248</v>
      </c>
      <c r="E344" s="210" t="s">
        <v>19</v>
      </c>
      <c r="F344" s="211" t="s">
        <v>76</v>
      </c>
      <c r="G344" s="209"/>
      <c r="H344" s="212">
        <v>1</v>
      </c>
      <c r="I344" s="213"/>
      <c r="J344" s="209"/>
      <c r="K344" s="209"/>
      <c r="L344" s="214"/>
      <c r="M344" s="215"/>
      <c r="N344" s="216"/>
      <c r="O344" s="216"/>
      <c r="P344" s="216"/>
      <c r="Q344" s="216"/>
      <c r="R344" s="216"/>
      <c r="S344" s="216"/>
      <c r="T344" s="217"/>
      <c r="AT344" s="218" t="s">
        <v>248</v>
      </c>
      <c r="AU344" s="218" t="s">
        <v>78</v>
      </c>
      <c r="AV344" s="14" t="s">
        <v>78</v>
      </c>
      <c r="AW344" s="14" t="s">
        <v>31</v>
      </c>
      <c r="AX344" s="14" t="s">
        <v>76</v>
      </c>
      <c r="AY344" s="218" t="s">
        <v>231</v>
      </c>
    </row>
    <row r="345" spans="1:65" s="2" customFormat="1" ht="24.2" customHeight="1">
      <c r="A345" s="36"/>
      <c r="B345" s="37"/>
      <c r="C345" s="247" t="s">
        <v>983</v>
      </c>
      <c r="D345" s="247" t="s">
        <v>638</v>
      </c>
      <c r="E345" s="248" t="s">
        <v>5188</v>
      </c>
      <c r="F345" s="249" t="s">
        <v>5189</v>
      </c>
      <c r="G345" s="250" t="s">
        <v>237</v>
      </c>
      <c r="H345" s="251">
        <v>1</v>
      </c>
      <c r="I345" s="252"/>
      <c r="J345" s="253">
        <f>ROUND(I345*H345,2)</f>
        <v>0</v>
      </c>
      <c r="K345" s="249" t="s">
        <v>244</v>
      </c>
      <c r="L345" s="254"/>
      <c r="M345" s="255" t="s">
        <v>19</v>
      </c>
      <c r="N345" s="256" t="s">
        <v>40</v>
      </c>
      <c r="O345" s="66"/>
      <c r="P345" s="189">
        <f>O345*H345</f>
        <v>0</v>
      </c>
      <c r="Q345" s="189">
        <v>0.50600000000000001</v>
      </c>
      <c r="R345" s="189">
        <f>Q345*H345</f>
        <v>0.50600000000000001</v>
      </c>
      <c r="S345" s="189">
        <v>0</v>
      </c>
      <c r="T345" s="190">
        <f>S345*H345</f>
        <v>0</v>
      </c>
      <c r="U345" s="36"/>
      <c r="V345" s="36"/>
      <c r="W345" s="36"/>
      <c r="X345" s="36"/>
      <c r="Y345" s="36"/>
      <c r="Z345" s="36"/>
      <c r="AA345" s="36"/>
      <c r="AB345" s="36"/>
      <c r="AC345" s="36"/>
      <c r="AD345" s="36"/>
      <c r="AE345" s="36"/>
      <c r="AR345" s="191" t="s">
        <v>287</v>
      </c>
      <c r="AT345" s="191" t="s">
        <v>638</v>
      </c>
      <c r="AU345" s="191" t="s">
        <v>78</v>
      </c>
      <c r="AY345" s="19" t="s">
        <v>231</v>
      </c>
      <c r="BE345" s="192">
        <f>IF(N345="základní",J345,0)</f>
        <v>0</v>
      </c>
      <c r="BF345" s="192">
        <f>IF(N345="snížená",J345,0)</f>
        <v>0</v>
      </c>
      <c r="BG345" s="192">
        <f>IF(N345="zákl. přenesená",J345,0)</f>
        <v>0</v>
      </c>
      <c r="BH345" s="192">
        <f>IF(N345="sníž. přenesená",J345,0)</f>
        <v>0</v>
      </c>
      <c r="BI345" s="192">
        <f>IF(N345="nulová",J345,0)</f>
        <v>0</v>
      </c>
      <c r="BJ345" s="19" t="s">
        <v>76</v>
      </c>
      <c r="BK345" s="192">
        <f>ROUND(I345*H345,2)</f>
        <v>0</v>
      </c>
      <c r="BL345" s="19" t="s">
        <v>238</v>
      </c>
      <c r="BM345" s="191" t="s">
        <v>5190</v>
      </c>
    </row>
    <row r="346" spans="1:65" s="13" customFormat="1" ht="11.25">
      <c r="B346" s="198"/>
      <c r="C346" s="199"/>
      <c r="D346" s="193" t="s">
        <v>248</v>
      </c>
      <c r="E346" s="200" t="s">
        <v>19</v>
      </c>
      <c r="F346" s="201" t="s">
        <v>4963</v>
      </c>
      <c r="G346" s="199"/>
      <c r="H346" s="200" t="s">
        <v>19</v>
      </c>
      <c r="I346" s="202"/>
      <c r="J346" s="199"/>
      <c r="K346" s="199"/>
      <c r="L346" s="203"/>
      <c r="M346" s="204"/>
      <c r="N346" s="205"/>
      <c r="O346" s="205"/>
      <c r="P346" s="205"/>
      <c r="Q346" s="205"/>
      <c r="R346" s="205"/>
      <c r="S346" s="205"/>
      <c r="T346" s="206"/>
      <c r="AT346" s="207" t="s">
        <v>248</v>
      </c>
      <c r="AU346" s="207" t="s">
        <v>78</v>
      </c>
      <c r="AV346" s="13" t="s">
        <v>76</v>
      </c>
      <c r="AW346" s="13" t="s">
        <v>31</v>
      </c>
      <c r="AX346" s="13" t="s">
        <v>69</v>
      </c>
      <c r="AY346" s="207" t="s">
        <v>231</v>
      </c>
    </row>
    <row r="347" spans="1:65" s="14" customFormat="1" ht="11.25">
      <c r="B347" s="208"/>
      <c r="C347" s="209"/>
      <c r="D347" s="193" t="s">
        <v>248</v>
      </c>
      <c r="E347" s="210" t="s">
        <v>19</v>
      </c>
      <c r="F347" s="211" t="s">
        <v>76</v>
      </c>
      <c r="G347" s="209"/>
      <c r="H347" s="212">
        <v>1</v>
      </c>
      <c r="I347" s="213"/>
      <c r="J347" s="209"/>
      <c r="K347" s="209"/>
      <c r="L347" s="214"/>
      <c r="M347" s="215"/>
      <c r="N347" s="216"/>
      <c r="O347" s="216"/>
      <c r="P347" s="216"/>
      <c r="Q347" s="216"/>
      <c r="R347" s="216"/>
      <c r="S347" s="216"/>
      <c r="T347" s="217"/>
      <c r="AT347" s="218" t="s">
        <v>248</v>
      </c>
      <c r="AU347" s="218" t="s">
        <v>78</v>
      </c>
      <c r="AV347" s="14" t="s">
        <v>78</v>
      </c>
      <c r="AW347" s="14" t="s">
        <v>31</v>
      </c>
      <c r="AX347" s="14" t="s">
        <v>76</v>
      </c>
      <c r="AY347" s="218" t="s">
        <v>231</v>
      </c>
    </row>
    <row r="348" spans="1:65" s="2" customFormat="1" ht="24.2" customHeight="1">
      <c r="A348" s="36"/>
      <c r="B348" s="37"/>
      <c r="C348" s="180" t="s">
        <v>1563</v>
      </c>
      <c r="D348" s="180" t="s">
        <v>234</v>
      </c>
      <c r="E348" s="181" t="s">
        <v>5191</v>
      </c>
      <c r="F348" s="182" t="s">
        <v>5192</v>
      </c>
      <c r="G348" s="183" t="s">
        <v>237</v>
      </c>
      <c r="H348" s="184">
        <v>1</v>
      </c>
      <c r="I348" s="185"/>
      <c r="J348" s="186">
        <f>ROUND(I348*H348,2)</f>
        <v>0</v>
      </c>
      <c r="K348" s="182" t="s">
        <v>244</v>
      </c>
      <c r="L348" s="41"/>
      <c r="M348" s="187" t="s">
        <v>19</v>
      </c>
      <c r="N348" s="188" t="s">
        <v>40</v>
      </c>
      <c r="O348" s="66"/>
      <c r="P348" s="189">
        <f>O348*H348</f>
        <v>0</v>
      </c>
      <c r="Q348" s="189">
        <v>1.248E-2</v>
      </c>
      <c r="R348" s="189">
        <f>Q348*H348</f>
        <v>1.248E-2</v>
      </c>
      <c r="S348" s="189">
        <v>0</v>
      </c>
      <c r="T348" s="190">
        <f>S348*H348</f>
        <v>0</v>
      </c>
      <c r="U348" s="36"/>
      <c r="V348" s="36"/>
      <c r="W348" s="36"/>
      <c r="X348" s="36"/>
      <c r="Y348" s="36"/>
      <c r="Z348" s="36"/>
      <c r="AA348" s="36"/>
      <c r="AB348" s="36"/>
      <c r="AC348" s="36"/>
      <c r="AD348" s="36"/>
      <c r="AE348" s="36"/>
      <c r="AR348" s="191" t="s">
        <v>238</v>
      </c>
      <c r="AT348" s="191" t="s">
        <v>234</v>
      </c>
      <c r="AU348" s="191" t="s">
        <v>78</v>
      </c>
      <c r="AY348" s="19" t="s">
        <v>231</v>
      </c>
      <c r="BE348" s="192">
        <f>IF(N348="základní",J348,0)</f>
        <v>0</v>
      </c>
      <c r="BF348" s="192">
        <f>IF(N348="snížená",J348,0)</f>
        <v>0</v>
      </c>
      <c r="BG348" s="192">
        <f>IF(N348="zákl. přenesená",J348,0)</f>
        <v>0</v>
      </c>
      <c r="BH348" s="192">
        <f>IF(N348="sníž. přenesená",J348,0)</f>
        <v>0</v>
      </c>
      <c r="BI348" s="192">
        <f>IF(N348="nulová",J348,0)</f>
        <v>0</v>
      </c>
      <c r="BJ348" s="19" t="s">
        <v>76</v>
      </c>
      <c r="BK348" s="192">
        <f>ROUND(I348*H348,2)</f>
        <v>0</v>
      </c>
      <c r="BL348" s="19" t="s">
        <v>238</v>
      </c>
      <c r="BM348" s="191" t="s">
        <v>5193</v>
      </c>
    </row>
    <row r="349" spans="1:65" s="2" customFormat="1" ht="48.75">
      <c r="A349" s="36"/>
      <c r="B349" s="37"/>
      <c r="C349" s="38"/>
      <c r="D349" s="193" t="s">
        <v>246</v>
      </c>
      <c r="E349" s="38"/>
      <c r="F349" s="194" t="s">
        <v>5187</v>
      </c>
      <c r="G349" s="38"/>
      <c r="H349" s="38"/>
      <c r="I349" s="195"/>
      <c r="J349" s="38"/>
      <c r="K349" s="38"/>
      <c r="L349" s="41"/>
      <c r="M349" s="196"/>
      <c r="N349" s="197"/>
      <c r="O349" s="66"/>
      <c r="P349" s="66"/>
      <c r="Q349" s="66"/>
      <c r="R349" s="66"/>
      <c r="S349" s="66"/>
      <c r="T349" s="67"/>
      <c r="U349" s="36"/>
      <c r="V349" s="36"/>
      <c r="W349" s="36"/>
      <c r="X349" s="36"/>
      <c r="Y349" s="36"/>
      <c r="Z349" s="36"/>
      <c r="AA349" s="36"/>
      <c r="AB349" s="36"/>
      <c r="AC349" s="36"/>
      <c r="AD349" s="36"/>
      <c r="AE349" s="36"/>
      <c r="AT349" s="19" t="s">
        <v>246</v>
      </c>
      <c r="AU349" s="19" t="s">
        <v>78</v>
      </c>
    </row>
    <row r="350" spans="1:65" s="13" customFormat="1" ht="11.25">
      <c r="B350" s="198"/>
      <c r="C350" s="199"/>
      <c r="D350" s="193" t="s">
        <v>248</v>
      </c>
      <c r="E350" s="200" t="s">
        <v>19</v>
      </c>
      <c r="F350" s="201" t="s">
        <v>4963</v>
      </c>
      <c r="G350" s="199"/>
      <c r="H350" s="200" t="s">
        <v>19</v>
      </c>
      <c r="I350" s="202"/>
      <c r="J350" s="199"/>
      <c r="K350" s="199"/>
      <c r="L350" s="203"/>
      <c r="M350" s="204"/>
      <c r="N350" s="205"/>
      <c r="O350" s="205"/>
      <c r="P350" s="205"/>
      <c r="Q350" s="205"/>
      <c r="R350" s="205"/>
      <c r="S350" s="205"/>
      <c r="T350" s="206"/>
      <c r="AT350" s="207" t="s">
        <v>248</v>
      </c>
      <c r="AU350" s="207" t="s">
        <v>78</v>
      </c>
      <c r="AV350" s="13" t="s">
        <v>76</v>
      </c>
      <c r="AW350" s="13" t="s">
        <v>31</v>
      </c>
      <c r="AX350" s="13" t="s">
        <v>69</v>
      </c>
      <c r="AY350" s="207" t="s">
        <v>231</v>
      </c>
    </row>
    <row r="351" spans="1:65" s="14" customFormat="1" ht="11.25">
      <c r="B351" s="208"/>
      <c r="C351" s="209"/>
      <c r="D351" s="193" t="s">
        <v>248</v>
      </c>
      <c r="E351" s="210" t="s">
        <v>19</v>
      </c>
      <c r="F351" s="211" t="s">
        <v>76</v>
      </c>
      <c r="G351" s="209"/>
      <c r="H351" s="212">
        <v>1</v>
      </c>
      <c r="I351" s="213"/>
      <c r="J351" s="209"/>
      <c r="K351" s="209"/>
      <c r="L351" s="214"/>
      <c r="M351" s="215"/>
      <c r="N351" s="216"/>
      <c r="O351" s="216"/>
      <c r="P351" s="216"/>
      <c r="Q351" s="216"/>
      <c r="R351" s="216"/>
      <c r="S351" s="216"/>
      <c r="T351" s="217"/>
      <c r="AT351" s="218" t="s">
        <v>248</v>
      </c>
      <c r="AU351" s="218" t="s">
        <v>78</v>
      </c>
      <c r="AV351" s="14" t="s">
        <v>78</v>
      </c>
      <c r="AW351" s="14" t="s">
        <v>31</v>
      </c>
      <c r="AX351" s="14" t="s">
        <v>76</v>
      </c>
      <c r="AY351" s="218" t="s">
        <v>231</v>
      </c>
    </row>
    <row r="352" spans="1:65" s="2" customFormat="1" ht="24.2" customHeight="1">
      <c r="A352" s="36"/>
      <c r="B352" s="37"/>
      <c r="C352" s="247" t="s">
        <v>1599</v>
      </c>
      <c r="D352" s="247" t="s">
        <v>638</v>
      </c>
      <c r="E352" s="248" t="s">
        <v>5194</v>
      </c>
      <c r="F352" s="249" t="s">
        <v>5195</v>
      </c>
      <c r="G352" s="250" t="s">
        <v>237</v>
      </c>
      <c r="H352" s="251">
        <v>1</v>
      </c>
      <c r="I352" s="252"/>
      <c r="J352" s="253">
        <f>ROUND(I352*H352,2)</f>
        <v>0</v>
      </c>
      <c r="K352" s="249" t="s">
        <v>244</v>
      </c>
      <c r="L352" s="254"/>
      <c r="M352" s="255" t="s">
        <v>19</v>
      </c>
      <c r="N352" s="256" t="s">
        <v>40</v>
      </c>
      <c r="O352" s="66"/>
      <c r="P352" s="189">
        <f>O352*H352</f>
        <v>0</v>
      </c>
      <c r="Q352" s="189">
        <v>0.58499999999999996</v>
      </c>
      <c r="R352" s="189">
        <f>Q352*H352</f>
        <v>0.58499999999999996</v>
      </c>
      <c r="S352" s="189">
        <v>0</v>
      </c>
      <c r="T352" s="190">
        <f>S352*H352</f>
        <v>0</v>
      </c>
      <c r="U352" s="36"/>
      <c r="V352" s="36"/>
      <c r="W352" s="36"/>
      <c r="X352" s="36"/>
      <c r="Y352" s="36"/>
      <c r="Z352" s="36"/>
      <c r="AA352" s="36"/>
      <c r="AB352" s="36"/>
      <c r="AC352" s="36"/>
      <c r="AD352" s="36"/>
      <c r="AE352" s="36"/>
      <c r="AR352" s="191" t="s">
        <v>287</v>
      </c>
      <c r="AT352" s="191" t="s">
        <v>638</v>
      </c>
      <c r="AU352" s="191" t="s">
        <v>78</v>
      </c>
      <c r="AY352" s="19" t="s">
        <v>231</v>
      </c>
      <c r="BE352" s="192">
        <f>IF(N352="základní",J352,0)</f>
        <v>0</v>
      </c>
      <c r="BF352" s="192">
        <f>IF(N352="snížená",J352,0)</f>
        <v>0</v>
      </c>
      <c r="BG352" s="192">
        <f>IF(N352="zákl. přenesená",J352,0)</f>
        <v>0</v>
      </c>
      <c r="BH352" s="192">
        <f>IF(N352="sníž. přenesená",J352,0)</f>
        <v>0</v>
      </c>
      <c r="BI352" s="192">
        <f>IF(N352="nulová",J352,0)</f>
        <v>0</v>
      </c>
      <c r="BJ352" s="19" t="s">
        <v>76</v>
      </c>
      <c r="BK352" s="192">
        <f>ROUND(I352*H352,2)</f>
        <v>0</v>
      </c>
      <c r="BL352" s="19" t="s">
        <v>238</v>
      </c>
      <c r="BM352" s="191" t="s">
        <v>5196</v>
      </c>
    </row>
    <row r="353" spans="1:65" s="13" customFormat="1" ht="11.25">
      <c r="B353" s="198"/>
      <c r="C353" s="199"/>
      <c r="D353" s="193" t="s">
        <v>248</v>
      </c>
      <c r="E353" s="200" t="s">
        <v>19</v>
      </c>
      <c r="F353" s="201" t="s">
        <v>4963</v>
      </c>
      <c r="G353" s="199"/>
      <c r="H353" s="200" t="s">
        <v>19</v>
      </c>
      <c r="I353" s="202"/>
      <c r="J353" s="199"/>
      <c r="K353" s="199"/>
      <c r="L353" s="203"/>
      <c r="M353" s="204"/>
      <c r="N353" s="205"/>
      <c r="O353" s="205"/>
      <c r="P353" s="205"/>
      <c r="Q353" s="205"/>
      <c r="R353" s="205"/>
      <c r="S353" s="205"/>
      <c r="T353" s="206"/>
      <c r="AT353" s="207" t="s">
        <v>248</v>
      </c>
      <c r="AU353" s="207" t="s">
        <v>78</v>
      </c>
      <c r="AV353" s="13" t="s">
        <v>76</v>
      </c>
      <c r="AW353" s="13" t="s">
        <v>31</v>
      </c>
      <c r="AX353" s="13" t="s">
        <v>69</v>
      </c>
      <c r="AY353" s="207" t="s">
        <v>231</v>
      </c>
    </row>
    <row r="354" spans="1:65" s="14" customFormat="1" ht="11.25">
      <c r="B354" s="208"/>
      <c r="C354" s="209"/>
      <c r="D354" s="193" t="s">
        <v>248</v>
      </c>
      <c r="E354" s="210" t="s">
        <v>19</v>
      </c>
      <c r="F354" s="211" t="s">
        <v>76</v>
      </c>
      <c r="G354" s="209"/>
      <c r="H354" s="212">
        <v>1</v>
      </c>
      <c r="I354" s="213"/>
      <c r="J354" s="209"/>
      <c r="K354" s="209"/>
      <c r="L354" s="214"/>
      <c r="M354" s="215"/>
      <c r="N354" s="216"/>
      <c r="O354" s="216"/>
      <c r="P354" s="216"/>
      <c r="Q354" s="216"/>
      <c r="R354" s="216"/>
      <c r="S354" s="216"/>
      <c r="T354" s="217"/>
      <c r="AT354" s="218" t="s">
        <v>248</v>
      </c>
      <c r="AU354" s="218" t="s">
        <v>78</v>
      </c>
      <c r="AV354" s="14" t="s">
        <v>78</v>
      </c>
      <c r="AW354" s="14" t="s">
        <v>31</v>
      </c>
      <c r="AX354" s="14" t="s">
        <v>76</v>
      </c>
      <c r="AY354" s="218" t="s">
        <v>231</v>
      </c>
    </row>
    <row r="355" spans="1:65" s="2" customFormat="1" ht="24.2" customHeight="1">
      <c r="A355" s="36"/>
      <c r="B355" s="37"/>
      <c r="C355" s="180" t="s">
        <v>1604</v>
      </c>
      <c r="D355" s="180" t="s">
        <v>234</v>
      </c>
      <c r="E355" s="181" t="s">
        <v>5197</v>
      </c>
      <c r="F355" s="182" t="s">
        <v>5198</v>
      </c>
      <c r="G355" s="183" t="s">
        <v>237</v>
      </c>
      <c r="H355" s="184">
        <v>1</v>
      </c>
      <c r="I355" s="185"/>
      <c r="J355" s="186">
        <f>ROUND(I355*H355,2)</f>
        <v>0</v>
      </c>
      <c r="K355" s="182" t="s">
        <v>244</v>
      </c>
      <c r="L355" s="41"/>
      <c r="M355" s="187" t="s">
        <v>19</v>
      </c>
      <c r="N355" s="188" t="s">
        <v>40</v>
      </c>
      <c r="O355" s="66"/>
      <c r="P355" s="189">
        <f>O355*H355</f>
        <v>0</v>
      </c>
      <c r="Q355" s="189">
        <v>0</v>
      </c>
      <c r="R355" s="189">
        <f>Q355*H355</f>
        <v>0</v>
      </c>
      <c r="S355" s="189">
        <v>0.1</v>
      </c>
      <c r="T355" s="190">
        <f>S355*H355</f>
        <v>0.1</v>
      </c>
      <c r="U355" s="36"/>
      <c r="V355" s="36"/>
      <c r="W355" s="36"/>
      <c r="X355" s="36"/>
      <c r="Y355" s="36"/>
      <c r="Z355" s="36"/>
      <c r="AA355" s="36"/>
      <c r="AB355" s="36"/>
      <c r="AC355" s="36"/>
      <c r="AD355" s="36"/>
      <c r="AE355" s="36"/>
      <c r="AR355" s="191" t="s">
        <v>238</v>
      </c>
      <c r="AT355" s="191" t="s">
        <v>234</v>
      </c>
      <c r="AU355" s="191" t="s">
        <v>78</v>
      </c>
      <c r="AY355" s="19" t="s">
        <v>231</v>
      </c>
      <c r="BE355" s="192">
        <f>IF(N355="základní",J355,0)</f>
        <v>0</v>
      </c>
      <c r="BF355" s="192">
        <f>IF(N355="snížená",J355,0)</f>
        <v>0</v>
      </c>
      <c r="BG355" s="192">
        <f>IF(N355="zákl. přenesená",J355,0)</f>
        <v>0</v>
      </c>
      <c r="BH355" s="192">
        <f>IF(N355="sníž. přenesená",J355,0)</f>
        <v>0</v>
      </c>
      <c r="BI355" s="192">
        <f>IF(N355="nulová",J355,0)</f>
        <v>0</v>
      </c>
      <c r="BJ355" s="19" t="s">
        <v>76</v>
      </c>
      <c r="BK355" s="192">
        <f>ROUND(I355*H355,2)</f>
        <v>0</v>
      </c>
      <c r="BL355" s="19" t="s">
        <v>238</v>
      </c>
      <c r="BM355" s="191" t="s">
        <v>5199</v>
      </c>
    </row>
    <row r="356" spans="1:65" s="2" customFormat="1" ht="24.2" customHeight="1">
      <c r="A356" s="36"/>
      <c r="B356" s="37"/>
      <c r="C356" s="180" t="s">
        <v>1610</v>
      </c>
      <c r="D356" s="180" t="s">
        <v>234</v>
      </c>
      <c r="E356" s="181" t="s">
        <v>5200</v>
      </c>
      <c r="F356" s="182" t="s">
        <v>5201</v>
      </c>
      <c r="G356" s="183" t="s">
        <v>237</v>
      </c>
      <c r="H356" s="184">
        <v>1</v>
      </c>
      <c r="I356" s="185"/>
      <c r="J356" s="186">
        <f>ROUND(I356*H356,2)</f>
        <v>0</v>
      </c>
      <c r="K356" s="182" t="s">
        <v>244</v>
      </c>
      <c r="L356" s="41"/>
      <c r="M356" s="187" t="s">
        <v>19</v>
      </c>
      <c r="N356" s="188" t="s">
        <v>40</v>
      </c>
      <c r="O356" s="66"/>
      <c r="P356" s="189">
        <f>O356*H356</f>
        <v>0</v>
      </c>
      <c r="Q356" s="189">
        <v>0.21734000000000001</v>
      </c>
      <c r="R356" s="189">
        <f>Q356*H356</f>
        <v>0.21734000000000001</v>
      </c>
      <c r="S356" s="189">
        <v>0</v>
      </c>
      <c r="T356" s="190">
        <f>S356*H356</f>
        <v>0</v>
      </c>
      <c r="U356" s="36"/>
      <c r="V356" s="36"/>
      <c r="W356" s="36"/>
      <c r="X356" s="36"/>
      <c r="Y356" s="36"/>
      <c r="Z356" s="36"/>
      <c r="AA356" s="36"/>
      <c r="AB356" s="36"/>
      <c r="AC356" s="36"/>
      <c r="AD356" s="36"/>
      <c r="AE356" s="36"/>
      <c r="AR356" s="191" t="s">
        <v>238</v>
      </c>
      <c r="AT356" s="191" t="s">
        <v>234</v>
      </c>
      <c r="AU356" s="191" t="s">
        <v>78</v>
      </c>
      <c r="AY356" s="19" t="s">
        <v>231</v>
      </c>
      <c r="BE356" s="192">
        <f>IF(N356="základní",J356,0)</f>
        <v>0</v>
      </c>
      <c r="BF356" s="192">
        <f>IF(N356="snížená",J356,0)</f>
        <v>0</v>
      </c>
      <c r="BG356" s="192">
        <f>IF(N356="zákl. přenesená",J356,0)</f>
        <v>0</v>
      </c>
      <c r="BH356" s="192">
        <f>IF(N356="sníž. přenesená",J356,0)</f>
        <v>0</v>
      </c>
      <c r="BI356" s="192">
        <f>IF(N356="nulová",J356,0)</f>
        <v>0</v>
      </c>
      <c r="BJ356" s="19" t="s">
        <v>76</v>
      </c>
      <c r="BK356" s="192">
        <f>ROUND(I356*H356,2)</f>
        <v>0</v>
      </c>
      <c r="BL356" s="19" t="s">
        <v>238</v>
      </c>
      <c r="BM356" s="191" t="s">
        <v>5202</v>
      </c>
    </row>
    <row r="357" spans="1:65" s="2" customFormat="1" ht="195">
      <c r="A357" s="36"/>
      <c r="B357" s="37"/>
      <c r="C357" s="38"/>
      <c r="D357" s="193" t="s">
        <v>246</v>
      </c>
      <c r="E357" s="38"/>
      <c r="F357" s="194" t="s">
        <v>4553</v>
      </c>
      <c r="G357" s="38"/>
      <c r="H357" s="38"/>
      <c r="I357" s="195"/>
      <c r="J357" s="38"/>
      <c r="K357" s="38"/>
      <c r="L357" s="41"/>
      <c r="M357" s="196"/>
      <c r="N357" s="197"/>
      <c r="O357" s="66"/>
      <c r="P357" s="66"/>
      <c r="Q357" s="66"/>
      <c r="R357" s="66"/>
      <c r="S357" s="66"/>
      <c r="T357" s="67"/>
      <c r="U357" s="36"/>
      <c r="V357" s="36"/>
      <c r="W357" s="36"/>
      <c r="X357" s="36"/>
      <c r="Y357" s="36"/>
      <c r="Z357" s="36"/>
      <c r="AA357" s="36"/>
      <c r="AB357" s="36"/>
      <c r="AC357" s="36"/>
      <c r="AD357" s="36"/>
      <c r="AE357" s="36"/>
      <c r="AT357" s="19" t="s">
        <v>246</v>
      </c>
      <c r="AU357" s="19" t="s">
        <v>78</v>
      </c>
    </row>
    <row r="358" spans="1:65" s="13" customFormat="1" ht="11.25">
      <c r="B358" s="198"/>
      <c r="C358" s="199"/>
      <c r="D358" s="193" t="s">
        <v>248</v>
      </c>
      <c r="E358" s="200" t="s">
        <v>19</v>
      </c>
      <c r="F358" s="201" t="s">
        <v>4963</v>
      </c>
      <c r="G358" s="199"/>
      <c r="H358" s="200" t="s">
        <v>19</v>
      </c>
      <c r="I358" s="202"/>
      <c r="J358" s="199"/>
      <c r="K358" s="199"/>
      <c r="L358" s="203"/>
      <c r="M358" s="204"/>
      <c r="N358" s="205"/>
      <c r="O358" s="205"/>
      <c r="P358" s="205"/>
      <c r="Q358" s="205"/>
      <c r="R358" s="205"/>
      <c r="S358" s="205"/>
      <c r="T358" s="206"/>
      <c r="AT358" s="207" t="s">
        <v>248</v>
      </c>
      <c r="AU358" s="207" t="s">
        <v>78</v>
      </c>
      <c r="AV358" s="13" t="s">
        <v>76</v>
      </c>
      <c r="AW358" s="13" t="s">
        <v>31</v>
      </c>
      <c r="AX358" s="13" t="s">
        <v>69</v>
      </c>
      <c r="AY358" s="207" t="s">
        <v>231</v>
      </c>
    </row>
    <row r="359" spans="1:65" s="14" customFormat="1" ht="11.25">
      <c r="B359" s="208"/>
      <c r="C359" s="209"/>
      <c r="D359" s="193" t="s">
        <v>248</v>
      </c>
      <c r="E359" s="210" t="s">
        <v>19</v>
      </c>
      <c r="F359" s="211" t="s">
        <v>76</v>
      </c>
      <c r="G359" s="209"/>
      <c r="H359" s="212">
        <v>1</v>
      </c>
      <c r="I359" s="213"/>
      <c r="J359" s="209"/>
      <c r="K359" s="209"/>
      <c r="L359" s="214"/>
      <c r="M359" s="215"/>
      <c r="N359" s="216"/>
      <c r="O359" s="216"/>
      <c r="P359" s="216"/>
      <c r="Q359" s="216"/>
      <c r="R359" s="216"/>
      <c r="S359" s="216"/>
      <c r="T359" s="217"/>
      <c r="AT359" s="218" t="s">
        <v>248</v>
      </c>
      <c r="AU359" s="218" t="s">
        <v>78</v>
      </c>
      <c r="AV359" s="14" t="s">
        <v>78</v>
      </c>
      <c r="AW359" s="14" t="s">
        <v>31</v>
      </c>
      <c r="AX359" s="14" t="s">
        <v>76</v>
      </c>
      <c r="AY359" s="218" t="s">
        <v>231</v>
      </c>
    </row>
    <row r="360" spans="1:65" s="2" customFormat="1" ht="21.75" customHeight="1">
      <c r="A360" s="36"/>
      <c r="B360" s="37"/>
      <c r="C360" s="247" t="s">
        <v>1619</v>
      </c>
      <c r="D360" s="247" t="s">
        <v>638</v>
      </c>
      <c r="E360" s="248" t="s">
        <v>4554</v>
      </c>
      <c r="F360" s="249" t="s">
        <v>4555</v>
      </c>
      <c r="G360" s="250" t="s">
        <v>237</v>
      </c>
      <c r="H360" s="251">
        <v>1</v>
      </c>
      <c r="I360" s="252"/>
      <c r="J360" s="253">
        <f>ROUND(I360*H360,2)</f>
        <v>0</v>
      </c>
      <c r="K360" s="249" t="s">
        <v>244</v>
      </c>
      <c r="L360" s="254"/>
      <c r="M360" s="255" t="s">
        <v>19</v>
      </c>
      <c r="N360" s="256" t="s">
        <v>40</v>
      </c>
      <c r="O360" s="66"/>
      <c r="P360" s="189">
        <f>O360*H360</f>
        <v>0</v>
      </c>
      <c r="Q360" s="189">
        <v>0.19600000000000001</v>
      </c>
      <c r="R360" s="189">
        <f>Q360*H360</f>
        <v>0.19600000000000001</v>
      </c>
      <c r="S360" s="189">
        <v>0</v>
      </c>
      <c r="T360" s="190">
        <f>S360*H360</f>
        <v>0</v>
      </c>
      <c r="U360" s="36"/>
      <c r="V360" s="36"/>
      <c r="W360" s="36"/>
      <c r="X360" s="36"/>
      <c r="Y360" s="36"/>
      <c r="Z360" s="36"/>
      <c r="AA360" s="36"/>
      <c r="AB360" s="36"/>
      <c r="AC360" s="36"/>
      <c r="AD360" s="36"/>
      <c r="AE360" s="36"/>
      <c r="AR360" s="191" t="s">
        <v>287</v>
      </c>
      <c r="AT360" s="191" t="s">
        <v>638</v>
      </c>
      <c r="AU360" s="191" t="s">
        <v>78</v>
      </c>
      <c r="AY360" s="19" t="s">
        <v>231</v>
      </c>
      <c r="BE360" s="192">
        <f>IF(N360="základní",J360,0)</f>
        <v>0</v>
      </c>
      <c r="BF360" s="192">
        <f>IF(N360="snížená",J360,0)</f>
        <v>0</v>
      </c>
      <c r="BG360" s="192">
        <f>IF(N360="zákl. přenesená",J360,0)</f>
        <v>0</v>
      </c>
      <c r="BH360" s="192">
        <f>IF(N360="sníž. přenesená",J360,0)</f>
        <v>0</v>
      </c>
      <c r="BI360" s="192">
        <f>IF(N360="nulová",J360,0)</f>
        <v>0</v>
      </c>
      <c r="BJ360" s="19" t="s">
        <v>76</v>
      </c>
      <c r="BK360" s="192">
        <f>ROUND(I360*H360,2)</f>
        <v>0</v>
      </c>
      <c r="BL360" s="19" t="s">
        <v>238</v>
      </c>
      <c r="BM360" s="191" t="s">
        <v>5203</v>
      </c>
    </row>
    <row r="361" spans="1:65" s="13" customFormat="1" ht="11.25">
      <c r="B361" s="198"/>
      <c r="C361" s="199"/>
      <c r="D361" s="193" t="s">
        <v>248</v>
      </c>
      <c r="E361" s="200" t="s">
        <v>19</v>
      </c>
      <c r="F361" s="201" t="s">
        <v>5204</v>
      </c>
      <c r="G361" s="199"/>
      <c r="H361" s="200" t="s">
        <v>19</v>
      </c>
      <c r="I361" s="202"/>
      <c r="J361" s="199"/>
      <c r="K361" s="199"/>
      <c r="L361" s="203"/>
      <c r="M361" s="204"/>
      <c r="N361" s="205"/>
      <c r="O361" s="205"/>
      <c r="P361" s="205"/>
      <c r="Q361" s="205"/>
      <c r="R361" s="205"/>
      <c r="S361" s="205"/>
      <c r="T361" s="206"/>
      <c r="AT361" s="207" t="s">
        <v>248</v>
      </c>
      <c r="AU361" s="207" t="s">
        <v>78</v>
      </c>
      <c r="AV361" s="13" t="s">
        <v>76</v>
      </c>
      <c r="AW361" s="13" t="s">
        <v>31</v>
      </c>
      <c r="AX361" s="13" t="s">
        <v>69</v>
      </c>
      <c r="AY361" s="207" t="s">
        <v>231</v>
      </c>
    </row>
    <row r="362" spans="1:65" s="13" customFormat="1" ht="11.25">
      <c r="B362" s="198"/>
      <c r="C362" s="199"/>
      <c r="D362" s="193" t="s">
        <v>248</v>
      </c>
      <c r="E362" s="200" t="s">
        <v>19</v>
      </c>
      <c r="F362" s="201" t="s">
        <v>4963</v>
      </c>
      <c r="G362" s="199"/>
      <c r="H362" s="200" t="s">
        <v>19</v>
      </c>
      <c r="I362" s="202"/>
      <c r="J362" s="199"/>
      <c r="K362" s="199"/>
      <c r="L362" s="203"/>
      <c r="M362" s="204"/>
      <c r="N362" s="205"/>
      <c r="O362" s="205"/>
      <c r="P362" s="205"/>
      <c r="Q362" s="205"/>
      <c r="R362" s="205"/>
      <c r="S362" s="205"/>
      <c r="T362" s="206"/>
      <c r="AT362" s="207" t="s">
        <v>248</v>
      </c>
      <c r="AU362" s="207" t="s">
        <v>78</v>
      </c>
      <c r="AV362" s="13" t="s">
        <v>76</v>
      </c>
      <c r="AW362" s="13" t="s">
        <v>31</v>
      </c>
      <c r="AX362" s="13" t="s">
        <v>69</v>
      </c>
      <c r="AY362" s="207" t="s">
        <v>231</v>
      </c>
    </row>
    <row r="363" spans="1:65" s="14" customFormat="1" ht="11.25">
      <c r="B363" s="208"/>
      <c r="C363" s="209"/>
      <c r="D363" s="193" t="s">
        <v>248</v>
      </c>
      <c r="E363" s="210" t="s">
        <v>19</v>
      </c>
      <c r="F363" s="211" t="s">
        <v>76</v>
      </c>
      <c r="G363" s="209"/>
      <c r="H363" s="212">
        <v>1</v>
      </c>
      <c r="I363" s="213"/>
      <c r="J363" s="209"/>
      <c r="K363" s="209"/>
      <c r="L363" s="214"/>
      <c r="M363" s="215"/>
      <c r="N363" s="216"/>
      <c r="O363" s="216"/>
      <c r="P363" s="216"/>
      <c r="Q363" s="216"/>
      <c r="R363" s="216"/>
      <c r="S363" s="216"/>
      <c r="T363" s="217"/>
      <c r="AT363" s="218" t="s">
        <v>248</v>
      </c>
      <c r="AU363" s="218" t="s">
        <v>78</v>
      </c>
      <c r="AV363" s="14" t="s">
        <v>78</v>
      </c>
      <c r="AW363" s="14" t="s">
        <v>31</v>
      </c>
      <c r="AX363" s="14" t="s">
        <v>76</v>
      </c>
      <c r="AY363" s="218" t="s">
        <v>231</v>
      </c>
    </row>
    <row r="364" spans="1:65" s="2" customFormat="1" ht="24.2" customHeight="1">
      <c r="A364" s="36"/>
      <c r="B364" s="37"/>
      <c r="C364" s="180" t="s">
        <v>1624</v>
      </c>
      <c r="D364" s="180" t="s">
        <v>234</v>
      </c>
      <c r="E364" s="181" t="s">
        <v>5205</v>
      </c>
      <c r="F364" s="182" t="s">
        <v>5206</v>
      </c>
      <c r="G364" s="183" t="s">
        <v>356</v>
      </c>
      <c r="H364" s="184">
        <v>0.65900000000000003</v>
      </c>
      <c r="I364" s="185"/>
      <c r="J364" s="186">
        <f>ROUND(I364*H364,2)</f>
        <v>0</v>
      </c>
      <c r="K364" s="182" t="s">
        <v>244</v>
      </c>
      <c r="L364" s="41"/>
      <c r="M364" s="187" t="s">
        <v>19</v>
      </c>
      <c r="N364" s="188" t="s">
        <v>40</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238</v>
      </c>
      <c r="AT364" s="191" t="s">
        <v>234</v>
      </c>
      <c r="AU364" s="191" t="s">
        <v>78</v>
      </c>
      <c r="AY364" s="19" t="s">
        <v>231</v>
      </c>
      <c r="BE364" s="192">
        <f>IF(N364="základní",J364,0)</f>
        <v>0</v>
      </c>
      <c r="BF364" s="192">
        <f>IF(N364="snížená",J364,0)</f>
        <v>0</v>
      </c>
      <c r="BG364" s="192">
        <f>IF(N364="zákl. přenesená",J364,0)</f>
        <v>0</v>
      </c>
      <c r="BH364" s="192">
        <f>IF(N364="sníž. přenesená",J364,0)</f>
        <v>0</v>
      </c>
      <c r="BI364" s="192">
        <f>IF(N364="nulová",J364,0)</f>
        <v>0</v>
      </c>
      <c r="BJ364" s="19" t="s">
        <v>76</v>
      </c>
      <c r="BK364" s="192">
        <f>ROUND(I364*H364,2)</f>
        <v>0</v>
      </c>
      <c r="BL364" s="19" t="s">
        <v>238</v>
      </c>
      <c r="BM364" s="191" t="s">
        <v>5207</v>
      </c>
    </row>
    <row r="365" spans="1:65" s="2" customFormat="1" ht="48.75">
      <c r="A365" s="36"/>
      <c r="B365" s="37"/>
      <c r="C365" s="38"/>
      <c r="D365" s="193" t="s">
        <v>246</v>
      </c>
      <c r="E365" s="38"/>
      <c r="F365" s="194" t="s">
        <v>1709</v>
      </c>
      <c r="G365" s="38"/>
      <c r="H365" s="38"/>
      <c r="I365" s="195"/>
      <c r="J365" s="38"/>
      <c r="K365" s="38"/>
      <c r="L365" s="41"/>
      <c r="M365" s="196"/>
      <c r="N365" s="197"/>
      <c r="O365" s="66"/>
      <c r="P365" s="66"/>
      <c r="Q365" s="66"/>
      <c r="R365" s="66"/>
      <c r="S365" s="66"/>
      <c r="T365" s="67"/>
      <c r="U365" s="36"/>
      <c r="V365" s="36"/>
      <c r="W365" s="36"/>
      <c r="X365" s="36"/>
      <c r="Y365" s="36"/>
      <c r="Z365" s="36"/>
      <c r="AA365" s="36"/>
      <c r="AB365" s="36"/>
      <c r="AC365" s="36"/>
      <c r="AD365" s="36"/>
      <c r="AE365" s="36"/>
      <c r="AT365" s="19" t="s">
        <v>246</v>
      </c>
      <c r="AU365" s="19" t="s">
        <v>78</v>
      </c>
    </row>
    <row r="366" spans="1:65" s="13" customFormat="1" ht="11.25">
      <c r="B366" s="198"/>
      <c r="C366" s="199"/>
      <c r="D366" s="193" t="s">
        <v>248</v>
      </c>
      <c r="E366" s="200" t="s">
        <v>19</v>
      </c>
      <c r="F366" s="201" t="s">
        <v>5208</v>
      </c>
      <c r="G366" s="199"/>
      <c r="H366" s="200" t="s">
        <v>19</v>
      </c>
      <c r="I366" s="202"/>
      <c r="J366" s="199"/>
      <c r="K366" s="199"/>
      <c r="L366" s="203"/>
      <c r="M366" s="204"/>
      <c r="N366" s="205"/>
      <c r="O366" s="205"/>
      <c r="P366" s="205"/>
      <c r="Q366" s="205"/>
      <c r="R366" s="205"/>
      <c r="S366" s="205"/>
      <c r="T366" s="206"/>
      <c r="AT366" s="207" t="s">
        <v>248</v>
      </c>
      <c r="AU366" s="207" t="s">
        <v>78</v>
      </c>
      <c r="AV366" s="13" t="s">
        <v>76</v>
      </c>
      <c r="AW366" s="13" t="s">
        <v>31</v>
      </c>
      <c r="AX366" s="13" t="s">
        <v>69</v>
      </c>
      <c r="AY366" s="207" t="s">
        <v>231</v>
      </c>
    </row>
    <row r="367" spans="1:65" s="14" customFormat="1" ht="11.25">
      <c r="B367" s="208"/>
      <c r="C367" s="209"/>
      <c r="D367" s="193" t="s">
        <v>248</v>
      </c>
      <c r="E367" s="210" t="s">
        <v>19</v>
      </c>
      <c r="F367" s="211" t="s">
        <v>5209</v>
      </c>
      <c r="G367" s="209"/>
      <c r="H367" s="212">
        <v>0.65900000000000003</v>
      </c>
      <c r="I367" s="213"/>
      <c r="J367" s="209"/>
      <c r="K367" s="209"/>
      <c r="L367" s="214"/>
      <c r="M367" s="215"/>
      <c r="N367" s="216"/>
      <c r="O367" s="216"/>
      <c r="P367" s="216"/>
      <c r="Q367" s="216"/>
      <c r="R367" s="216"/>
      <c r="S367" s="216"/>
      <c r="T367" s="217"/>
      <c r="AT367" s="218" t="s">
        <v>248</v>
      </c>
      <c r="AU367" s="218" t="s">
        <v>78</v>
      </c>
      <c r="AV367" s="14" t="s">
        <v>78</v>
      </c>
      <c r="AW367" s="14" t="s">
        <v>31</v>
      </c>
      <c r="AX367" s="14" t="s">
        <v>76</v>
      </c>
      <c r="AY367" s="218" t="s">
        <v>231</v>
      </c>
    </row>
    <row r="368" spans="1:65" s="2" customFormat="1" ht="21.75" customHeight="1">
      <c r="A368" s="36"/>
      <c r="B368" s="37"/>
      <c r="C368" s="180" t="s">
        <v>1628</v>
      </c>
      <c r="D368" s="180" t="s">
        <v>234</v>
      </c>
      <c r="E368" s="181" t="s">
        <v>1713</v>
      </c>
      <c r="F368" s="182" t="s">
        <v>1714</v>
      </c>
      <c r="G368" s="183" t="s">
        <v>243</v>
      </c>
      <c r="H368" s="184">
        <v>2.355</v>
      </c>
      <c r="I368" s="185"/>
      <c r="J368" s="186">
        <f>ROUND(I368*H368,2)</f>
        <v>0</v>
      </c>
      <c r="K368" s="182" t="s">
        <v>244</v>
      </c>
      <c r="L368" s="41"/>
      <c r="M368" s="187" t="s">
        <v>19</v>
      </c>
      <c r="N368" s="188" t="s">
        <v>40</v>
      </c>
      <c r="O368" s="66"/>
      <c r="P368" s="189">
        <f>O368*H368</f>
        <v>0</v>
      </c>
      <c r="Q368" s="189">
        <v>4.0200000000000001E-3</v>
      </c>
      <c r="R368" s="189">
        <f>Q368*H368</f>
        <v>9.4671000000000009E-3</v>
      </c>
      <c r="S368" s="189">
        <v>0</v>
      </c>
      <c r="T368" s="190">
        <f>S368*H368</f>
        <v>0</v>
      </c>
      <c r="U368" s="36"/>
      <c r="V368" s="36"/>
      <c r="W368" s="36"/>
      <c r="X368" s="36"/>
      <c r="Y368" s="36"/>
      <c r="Z368" s="36"/>
      <c r="AA368" s="36"/>
      <c r="AB368" s="36"/>
      <c r="AC368" s="36"/>
      <c r="AD368" s="36"/>
      <c r="AE368" s="36"/>
      <c r="AR368" s="191" t="s">
        <v>238</v>
      </c>
      <c r="AT368" s="191" t="s">
        <v>234</v>
      </c>
      <c r="AU368" s="191" t="s">
        <v>78</v>
      </c>
      <c r="AY368" s="19" t="s">
        <v>231</v>
      </c>
      <c r="BE368" s="192">
        <f>IF(N368="základní",J368,0)</f>
        <v>0</v>
      </c>
      <c r="BF368" s="192">
        <f>IF(N368="snížená",J368,0)</f>
        <v>0</v>
      </c>
      <c r="BG368" s="192">
        <f>IF(N368="zákl. přenesená",J368,0)</f>
        <v>0</v>
      </c>
      <c r="BH368" s="192">
        <f>IF(N368="sníž. přenesená",J368,0)</f>
        <v>0</v>
      </c>
      <c r="BI368" s="192">
        <f>IF(N368="nulová",J368,0)</f>
        <v>0</v>
      </c>
      <c r="BJ368" s="19" t="s">
        <v>76</v>
      </c>
      <c r="BK368" s="192">
        <f>ROUND(I368*H368,2)</f>
        <v>0</v>
      </c>
      <c r="BL368" s="19" t="s">
        <v>238</v>
      </c>
      <c r="BM368" s="191" t="s">
        <v>5210</v>
      </c>
    </row>
    <row r="369" spans="1:65" s="13" customFormat="1" ht="11.25">
      <c r="B369" s="198"/>
      <c r="C369" s="199"/>
      <c r="D369" s="193" t="s">
        <v>248</v>
      </c>
      <c r="E369" s="200" t="s">
        <v>19</v>
      </c>
      <c r="F369" s="201" t="s">
        <v>5208</v>
      </c>
      <c r="G369" s="199"/>
      <c r="H369" s="200" t="s">
        <v>19</v>
      </c>
      <c r="I369" s="202"/>
      <c r="J369" s="199"/>
      <c r="K369" s="199"/>
      <c r="L369" s="203"/>
      <c r="M369" s="204"/>
      <c r="N369" s="205"/>
      <c r="O369" s="205"/>
      <c r="P369" s="205"/>
      <c r="Q369" s="205"/>
      <c r="R369" s="205"/>
      <c r="S369" s="205"/>
      <c r="T369" s="206"/>
      <c r="AT369" s="207" t="s">
        <v>248</v>
      </c>
      <c r="AU369" s="207" t="s">
        <v>78</v>
      </c>
      <c r="AV369" s="13" t="s">
        <v>76</v>
      </c>
      <c r="AW369" s="13" t="s">
        <v>31</v>
      </c>
      <c r="AX369" s="13" t="s">
        <v>69</v>
      </c>
      <c r="AY369" s="207" t="s">
        <v>231</v>
      </c>
    </row>
    <row r="370" spans="1:65" s="14" customFormat="1" ht="11.25">
      <c r="B370" s="208"/>
      <c r="C370" s="209"/>
      <c r="D370" s="193" t="s">
        <v>248</v>
      </c>
      <c r="E370" s="210" t="s">
        <v>19</v>
      </c>
      <c r="F370" s="211" t="s">
        <v>5211</v>
      </c>
      <c r="G370" s="209"/>
      <c r="H370" s="212">
        <v>2.355</v>
      </c>
      <c r="I370" s="213"/>
      <c r="J370" s="209"/>
      <c r="K370" s="209"/>
      <c r="L370" s="214"/>
      <c r="M370" s="215"/>
      <c r="N370" s="216"/>
      <c r="O370" s="216"/>
      <c r="P370" s="216"/>
      <c r="Q370" s="216"/>
      <c r="R370" s="216"/>
      <c r="S370" s="216"/>
      <c r="T370" s="217"/>
      <c r="AT370" s="218" t="s">
        <v>248</v>
      </c>
      <c r="AU370" s="218" t="s">
        <v>78</v>
      </c>
      <c r="AV370" s="14" t="s">
        <v>78</v>
      </c>
      <c r="AW370" s="14" t="s">
        <v>31</v>
      </c>
      <c r="AX370" s="14" t="s">
        <v>76</v>
      </c>
      <c r="AY370" s="218" t="s">
        <v>231</v>
      </c>
    </row>
    <row r="371" spans="1:65" s="2" customFormat="1" ht="16.5" customHeight="1">
      <c r="A371" s="36"/>
      <c r="B371" s="37"/>
      <c r="C371" s="180" t="s">
        <v>1634</v>
      </c>
      <c r="D371" s="180" t="s">
        <v>234</v>
      </c>
      <c r="E371" s="181" t="s">
        <v>5212</v>
      </c>
      <c r="F371" s="182" t="s">
        <v>5213</v>
      </c>
      <c r="G371" s="183" t="s">
        <v>342</v>
      </c>
      <c r="H371" s="184">
        <v>220.4</v>
      </c>
      <c r="I371" s="185"/>
      <c r="J371" s="186">
        <f>ROUND(I371*H371,2)</f>
        <v>0</v>
      </c>
      <c r="K371" s="182" t="s">
        <v>244</v>
      </c>
      <c r="L371" s="41"/>
      <c r="M371" s="187" t="s">
        <v>19</v>
      </c>
      <c r="N371" s="188" t="s">
        <v>40</v>
      </c>
      <c r="O371" s="66"/>
      <c r="P371" s="189">
        <f>O371*H371</f>
        <v>0</v>
      </c>
      <c r="Q371" s="189">
        <v>1.9000000000000001E-4</v>
      </c>
      <c r="R371" s="189">
        <f>Q371*H371</f>
        <v>4.1876000000000003E-2</v>
      </c>
      <c r="S371" s="189">
        <v>0</v>
      </c>
      <c r="T371" s="190">
        <f>S371*H371</f>
        <v>0</v>
      </c>
      <c r="U371" s="36"/>
      <c r="V371" s="36"/>
      <c r="W371" s="36"/>
      <c r="X371" s="36"/>
      <c r="Y371" s="36"/>
      <c r="Z371" s="36"/>
      <c r="AA371" s="36"/>
      <c r="AB371" s="36"/>
      <c r="AC371" s="36"/>
      <c r="AD371" s="36"/>
      <c r="AE371" s="36"/>
      <c r="AR371" s="191" t="s">
        <v>238</v>
      </c>
      <c r="AT371" s="191" t="s">
        <v>234</v>
      </c>
      <c r="AU371" s="191" t="s">
        <v>78</v>
      </c>
      <c r="AY371" s="19" t="s">
        <v>231</v>
      </c>
      <c r="BE371" s="192">
        <f>IF(N371="základní",J371,0)</f>
        <v>0</v>
      </c>
      <c r="BF371" s="192">
        <f>IF(N371="snížená",J371,0)</f>
        <v>0</v>
      </c>
      <c r="BG371" s="192">
        <f>IF(N371="zákl. přenesená",J371,0)</f>
        <v>0</v>
      </c>
      <c r="BH371" s="192">
        <f>IF(N371="sníž. přenesená",J371,0)</f>
        <v>0</v>
      </c>
      <c r="BI371" s="192">
        <f>IF(N371="nulová",J371,0)</f>
        <v>0</v>
      </c>
      <c r="BJ371" s="19" t="s">
        <v>76</v>
      </c>
      <c r="BK371" s="192">
        <f>ROUND(I371*H371,2)</f>
        <v>0</v>
      </c>
      <c r="BL371" s="19" t="s">
        <v>238</v>
      </c>
      <c r="BM371" s="191" t="s">
        <v>5214</v>
      </c>
    </row>
    <row r="372" spans="1:65" s="13" customFormat="1" ht="11.25">
      <c r="B372" s="198"/>
      <c r="C372" s="199"/>
      <c r="D372" s="193" t="s">
        <v>248</v>
      </c>
      <c r="E372" s="200" t="s">
        <v>19</v>
      </c>
      <c r="F372" s="201" t="s">
        <v>5215</v>
      </c>
      <c r="G372" s="199"/>
      <c r="H372" s="200" t="s">
        <v>19</v>
      </c>
      <c r="I372" s="202"/>
      <c r="J372" s="199"/>
      <c r="K372" s="199"/>
      <c r="L372" s="203"/>
      <c r="M372" s="204"/>
      <c r="N372" s="205"/>
      <c r="O372" s="205"/>
      <c r="P372" s="205"/>
      <c r="Q372" s="205"/>
      <c r="R372" s="205"/>
      <c r="S372" s="205"/>
      <c r="T372" s="206"/>
      <c r="AT372" s="207" t="s">
        <v>248</v>
      </c>
      <c r="AU372" s="207" t="s">
        <v>78</v>
      </c>
      <c r="AV372" s="13" t="s">
        <v>76</v>
      </c>
      <c r="AW372" s="13" t="s">
        <v>31</v>
      </c>
      <c r="AX372" s="13" t="s">
        <v>69</v>
      </c>
      <c r="AY372" s="207" t="s">
        <v>231</v>
      </c>
    </row>
    <row r="373" spans="1:65" s="13" customFormat="1" ht="11.25">
      <c r="B373" s="198"/>
      <c r="C373" s="199"/>
      <c r="D373" s="193" t="s">
        <v>248</v>
      </c>
      <c r="E373" s="200" t="s">
        <v>19</v>
      </c>
      <c r="F373" s="201" t="s">
        <v>5072</v>
      </c>
      <c r="G373" s="199"/>
      <c r="H373" s="200" t="s">
        <v>19</v>
      </c>
      <c r="I373" s="202"/>
      <c r="J373" s="199"/>
      <c r="K373" s="199"/>
      <c r="L373" s="203"/>
      <c r="M373" s="204"/>
      <c r="N373" s="205"/>
      <c r="O373" s="205"/>
      <c r="P373" s="205"/>
      <c r="Q373" s="205"/>
      <c r="R373" s="205"/>
      <c r="S373" s="205"/>
      <c r="T373" s="206"/>
      <c r="AT373" s="207" t="s">
        <v>248</v>
      </c>
      <c r="AU373" s="207" t="s">
        <v>78</v>
      </c>
      <c r="AV373" s="13" t="s">
        <v>76</v>
      </c>
      <c r="AW373" s="13" t="s">
        <v>31</v>
      </c>
      <c r="AX373" s="13" t="s">
        <v>69</v>
      </c>
      <c r="AY373" s="207" t="s">
        <v>231</v>
      </c>
    </row>
    <row r="374" spans="1:65" s="14" customFormat="1" ht="11.25">
      <c r="B374" s="208"/>
      <c r="C374" s="209"/>
      <c r="D374" s="193" t="s">
        <v>248</v>
      </c>
      <c r="E374" s="210" t="s">
        <v>19</v>
      </c>
      <c r="F374" s="211" t="s">
        <v>5216</v>
      </c>
      <c r="G374" s="209"/>
      <c r="H374" s="212">
        <v>220.4</v>
      </c>
      <c r="I374" s="213"/>
      <c r="J374" s="209"/>
      <c r="K374" s="209"/>
      <c r="L374" s="214"/>
      <c r="M374" s="215"/>
      <c r="N374" s="216"/>
      <c r="O374" s="216"/>
      <c r="P374" s="216"/>
      <c r="Q374" s="216"/>
      <c r="R374" s="216"/>
      <c r="S374" s="216"/>
      <c r="T374" s="217"/>
      <c r="AT374" s="218" t="s">
        <v>248</v>
      </c>
      <c r="AU374" s="218" t="s">
        <v>78</v>
      </c>
      <c r="AV374" s="14" t="s">
        <v>78</v>
      </c>
      <c r="AW374" s="14" t="s">
        <v>31</v>
      </c>
      <c r="AX374" s="14" t="s">
        <v>76</v>
      </c>
      <c r="AY374" s="218" t="s">
        <v>231</v>
      </c>
    </row>
    <row r="375" spans="1:65" s="2" customFormat="1" ht="21.75" customHeight="1">
      <c r="A375" s="36"/>
      <c r="B375" s="37"/>
      <c r="C375" s="180" t="s">
        <v>1638</v>
      </c>
      <c r="D375" s="180" t="s">
        <v>234</v>
      </c>
      <c r="E375" s="181" t="s">
        <v>5217</v>
      </c>
      <c r="F375" s="182" t="s">
        <v>5218</v>
      </c>
      <c r="G375" s="183" t="s">
        <v>342</v>
      </c>
      <c r="H375" s="184">
        <v>110.2</v>
      </c>
      <c r="I375" s="185"/>
      <c r="J375" s="186">
        <f>ROUND(I375*H375,2)</f>
        <v>0</v>
      </c>
      <c r="K375" s="182" t="s">
        <v>244</v>
      </c>
      <c r="L375" s="41"/>
      <c r="M375" s="187" t="s">
        <v>19</v>
      </c>
      <c r="N375" s="188" t="s">
        <v>40</v>
      </c>
      <c r="O375" s="66"/>
      <c r="P375" s="189">
        <f>O375*H375</f>
        <v>0</v>
      </c>
      <c r="Q375" s="189">
        <v>6.9999999999999994E-5</v>
      </c>
      <c r="R375" s="189">
        <f>Q375*H375</f>
        <v>7.7139999999999995E-3</v>
      </c>
      <c r="S375" s="189">
        <v>0</v>
      </c>
      <c r="T375" s="190">
        <f>S375*H375</f>
        <v>0</v>
      </c>
      <c r="U375" s="36"/>
      <c r="V375" s="36"/>
      <c r="W375" s="36"/>
      <c r="X375" s="36"/>
      <c r="Y375" s="36"/>
      <c r="Z375" s="36"/>
      <c r="AA375" s="36"/>
      <c r="AB375" s="36"/>
      <c r="AC375" s="36"/>
      <c r="AD375" s="36"/>
      <c r="AE375" s="36"/>
      <c r="AR375" s="191" t="s">
        <v>238</v>
      </c>
      <c r="AT375" s="191" t="s">
        <v>234</v>
      </c>
      <c r="AU375" s="191" t="s">
        <v>78</v>
      </c>
      <c r="AY375" s="19" t="s">
        <v>231</v>
      </c>
      <c r="BE375" s="192">
        <f>IF(N375="základní",J375,0)</f>
        <v>0</v>
      </c>
      <c r="BF375" s="192">
        <f>IF(N375="snížená",J375,0)</f>
        <v>0</v>
      </c>
      <c r="BG375" s="192">
        <f>IF(N375="zákl. přenesená",J375,0)</f>
        <v>0</v>
      </c>
      <c r="BH375" s="192">
        <f>IF(N375="sníž. přenesená",J375,0)</f>
        <v>0</v>
      </c>
      <c r="BI375" s="192">
        <f>IF(N375="nulová",J375,0)</f>
        <v>0</v>
      </c>
      <c r="BJ375" s="19" t="s">
        <v>76</v>
      </c>
      <c r="BK375" s="192">
        <f>ROUND(I375*H375,2)</f>
        <v>0</v>
      </c>
      <c r="BL375" s="19" t="s">
        <v>238</v>
      </c>
      <c r="BM375" s="191" t="s">
        <v>5219</v>
      </c>
    </row>
    <row r="376" spans="1:65" s="13" customFormat="1" ht="11.25">
      <c r="B376" s="198"/>
      <c r="C376" s="199"/>
      <c r="D376" s="193" t="s">
        <v>248</v>
      </c>
      <c r="E376" s="200" t="s">
        <v>19</v>
      </c>
      <c r="F376" s="201" t="s">
        <v>5072</v>
      </c>
      <c r="G376" s="199"/>
      <c r="H376" s="200" t="s">
        <v>19</v>
      </c>
      <c r="I376" s="202"/>
      <c r="J376" s="199"/>
      <c r="K376" s="199"/>
      <c r="L376" s="203"/>
      <c r="M376" s="204"/>
      <c r="N376" s="205"/>
      <c r="O376" s="205"/>
      <c r="P376" s="205"/>
      <c r="Q376" s="205"/>
      <c r="R376" s="205"/>
      <c r="S376" s="205"/>
      <c r="T376" s="206"/>
      <c r="AT376" s="207" t="s">
        <v>248</v>
      </c>
      <c r="AU376" s="207" t="s">
        <v>78</v>
      </c>
      <c r="AV376" s="13" t="s">
        <v>76</v>
      </c>
      <c r="AW376" s="13" t="s">
        <v>31</v>
      </c>
      <c r="AX376" s="13" t="s">
        <v>69</v>
      </c>
      <c r="AY376" s="207" t="s">
        <v>231</v>
      </c>
    </row>
    <row r="377" spans="1:65" s="14" customFormat="1" ht="11.25">
      <c r="B377" s="208"/>
      <c r="C377" s="209"/>
      <c r="D377" s="193" t="s">
        <v>248</v>
      </c>
      <c r="E377" s="210" t="s">
        <v>19</v>
      </c>
      <c r="F377" s="211" t="s">
        <v>5220</v>
      </c>
      <c r="G377" s="209"/>
      <c r="H377" s="212">
        <v>110.2</v>
      </c>
      <c r="I377" s="213"/>
      <c r="J377" s="209"/>
      <c r="K377" s="209"/>
      <c r="L377" s="214"/>
      <c r="M377" s="215"/>
      <c r="N377" s="216"/>
      <c r="O377" s="216"/>
      <c r="P377" s="216"/>
      <c r="Q377" s="216"/>
      <c r="R377" s="216"/>
      <c r="S377" s="216"/>
      <c r="T377" s="217"/>
      <c r="AT377" s="218" t="s">
        <v>248</v>
      </c>
      <c r="AU377" s="218" t="s">
        <v>78</v>
      </c>
      <c r="AV377" s="14" t="s">
        <v>78</v>
      </c>
      <c r="AW377" s="14" t="s">
        <v>31</v>
      </c>
      <c r="AX377" s="14" t="s">
        <v>76</v>
      </c>
      <c r="AY377" s="218" t="s">
        <v>231</v>
      </c>
    </row>
    <row r="378" spans="1:65" s="12" customFormat="1" ht="22.9" customHeight="1">
      <c r="B378" s="164"/>
      <c r="C378" s="165"/>
      <c r="D378" s="166" t="s">
        <v>68</v>
      </c>
      <c r="E378" s="178" t="s">
        <v>294</v>
      </c>
      <c r="F378" s="178" t="s">
        <v>352</v>
      </c>
      <c r="G378" s="165"/>
      <c r="H378" s="165"/>
      <c r="I378" s="168"/>
      <c r="J378" s="179">
        <f>BK378</f>
        <v>0</v>
      </c>
      <c r="K378" s="165"/>
      <c r="L378" s="170"/>
      <c r="M378" s="171"/>
      <c r="N378" s="172"/>
      <c r="O378" s="172"/>
      <c r="P378" s="173">
        <f>SUM(P379:P400)</f>
        <v>0</v>
      </c>
      <c r="Q378" s="172"/>
      <c r="R378" s="173">
        <f>SUM(R379:R400)</f>
        <v>3.1059099999999999E-2</v>
      </c>
      <c r="S378" s="172"/>
      <c r="T378" s="174">
        <f>SUM(T379:T400)</f>
        <v>1.1349999999999999E-2</v>
      </c>
      <c r="AR378" s="175" t="s">
        <v>76</v>
      </c>
      <c r="AT378" s="176" t="s">
        <v>68</v>
      </c>
      <c r="AU378" s="176" t="s">
        <v>76</v>
      </c>
      <c r="AY378" s="175" t="s">
        <v>231</v>
      </c>
      <c r="BK378" s="177">
        <f>SUM(BK379:BK400)</f>
        <v>0</v>
      </c>
    </row>
    <row r="379" spans="1:65" s="2" customFormat="1" ht="66.75" customHeight="1">
      <c r="A379" s="36"/>
      <c r="B379" s="37"/>
      <c r="C379" s="180" t="s">
        <v>1643</v>
      </c>
      <c r="D379" s="180" t="s">
        <v>234</v>
      </c>
      <c r="E379" s="181" t="s">
        <v>5221</v>
      </c>
      <c r="F379" s="182" t="s">
        <v>5222</v>
      </c>
      <c r="G379" s="183" t="s">
        <v>237</v>
      </c>
      <c r="H379" s="184">
        <v>1</v>
      </c>
      <c r="I379" s="185"/>
      <c r="J379" s="186">
        <f>ROUND(I379*H379,2)</f>
        <v>0</v>
      </c>
      <c r="K379" s="182" t="s">
        <v>19</v>
      </c>
      <c r="L379" s="41"/>
      <c r="M379" s="187" t="s">
        <v>19</v>
      </c>
      <c r="N379" s="188" t="s">
        <v>40</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238</v>
      </c>
      <c r="AT379" s="191" t="s">
        <v>234</v>
      </c>
      <c r="AU379" s="191" t="s">
        <v>78</v>
      </c>
      <c r="AY379" s="19" t="s">
        <v>231</v>
      </c>
      <c r="BE379" s="192">
        <f>IF(N379="základní",J379,0)</f>
        <v>0</v>
      </c>
      <c r="BF379" s="192">
        <f>IF(N379="snížená",J379,0)</f>
        <v>0</v>
      </c>
      <c r="BG379" s="192">
        <f>IF(N379="zákl. přenesená",J379,0)</f>
        <v>0</v>
      </c>
      <c r="BH379" s="192">
        <f>IF(N379="sníž. přenesená",J379,0)</f>
        <v>0</v>
      </c>
      <c r="BI379" s="192">
        <f>IF(N379="nulová",J379,0)</f>
        <v>0</v>
      </c>
      <c r="BJ379" s="19" t="s">
        <v>76</v>
      </c>
      <c r="BK379" s="192">
        <f>ROUND(I379*H379,2)</f>
        <v>0</v>
      </c>
      <c r="BL379" s="19" t="s">
        <v>238</v>
      </c>
      <c r="BM379" s="191" t="s">
        <v>5223</v>
      </c>
    </row>
    <row r="380" spans="1:65" s="2" customFormat="1" ht="49.15" customHeight="1">
      <c r="A380" s="36"/>
      <c r="B380" s="37"/>
      <c r="C380" s="180" t="s">
        <v>1645</v>
      </c>
      <c r="D380" s="180" t="s">
        <v>234</v>
      </c>
      <c r="E380" s="181" t="s">
        <v>5224</v>
      </c>
      <c r="F380" s="182" t="s">
        <v>5225</v>
      </c>
      <c r="G380" s="183" t="s">
        <v>237</v>
      </c>
      <c r="H380" s="184">
        <v>3</v>
      </c>
      <c r="I380" s="185"/>
      <c r="J380" s="186">
        <f>ROUND(I380*H380,2)</f>
        <v>0</v>
      </c>
      <c r="K380" s="182" t="s">
        <v>244</v>
      </c>
      <c r="L380" s="41"/>
      <c r="M380" s="187" t="s">
        <v>19</v>
      </c>
      <c r="N380" s="188" t="s">
        <v>40</v>
      </c>
      <c r="O380" s="66"/>
      <c r="P380" s="189">
        <f>O380*H380</f>
        <v>0</v>
      </c>
      <c r="Q380" s="189">
        <v>2.5000000000000001E-4</v>
      </c>
      <c r="R380" s="189">
        <f>Q380*H380</f>
        <v>7.5000000000000002E-4</v>
      </c>
      <c r="S380" s="189">
        <v>0</v>
      </c>
      <c r="T380" s="190">
        <f>S380*H380</f>
        <v>0</v>
      </c>
      <c r="U380" s="36"/>
      <c r="V380" s="36"/>
      <c r="W380" s="36"/>
      <c r="X380" s="36"/>
      <c r="Y380" s="36"/>
      <c r="Z380" s="36"/>
      <c r="AA380" s="36"/>
      <c r="AB380" s="36"/>
      <c r="AC380" s="36"/>
      <c r="AD380" s="36"/>
      <c r="AE380" s="36"/>
      <c r="AR380" s="191" t="s">
        <v>238</v>
      </c>
      <c r="AT380" s="191" t="s">
        <v>234</v>
      </c>
      <c r="AU380" s="191" t="s">
        <v>78</v>
      </c>
      <c r="AY380" s="19" t="s">
        <v>231</v>
      </c>
      <c r="BE380" s="192">
        <f>IF(N380="základní",J380,0)</f>
        <v>0</v>
      </c>
      <c r="BF380" s="192">
        <f>IF(N380="snížená",J380,0)</f>
        <v>0</v>
      </c>
      <c r="BG380" s="192">
        <f>IF(N380="zákl. přenesená",J380,0)</f>
        <v>0</v>
      </c>
      <c r="BH380" s="192">
        <f>IF(N380="sníž. přenesená",J380,0)</f>
        <v>0</v>
      </c>
      <c r="BI380" s="192">
        <f>IF(N380="nulová",J380,0)</f>
        <v>0</v>
      </c>
      <c r="BJ380" s="19" t="s">
        <v>76</v>
      </c>
      <c r="BK380" s="192">
        <f>ROUND(I380*H380,2)</f>
        <v>0</v>
      </c>
      <c r="BL380" s="19" t="s">
        <v>238</v>
      </c>
      <c r="BM380" s="191" t="s">
        <v>5226</v>
      </c>
    </row>
    <row r="381" spans="1:65" s="2" customFormat="1" ht="97.5">
      <c r="A381" s="36"/>
      <c r="B381" s="37"/>
      <c r="C381" s="38"/>
      <c r="D381" s="193" t="s">
        <v>246</v>
      </c>
      <c r="E381" s="38"/>
      <c r="F381" s="194" t="s">
        <v>3607</v>
      </c>
      <c r="G381" s="38"/>
      <c r="H381" s="38"/>
      <c r="I381" s="195"/>
      <c r="J381" s="38"/>
      <c r="K381" s="38"/>
      <c r="L381" s="41"/>
      <c r="M381" s="196"/>
      <c r="N381" s="197"/>
      <c r="O381" s="66"/>
      <c r="P381" s="66"/>
      <c r="Q381" s="66"/>
      <c r="R381" s="66"/>
      <c r="S381" s="66"/>
      <c r="T381" s="67"/>
      <c r="U381" s="36"/>
      <c r="V381" s="36"/>
      <c r="W381" s="36"/>
      <c r="X381" s="36"/>
      <c r="Y381" s="36"/>
      <c r="Z381" s="36"/>
      <c r="AA381" s="36"/>
      <c r="AB381" s="36"/>
      <c r="AC381" s="36"/>
      <c r="AD381" s="36"/>
      <c r="AE381" s="36"/>
      <c r="AT381" s="19" t="s">
        <v>246</v>
      </c>
      <c r="AU381" s="19" t="s">
        <v>78</v>
      </c>
    </row>
    <row r="382" spans="1:65" s="13" customFormat="1" ht="11.25">
      <c r="B382" s="198"/>
      <c r="C382" s="199"/>
      <c r="D382" s="193" t="s">
        <v>248</v>
      </c>
      <c r="E382" s="200" t="s">
        <v>19</v>
      </c>
      <c r="F382" s="201" t="s">
        <v>5227</v>
      </c>
      <c r="G382" s="199"/>
      <c r="H382" s="200" t="s">
        <v>19</v>
      </c>
      <c r="I382" s="202"/>
      <c r="J382" s="199"/>
      <c r="K382" s="199"/>
      <c r="L382" s="203"/>
      <c r="M382" s="204"/>
      <c r="N382" s="205"/>
      <c r="O382" s="205"/>
      <c r="P382" s="205"/>
      <c r="Q382" s="205"/>
      <c r="R382" s="205"/>
      <c r="S382" s="205"/>
      <c r="T382" s="206"/>
      <c r="AT382" s="207" t="s">
        <v>248</v>
      </c>
      <c r="AU382" s="207" t="s">
        <v>78</v>
      </c>
      <c r="AV382" s="13" t="s">
        <v>76</v>
      </c>
      <c r="AW382" s="13" t="s">
        <v>31</v>
      </c>
      <c r="AX382" s="13" t="s">
        <v>69</v>
      </c>
      <c r="AY382" s="207" t="s">
        <v>231</v>
      </c>
    </row>
    <row r="383" spans="1:65" s="14" customFormat="1" ht="11.25">
      <c r="B383" s="208"/>
      <c r="C383" s="209"/>
      <c r="D383" s="193" t="s">
        <v>248</v>
      </c>
      <c r="E383" s="210" t="s">
        <v>19</v>
      </c>
      <c r="F383" s="211" t="s">
        <v>5228</v>
      </c>
      <c r="G383" s="209"/>
      <c r="H383" s="212">
        <v>3</v>
      </c>
      <c r="I383" s="213"/>
      <c r="J383" s="209"/>
      <c r="K383" s="209"/>
      <c r="L383" s="214"/>
      <c r="M383" s="215"/>
      <c r="N383" s="216"/>
      <c r="O383" s="216"/>
      <c r="P383" s="216"/>
      <c r="Q383" s="216"/>
      <c r="R383" s="216"/>
      <c r="S383" s="216"/>
      <c r="T383" s="217"/>
      <c r="AT383" s="218" t="s">
        <v>248</v>
      </c>
      <c r="AU383" s="218" t="s">
        <v>78</v>
      </c>
      <c r="AV383" s="14" t="s">
        <v>78</v>
      </c>
      <c r="AW383" s="14" t="s">
        <v>31</v>
      </c>
      <c r="AX383" s="14" t="s">
        <v>76</v>
      </c>
      <c r="AY383" s="218" t="s">
        <v>231</v>
      </c>
    </row>
    <row r="384" spans="1:65" s="2" customFormat="1" ht="16.5" customHeight="1">
      <c r="A384" s="36"/>
      <c r="B384" s="37"/>
      <c r="C384" s="247" t="s">
        <v>1647</v>
      </c>
      <c r="D384" s="247" t="s">
        <v>638</v>
      </c>
      <c r="E384" s="248" t="s">
        <v>5229</v>
      </c>
      <c r="F384" s="249" t="s">
        <v>5230</v>
      </c>
      <c r="G384" s="250" t="s">
        <v>237</v>
      </c>
      <c r="H384" s="251">
        <v>3</v>
      </c>
      <c r="I384" s="252"/>
      <c r="J384" s="253">
        <f>ROUND(I384*H384,2)</f>
        <v>0</v>
      </c>
      <c r="K384" s="249" t="s">
        <v>19</v>
      </c>
      <c r="L384" s="254"/>
      <c r="M384" s="255" t="s">
        <v>19</v>
      </c>
      <c r="N384" s="256" t="s">
        <v>40</v>
      </c>
      <c r="O384" s="66"/>
      <c r="P384" s="189">
        <f>O384*H384</f>
        <v>0</v>
      </c>
      <c r="Q384" s="189">
        <v>0.01</v>
      </c>
      <c r="R384" s="189">
        <f>Q384*H384</f>
        <v>0.03</v>
      </c>
      <c r="S384" s="189">
        <v>0</v>
      </c>
      <c r="T384" s="190">
        <f>S384*H384</f>
        <v>0</v>
      </c>
      <c r="U384" s="36"/>
      <c r="V384" s="36"/>
      <c r="W384" s="36"/>
      <c r="X384" s="36"/>
      <c r="Y384" s="36"/>
      <c r="Z384" s="36"/>
      <c r="AA384" s="36"/>
      <c r="AB384" s="36"/>
      <c r="AC384" s="36"/>
      <c r="AD384" s="36"/>
      <c r="AE384" s="36"/>
      <c r="AR384" s="191" t="s">
        <v>287</v>
      </c>
      <c r="AT384" s="191" t="s">
        <v>638</v>
      </c>
      <c r="AU384" s="191" t="s">
        <v>78</v>
      </c>
      <c r="AY384" s="19" t="s">
        <v>231</v>
      </c>
      <c r="BE384" s="192">
        <f>IF(N384="základní",J384,0)</f>
        <v>0</v>
      </c>
      <c r="BF384" s="192">
        <f>IF(N384="snížená",J384,0)</f>
        <v>0</v>
      </c>
      <c r="BG384" s="192">
        <f>IF(N384="zákl. přenesená",J384,0)</f>
        <v>0</v>
      </c>
      <c r="BH384" s="192">
        <f>IF(N384="sníž. přenesená",J384,0)</f>
        <v>0</v>
      </c>
      <c r="BI384" s="192">
        <f>IF(N384="nulová",J384,0)</f>
        <v>0</v>
      </c>
      <c r="BJ384" s="19" t="s">
        <v>76</v>
      </c>
      <c r="BK384" s="192">
        <f>ROUND(I384*H384,2)</f>
        <v>0</v>
      </c>
      <c r="BL384" s="19" t="s">
        <v>238</v>
      </c>
      <c r="BM384" s="191" t="s">
        <v>5231</v>
      </c>
    </row>
    <row r="385" spans="1:65" s="13" customFormat="1" ht="11.25">
      <c r="B385" s="198"/>
      <c r="C385" s="199"/>
      <c r="D385" s="193" t="s">
        <v>248</v>
      </c>
      <c r="E385" s="200" t="s">
        <v>19</v>
      </c>
      <c r="F385" s="201" t="s">
        <v>5227</v>
      </c>
      <c r="G385" s="199"/>
      <c r="H385" s="200" t="s">
        <v>19</v>
      </c>
      <c r="I385" s="202"/>
      <c r="J385" s="199"/>
      <c r="K385" s="199"/>
      <c r="L385" s="203"/>
      <c r="M385" s="204"/>
      <c r="N385" s="205"/>
      <c r="O385" s="205"/>
      <c r="P385" s="205"/>
      <c r="Q385" s="205"/>
      <c r="R385" s="205"/>
      <c r="S385" s="205"/>
      <c r="T385" s="206"/>
      <c r="AT385" s="207" t="s">
        <v>248</v>
      </c>
      <c r="AU385" s="207" t="s">
        <v>78</v>
      </c>
      <c r="AV385" s="13" t="s">
        <v>76</v>
      </c>
      <c r="AW385" s="13" t="s">
        <v>31</v>
      </c>
      <c r="AX385" s="13" t="s">
        <v>69</v>
      </c>
      <c r="AY385" s="207" t="s">
        <v>231</v>
      </c>
    </row>
    <row r="386" spans="1:65" s="14" customFormat="1" ht="11.25">
      <c r="B386" s="208"/>
      <c r="C386" s="209"/>
      <c r="D386" s="193" t="s">
        <v>248</v>
      </c>
      <c r="E386" s="210" t="s">
        <v>19</v>
      </c>
      <c r="F386" s="211" t="s">
        <v>119</v>
      </c>
      <c r="G386" s="209"/>
      <c r="H386" s="212">
        <v>3</v>
      </c>
      <c r="I386" s="213"/>
      <c r="J386" s="209"/>
      <c r="K386" s="209"/>
      <c r="L386" s="214"/>
      <c r="M386" s="215"/>
      <c r="N386" s="216"/>
      <c r="O386" s="216"/>
      <c r="P386" s="216"/>
      <c r="Q386" s="216"/>
      <c r="R386" s="216"/>
      <c r="S386" s="216"/>
      <c r="T386" s="217"/>
      <c r="AT386" s="218" t="s">
        <v>248</v>
      </c>
      <c r="AU386" s="218" t="s">
        <v>78</v>
      </c>
      <c r="AV386" s="14" t="s">
        <v>78</v>
      </c>
      <c r="AW386" s="14" t="s">
        <v>31</v>
      </c>
      <c r="AX386" s="14" t="s">
        <v>76</v>
      </c>
      <c r="AY386" s="218" t="s">
        <v>231</v>
      </c>
    </row>
    <row r="387" spans="1:65" s="2" customFormat="1" ht="44.25" customHeight="1">
      <c r="A387" s="36"/>
      <c r="B387" s="37"/>
      <c r="C387" s="180" t="s">
        <v>1657</v>
      </c>
      <c r="D387" s="180" t="s">
        <v>234</v>
      </c>
      <c r="E387" s="181" t="s">
        <v>5232</v>
      </c>
      <c r="F387" s="182" t="s">
        <v>5233</v>
      </c>
      <c r="G387" s="183" t="s">
        <v>342</v>
      </c>
      <c r="H387" s="184">
        <v>0.24</v>
      </c>
      <c r="I387" s="185"/>
      <c r="J387" s="186">
        <f>ROUND(I387*H387,2)</f>
        <v>0</v>
      </c>
      <c r="K387" s="182" t="s">
        <v>244</v>
      </c>
      <c r="L387" s="41"/>
      <c r="M387" s="187" t="s">
        <v>19</v>
      </c>
      <c r="N387" s="188" t="s">
        <v>40</v>
      </c>
      <c r="O387" s="66"/>
      <c r="P387" s="189">
        <f>O387*H387</f>
        <v>0</v>
      </c>
      <c r="Q387" s="189">
        <v>5.9000000000000003E-4</v>
      </c>
      <c r="R387" s="189">
        <f>Q387*H387</f>
        <v>1.416E-4</v>
      </c>
      <c r="S387" s="189">
        <v>1.4999999999999999E-2</v>
      </c>
      <c r="T387" s="190">
        <f>S387*H387</f>
        <v>3.5999999999999999E-3</v>
      </c>
      <c r="U387" s="36"/>
      <c r="V387" s="36"/>
      <c r="W387" s="36"/>
      <c r="X387" s="36"/>
      <c r="Y387" s="36"/>
      <c r="Z387" s="36"/>
      <c r="AA387" s="36"/>
      <c r="AB387" s="36"/>
      <c r="AC387" s="36"/>
      <c r="AD387" s="36"/>
      <c r="AE387" s="36"/>
      <c r="AR387" s="191" t="s">
        <v>238</v>
      </c>
      <c r="AT387" s="191" t="s">
        <v>234</v>
      </c>
      <c r="AU387" s="191" t="s">
        <v>78</v>
      </c>
      <c r="AY387" s="19" t="s">
        <v>231</v>
      </c>
      <c r="BE387" s="192">
        <f>IF(N387="základní",J387,0)</f>
        <v>0</v>
      </c>
      <c r="BF387" s="192">
        <f>IF(N387="snížená",J387,0)</f>
        <v>0</v>
      </c>
      <c r="BG387" s="192">
        <f>IF(N387="zákl. přenesená",J387,0)</f>
        <v>0</v>
      </c>
      <c r="BH387" s="192">
        <f>IF(N387="sníž. přenesená",J387,0)</f>
        <v>0</v>
      </c>
      <c r="BI387" s="192">
        <f>IF(N387="nulová",J387,0)</f>
        <v>0</v>
      </c>
      <c r="BJ387" s="19" t="s">
        <v>76</v>
      </c>
      <c r="BK387" s="192">
        <f>ROUND(I387*H387,2)</f>
        <v>0</v>
      </c>
      <c r="BL387" s="19" t="s">
        <v>238</v>
      </c>
      <c r="BM387" s="191" t="s">
        <v>5234</v>
      </c>
    </row>
    <row r="388" spans="1:65" s="2" customFormat="1" ht="68.25">
      <c r="A388" s="36"/>
      <c r="B388" s="37"/>
      <c r="C388" s="38"/>
      <c r="D388" s="193" t="s">
        <v>246</v>
      </c>
      <c r="E388" s="38"/>
      <c r="F388" s="194" t="s">
        <v>1775</v>
      </c>
      <c r="G388" s="38"/>
      <c r="H388" s="38"/>
      <c r="I388" s="195"/>
      <c r="J388" s="38"/>
      <c r="K388" s="38"/>
      <c r="L388" s="41"/>
      <c r="M388" s="196"/>
      <c r="N388" s="197"/>
      <c r="O388" s="66"/>
      <c r="P388" s="66"/>
      <c r="Q388" s="66"/>
      <c r="R388" s="66"/>
      <c r="S388" s="66"/>
      <c r="T388" s="67"/>
      <c r="U388" s="36"/>
      <c r="V388" s="36"/>
      <c r="W388" s="36"/>
      <c r="X388" s="36"/>
      <c r="Y388" s="36"/>
      <c r="Z388" s="36"/>
      <c r="AA388" s="36"/>
      <c r="AB388" s="36"/>
      <c r="AC388" s="36"/>
      <c r="AD388" s="36"/>
      <c r="AE388" s="36"/>
      <c r="AT388" s="19" t="s">
        <v>246</v>
      </c>
      <c r="AU388" s="19" t="s">
        <v>78</v>
      </c>
    </row>
    <row r="389" spans="1:65" s="13" customFormat="1" ht="11.25">
      <c r="B389" s="198"/>
      <c r="C389" s="199"/>
      <c r="D389" s="193" t="s">
        <v>248</v>
      </c>
      <c r="E389" s="200" t="s">
        <v>19</v>
      </c>
      <c r="F389" s="201" t="s">
        <v>5235</v>
      </c>
      <c r="G389" s="199"/>
      <c r="H389" s="200" t="s">
        <v>19</v>
      </c>
      <c r="I389" s="202"/>
      <c r="J389" s="199"/>
      <c r="K389" s="199"/>
      <c r="L389" s="203"/>
      <c r="M389" s="204"/>
      <c r="N389" s="205"/>
      <c r="O389" s="205"/>
      <c r="P389" s="205"/>
      <c r="Q389" s="205"/>
      <c r="R389" s="205"/>
      <c r="S389" s="205"/>
      <c r="T389" s="206"/>
      <c r="AT389" s="207" t="s">
        <v>248</v>
      </c>
      <c r="AU389" s="207" t="s">
        <v>78</v>
      </c>
      <c r="AV389" s="13" t="s">
        <v>76</v>
      </c>
      <c r="AW389" s="13" t="s">
        <v>31</v>
      </c>
      <c r="AX389" s="13" t="s">
        <v>69</v>
      </c>
      <c r="AY389" s="207" t="s">
        <v>231</v>
      </c>
    </row>
    <row r="390" spans="1:65" s="14" customFormat="1" ht="11.25">
      <c r="B390" s="208"/>
      <c r="C390" s="209"/>
      <c r="D390" s="193" t="s">
        <v>248</v>
      </c>
      <c r="E390" s="210" t="s">
        <v>19</v>
      </c>
      <c r="F390" s="211" t="s">
        <v>5236</v>
      </c>
      <c r="G390" s="209"/>
      <c r="H390" s="212">
        <v>0.24</v>
      </c>
      <c r="I390" s="213"/>
      <c r="J390" s="209"/>
      <c r="K390" s="209"/>
      <c r="L390" s="214"/>
      <c r="M390" s="215"/>
      <c r="N390" s="216"/>
      <c r="O390" s="216"/>
      <c r="P390" s="216"/>
      <c r="Q390" s="216"/>
      <c r="R390" s="216"/>
      <c r="S390" s="216"/>
      <c r="T390" s="217"/>
      <c r="AT390" s="218" t="s">
        <v>248</v>
      </c>
      <c r="AU390" s="218" t="s">
        <v>78</v>
      </c>
      <c r="AV390" s="14" t="s">
        <v>78</v>
      </c>
      <c r="AW390" s="14" t="s">
        <v>31</v>
      </c>
      <c r="AX390" s="14" t="s">
        <v>76</v>
      </c>
      <c r="AY390" s="218" t="s">
        <v>231</v>
      </c>
    </row>
    <row r="391" spans="1:65" s="2" customFormat="1" ht="44.25" customHeight="1">
      <c r="A391" s="36"/>
      <c r="B391" s="37"/>
      <c r="C391" s="180" t="s">
        <v>1664</v>
      </c>
      <c r="D391" s="180" t="s">
        <v>234</v>
      </c>
      <c r="E391" s="181" t="s">
        <v>3644</v>
      </c>
      <c r="F391" s="182" t="s">
        <v>3645</v>
      </c>
      <c r="G391" s="183" t="s">
        <v>342</v>
      </c>
      <c r="H391" s="184">
        <v>0.25</v>
      </c>
      <c r="I391" s="185"/>
      <c r="J391" s="186">
        <f>ROUND(I391*H391,2)</f>
        <v>0</v>
      </c>
      <c r="K391" s="182" t="s">
        <v>244</v>
      </c>
      <c r="L391" s="41"/>
      <c r="M391" s="187" t="s">
        <v>19</v>
      </c>
      <c r="N391" s="188" t="s">
        <v>40</v>
      </c>
      <c r="O391" s="66"/>
      <c r="P391" s="189">
        <f>O391*H391</f>
        <v>0</v>
      </c>
      <c r="Q391" s="189">
        <v>6.7000000000000002E-4</v>
      </c>
      <c r="R391" s="189">
        <f>Q391*H391</f>
        <v>1.6750000000000001E-4</v>
      </c>
      <c r="S391" s="189">
        <v>3.1E-2</v>
      </c>
      <c r="T391" s="190">
        <f>S391*H391</f>
        <v>7.7499999999999999E-3</v>
      </c>
      <c r="U391" s="36"/>
      <c r="V391" s="36"/>
      <c r="W391" s="36"/>
      <c r="X391" s="36"/>
      <c r="Y391" s="36"/>
      <c r="Z391" s="36"/>
      <c r="AA391" s="36"/>
      <c r="AB391" s="36"/>
      <c r="AC391" s="36"/>
      <c r="AD391" s="36"/>
      <c r="AE391" s="36"/>
      <c r="AR391" s="191" t="s">
        <v>238</v>
      </c>
      <c r="AT391" s="191" t="s">
        <v>234</v>
      </c>
      <c r="AU391" s="191" t="s">
        <v>78</v>
      </c>
      <c r="AY391" s="19" t="s">
        <v>231</v>
      </c>
      <c r="BE391" s="192">
        <f>IF(N391="základní",J391,0)</f>
        <v>0</v>
      </c>
      <c r="BF391" s="192">
        <f>IF(N391="snížená",J391,0)</f>
        <v>0</v>
      </c>
      <c r="BG391" s="192">
        <f>IF(N391="zákl. přenesená",J391,0)</f>
        <v>0</v>
      </c>
      <c r="BH391" s="192">
        <f>IF(N391="sníž. přenesená",J391,0)</f>
        <v>0</v>
      </c>
      <c r="BI391" s="192">
        <f>IF(N391="nulová",J391,0)</f>
        <v>0</v>
      </c>
      <c r="BJ391" s="19" t="s">
        <v>76</v>
      </c>
      <c r="BK391" s="192">
        <f>ROUND(I391*H391,2)</f>
        <v>0</v>
      </c>
      <c r="BL391" s="19" t="s">
        <v>238</v>
      </c>
      <c r="BM391" s="191" t="s">
        <v>5237</v>
      </c>
    </row>
    <row r="392" spans="1:65" s="2" customFormat="1" ht="68.25">
      <c r="A392" s="36"/>
      <c r="B392" s="37"/>
      <c r="C392" s="38"/>
      <c r="D392" s="193" t="s">
        <v>246</v>
      </c>
      <c r="E392" s="38"/>
      <c r="F392" s="194" t="s">
        <v>1775</v>
      </c>
      <c r="G392" s="38"/>
      <c r="H392" s="38"/>
      <c r="I392" s="195"/>
      <c r="J392" s="38"/>
      <c r="K392" s="38"/>
      <c r="L392" s="41"/>
      <c r="M392" s="196"/>
      <c r="N392" s="197"/>
      <c r="O392" s="66"/>
      <c r="P392" s="66"/>
      <c r="Q392" s="66"/>
      <c r="R392" s="66"/>
      <c r="S392" s="66"/>
      <c r="T392" s="67"/>
      <c r="U392" s="36"/>
      <c r="V392" s="36"/>
      <c r="W392" s="36"/>
      <c r="X392" s="36"/>
      <c r="Y392" s="36"/>
      <c r="Z392" s="36"/>
      <c r="AA392" s="36"/>
      <c r="AB392" s="36"/>
      <c r="AC392" s="36"/>
      <c r="AD392" s="36"/>
      <c r="AE392" s="36"/>
      <c r="AT392" s="19" t="s">
        <v>246</v>
      </c>
      <c r="AU392" s="19" t="s">
        <v>78</v>
      </c>
    </row>
    <row r="393" spans="1:65" s="13" customFormat="1" ht="11.25">
      <c r="B393" s="198"/>
      <c r="C393" s="199"/>
      <c r="D393" s="193" t="s">
        <v>248</v>
      </c>
      <c r="E393" s="200" t="s">
        <v>19</v>
      </c>
      <c r="F393" s="201" t="s">
        <v>5227</v>
      </c>
      <c r="G393" s="199"/>
      <c r="H393" s="200" t="s">
        <v>19</v>
      </c>
      <c r="I393" s="202"/>
      <c r="J393" s="199"/>
      <c r="K393" s="199"/>
      <c r="L393" s="203"/>
      <c r="M393" s="204"/>
      <c r="N393" s="205"/>
      <c r="O393" s="205"/>
      <c r="P393" s="205"/>
      <c r="Q393" s="205"/>
      <c r="R393" s="205"/>
      <c r="S393" s="205"/>
      <c r="T393" s="206"/>
      <c r="AT393" s="207" t="s">
        <v>248</v>
      </c>
      <c r="AU393" s="207" t="s">
        <v>78</v>
      </c>
      <c r="AV393" s="13" t="s">
        <v>76</v>
      </c>
      <c r="AW393" s="13" t="s">
        <v>31</v>
      </c>
      <c r="AX393" s="13" t="s">
        <v>69</v>
      </c>
      <c r="AY393" s="207" t="s">
        <v>231</v>
      </c>
    </row>
    <row r="394" spans="1:65" s="14" customFormat="1" ht="11.25">
      <c r="B394" s="208"/>
      <c r="C394" s="209"/>
      <c r="D394" s="193" t="s">
        <v>248</v>
      </c>
      <c r="E394" s="210" t="s">
        <v>19</v>
      </c>
      <c r="F394" s="211" t="s">
        <v>3612</v>
      </c>
      <c r="G394" s="209"/>
      <c r="H394" s="212">
        <v>0.25</v>
      </c>
      <c r="I394" s="213"/>
      <c r="J394" s="209"/>
      <c r="K394" s="209"/>
      <c r="L394" s="214"/>
      <c r="M394" s="215"/>
      <c r="N394" s="216"/>
      <c r="O394" s="216"/>
      <c r="P394" s="216"/>
      <c r="Q394" s="216"/>
      <c r="R394" s="216"/>
      <c r="S394" s="216"/>
      <c r="T394" s="217"/>
      <c r="AT394" s="218" t="s">
        <v>248</v>
      </c>
      <c r="AU394" s="218" t="s">
        <v>78</v>
      </c>
      <c r="AV394" s="14" t="s">
        <v>78</v>
      </c>
      <c r="AW394" s="14" t="s">
        <v>31</v>
      </c>
      <c r="AX394" s="14" t="s">
        <v>76</v>
      </c>
      <c r="AY394" s="218" t="s">
        <v>231</v>
      </c>
    </row>
    <row r="395" spans="1:65" s="2" customFormat="1" ht="16.5" customHeight="1">
      <c r="A395" s="36"/>
      <c r="B395" s="37"/>
      <c r="C395" s="180" t="s">
        <v>1669</v>
      </c>
      <c r="D395" s="180" t="s">
        <v>234</v>
      </c>
      <c r="E395" s="181" t="s">
        <v>5238</v>
      </c>
      <c r="F395" s="182" t="s">
        <v>5239</v>
      </c>
      <c r="G395" s="183" t="s">
        <v>237</v>
      </c>
      <c r="H395" s="184">
        <v>3</v>
      </c>
      <c r="I395" s="185"/>
      <c r="J395" s="186">
        <f>ROUND(I395*H395,2)</f>
        <v>0</v>
      </c>
      <c r="K395" s="182" t="s">
        <v>19</v>
      </c>
      <c r="L395" s="41"/>
      <c r="M395" s="187" t="s">
        <v>19</v>
      </c>
      <c r="N395" s="188" t="s">
        <v>40</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238</v>
      </c>
      <c r="AT395" s="191" t="s">
        <v>234</v>
      </c>
      <c r="AU395" s="191" t="s">
        <v>78</v>
      </c>
      <c r="AY395" s="19" t="s">
        <v>231</v>
      </c>
      <c r="BE395" s="192">
        <f>IF(N395="základní",J395,0)</f>
        <v>0</v>
      </c>
      <c r="BF395" s="192">
        <f>IF(N395="snížená",J395,0)</f>
        <v>0</v>
      </c>
      <c r="BG395" s="192">
        <f>IF(N395="zákl. přenesená",J395,0)</f>
        <v>0</v>
      </c>
      <c r="BH395" s="192">
        <f>IF(N395="sníž. přenesená",J395,0)</f>
        <v>0</v>
      </c>
      <c r="BI395" s="192">
        <f>IF(N395="nulová",J395,0)</f>
        <v>0</v>
      </c>
      <c r="BJ395" s="19" t="s">
        <v>76</v>
      </c>
      <c r="BK395" s="192">
        <f>ROUND(I395*H395,2)</f>
        <v>0</v>
      </c>
      <c r="BL395" s="19" t="s">
        <v>238</v>
      </c>
      <c r="BM395" s="191" t="s">
        <v>5240</v>
      </c>
    </row>
    <row r="396" spans="1:65" s="13" customFormat="1" ht="11.25">
      <c r="B396" s="198"/>
      <c r="C396" s="199"/>
      <c r="D396" s="193" t="s">
        <v>248</v>
      </c>
      <c r="E396" s="200" t="s">
        <v>19</v>
      </c>
      <c r="F396" s="201" t="s">
        <v>4963</v>
      </c>
      <c r="G396" s="199"/>
      <c r="H396" s="200" t="s">
        <v>19</v>
      </c>
      <c r="I396" s="202"/>
      <c r="J396" s="199"/>
      <c r="K396" s="199"/>
      <c r="L396" s="203"/>
      <c r="M396" s="204"/>
      <c r="N396" s="205"/>
      <c r="O396" s="205"/>
      <c r="P396" s="205"/>
      <c r="Q396" s="205"/>
      <c r="R396" s="205"/>
      <c r="S396" s="205"/>
      <c r="T396" s="206"/>
      <c r="AT396" s="207" t="s">
        <v>248</v>
      </c>
      <c r="AU396" s="207" t="s">
        <v>78</v>
      </c>
      <c r="AV396" s="13" t="s">
        <v>76</v>
      </c>
      <c r="AW396" s="13" t="s">
        <v>31</v>
      </c>
      <c r="AX396" s="13" t="s">
        <v>69</v>
      </c>
      <c r="AY396" s="207" t="s">
        <v>231</v>
      </c>
    </row>
    <row r="397" spans="1:65" s="14" customFormat="1" ht="11.25">
      <c r="B397" s="208"/>
      <c r="C397" s="209"/>
      <c r="D397" s="193" t="s">
        <v>248</v>
      </c>
      <c r="E397" s="210" t="s">
        <v>19</v>
      </c>
      <c r="F397" s="211" t="s">
        <v>78</v>
      </c>
      <c r="G397" s="209"/>
      <c r="H397" s="212">
        <v>2</v>
      </c>
      <c r="I397" s="213"/>
      <c r="J397" s="209"/>
      <c r="K397" s="209"/>
      <c r="L397" s="214"/>
      <c r="M397" s="215"/>
      <c r="N397" s="216"/>
      <c r="O397" s="216"/>
      <c r="P397" s="216"/>
      <c r="Q397" s="216"/>
      <c r="R397" s="216"/>
      <c r="S397" s="216"/>
      <c r="T397" s="217"/>
      <c r="AT397" s="218" t="s">
        <v>248</v>
      </c>
      <c r="AU397" s="218" t="s">
        <v>78</v>
      </c>
      <c r="AV397" s="14" t="s">
        <v>78</v>
      </c>
      <c r="AW397" s="14" t="s">
        <v>31</v>
      </c>
      <c r="AX397" s="14" t="s">
        <v>69</v>
      </c>
      <c r="AY397" s="218" t="s">
        <v>231</v>
      </c>
    </row>
    <row r="398" spans="1:65" s="13" customFormat="1" ht="11.25">
      <c r="B398" s="198"/>
      <c r="C398" s="199"/>
      <c r="D398" s="193" t="s">
        <v>248</v>
      </c>
      <c r="E398" s="200" t="s">
        <v>19</v>
      </c>
      <c r="F398" s="201" t="s">
        <v>5227</v>
      </c>
      <c r="G398" s="199"/>
      <c r="H398" s="200" t="s">
        <v>19</v>
      </c>
      <c r="I398" s="202"/>
      <c r="J398" s="199"/>
      <c r="K398" s="199"/>
      <c r="L398" s="203"/>
      <c r="M398" s="204"/>
      <c r="N398" s="205"/>
      <c r="O398" s="205"/>
      <c r="P398" s="205"/>
      <c r="Q398" s="205"/>
      <c r="R398" s="205"/>
      <c r="S398" s="205"/>
      <c r="T398" s="206"/>
      <c r="AT398" s="207" t="s">
        <v>248</v>
      </c>
      <c r="AU398" s="207" t="s">
        <v>78</v>
      </c>
      <c r="AV398" s="13" t="s">
        <v>76</v>
      </c>
      <c r="AW398" s="13" t="s">
        <v>31</v>
      </c>
      <c r="AX398" s="13" t="s">
        <v>69</v>
      </c>
      <c r="AY398" s="207" t="s">
        <v>231</v>
      </c>
    </row>
    <row r="399" spans="1:65" s="14" customFormat="1" ht="11.25">
      <c r="B399" s="208"/>
      <c r="C399" s="209"/>
      <c r="D399" s="193" t="s">
        <v>248</v>
      </c>
      <c r="E399" s="210" t="s">
        <v>19</v>
      </c>
      <c r="F399" s="211" t="s">
        <v>76</v>
      </c>
      <c r="G399" s="209"/>
      <c r="H399" s="212">
        <v>1</v>
      </c>
      <c r="I399" s="213"/>
      <c r="J399" s="209"/>
      <c r="K399" s="209"/>
      <c r="L399" s="214"/>
      <c r="M399" s="215"/>
      <c r="N399" s="216"/>
      <c r="O399" s="216"/>
      <c r="P399" s="216"/>
      <c r="Q399" s="216"/>
      <c r="R399" s="216"/>
      <c r="S399" s="216"/>
      <c r="T399" s="217"/>
      <c r="AT399" s="218" t="s">
        <v>248</v>
      </c>
      <c r="AU399" s="218" t="s">
        <v>78</v>
      </c>
      <c r="AV399" s="14" t="s">
        <v>78</v>
      </c>
      <c r="AW399" s="14" t="s">
        <v>31</v>
      </c>
      <c r="AX399" s="14" t="s">
        <v>69</v>
      </c>
      <c r="AY399" s="218" t="s">
        <v>231</v>
      </c>
    </row>
    <row r="400" spans="1:65" s="15" customFormat="1" ht="11.25">
      <c r="B400" s="219"/>
      <c r="C400" s="220"/>
      <c r="D400" s="193" t="s">
        <v>248</v>
      </c>
      <c r="E400" s="221" t="s">
        <v>19</v>
      </c>
      <c r="F400" s="222" t="s">
        <v>260</v>
      </c>
      <c r="G400" s="220"/>
      <c r="H400" s="223">
        <v>3</v>
      </c>
      <c r="I400" s="224"/>
      <c r="J400" s="220"/>
      <c r="K400" s="220"/>
      <c r="L400" s="225"/>
      <c r="M400" s="226"/>
      <c r="N400" s="227"/>
      <c r="O400" s="227"/>
      <c r="P400" s="227"/>
      <c r="Q400" s="227"/>
      <c r="R400" s="227"/>
      <c r="S400" s="227"/>
      <c r="T400" s="228"/>
      <c r="AT400" s="229" t="s">
        <v>248</v>
      </c>
      <c r="AU400" s="229" t="s">
        <v>78</v>
      </c>
      <c r="AV400" s="15" t="s">
        <v>238</v>
      </c>
      <c r="AW400" s="15" t="s">
        <v>31</v>
      </c>
      <c r="AX400" s="15" t="s">
        <v>76</v>
      </c>
      <c r="AY400" s="229" t="s">
        <v>231</v>
      </c>
    </row>
    <row r="401" spans="1:65" s="12" customFormat="1" ht="22.9" customHeight="1">
      <c r="B401" s="164"/>
      <c r="C401" s="165"/>
      <c r="D401" s="166" t="s">
        <v>68</v>
      </c>
      <c r="E401" s="178" t="s">
        <v>399</v>
      </c>
      <c r="F401" s="178" t="s">
        <v>400</v>
      </c>
      <c r="G401" s="165"/>
      <c r="H401" s="165"/>
      <c r="I401" s="168"/>
      <c r="J401" s="179">
        <f>BK401</f>
        <v>0</v>
      </c>
      <c r="K401" s="165"/>
      <c r="L401" s="170"/>
      <c r="M401" s="171"/>
      <c r="N401" s="172"/>
      <c r="O401" s="172"/>
      <c r="P401" s="173">
        <f>SUM(P402:P408)</f>
        <v>0</v>
      </c>
      <c r="Q401" s="172"/>
      <c r="R401" s="173">
        <f>SUM(R402:R408)</f>
        <v>0</v>
      </c>
      <c r="S401" s="172"/>
      <c r="T401" s="174">
        <f>SUM(T402:T408)</f>
        <v>0</v>
      </c>
      <c r="AR401" s="175" t="s">
        <v>76</v>
      </c>
      <c r="AT401" s="176" t="s">
        <v>68</v>
      </c>
      <c r="AU401" s="176" t="s">
        <v>76</v>
      </c>
      <c r="AY401" s="175" t="s">
        <v>231</v>
      </c>
      <c r="BK401" s="177">
        <f>SUM(BK402:BK408)</f>
        <v>0</v>
      </c>
    </row>
    <row r="402" spans="1:65" s="2" customFormat="1" ht="37.9" customHeight="1">
      <c r="A402" s="36"/>
      <c r="B402" s="37"/>
      <c r="C402" s="180" t="s">
        <v>1677</v>
      </c>
      <c r="D402" s="180" t="s">
        <v>234</v>
      </c>
      <c r="E402" s="181" t="s">
        <v>402</v>
      </c>
      <c r="F402" s="182" t="s">
        <v>403</v>
      </c>
      <c r="G402" s="183" t="s">
        <v>404</v>
      </c>
      <c r="H402" s="184">
        <v>1.4930000000000001</v>
      </c>
      <c r="I402" s="185"/>
      <c r="J402" s="186">
        <f>ROUND(I402*H402,2)</f>
        <v>0</v>
      </c>
      <c r="K402" s="182" t="s">
        <v>244</v>
      </c>
      <c r="L402" s="41"/>
      <c r="M402" s="187" t="s">
        <v>19</v>
      </c>
      <c r="N402" s="188" t="s">
        <v>40</v>
      </c>
      <c r="O402" s="66"/>
      <c r="P402" s="189">
        <f>O402*H402</f>
        <v>0</v>
      </c>
      <c r="Q402" s="189">
        <v>0</v>
      </c>
      <c r="R402" s="189">
        <f>Q402*H402</f>
        <v>0</v>
      </c>
      <c r="S402" s="189">
        <v>0</v>
      </c>
      <c r="T402" s="190">
        <f>S402*H402</f>
        <v>0</v>
      </c>
      <c r="U402" s="36"/>
      <c r="V402" s="36"/>
      <c r="W402" s="36"/>
      <c r="X402" s="36"/>
      <c r="Y402" s="36"/>
      <c r="Z402" s="36"/>
      <c r="AA402" s="36"/>
      <c r="AB402" s="36"/>
      <c r="AC402" s="36"/>
      <c r="AD402" s="36"/>
      <c r="AE402" s="36"/>
      <c r="AR402" s="191" t="s">
        <v>238</v>
      </c>
      <c r="AT402" s="191" t="s">
        <v>234</v>
      </c>
      <c r="AU402" s="191" t="s">
        <v>78</v>
      </c>
      <c r="AY402" s="19" t="s">
        <v>231</v>
      </c>
      <c r="BE402" s="192">
        <f>IF(N402="základní",J402,0)</f>
        <v>0</v>
      </c>
      <c r="BF402" s="192">
        <f>IF(N402="snížená",J402,0)</f>
        <v>0</v>
      </c>
      <c r="BG402" s="192">
        <f>IF(N402="zákl. přenesená",J402,0)</f>
        <v>0</v>
      </c>
      <c r="BH402" s="192">
        <f>IF(N402="sníž. přenesená",J402,0)</f>
        <v>0</v>
      </c>
      <c r="BI402" s="192">
        <f>IF(N402="nulová",J402,0)</f>
        <v>0</v>
      </c>
      <c r="BJ402" s="19" t="s">
        <v>76</v>
      </c>
      <c r="BK402" s="192">
        <f>ROUND(I402*H402,2)</f>
        <v>0</v>
      </c>
      <c r="BL402" s="19" t="s">
        <v>238</v>
      </c>
      <c r="BM402" s="191" t="s">
        <v>5241</v>
      </c>
    </row>
    <row r="403" spans="1:65" s="2" customFormat="1" ht="78">
      <c r="A403" s="36"/>
      <c r="B403" s="37"/>
      <c r="C403" s="38"/>
      <c r="D403" s="193" t="s">
        <v>246</v>
      </c>
      <c r="E403" s="38"/>
      <c r="F403" s="194" t="s">
        <v>406</v>
      </c>
      <c r="G403" s="38"/>
      <c r="H403" s="38"/>
      <c r="I403" s="195"/>
      <c r="J403" s="38"/>
      <c r="K403" s="38"/>
      <c r="L403" s="41"/>
      <c r="M403" s="196"/>
      <c r="N403" s="197"/>
      <c r="O403" s="66"/>
      <c r="P403" s="66"/>
      <c r="Q403" s="66"/>
      <c r="R403" s="66"/>
      <c r="S403" s="66"/>
      <c r="T403" s="67"/>
      <c r="U403" s="36"/>
      <c r="V403" s="36"/>
      <c r="W403" s="36"/>
      <c r="X403" s="36"/>
      <c r="Y403" s="36"/>
      <c r="Z403" s="36"/>
      <c r="AA403" s="36"/>
      <c r="AB403" s="36"/>
      <c r="AC403" s="36"/>
      <c r="AD403" s="36"/>
      <c r="AE403" s="36"/>
      <c r="AT403" s="19" t="s">
        <v>246</v>
      </c>
      <c r="AU403" s="19" t="s">
        <v>78</v>
      </c>
    </row>
    <row r="404" spans="1:65" s="2" customFormat="1" ht="49.15" customHeight="1">
      <c r="A404" s="36"/>
      <c r="B404" s="37"/>
      <c r="C404" s="180" t="s">
        <v>1683</v>
      </c>
      <c r="D404" s="180" t="s">
        <v>234</v>
      </c>
      <c r="E404" s="181" t="s">
        <v>408</v>
      </c>
      <c r="F404" s="182" t="s">
        <v>409</v>
      </c>
      <c r="G404" s="183" t="s">
        <v>404</v>
      </c>
      <c r="H404" s="184">
        <v>20.902000000000001</v>
      </c>
      <c r="I404" s="185"/>
      <c r="J404" s="186">
        <f>ROUND(I404*H404,2)</f>
        <v>0</v>
      </c>
      <c r="K404" s="182" t="s">
        <v>244</v>
      </c>
      <c r="L404" s="41"/>
      <c r="M404" s="187" t="s">
        <v>19</v>
      </c>
      <c r="N404" s="188" t="s">
        <v>40</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238</v>
      </c>
      <c r="AT404" s="191" t="s">
        <v>234</v>
      </c>
      <c r="AU404" s="191" t="s">
        <v>78</v>
      </c>
      <c r="AY404" s="19" t="s">
        <v>231</v>
      </c>
      <c r="BE404" s="192">
        <f>IF(N404="základní",J404,0)</f>
        <v>0</v>
      </c>
      <c r="BF404" s="192">
        <f>IF(N404="snížená",J404,0)</f>
        <v>0</v>
      </c>
      <c r="BG404" s="192">
        <f>IF(N404="zákl. přenesená",J404,0)</f>
        <v>0</v>
      </c>
      <c r="BH404" s="192">
        <f>IF(N404="sníž. přenesená",J404,0)</f>
        <v>0</v>
      </c>
      <c r="BI404" s="192">
        <f>IF(N404="nulová",J404,0)</f>
        <v>0</v>
      </c>
      <c r="BJ404" s="19" t="s">
        <v>76</v>
      </c>
      <c r="BK404" s="192">
        <f>ROUND(I404*H404,2)</f>
        <v>0</v>
      </c>
      <c r="BL404" s="19" t="s">
        <v>238</v>
      </c>
      <c r="BM404" s="191" t="s">
        <v>5242</v>
      </c>
    </row>
    <row r="405" spans="1:65" s="2" customFormat="1" ht="78">
      <c r="A405" s="36"/>
      <c r="B405" s="37"/>
      <c r="C405" s="38"/>
      <c r="D405" s="193" t="s">
        <v>246</v>
      </c>
      <c r="E405" s="38"/>
      <c r="F405" s="194" t="s">
        <v>406</v>
      </c>
      <c r="G405" s="38"/>
      <c r="H405" s="38"/>
      <c r="I405" s="195"/>
      <c r="J405" s="38"/>
      <c r="K405" s="38"/>
      <c r="L405" s="41"/>
      <c r="M405" s="196"/>
      <c r="N405" s="197"/>
      <c r="O405" s="66"/>
      <c r="P405" s="66"/>
      <c r="Q405" s="66"/>
      <c r="R405" s="66"/>
      <c r="S405" s="66"/>
      <c r="T405" s="67"/>
      <c r="U405" s="36"/>
      <c r="V405" s="36"/>
      <c r="W405" s="36"/>
      <c r="X405" s="36"/>
      <c r="Y405" s="36"/>
      <c r="Z405" s="36"/>
      <c r="AA405" s="36"/>
      <c r="AB405" s="36"/>
      <c r="AC405" s="36"/>
      <c r="AD405" s="36"/>
      <c r="AE405" s="36"/>
      <c r="AT405" s="19" t="s">
        <v>246</v>
      </c>
      <c r="AU405" s="19" t="s">
        <v>78</v>
      </c>
    </row>
    <row r="406" spans="1:65" s="14" customFormat="1" ht="11.25">
      <c r="B406" s="208"/>
      <c r="C406" s="209"/>
      <c r="D406" s="193" t="s">
        <v>248</v>
      </c>
      <c r="E406" s="209"/>
      <c r="F406" s="211" t="s">
        <v>5243</v>
      </c>
      <c r="G406" s="209"/>
      <c r="H406" s="212">
        <v>20.902000000000001</v>
      </c>
      <c r="I406" s="213"/>
      <c r="J406" s="209"/>
      <c r="K406" s="209"/>
      <c r="L406" s="214"/>
      <c r="M406" s="215"/>
      <c r="N406" s="216"/>
      <c r="O406" s="216"/>
      <c r="P406" s="216"/>
      <c r="Q406" s="216"/>
      <c r="R406" s="216"/>
      <c r="S406" s="216"/>
      <c r="T406" s="217"/>
      <c r="AT406" s="218" t="s">
        <v>248</v>
      </c>
      <c r="AU406" s="218" t="s">
        <v>78</v>
      </c>
      <c r="AV406" s="14" t="s">
        <v>78</v>
      </c>
      <c r="AW406" s="14" t="s">
        <v>4</v>
      </c>
      <c r="AX406" s="14" t="s">
        <v>76</v>
      </c>
      <c r="AY406" s="218" t="s">
        <v>231</v>
      </c>
    </row>
    <row r="407" spans="1:65" s="2" customFormat="1" ht="44.25" customHeight="1">
      <c r="A407" s="36"/>
      <c r="B407" s="37"/>
      <c r="C407" s="180" t="s">
        <v>1689</v>
      </c>
      <c r="D407" s="180" t="s">
        <v>234</v>
      </c>
      <c r="E407" s="181" t="s">
        <v>418</v>
      </c>
      <c r="F407" s="182" t="s">
        <v>419</v>
      </c>
      <c r="G407" s="183" t="s">
        <v>404</v>
      </c>
      <c r="H407" s="184">
        <v>1.4930000000000001</v>
      </c>
      <c r="I407" s="185"/>
      <c r="J407" s="186">
        <f>ROUND(I407*H407,2)</f>
        <v>0</v>
      </c>
      <c r="K407" s="182" t="s">
        <v>244</v>
      </c>
      <c r="L407" s="41"/>
      <c r="M407" s="187" t="s">
        <v>19</v>
      </c>
      <c r="N407" s="188" t="s">
        <v>40</v>
      </c>
      <c r="O407" s="66"/>
      <c r="P407" s="189">
        <f>O407*H407</f>
        <v>0</v>
      </c>
      <c r="Q407" s="189">
        <v>0</v>
      </c>
      <c r="R407" s="189">
        <f>Q407*H407</f>
        <v>0</v>
      </c>
      <c r="S407" s="189">
        <v>0</v>
      </c>
      <c r="T407" s="190">
        <f>S407*H407</f>
        <v>0</v>
      </c>
      <c r="U407" s="36"/>
      <c r="V407" s="36"/>
      <c r="W407" s="36"/>
      <c r="X407" s="36"/>
      <c r="Y407" s="36"/>
      <c r="Z407" s="36"/>
      <c r="AA407" s="36"/>
      <c r="AB407" s="36"/>
      <c r="AC407" s="36"/>
      <c r="AD407" s="36"/>
      <c r="AE407" s="36"/>
      <c r="AR407" s="191" t="s">
        <v>238</v>
      </c>
      <c r="AT407" s="191" t="s">
        <v>234</v>
      </c>
      <c r="AU407" s="191" t="s">
        <v>78</v>
      </c>
      <c r="AY407" s="19" t="s">
        <v>231</v>
      </c>
      <c r="BE407" s="192">
        <f>IF(N407="základní",J407,0)</f>
        <v>0</v>
      </c>
      <c r="BF407" s="192">
        <f>IF(N407="snížená",J407,0)</f>
        <v>0</v>
      </c>
      <c r="BG407" s="192">
        <f>IF(N407="zákl. přenesená",J407,0)</f>
        <v>0</v>
      </c>
      <c r="BH407" s="192">
        <f>IF(N407="sníž. přenesená",J407,0)</f>
        <v>0</v>
      </c>
      <c r="BI407" s="192">
        <f>IF(N407="nulová",J407,0)</f>
        <v>0</v>
      </c>
      <c r="BJ407" s="19" t="s">
        <v>76</v>
      </c>
      <c r="BK407" s="192">
        <f>ROUND(I407*H407,2)</f>
        <v>0</v>
      </c>
      <c r="BL407" s="19" t="s">
        <v>238</v>
      </c>
      <c r="BM407" s="191" t="s">
        <v>5244</v>
      </c>
    </row>
    <row r="408" spans="1:65" s="2" customFormat="1" ht="107.25">
      <c r="A408" s="36"/>
      <c r="B408" s="37"/>
      <c r="C408" s="38"/>
      <c r="D408" s="193" t="s">
        <v>246</v>
      </c>
      <c r="E408" s="38"/>
      <c r="F408" s="194" t="s">
        <v>421</v>
      </c>
      <c r="G408" s="38"/>
      <c r="H408" s="38"/>
      <c r="I408" s="195"/>
      <c r="J408" s="38"/>
      <c r="K408" s="38"/>
      <c r="L408" s="41"/>
      <c r="M408" s="196"/>
      <c r="N408" s="197"/>
      <c r="O408" s="66"/>
      <c r="P408" s="66"/>
      <c r="Q408" s="66"/>
      <c r="R408" s="66"/>
      <c r="S408" s="66"/>
      <c r="T408" s="67"/>
      <c r="U408" s="36"/>
      <c r="V408" s="36"/>
      <c r="W408" s="36"/>
      <c r="X408" s="36"/>
      <c r="Y408" s="36"/>
      <c r="Z408" s="36"/>
      <c r="AA408" s="36"/>
      <c r="AB408" s="36"/>
      <c r="AC408" s="36"/>
      <c r="AD408" s="36"/>
      <c r="AE408" s="36"/>
      <c r="AT408" s="19" t="s">
        <v>246</v>
      </c>
      <c r="AU408" s="19" t="s">
        <v>78</v>
      </c>
    </row>
    <row r="409" spans="1:65" s="12" customFormat="1" ht="22.9" customHeight="1">
      <c r="B409" s="164"/>
      <c r="C409" s="165"/>
      <c r="D409" s="166" t="s">
        <v>68</v>
      </c>
      <c r="E409" s="178" t="s">
        <v>965</v>
      </c>
      <c r="F409" s="178" t="s">
        <v>966</v>
      </c>
      <c r="G409" s="165"/>
      <c r="H409" s="165"/>
      <c r="I409" s="168"/>
      <c r="J409" s="179">
        <f>BK409</f>
        <v>0</v>
      </c>
      <c r="K409" s="165"/>
      <c r="L409" s="170"/>
      <c r="M409" s="171"/>
      <c r="N409" s="172"/>
      <c r="O409" s="172"/>
      <c r="P409" s="173">
        <f>SUM(P410:P411)</f>
        <v>0</v>
      </c>
      <c r="Q409" s="172"/>
      <c r="R409" s="173">
        <f>SUM(R410:R411)</f>
        <v>0</v>
      </c>
      <c r="S409" s="172"/>
      <c r="T409" s="174">
        <f>SUM(T410:T411)</f>
        <v>0</v>
      </c>
      <c r="AR409" s="175" t="s">
        <v>76</v>
      </c>
      <c r="AT409" s="176" t="s">
        <v>68</v>
      </c>
      <c r="AU409" s="176" t="s">
        <v>76</v>
      </c>
      <c r="AY409" s="175" t="s">
        <v>231</v>
      </c>
      <c r="BK409" s="177">
        <f>SUM(BK410:BK411)</f>
        <v>0</v>
      </c>
    </row>
    <row r="410" spans="1:65" s="2" customFormat="1" ht="49.15" customHeight="1">
      <c r="A410" s="36"/>
      <c r="B410" s="37"/>
      <c r="C410" s="180" t="s">
        <v>1691</v>
      </c>
      <c r="D410" s="180" t="s">
        <v>234</v>
      </c>
      <c r="E410" s="181" t="s">
        <v>4568</v>
      </c>
      <c r="F410" s="182" t="s">
        <v>4569</v>
      </c>
      <c r="G410" s="183" t="s">
        <v>404</v>
      </c>
      <c r="H410" s="184">
        <v>25.858000000000001</v>
      </c>
      <c r="I410" s="185"/>
      <c r="J410" s="186">
        <f>ROUND(I410*H410,2)</f>
        <v>0</v>
      </c>
      <c r="K410" s="182" t="s">
        <v>244</v>
      </c>
      <c r="L410" s="41"/>
      <c r="M410" s="187" t="s">
        <v>19</v>
      </c>
      <c r="N410" s="188" t="s">
        <v>40</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238</v>
      </c>
      <c r="AT410" s="191" t="s">
        <v>234</v>
      </c>
      <c r="AU410" s="191" t="s">
        <v>78</v>
      </c>
      <c r="AY410" s="19" t="s">
        <v>231</v>
      </c>
      <c r="BE410" s="192">
        <f>IF(N410="základní",J410,0)</f>
        <v>0</v>
      </c>
      <c r="BF410" s="192">
        <f>IF(N410="snížená",J410,0)</f>
        <v>0</v>
      </c>
      <c r="BG410" s="192">
        <f>IF(N410="zákl. přenesená",J410,0)</f>
        <v>0</v>
      </c>
      <c r="BH410" s="192">
        <f>IF(N410="sníž. přenesená",J410,0)</f>
        <v>0</v>
      </c>
      <c r="BI410" s="192">
        <f>IF(N410="nulová",J410,0)</f>
        <v>0</v>
      </c>
      <c r="BJ410" s="19" t="s">
        <v>76</v>
      </c>
      <c r="BK410" s="192">
        <f>ROUND(I410*H410,2)</f>
        <v>0</v>
      </c>
      <c r="BL410" s="19" t="s">
        <v>238</v>
      </c>
      <c r="BM410" s="191" t="s">
        <v>5245</v>
      </c>
    </row>
    <row r="411" spans="1:65" s="2" customFormat="1" ht="58.5">
      <c r="A411" s="36"/>
      <c r="B411" s="37"/>
      <c r="C411" s="38"/>
      <c r="D411" s="193" t="s">
        <v>246</v>
      </c>
      <c r="E411" s="38"/>
      <c r="F411" s="194" t="s">
        <v>4571</v>
      </c>
      <c r="G411" s="38"/>
      <c r="H411" s="38"/>
      <c r="I411" s="195"/>
      <c r="J411" s="38"/>
      <c r="K411" s="38"/>
      <c r="L411" s="41"/>
      <c r="M411" s="257"/>
      <c r="N411" s="258"/>
      <c r="O411" s="259"/>
      <c r="P411" s="259"/>
      <c r="Q411" s="259"/>
      <c r="R411" s="259"/>
      <c r="S411" s="259"/>
      <c r="T411" s="260"/>
      <c r="U411" s="36"/>
      <c r="V411" s="36"/>
      <c r="W411" s="36"/>
      <c r="X411" s="36"/>
      <c r="Y411" s="36"/>
      <c r="Z411" s="36"/>
      <c r="AA411" s="36"/>
      <c r="AB411" s="36"/>
      <c r="AC411" s="36"/>
      <c r="AD411" s="36"/>
      <c r="AE411" s="36"/>
      <c r="AT411" s="19" t="s">
        <v>246</v>
      </c>
      <c r="AU411" s="19" t="s">
        <v>78</v>
      </c>
    </row>
    <row r="412" spans="1:65" s="2" customFormat="1" ht="6.95" customHeight="1">
      <c r="A412" s="36"/>
      <c r="B412" s="49"/>
      <c r="C412" s="50"/>
      <c r="D412" s="50"/>
      <c r="E412" s="50"/>
      <c r="F412" s="50"/>
      <c r="G412" s="50"/>
      <c r="H412" s="50"/>
      <c r="I412" s="50"/>
      <c r="J412" s="50"/>
      <c r="K412" s="50"/>
      <c r="L412" s="41"/>
      <c r="M412" s="36"/>
      <c r="O412" s="36"/>
      <c r="P412" s="36"/>
      <c r="Q412" s="36"/>
      <c r="R412" s="36"/>
      <c r="S412" s="36"/>
      <c r="T412" s="36"/>
      <c r="U412" s="36"/>
      <c r="V412" s="36"/>
      <c r="W412" s="36"/>
      <c r="X412" s="36"/>
      <c r="Y412" s="36"/>
      <c r="Z412" s="36"/>
      <c r="AA412" s="36"/>
      <c r="AB412" s="36"/>
      <c r="AC412" s="36"/>
      <c r="AD412" s="36"/>
      <c r="AE412" s="36"/>
    </row>
  </sheetData>
  <sheetProtection algorithmName="SHA-512" hashValue="krS3UVxOZdK5heDKKF8eBrYOVzzZhZp7eKHVJH+2y4NZHnqtx0pTMe+wm/wOAQhhrpbZVXcOCfemPCAhwwgx2A==" saltValue="w4qhpLwObecH4Z04w0jDhZxjk68C4GJI2wmDTM+uSBy/YuW2kxtuqOk2Jv3SFxo0HQg1v7T1moidSAvso+B6aA==" spinCount="100000" sheet="1" objects="1" scenarios="1" formatColumns="0" formatRows="0" autoFilter="0"/>
  <autoFilter ref="C93:K411"/>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171</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1" customFormat="1" ht="12" customHeight="1">
      <c r="B8" s="22"/>
      <c r="D8" s="114" t="s">
        <v>200</v>
      </c>
      <c r="L8" s="22"/>
    </row>
    <row r="9" spans="1:46" s="2" customFormat="1" ht="16.5" customHeight="1">
      <c r="A9" s="36"/>
      <c r="B9" s="41"/>
      <c r="C9" s="36"/>
      <c r="D9" s="36"/>
      <c r="E9" s="411" t="s">
        <v>4952</v>
      </c>
      <c r="F9" s="413"/>
      <c r="G9" s="413"/>
      <c r="H9" s="413"/>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202</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4" t="s">
        <v>5246</v>
      </c>
      <c r="F11" s="413"/>
      <c r="G11" s="413"/>
      <c r="H11" s="413"/>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28. 5. 2021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 xml:space="preserve"> </v>
      </c>
      <c r="F23" s="36"/>
      <c r="G23" s="36"/>
      <c r="H23" s="36"/>
      <c r="I23" s="114" t="s">
        <v>27</v>
      </c>
      <c r="J23" s="105" t="str">
        <f>IF('Rekapitulace stavby'!AN17="","",'Rekapitulace stavby'!AN17)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17" t="s">
        <v>19</v>
      </c>
      <c r="F29" s="417"/>
      <c r="G29" s="417"/>
      <c r="H29" s="417"/>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ROUND(J93,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ROUND((SUM(BE93:BE433)),  2)</f>
        <v>0</v>
      </c>
      <c r="G35" s="36"/>
      <c r="H35" s="36"/>
      <c r="I35" s="126">
        <v>0.21</v>
      </c>
      <c r="J35" s="125">
        <f>ROUND(((SUM(BE93:BE433))*I35),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ROUND((SUM(BF93:BF433)),  2)</f>
        <v>0</v>
      </c>
      <c r="G36" s="36"/>
      <c r="H36" s="36"/>
      <c r="I36" s="126">
        <v>0.15</v>
      </c>
      <c r="J36" s="125">
        <f>ROUND(((SUM(BF93:BF433))*I36),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ROUND((SUM(BG93:BG433)),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ROUND((SUM(BH93:BH433)),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ROUND((SUM(BI93:BI433)),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8" t="str">
        <f>E7</f>
        <v>Park na Moravském náměstí v Brně</v>
      </c>
      <c r="F50" s="419"/>
      <c r="G50" s="419"/>
      <c r="H50" s="419"/>
      <c r="I50" s="38"/>
      <c r="J50" s="38"/>
      <c r="K50" s="38"/>
      <c r="L50" s="115"/>
      <c r="S50" s="36"/>
      <c r="T50" s="36"/>
      <c r="U50" s="36"/>
      <c r="V50" s="36"/>
      <c r="W50" s="36"/>
      <c r="X50" s="36"/>
      <c r="Y50" s="36"/>
      <c r="Z50" s="36"/>
      <c r="AA50" s="36"/>
      <c r="AB50" s="36"/>
      <c r="AC50" s="36"/>
      <c r="AD50" s="36"/>
      <c r="AE50" s="36"/>
    </row>
    <row r="51" spans="1:47" s="1" customFormat="1" ht="12" customHeight="1">
      <c r="B51" s="23"/>
      <c r="C51" s="31" t="s">
        <v>200</v>
      </c>
      <c r="D51" s="24"/>
      <c r="E51" s="24"/>
      <c r="F51" s="24"/>
      <c r="G51" s="24"/>
      <c r="H51" s="24"/>
      <c r="I51" s="24"/>
      <c r="J51" s="24"/>
      <c r="K51" s="24"/>
      <c r="L51" s="22"/>
    </row>
    <row r="52" spans="1:47" s="2" customFormat="1" ht="16.5" customHeight="1">
      <c r="A52" s="36"/>
      <c r="B52" s="37"/>
      <c r="C52" s="38"/>
      <c r="D52" s="38"/>
      <c r="E52" s="418" t="s">
        <v>4952</v>
      </c>
      <c r="F52" s="420"/>
      <c r="G52" s="420"/>
      <c r="H52" s="42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202</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2" t="str">
        <f>E11</f>
        <v>203.2 - IO203.2 - Vniřní kanalizace</v>
      </c>
      <c r="F54" s="420"/>
      <c r="G54" s="420"/>
      <c r="H54" s="42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28. 5. 2021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205</v>
      </c>
      <c r="D61" s="139"/>
      <c r="E61" s="139"/>
      <c r="F61" s="139"/>
      <c r="G61" s="139"/>
      <c r="H61" s="139"/>
      <c r="I61" s="139"/>
      <c r="J61" s="140" t="s">
        <v>206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J93</f>
        <v>0</v>
      </c>
      <c r="K63" s="38"/>
      <c r="L63" s="115"/>
      <c r="S63" s="36"/>
      <c r="T63" s="36"/>
      <c r="U63" s="36"/>
      <c r="V63" s="36"/>
      <c r="W63" s="36"/>
      <c r="X63" s="36"/>
      <c r="Y63" s="36"/>
      <c r="Z63" s="36"/>
      <c r="AA63" s="36"/>
      <c r="AB63" s="36"/>
      <c r="AC63" s="36"/>
      <c r="AD63" s="36"/>
      <c r="AE63" s="36"/>
      <c r="AU63" s="19" t="s">
        <v>207</v>
      </c>
    </row>
    <row r="64" spans="1:47" s="9" customFormat="1" ht="24.95" customHeight="1">
      <c r="B64" s="142"/>
      <c r="C64" s="143"/>
      <c r="D64" s="144" t="s">
        <v>208</v>
      </c>
      <c r="E64" s="145"/>
      <c r="F64" s="145"/>
      <c r="G64" s="145"/>
      <c r="H64" s="145"/>
      <c r="I64" s="145"/>
      <c r="J64" s="146">
        <f>J94</f>
        <v>0</v>
      </c>
      <c r="K64" s="143"/>
      <c r="L64" s="147"/>
    </row>
    <row r="65" spans="1:31" s="10" customFormat="1" ht="19.899999999999999" customHeight="1">
      <c r="B65" s="148"/>
      <c r="C65" s="99"/>
      <c r="D65" s="149" t="s">
        <v>210</v>
      </c>
      <c r="E65" s="150"/>
      <c r="F65" s="150"/>
      <c r="G65" s="150"/>
      <c r="H65" s="150"/>
      <c r="I65" s="150"/>
      <c r="J65" s="151">
        <f>J95</f>
        <v>0</v>
      </c>
      <c r="K65" s="99"/>
      <c r="L65" s="152"/>
    </row>
    <row r="66" spans="1:31" s="10" customFormat="1" ht="19.899999999999999" customHeight="1">
      <c r="B66" s="148"/>
      <c r="C66" s="99"/>
      <c r="D66" s="149" t="s">
        <v>580</v>
      </c>
      <c r="E66" s="150"/>
      <c r="F66" s="150"/>
      <c r="G66" s="150"/>
      <c r="H66" s="150"/>
      <c r="I66" s="150"/>
      <c r="J66" s="151">
        <f>J247</f>
        <v>0</v>
      </c>
      <c r="K66" s="99"/>
      <c r="L66" s="152"/>
    </row>
    <row r="67" spans="1:31" s="10" customFormat="1" ht="19.899999999999999" customHeight="1">
      <c r="B67" s="148"/>
      <c r="C67" s="99"/>
      <c r="D67" s="149" t="s">
        <v>1232</v>
      </c>
      <c r="E67" s="150"/>
      <c r="F67" s="150"/>
      <c r="G67" s="150"/>
      <c r="H67" s="150"/>
      <c r="I67" s="150"/>
      <c r="J67" s="151">
        <f>J274</f>
        <v>0</v>
      </c>
      <c r="K67" s="99"/>
      <c r="L67" s="152"/>
    </row>
    <row r="68" spans="1:31" s="10" customFormat="1" ht="19.899999999999999" customHeight="1">
      <c r="B68" s="148"/>
      <c r="C68" s="99"/>
      <c r="D68" s="149" t="s">
        <v>581</v>
      </c>
      <c r="E68" s="150"/>
      <c r="F68" s="150"/>
      <c r="G68" s="150"/>
      <c r="H68" s="150"/>
      <c r="I68" s="150"/>
      <c r="J68" s="151">
        <f>J313</f>
        <v>0</v>
      </c>
      <c r="K68" s="99"/>
      <c r="L68" s="152"/>
    </row>
    <row r="69" spans="1:31" s="10" customFormat="1" ht="19.899999999999999" customHeight="1">
      <c r="B69" s="148"/>
      <c r="C69" s="99"/>
      <c r="D69" s="149" t="s">
        <v>211</v>
      </c>
      <c r="E69" s="150"/>
      <c r="F69" s="150"/>
      <c r="G69" s="150"/>
      <c r="H69" s="150"/>
      <c r="I69" s="150"/>
      <c r="J69" s="151">
        <f>J320</f>
        <v>0</v>
      </c>
      <c r="K69" s="99"/>
      <c r="L69" s="152"/>
    </row>
    <row r="70" spans="1:31" s="10" customFormat="1" ht="19.899999999999999" customHeight="1">
      <c r="B70" s="148"/>
      <c r="C70" s="99"/>
      <c r="D70" s="149" t="s">
        <v>212</v>
      </c>
      <c r="E70" s="150"/>
      <c r="F70" s="150"/>
      <c r="G70" s="150"/>
      <c r="H70" s="150"/>
      <c r="I70" s="150"/>
      <c r="J70" s="151">
        <f>J426</f>
        <v>0</v>
      </c>
      <c r="K70" s="99"/>
      <c r="L70" s="152"/>
    </row>
    <row r="71" spans="1:31" s="10" customFormat="1" ht="19.899999999999999" customHeight="1">
      <c r="B71" s="148"/>
      <c r="C71" s="99"/>
      <c r="D71" s="149" t="s">
        <v>583</v>
      </c>
      <c r="E71" s="150"/>
      <c r="F71" s="150"/>
      <c r="G71" s="150"/>
      <c r="H71" s="150"/>
      <c r="I71" s="150"/>
      <c r="J71" s="151">
        <f>J431</f>
        <v>0</v>
      </c>
      <c r="K71" s="99"/>
      <c r="L71" s="152"/>
    </row>
    <row r="72" spans="1:31"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31" s="2" customFormat="1" ht="24.95" customHeight="1">
      <c r="A78" s="36"/>
      <c r="B78" s="37"/>
      <c r="C78" s="25" t="s">
        <v>216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418" t="str">
        <f>E7</f>
        <v>Park na Moravském náměstí v Brně</v>
      </c>
      <c r="F81" s="419"/>
      <c r="G81" s="419"/>
      <c r="H81" s="419"/>
      <c r="I81" s="38"/>
      <c r="J81" s="38"/>
      <c r="K81" s="38"/>
      <c r="L81" s="115"/>
      <c r="S81" s="36"/>
      <c r="T81" s="36"/>
      <c r="U81" s="36"/>
      <c r="V81" s="36"/>
      <c r="W81" s="36"/>
      <c r="X81" s="36"/>
      <c r="Y81" s="36"/>
      <c r="Z81" s="36"/>
      <c r="AA81" s="36"/>
      <c r="AB81" s="36"/>
      <c r="AC81" s="36"/>
      <c r="AD81" s="36"/>
      <c r="AE81" s="36"/>
    </row>
    <row r="82" spans="1:65" s="1" customFormat="1" ht="12" customHeight="1">
      <c r="B82" s="23"/>
      <c r="C82" s="31" t="s">
        <v>200</v>
      </c>
      <c r="D82" s="24"/>
      <c r="E82" s="24"/>
      <c r="F82" s="24"/>
      <c r="G82" s="24"/>
      <c r="H82" s="24"/>
      <c r="I82" s="24"/>
      <c r="J82" s="24"/>
      <c r="K82" s="24"/>
      <c r="L82" s="22"/>
    </row>
    <row r="83" spans="1:65" s="2" customFormat="1" ht="16.5" customHeight="1">
      <c r="A83" s="36"/>
      <c r="B83" s="37"/>
      <c r="C83" s="38"/>
      <c r="D83" s="38"/>
      <c r="E83" s="418" t="s">
        <v>4952</v>
      </c>
      <c r="F83" s="420"/>
      <c r="G83" s="420"/>
      <c r="H83" s="420"/>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202</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2" t="str">
        <f>E11</f>
        <v>203.2 - IO203.2 - Vniřní kanalizace</v>
      </c>
      <c r="F85" s="420"/>
      <c r="G85" s="420"/>
      <c r="H85" s="420"/>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F14</f>
        <v xml:space="preserve"> </v>
      </c>
      <c r="G87" s="38"/>
      <c r="H87" s="38"/>
      <c r="I87" s="31" t="s">
        <v>23</v>
      </c>
      <c r="J87" s="61" t="str">
        <f>IF(J14="","",J14)</f>
        <v>28. 5. 2021</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E17</f>
        <v xml:space="preserve"> </v>
      </c>
      <c r="G89" s="38"/>
      <c r="H89" s="38"/>
      <c r="I89" s="31" t="s">
        <v>30</v>
      </c>
      <c r="J89" s="34" t="str">
        <f>E23</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IF(E20="","",E20)</f>
        <v>Vyplň údaj</v>
      </c>
      <c r="G90" s="38"/>
      <c r="H90" s="38"/>
      <c r="I90" s="31" t="s">
        <v>32</v>
      </c>
      <c r="J90" s="34" t="str">
        <f>E26</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217</v>
      </c>
      <c r="D92" s="156" t="s">
        <v>54</v>
      </c>
      <c r="E92" s="156" t="s">
        <v>50</v>
      </c>
      <c r="F92" s="156" t="s">
        <v>51</v>
      </c>
      <c r="G92" s="156" t="s">
        <v>218</v>
      </c>
      <c r="H92" s="156" t="s">
        <v>219</v>
      </c>
      <c r="I92" s="156" t="s">
        <v>220</v>
      </c>
      <c r="J92" s="156" t="s">
        <v>206</v>
      </c>
      <c r="K92" s="157" t="s">
        <v>221</v>
      </c>
      <c r="L92" s="158"/>
      <c r="M92" s="70" t="s">
        <v>19</v>
      </c>
      <c r="N92" s="71" t="s">
        <v>39</v>
      </c>
      <c r="O92" s="71" t="s">
        <v>222</v>
      </c>
      <c r="P92" s="71" t="s">
        <v>223</v>
      </c>
      <c r="Q92" s="71" t="s">
        <v>224</v>
      </c>
      <c r="R92" s="71" t="s">
        <v>225</v>
      </c>
      <c r="S92" s="71" t="s">
        <v>226</v>
      </c>
      <c r="T92" s="72" t="s">
        <v>227</v>
      </c>
      <c r="U92" s="153"/>
      <c r="V92" s="153"/>
      <c r="W92" s="153"/>
      <c r="X92" s="153"/>
      <c r="Y92" s="153"/>
      <c r="Z92" s="153"/>
      <c r="AA92" s="153"/>
      <c r="AB92" s="153"/>
      <c r="AC92" s="153"/>
      <c r="AD92" s="153"/>
      <c r="AE92" s="153"/>
    </row>
    <row r="93" spans="1:65" s="2" customFormat="1" ht="22.9" customHeight="1">
      <c r="A93" s="36"/>
      <c r="B93" s="37"/>
      <c r="C93" s="77" t="s">
        <v>228</v>
      </c>
      <c r="D93" s="38"/>
      <c r="E93" s="38"/>
      <c r="F93" s="38"/>
      <c r="G93" s="38"/>
      <c r="H93" s="38"/>
      <c r="I93" s="38"/>
      <c r="J93" s="159">
        <f>BK93</f>
        <v>0</v>
      </c>
      <c r="K93" s="38"/>
      <c r="L93" s="41"/>
      <c r="M93" s="73"/>
      <c r="N93" s="160"/>
      <c r="O93" s="74"/>
      <c r="P93" s="161">
        <f>P94</f>
        <v>0</v>
      </c>
      <c r="Q93" s="74"/>
      <c r="R93" s="161">
        <f>R94</f>
        <v>50.950342280000001</v>
      </c>
      <c r="S93" s="74"/>
      <c r="T93" s="162">
        <f>T94</f>
        <v>3.8159999999999999E-2</v>
      </c>
      <c r="U93" s="36"/>
      <c r="V93" s="36"/>
      <c r="W93" s="36"/>
      <c r="X93" s="36"/>
      <c r="Y93" s="36"/>
      <c r="Z93" s="36"/>
      <c r="AA93" s="36"/>
      <c r="AB93" s="36"/>
      <c r="AC93" s="36"/>
      <c r="AD93" s="36"/>
      <c r="AE93" s="36"/>
      <c r="AT93" s="19" t="s">
        <v>68</v>
      </c>
      <c r="AU93" s="19" t="s">
        <v>207</v>
      </c>
      <c r="BK93" s="163">
        <f>BK94</f>
        <v>0</v>
      </c>
    </row>
    <row r="94" spans="1:65" s="12" customFormat="1" ht="25.9" customHeight="1">
      <c r="B94" s="164"/>
      <c r="C94" s="165"/>
      <c r="D94" s="166" t="s">
        <v>68</v>
      </c>
      <c r="E94" s="167" t="s">
        <v>229</v>
      </c>
      <c r="F94" s="167" t="s">
        <v>230</v>
      </c>
      <c r="G94" s="165"/>
      <c r="H94" s="165"/>
      <c r="I94" s="168"/>
      <c r="J94" s="169">
        <f>BK94</f>
        <v>0</v>
      </c>
      <c r="K94" s="165"/>
      <c r="L94" s="170"/>
      <c r="M94" s="171"/>
      <c r="N94" s="172"/>
      <c r="O94" s="172"/>
      <c r="P94" s="173">
        <f>P95+P247+P274+P313+P320+P426+P431</f>
        <v>0</v>
      </c>
      <c r="Q94" s="172"/>
      <c r="R94" s="173">
        <f>R95+R247+R274+R313+R320+R426+R431</f>
        <v>50.950342280000001</v>
      </c>
      <c r="S94" s="172"/>
      <c r="T94" s="174">
        <f>T95+T247+T274+T313+T320+T426+T431</f>
        <v>3.8159999999999999E-2</v>
      </c>
      <c r="AR94" s="175" t="s">
        <v>76</v>
      </c>
      <c r="AT94" s="176" t="s">
        <v>68</v>
      </c>
      <c r="AU94" s="176" t="s">
        <v>69</v>
      </c>
      <c r="AY94" s="175" t="s">
        <v>231</v>
      </c>
      <c r="BK94" s="177">
        <f>BK95+BK247+BK274+BK313+BK320+BK426+BK431</f>
        <v>0</v>
      </c>
    </row>
    <row r="95" spans="1:65" s="12" customFormat="1" ht="22.9" customHeight="1">
      <c r="B95" s="164"/>
      <c r="C95" s="165"/>
      <c r="D95" s="166" t="s">
        <v>68</v>
      </c>
      <c r="E95" s="178" t="s">
        <v>76</v>
      </c>
      <c r="F95" s="178" t="s">
        <v>240</v>
      </c>
      <c r="G95" s="165"/>
      <c r="H95" s="165"/>
      <c r="I95" s="168"/>
      <c r="J95" s="179">
        <f>BK95</f>
        <v>0</v>
      </c>
      <c r="K95" s="165"/>
      <c r="L95" s="170"/>
      <c r="M95" s="171"/>
      <c r="N95" s="172"/>
      <c r="O95" s="172"/>
      <c r="P95" s="173">
        <f>SUM(P96:P246)</f>
        <v>0</v>
      </c>
      <c r="Q95" s="172"/>
      <c r="R95" s="173">
        <f>SUM(R96:R246)</f>
        <v>1.3698763</v>
      </c>
      <c r="S95" s="172"/>
      <c r="T95" s="174">
        <f>SUM(T96:T246)</f>
        <v>0</v>
      </c>
      <c r="AR95" s="175" t="s">
        <v>76</v>
      </c>
      <c r="AT95" s="176" t="s">
        <v>68</v>
      </c>
      <c r="AU95" s="176" t="s">
        <v>76</v>
      </c>
      <c r="AY95" s="175" t="s">
        <v>231</v>
      </c>
      <c r="BK95" s="177">
        <f>SUM(BK96:BK246)</f>
        <v>0</v>
      </c>
    </row>
    <row r="96" spans="1:65" s="2" customFormat="1" ht="90" customHeight="1">
      <c r="A96" s="36"/>
      <c r="B96" s="37"/>
      <c r="C96" s="180" t="s">
        <v>76</v>
      </c>
      <c r="D96" s="180" t="s">
        <v>234</v>
      </c>
      <c r="E96" s="181" t="s">
        <v>5247</v>
      </c>
      <c r="F96" s="182" t="s">
        <v>5248</v>
      </c>
      <c r="G96" s="183" t="s">
        <v>342</v>
      </c>
      <c r="H96" s="184">
        <v>14</v>
      </c>
      <c r="I96" s="185"/>
      <c r="J96" s="186">
        <f>ROUND(I96*H96,2)</f>
        <v>0</v>
      </c>
      <c r="K96" s="182" t="s">
        <v>244</v>
      </c>
      <c r="L96" s="41"/>
      <c r="M96" s="187" t="s">
        <v>19</v>
      </c>
      <c r="N96" s="188" t="s">
        <v>40</v>
      </c>
      <c r="O96" s="66"/>
      <c r="P96" s="189">
        <f>O96*H96</f>
        <v>0</v>
      </c>
      <c r="Q96" s="189">
        <v>8.6800000000000002E-3</v>
      </c>
      <c r="R96" s="189">
        <f>Q96*H96</f>
        <v>0.12152</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5249</v>
      </c>
    </row>
    <row r="97" spans="1:65" s="2" customFormat="1" ht="78">
      <c r="A97" s="36"/>
      <c r="B97" s="37"/>
      <c r="C97" s="38"/>
      <c r="D97" s="193" t="s">
        <v>246</v>
      </c>
      <c r="E97" s="38"/>
      <c r="F97" s="194" t="s">
        <v>4957</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246</v>
      </c>
      <c r="AU97" s="19" t="s">
        <v>78</v>
      </c>
    </row>
    <row r="98" spans="1:65" s="13" customFormat="1" ht="11.25">
      <c r="B98" s="198"/>
      <c r="C98" s="199"/>
      <c r="D98" s="193" t="s">
        <v>248</v>
      </c>
      <c r="E98" s="200" t="s">
        <v>19</v>
      </c>
      <c r="F98" s="201" t="s">
        <v>5250</v>
      </c>
      <c r="G98" s="199"/>
      <c r="H98" s="200" t="s">
        <v>19</v>
      </c>
      <c r="I98" s="202"/>
      <c r="J98" s="199"/>
      <c r="K98" s="199"/>
      <c r="L98" s="203"/>
      <c r="M98" s="204"/>
      <c r="N98" s="205"/>
      <c r="O98" s="205"/>
      <c r="P98" s="205"/>
      <c r="Q98" s="205"/>
      <c r="R98" s="205"/>
      <c r="S98" s="205"/>
      <c r="T98" s="206"/>
      <c r="AT98" s="207" t="s">
        <v>248</v>
      </c>
      <c r="AU98" s="207" t="s">
        <v>78</v>
      </c>
      <c r="AV98" s="13" t="s">
        <v>76</v>
      </c>
      <c r="AW98" s="13" t="s">
        <v>31</v>
      </c>
      <c r="AX98" s="13" t="s">
        <v>69</v>
      </c>
      <c r="AY98" s="207" t="s">
        <v>231</v>
      </c>
    </row>
    <row r="99" spans="1:65" s="14" customFormat="1" ht="11.25">
      <c r="B99" s="208"/>
      <c r="C99" s="209"/>
      <c r="D99" s="193" t="s">
        <v>248</v>
      </c>
      <c r="E99" s="210" t="s">
        <v>19</v>
      </c>
      <c r="F99" s="211" t="s">
        <v>311</v>
      </c>
      <c r="G99" s="209"/>
      <c r="H99" s="212">
        <v>12</v>
      </c>
      <c r="I99" s="213"/>
      <c r="J99" s="209"/>
      <c r="K99" s="209"/>
      <c r="L99" s="214"/>
      <c r="M99" s="215"/>
      <c r="N99" s="216"/>
      <c r="O99" s="216"/>
      <c r="P99" s="216"/>
      <c r="Q99" s="216"/>
      <c r="R99" s="216"/>
      <c r="S99" s="216"/>
      <c r="T99" s="217"/>
      <c r="AT99" s="218" t="s">
        <v>248</v>
      </c>
      <c r="AU99" s="218" t="s">
        <v>78</v>
      </c>
      <c r="AV99" s="14" t="s">
        <v>78</v>
      </c>
      <c r="AW99" s="14" t="s">
        <v>31</v>
      </c>
      <c r="AX99" s="14" t="s">
        <v>69</v>
      </c>
      <c r="AY99" s="218" t="s">
        <v>231</v>
      </c>
    </row>
    <row r="100" spans="1:65" s="13" customFormat="1" ht="11.25">
      <c r="B100" s="198"/>
      <c r="C100" s="199"/>
      <c r="D100" s="193" t="s">
        <v>248</v>
      </c>
      <c r="E100" s="200" t="s">
        <v>19</v>
      </c>
      <c r="F100" s="201" t="s">
        <v>5251</v>
      </c>
      <c r="G100" s="199"/>
      <c r="H100" s="200" t="s">
        <v>19</v>
      </c>
      <c r="I100" s="202"/>
      <c r="J100" s="199"/>
      <c r="K100" s="199"/>
      <c r="L100" s="203"/>
      <c r="M100" s="204"/>
      <c r="N100" s="205"/>
      <c r="O100" s="205"/>
      <c r="P100" s="205"/>
      <c r="Q100" s="205"/>
      <c r="R100" s="205"/>
      <c r="S100" s="205"/>
      <c r="T100" s="206"/>
      <c r="AT100" s="207" t="s">
        <v>248</v>
      </c>
      <c r="AU100" s="207" t="s">
        <v>78</v>
      </c>
      <c r="AV100" s="13" t="s">
        <v>76</v>
      </c>
      <c r="AW100" s="13" t="s">
        <v>31</v>
      </c>
      <c r="AX100" s="13" t="s">
        <v>69</v>
      </c>
      <c r="AY100" s="207" t="s">
        <v>231</v>
      </c>
    </row>
    <row r="101" spans="1:65" s="14" customFormat="1" ht="11.25">
      <c r="B101" s="208"/>
      <c r="C101" s="209"/>
      <c r="D101" s="193" t="s">
        <v>248</v>
      </c>
      <c r="E101" s="210" t="s">
        <v>19</v>
      </c>
      <c r="F101" s="211" t="s">
        <v>78</v>
      </c>
      <c r="G101" s="209"/>
      <c r="H101" s="212">
        <v>2</v>
      </c>
      <c r="I101" s="213"/>
      <c r="J101" s="209"/>
      <c r="K101" s="209"/>
      <c r="L101" s="214"/>
      <c r="M101" s="215"/>
      <c r="N101" s="216"/>
      <c r="O101" s="216"/>
      <c r="P101" s="216"/>
      <c r="Q101" s="216"/>
      <c r="R101" s="216"/>
      <c r="S101" s="216"/>
      <c r="T101" s="217"/>
      <c r="AT101" s="218" t="s">
        <v>248</v>
      </c>
      <c r="AU101" s="218" t="s">
        <v>78</v>
      </c>
      <c r="AV101" s="14" t="s">
        <v>78</v>
      </c>
      <c r="AW101" s="14" t="s">
        <v>31</v>
      </c>
      <c r="AX101" s="14" t="s">
        <v>69</v>
      </c>
      <c r="AY101" s="218" t="s">
        <v>231</v>
      </c>
    </row>
    <row r="102" spans="1:65" s="15" customFormat="1" ht="11.25">
      <c r="B102" s="219"/>
      <c r="C102" s="220"/>
      <c r="D102" s="193" t="s">
        <v>248</v>
      </c>
      <c r="E102" s="221" t="s">
        <v>19</v>
      </c>
      <c r="F102" s="222" t="s">
        <v>260</v>
      </c>
      <c r="G102" s="220"/>
      <c r="H102" s="223">
        <v>14</v>
      </c>
      <c r="I102" s="224"/>
      <c r="J102" s="220"/>
      <c r="K102" s="220"/>
      <c r="L102" s="225"/>
      <c r="M102" s="226"/>
      <c r="N102" s="227"/>
      <c r="O102" s="227"/>
      <c r="P102" s="227"/>
      <c r="Q102" s="227"/>
      <c r="R102" s="227"/>
      <c r="S102" s="227"/>
      <c r="T102" s="228"/>
      <c r="AT102" s="229" t="s">
        <v>248</v>
      </c>
      <c r="AU102" s="229" t="s">
        <v>78</v>
      </c>
      <c r="AV102" s="15" t="s">
        <v>238</v>
      </c>
      <c r="AW102" s="15" t="s">
        <v>31</v>
      </c>
      <c r="AX102" s="15" t="s">
        <v>76</v>
      </c>
      <c r="AY102" s="229" t="s">
        <v>231</v>
      </c>
    </row>
    <row r="103" spans="1:65" s="2" customFormat="1" ht="90" customHeight="1">
      <c r="A103" s="36"/>
      <c r="B103" s="37"/>
      <c r="C103" s="180" t="s">
        <v>78</v>
      </c>
      <c r="D103" s="180" t="s">
        <v>234</v>
      </c>
      <c r="E103" s="181" t="s">
        <v>4954</v>
      </c>
      <c r="F103" s="182" t="s">
        <v>4955</v>
      </c>
      <c r="G103" s="183" t="s">
        <v>342</v>
      </c>
      <c r="H103" s="184">
        <v>16</v>
      </c>
      <c r="I103" s="185"/>
      <c r="J103" s="186">
        <f>ROUND(I103*H103,2)</f>
        <v>0</v>
      </c>
      <c r="K103" s="182" t="s">
        <v>244</v>
      </c>
      <c r="L103" s="41"/>
      <c r="M103" s="187" t="s">
        <v>19</v>
      </c>
      <c r="N103" s="188" t="s">
        <v>40</v>
      </c>
      <c r="O103" s="66"/>
      <c r="P103" s="189">
        <f>O103*H103</f>
        <v>0</v>
      </c>
      <c r="Q103" s="189">
        <v>3.6900000000000002E-2</v>
      </c>
      <c r="R103" s="189">
        <f>Q103*H103</f>
        <v>0.59040000000000004</v>
      </c>
      <c r="S103" s="189">
        <v>0</v>
      </c>
      <c r="T103" s="190">
        <f>S103*H103</f>
        <v>0</v>
      </c>
      <c r="U103" s="36"/>
      <c r="V103" s="36"/>
      <c r="W103" s="36"/>
      <c r="X103" s="36"/>
      <c r="Y103" s="36"/>
      <c r="Z103" s="36"/>
      <c r="AA103" s="36"/>
      <c r="AB103" s="36"/>
      <c r="AC103" s="36"/>
      <c r="AD103" s="36"/>
      <c r="AE103" s="36"/>
      <c r="AR103" s="191" t="s">
        <v>238</v>
      </c>
      <c r="AT103" s="191" t="s">
        <v>234</v>
      </c>
      <c r="AU103" s="191" t="s">
        <v>78</v>
      </c>
      <c r="AY103" s="19" t="s">
        <v>231</v>
      </c>
      <c r="BE103" s="192">
        <f>IF(N103="základní",J103,0)</f>
        <v>0</v>
      </c>
      <c r="BF103" s="192">
        <f>IF(N103="snížená",J103,0)</f>
        <v>0</v>
      </c>
      <c r="BG103" s="192">
        <f>IF(N103="zákl. přenesená",J103,0)</f>
        <v>0</v>
      </c>
      <c r="BH103" s="192">
        <f>IF(N103="sníž. přenesená",J103,0)</f>
        <v>0</v>
      </c>
      <c r="BI103" s="192">
        <f>IF(N103="nulová",J103,0)</f>
        <v>0</v>
      </c>
      <c r="BJ103" s="19" t="s">
        <v>76</v>
      </c>
      <c r="BK103" s="192">
        <f>ROUND(I103*H103,2)</f>
        <v>0</v>
      </c>
      <c r="BL103" s="19" t="s">
        <v>238</v>
      </c>
      <c r="BM103" s="191" t="s">
        <v>5252</v>
      </c>
    </row>
    <row r="104" spans="1:65" s="2" customFormat="1" ht="78">
      <c r="A104" s="36"/>
      <c r="B104" s="37"/>
      <c r="C104" s="38"/>
      <c r="D104" s="193" t="s">
        <v>246</v>
      </c>
      <c r="E104" s="38"/>
      <c r="F104" s="194" t="s">
        <v>4957</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246</v>
      </c>
      <c r="AU104" s="19" t="s">
        <v>78</v>
      </c>
    </row>
    <row r="105" spans="1:65" s="13" customFormat="1" ht="11.25">
      <c r="B105" s="198"/>
      <c r="C105" s="199"/>
      <c r="D105" s="193" t="s">
        <v>248</v>
      </c>
      <c r="E105" s="200" t="s">
        <v>19</v>
      </c>
      <c r="F105" s="201" t="s">
        <v>5250</v>
      </c>
      <c r="G105" s="199"/>
      <c r="H105" s="200" t="s">
        <v>19</v>
      </c>
      <c r="I105" s="202"/>
      <c r="J105" s="199"/>
      <c r="K105" s="199"/>
      <c r="L105" s="203"/>
      <c r="M105" s="204"/>
      <c r="N105" s="205"/>
      <c r="O105" s="205"/>
      <c r="P105" s="205"/>
      <c r="Q105" s="205"/>
      <c r="R105" s="205"/>
      <c r="S105" s="205"/>
      <c r="T105" s="206"/>
      <c r="AT105" s="207" t="s">
        <v>248</v>
      </c>
      <c r="AU105" s="207" t="s">
        <v>78</v>
      </c>
      <c r="AV105" s="13" t="s">
        <v>76</v>
      </c>
      <c r="AW105" s="13" t="s">
        <v>31</v>
      </c>
      <c r="AX105" s="13" t="s">
        <v>69</v>
      </c>
      <c r="AY105" s="207" t="s">
        <v>231</v>
      </c>
    </row>
    <row r="106" spans="1:65" s="14" customFormat="1" ht="11.25">
      <c r="B106" s="208"/>
      <c r="C106" s="209"/>
      <c r="D106" s="193" t="s">
        <v>248</v>
      </c>
      <c r="E106" s="210" t="s">
        <v>19</v>
      </c>
      <c r="F106" s="211" t="s">
        <v>5253</v>
      </c>
      <c r="G106" s="209"/>
      <c r="H106" s="212">
        <v>8</v>
      </c>
      <c r="I106" s="213"/>
      <c r="J106" s="209"/>
      <c r="K106" s="209"/>
      <c r="L106" s="214"/>
      <c r="M106" s="215"/>
      <c r="N106" s="216"/>
      <c r="O106" s="216"/>
      <c r="P106" s="216"/>
      <c r="Q106" s="216"/>
      <c r="R106" s="216"/>
      <c r="S106" s="216"/>
      <c r="T106" s="217"/>
      <c r="AT106" s="218" t="s">
        <v>248</v>
      </c>
      <c r="AU106" s="218" t="s">
        <v>78</v>
      </c>
      <c r="AV106" s="14" t="s">
        <v>78</v>
      </c>
      <c r="AW106" s="14" t="s">
        <v>31</v>
      </c>
      <c r="AX106" s="14" t="s">
        <v>69</v>
      </c>
      <c r="AY106" s="218" t="s">
        <v>231</v>
      </c>
    </row>
    <row r="107" spans="1:65" s="13" customFormat="1" ht="11.25">
      <c r="B107" s="198"/>
      <c r="C107" s="199"/>
      <c r="D107" s="193" t="s">
        <v>248</v>
      </c>
      <c r="E107" s="200" t="s">
        <v>19</v>
      </c>
      <c r="F107" s="201" t="s">
        <v>5251</v>
      </c>
      <c r="G107" s="199"/>
      <c r="H107" s="200" t="s">
        <v>19</v>
      </c>
      <c r="I107" s="202"/>
      <c r="J107" s="199"/>
      <c r="K107" s="199"/>
      <c r="L107" s="203"/>
      <c r="M107" s="204"/>
      <c r="N107" s="205"/>
      <c r="O107" s="205"/>
      <c r="P107" s="205"/>
      <c r="Q107" s="205"/>
      <c r="R107" s="205"/>
      <c r="S107" s="205"/>
      <c r="T107" s="206"/>
      <c r="AT107" s="207" t="s">
        <v>248</v>
      </c>
      <c r="AU107" s="207" t="s">
        <v>78</v>
      </c>
      <c r="AV107" s="13" t="s">
        <v>76</v>
      </c>
      <c r="AW107" s="13" t="s">
        <v>31</v>
      </c>
      <c r="AX107" s="13" t="s">
        <v>69</v>
      </c>
      <c r="AY107" s="207" t="s">
        <v>231</v>
      </c>
    </row>
    <row r="108" spans="1:65" s="14" customFormat="1" ht="11.25">
      <c r="B108" s="208"/>
      <c r="C108" s="209"/>
      <c r="D108" s="193" t="s">
        <v>248</v>
      </c>
      <c r="E108" s="210" t="s">
        <v>19</v>
      </c>
      <c r="F108" s="211" t="s">
        <v>287</v>
      </c>
      <c r="G108" s="209"/>
      <c r="H108" s="212">
        <v>8</v>
      </c>
      <c r="I108" s="213"/>
      <c r="J108" s="209"/>
      <c r="K108" s="209"/>
      <c r="L108" s="214"/>
      <c r="M108" s="215"/>
      <c r="N108" s="216"/>
      <c r="O108" s="216"/>
      <c r="P108" s="216"/>
      <c r="Q108" s="216"/>
      <c r="R108" s="216"/>
      <c r="S108" s="216"/>
      <c r="T108" s="217"/>
      <c r="AT108" s="218" t="s">
        <v>248</v>
      </c>
      <c r="AU108" s="218" t="s">
        <v>78</v>
      </c>
      <c r="AV108" s="14" t="s">
        <v>78</v>
      </c>
      <c r="AW108" s="14" t="s">
        <v>31</v>
      </c>
      <c r="AX108" s="14" t="s">
        <v>69</v>
      </c>
      <c r="AY108" s="218" t="s">
        <v>231</v>
      </c>
    </row>
    <row r="109" spans="1:65" s="15" customFormat="1" ht="11.25">
      <c r="B109" s="219"/>
      <c r="C109" s="220"/>
      <c r="D109" s="193" t="s">
        <v>248</v>
      </c>
      <c r="E109" s="221" t="s">
        <v>19</v>
      </c>
      <c r="F109" s="222" t="s">
        <v>260</v>
      </c>
      <c r="G109" s="220"/>
      <c r="H109" s="223">
        <v>16</v>
      </c>
      <c r="I109" s="224"/>
      <c r="J109" s="220"/>
      <c r="K109" s="220"/>
      <c r="L109" s="225"/>
      <c r="M109" s="226"/>
      <c r="N109" s="227"/>
      <c r="O109" s="227"/>
      <c r="P109" s="227"/>
      <c r="Q109" s="227"/>
      <c r="R109" s="227"/>
      <c r="S109" s="227"/>
      <c r="T109" s="228"/>
      <c r="AT109" s="229" t="s">
        <v>248</v>
      </c>
      <c r="AU109" s="229" t="s">
        <v>78</v>
      </c>
      <c r="AV109" s="15" t="s">
        <v>238</v>
      </c>
      <c r="AW109" s="15" t="s">
        <v>31</v>
      </c>
      <c r="AX109" s="15" t="s">
        <v>76</v>
      </c>
      <c r="AY109" s="229" t="s">
        <v>231</v>
      </c>
    </row>
    <row r="110" spans="1:65" s="2" customFormat="1" ht="44.25" customHeight="1">
      <c r="A110" s="36"/>
      <c r="B110" s="37"/>
      <c r="C110" s="180" t="s">
        <v>119</v>
      </c>
      <c r="D110" s="180" t="s">
        <v>234</v>
      </c>
      <c r="E110" s="181" t="s">
        <v>4960</v>
      </c>
      <c r="F110" s="182" t="s">
        <v>4961</v>
      </c>
      <c r="G110" s="183" t="s">
        <v>356</v>
      </c>
      <c r="H110" s="184">
        <v>3.5880000000000001</v>
      </c>
      <c r="I110" s="185"/>
      <c r="J110" s="186">
        <f>ROUND(I110*H110,2)</f>
        <v>0</v>
      </c>
      <c r="K110" s="182" t="s">
        <v>244</v>
      </c>
      <c r="L110" s="41"/>
      <c r="M110" s="187" t="s">
        <v>19</v>
      </c>
      <c r="N110" s="188" t="s">
        <v>40</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238</v>
      </c>
      <c r="AT110" s="191" t="s">
        <v>234</v>
      </c>
      <c r="AU110" s="191" t="s">
        <v>78</v>
      </c>
      <c r="AY110" s="19" t="s">
        <v>231</v>
      </c>
      <c r="BE110" s="192">
        <f>IF(N110="základní",J110,0)</f>
        <v>0</v>
      </c>
      <c r="BF110" s="192">
        <f>IF(N110="snížená",J110,0)</f>
        <v>0</v>
      </c>
      <c r="BG110" s="192">
        <f>IF(N110="zákl. přenesená",J110,0)</f>
        <v>0</v>
      </c>
      <c r="BH110" s="192">
        <f>IF(N110="sníž. přenesená",J110,0)</f>
        <v>0</v>
      </c>
      <c r="BI110" s="192">
        <f>IF(N110="nulová",J110,0)</f>
        <v>0</v>
      </c>
      <c r="BJ110" s="19" t="s">
        <v>76</v>
      </c>
      <c r="BK110" s="192">
        <f>ROUND(I110*H110,2)</f>
        <v>0</v>
      </c>
      <c r="BL110" s="19" t="s">
        <v>238</v>
      </c>
      <c r="BM110" s="191" t="s">
        <v>5254</v>
      </c>
    </row>
    <row r="111" spans="1:65" s="2" customFormat="1" ht="97.5">
      <c r="A111" s="36"/>
      <c r="B111" s="37"/>
      <c r="C111" s="38"/>
      <c r="D111" s="193" t="s">
        <v>246</v>
      </c>
      <c r="E111" s="38"/>
      <c r="F111" s="194" t="s">
        <v>4115</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246</v>
      </c>
      <c r="AU111" s="19" t="s">
        <v>78</v>
      </c>
    </row>
    <row r="112" spans="1:65" s="13" customFormat="1" ht="11.25">
      <c r="B112" s="198"/>
      <c r="C112" s="199"/>
      <c r="D112" s="193" t="s">
        <v>248</v>
      </c>
      <c r="E112" s="200" t="s">
        <v>19</v>
      </c>
      <c r="F112" s="201" t="s">
        <v>4116</v>
      </c>
      <c r="G112" s="199"/>
      <c r="H112" s="200" t="s">
        <v>19</v>
      </c>
      <c r="I112" s="202"/>
      <c r="J112" s="199"/>
      <c r="K112" s="199"/>
      <c r="L112" s="203"/>
      <c r="M112" s="204"/>
      <c r="N112" s="205"/>
      <c r="O112" s="205"/>
      <c r="P112" s="205"/>
      <c r="Q112" s="205"/>
      <c r="R112" s="205"/>
      <c r="S112" s="205"/>
      <c r="T112" s="206"/>
      <c r="AT112" s="207" t="s">
        <v>248</v>
      </c>
      <c r="AU112" s="207" t="s">
        <v>78</v>
      </c>
      <c r="AV112" s="13" t="s">
        <v>76</v>
      </c>
      <c r="AW112" s="13" t="s">
        <v>31</v>
      </c>
      <c r="AX112" s="13" t="s">
        <v>69</v>
      </c>
      <c r="AY112" s="207" t="s">
        <v>231</v>
      </c>
    </row>
    <row r="113" spans="1:65" s="13" customFormat="1" ht="11.25">
      <c r="B113" s="198"/>
      <c r="C113" s="199"/>
      <c r="D113" s="193" t="s">
        <v>248</v>
      </c>
      <c r="E113" s="200" t="s">
        <v>19</v>
      </c>
      <c r="F113" s="201" t="s">
        <v>5255</v>
      </c>
      <c r="G113" s="199"/>
      <c r="H113" s="200" t="s">
        <v>19</v>
      </c>
      <c r="I113" s="202"/>
      <c r="J113" s="199"/>
      <c r="K113" s="199"/>
      <c r="L113" s="203"/>
      <c r="M113" s="204"/>
      <c r="N113" s="205"/>
      <c r="O113" s="205"/>
      <c r="P113" s="205"/>
      <c r="Q113" s="205"/>
      <c r="R113" s="205"/>
      <c r="S113" s="205"/>
      <c r="T113" s="206"/>
      <c r="AT113" s="207" t="s">
        <v>248</v>
      </c>
      <c r="AU113" s="207" t="s">
        <v>78</v>
      </c>
      <c r="AV113" s="13" t="s">
        <v>76</v>
      </c>
      <c r="AW113" s="13" t="s">
        <v>31</v>
      </c>
      <c r="AX113" s="13" t="s">
        <v>69</v>
      </c>
      <c r="AY113" s="207" t="s">
        <v>231</v>
      </c>
    </row>
    <row r="114" spans="1:65" s="14" customFormat="1" ht="11.25">
      <c r="B114" s="208"/>
      <c r="C114" s="209"/>
      <c r="D114" s="193" t="s">
        <v>248</v>
      </c>
      <c r="E114" s="210" t="s">
        <v>19</v>
      </c>
      <c r="F114" s="211" t="s">
        <v>5256</v>
      </c>
      <c r="G114" s="209"/>
      <c r="H114" s="212">
        <v>1.2749999999999999</v>
      </c>
      <c r="I114" s="213"/>
      <c r="J114" s="209"/>
      <c r="K114" s="209"/>
      <c r="L114" s="214"/>
      <c r="M114" s="215"/>
      <c r="N114" s="216"/>
      <c r="O114" s="216"/>
      <c r="P114" s="216"/>
      <c r="Q114" s="216"/>
      <c r="R114" s="216"/>
      <c r="S114" s="216"/>
      <c r="T114" s="217"/>
      <c r="AT114" s="218" t="s">
        <v>248</v>
      </c>
      <c r="AU114" s="218" t="s">
        <v>78</v>
      </c>
      <c r="AV114" s="14" t="s">
        <v>78</v>
      </c>
      <c r="AW114" s="14" t="s">
        <v>31</v>
      </c>
      <c r="AX114" s="14" t="s">
        <v>69</v>
      </c>
      <c r="AY114" s="218" t="s">
        <v>231</v>
      </c>
    </row>
    <row r="115" spans="1:65" s="13" customFormat="1" ht="11.25">
      <c r="B115" s="198"/>
      <c r="C115" s="199"/>
      <c r="D115" s="193" t="s">
        <v>248</v>
      </c>
      <c r="E115" s="200" t="s">
        <v>19</v>
      </c>
      <c r="F115" s="201" t="s">
        <v>5257</v>
      </c>
      <c r="G115" s="199"/>
      <c r="H115" s="200" t="s">
        <v>19</v>
      </c>
      <c r="I115" s="202"/>
      <c r="J115" s="199"/>
      <c r="K115" s="199"/>
      <c r="L115" s="203"/>
      <c r="M115" s="204"/>
      <c r="N115" s="205"/>
      <c r="O115" s="205"/>
      <c r="P115" s="205"/>
      <c r="Q115" s="205"/>
      <c r="R115" s="205"/>
      <c r="S115" s="205"/>
      <c r="T115" s="206"/>
      <c r="AT115" s="207" t="s">
        <v>248</v>
      </c>
      <c r="AU115" s="207" t="s">
        <v>78</v>
      </c>
      <c r="AV115" s="13" t="s">
        <v>76</v>
      </c>
      <c r="AW115" s="13" t="s">
        <v>31</v>
      </c>
      <c r="AX115" s="13" t="s">
        <v>69</v>
      </c>
      <c r="AY115" s="207" t="s">
        <v>231</v>
      </c>
    </row>
    <row r="116" spans="1:65" s="14" customFormat="1" ht="11.25">
      <c r="B116" s="208"/>
      <c r="C116" s="209"/>
      <c r="D116" s="193" t="s">
        <v>248</v>
      </c>
      <c r="E116" s="210" t="s">
        <v>19</v>
      </c>
      <c r="F116" s="211" t="s">
        <v>5258</v>
      </c>
      <c r="G116" s="209"/>
      <c r="H116" s="212">
        <v>1.097</v>
      </c>
      <c r="I116" s="213"/>
      <c r="J116" s="209"/>
      <c r="K116" s="209"/>
      <c r="L116" s="214"/>
      <c r="M116" s="215"/>
      <c r="N116" s="216"/>
      <c r="O116" s="216"/>
      <c r="P116" s="216"/>
      <c r="Q116" s="216"/>
      <c r="R116" s="216"/>
      <c r="S116" s="216"/>
      <c r="T116" s="217"/>
      <c r="AT116" s="218" t="s">
        <v>248</v>
      </c>
      <c r="AU116" s="218" t="s">
        <v>78</v>
      </c>
      <c r="AV116" s="14" t="s">
        <v>78</v>
      </c>
      <c r="AW116" s="14" t="s">
        <v>31</v>
      </c>
      <c r="AX116" s="14" t="s">
        <v>69</v>
      </c>
      <c r="AY116" s="218" t="s">
        <v>231</v>
      </c>
    </row>
    <row r="117" spans="1:65" s="13" customFormat="1" ht="11.25">
      <c r="B117" s="198"/>
      <c r="C117" s="199"/>
      <c r="D117" s="193" t="s">
        <v>248</v>
      </c>
      <c r="E117" s="200" t="s">
        <v>19</v>
      </c>
      <c r="F117" s="201" t="s">
        <v>5259</v>
      </c>
      <c r="G117" s="199"/>
      <c r="H117" s="200" t="s">
        <v>19</v>
      </c>
      <c r="I117" s="202"/>
      <c r="J117" s="199"/>
      <c r="K117" s="199"/>
      <c r="L117" s="203"/>
      <c r="M117" s="204"/>
      <c r="N117" s="205"/>
      <c r="O117" s="205"/>
      <c r="P117" s="205"/>
      <c r="Q117" s="205"/>
      <c r="R117" s="205"/>
      <c r="S117" s="205"/>
      <c r="T117" s="206"/>
      <c r="AT117" s="207" t="s">
        <v>248</v>
      </c>
      <c r="AU117" s="207" t="s">
        <v>78</v>
      </c>
      <c r="AV117" s="13" t="s">
        <v>76</v>
      </c>
      <c r="AW117" s="13" t="s">
        <v>31</v>
      </c>
      <c r="AX117" s="13" t="s">
        <v>69</v>
      </c>
      <c r="AY117" s="207" t="s">
        <v>231</v>
      </c>
    </row>
    <row r="118" spans="1:65" s="14" customFormat="1" ht="11.25">
      <c r="B118" s="208"/>
      <c r="C118" s="209"/>
      <c r="D118" s="193" t="s">
        <v>248</v>
      </c>
      <c r="E118" s="210" t="s">
        <v>19</v>
      </c>
      <c r="F118" s="211" t="s">
        <v>5260</v>
      </c>
      <c r="G118" s="209"/>
      <c r="H118" s="212">
        <v>0.58099999999999996</v>
      </c>
      <c r="I118" s="213"/>
      <c r="J118" s="209"/>
      <c r="K118" s="209"/>
      <c r="L118" s="214"/>
      <c r="M118" s="215"/>
      <c r="N118" s="216"/>
      <c r="O118" s="216"/>
      <c r="P118" s="216"/>
      <c r="Q118" s="216"/>
      <c r="R118" s="216"/>
      <c r="S118" s="216"/>
      <c r="T118" s="217"/>
      <c r="AT118" s="218" t="s">
        <v>248</v>
      </c>
      <c r="AU118" s="218" t="s">
        <v>78</v>
      </c>
      <c r="AV118" s="14" t="s">
        <v>78</v>
      </c>
      <c r="AW118" s="14" t="s">
        <v>31</v>
      </c>
      <c r="AX118" s="14" t="s">
        <v>69</v>
      </c>
      <c r="AY118" s="218" t="s">
        <v>231</v>
      </c>
    </row>
    <row r="119" spans="1:65" s="13" customFormat="1" ht="11.25">
      <c r="B119" s="198"/>
      <c r="C119" s="199"/>
      <c r="D119" s="193" t="s">
        <v>248</v>
      </c>
      <c r="E119" s="200" t="s">
        <v>19</v>
      </c>
      <c r="F119" s="201" t="s">
        <v>5261</v>
      </c>
      <c r="G119" s="199"/>
      <c r="H119" s="200" t="s">
        <v>19</v>
      </c>
      <c r="I119" s="202"/>
      <c r="J119" s="199"/>
      <c r="K119" s="199"/>
      <c r="L119" s="203"/>
      <c r="M119" s="204"/>
      <c r="N119" s="205"/>
      <c r="O119" s="205"/>
      <c r="P119" s="205"/>
      <c r="Q119" s="205"/>
      <c r="R119" s="205"/>
      <c r="S119" s="205"/>
      <c r="T119" s="206"/>
      <c r="AT119" s="207" t="s">
        <v>248</v>
      </c>
      <c r="AU119" s="207" t="s">
        <v>78</v>
      </c>
      <c r="AV119" s="13" t="s">
        <v>76</v>
      </c>
      <c r="AW119" s="13" t="s">
        <v>31</v>
      </c>
      <c r="AX119" s="13" t="s">
        <v>69</v>
      </c>
      <c r="AY119" s="207" t="s">
        <v>231</v>
      </c>
    </row>
    <row r="120" spans="1:65" s="14" customFormat="1" ht="11.25">
      <c r="B120" s="208"/>
      <c r="C120" s="209"/>
      <c r="D120" s="193" t="s">
        <v>248</v>
      </c>
      <c r="E120" s="210" t="s">
        <v>19</v>
      </c>
      <c r="F120" s="211" t="s">
        <v>5262</v>
      </c>
      <c r="G120" s="209"/>
      <c r="H120" s="212">
        <v>0.222</v>
      </c>
      <c r="I120" s="213"/>
      <c r="J120" s="209"/>
      <c r="K120" s="209"/>
      <c r="L120" s="214"/>
      <c r="M120" s="215"/>
      <c r="N120" s="216"/>
      <c r="O120" s="216"/>
      <c r="P120" s="216"/>
      <c r="Q120" s="216"/>
      <c r="R120" s="216"/>
      <c r="S120" s="216"/>
      <c r="T120" s="217"/>
      <c r="AT120" s="218" t="s">
        <v>248</v>
      </c>
      <c r="AU120" s="218" t="s">
        <v>78</v>
      </c>
      <c r="AV120" s="14" t="s">
        <v>78</v>
      </c>
      <c r="AW120" s="14" t="s">
        <v>31</v>
      </c>
      <c r="AX120" s="14" t="s">
        <v>69</v>
      </c>
      <c r="AY120" s="218" t="s">
        <v>231</v>
      </c>
    </row>
    <row r="121" spans="1:65" s="13" customFormat="1" ht="11.25">
      <c r="B121" s="198"/>
      <c r="C121" s="199"/>
      <c r="D121" s="193" t="s">
        <v>248</v>
      </c>
      <c r="E121" s="200" t="s">
        <v>19</v>
      </c>
      <c r="F121" s="201" t="s">
        <v>5263</v>
      </c>
      <c r="G121" s="199"/>
      <c r="H121" s="200" t="s">
        <v>19</v>
      </c>
      <c r="I121" s="202"/>
      <c r="J121" s="199"/>
      <c r="K121" s="199"/>
      <c r="L121" s="203"/>
      <c r="M121" s="204"/>
      <c r="N121" s="205"/>
      <c r="O121" s="205"/>
      <c r="P121" s="205"/>
      <c r="Q121" s="205"/>
      <c r="R121" s="205"/>
      <c r="S121" s="205"/>
      <c r="T121" s="206"/>
      <c r="AT121" s="207" t="s">
        <v>248</v>
      </c>
      <c r="AU121" s="207" t="s">
        <v>78</v>
      </c>
      <c r="AV121" s="13" t="s">
        <v>76</v>
      </c>
      <c r="AW121" s="13" t="s">
        <v>31</v>
      </c>
      <c r="AX121" s="13" t="s">
        <v>69</v>
      </c>
      <c r="AY121" s="207" t="s">
        <v>231</v>
      </c>
    </row>
    <row r="122" spans="1:65" s="14" customFormat="1" ht="11.25">
      <c r="B122" s="208"/>
      <c r="C122" s="209"/>
      <c r="D122" s="193" t="s">
        <v>248</v>
      </c>
      <c r="E122" s="210" t="s">
        <v>19</v>
      </c>
      <c r="F122" s="211" t="s">
        <v>5264</v>
      </c>
      <c r="G122" s="209"/>
      <c r="H122" s="212">
        <v>0.41299999999999998</v>
      </c>
      <c r="I122" s="213"/>
      <c r="J122" s="209"/>
      <c r="K122" s="209"/>
      <c r="L122" s="214"/>
      <c r="M122" s="215"/>
      <c r="N122" s="216"/>
      <c r="O122" s="216"/>
      <c r="P122" s="216"/>
      <c r="Q122" s="216"/>
      <c r="R122" s="216"/>
      <c r="S122" s="216"/>
      <c r="T122" s="217"/>
      <c r="AT122" s="218" t="s">
        <v>248</v>
      </c>
      <c r="AU122" s="218" t="s">
        <v>78</v>
      </c>
      <c r="AV122" s="14" t="s">
        <v>78</v>
      </c>
      <c r="AW122" s="14" t="s">
        <v>31</v>
      </c>
      <c r="AX122" s="14" t="s">
        <v>69</v>
      </c>
      <c r="AY122" s="218" t="s">
        <v>231</v>
      </c>
    </row>
    <row r="123" spans="1:65" s="15" customFormat="1" ht="11.25">
      <c r="B123" s="219"/>
      <c r="C123" s="220"/>
      <c r="D123" s="193" t="s">
        <v>248</v>
      </c>
      <c r="E123" s="221" t="s">
        <v>19</v>
      </c>
      <c r="F123" s="222" t="s">
        <v>260</v>
      </c>
      <c r="G123" s="220"/>
      <c r="H123" s="223">
        <v>3.5879999999999996</v>
      </c>
      <c r="I123" s="224"/>
      <c r="J123" s="220"/>
      <c r="K123" s="220"/>
      <c r="L123" s="225"/>
      <c r="M123" s="226"/>
      <c r="N123" s="227"/>
      <c r="O123" s="227"/>
      <c r="P123" s="227"/>
      <c r="Q123" s="227"/>
      <c r="R123" s="227"/>
      <c r="S123" s="227"/>
      <c r="T123" s="228"/>
      <c r="AT123" s="229" t="s">
        <v>248</v>
      </c>
      <c r="AU123" s="229" t="s">
        <v>78</v>
      </c>
      <c r="AV123" s="15" t="s">
        <v>238</v>
      </c>
      <c r="AW123" s="15" t="s">
        <v>31</v>
      </c>
      <c r="AX123" s="15" t="s">
        <v>76</v>
      </c>
      <c r="AY123" s="229" t="s">
        <v>231</v>
      </c>
    </row>
    <row r="124" spans="1:65" s="2" customFormat="1" ht="44.25" customHeight="1">
      <c r="A124" s="36"/>
      <c r="B124" s="37"/>
      <c r="C124" s="180" t="s">
        <v>238</v>
      </c>
      <c r="D124" s="180" t="s">
        <v>234</v>
      </c>
      <c r="E124" s="181" t="s">
        <v>4967</v>
      </c>
      <c r="F124" s="182" t="s">
        <v>4968</v>
      </c>
      <c r="G124" s="183" t="s">
        <v>356</v>
      </c>
      <c r="H124" s="184">
        <v>57.4</v>
      </c>
      <c r="I124" s="185"/>
      <c r="J124" s="186">
        <f>ROUND(I124*H124,2)</f>
        <v>0</v>
      </c>
      <c r="K124" s="182" t="s">
        <v>244</v>
      </c>
      <c r="L124" s="41"/>
      <c r="M124" s="187" t="s">
        <v>19</v>
      </c>
      <c r="N124" s="188" t="s">
        <v>40</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238</v>
      </c>
      <c r="AT124" s="191" t="s">
        <v>234</v>
      </c>
      <c r="AU124" s="191" t="s">
        <v>78</v>
      </c>
      <c r="AY124" s="19" t="s">
        <v>231</v>
      </c>
      <c r="BE124" s="192">
        <f>IF(N124="základní",J124,0)</f>
        <v>0</v>
      </c>
      <c r="BF124" s="192">
        <f>IF(N124="snížená",J124,0)</f>
        <v>0</v>
      </c>
      <c r="BG124" s="192">
        <f>IF(N124="zákl. přenesená",J124,0)</f>
        <v>0</v>
      </c>
      <c r="BH124" s="192">
        <f>IF(N124="sníž. přenesená",J124,0)</f>
        <v>0</v>
      </c>
      <c r="BI124" s="192">
        <f>IF(N124="nulová",J124,0)</f>
        <v>0</v>
      </c>
      <c r="BJ124" s="19" t="s">
        <v>76</v>
      </c>
      <c r="BK124" s="192">
        <f>ROUND(I124*H124,2)</f>
        <v>0</v>
      </c>
      <c r="BL124" s="19" t="s">
        <v>238</v>
      </c>
      <c r="BM124" s="191" t="s">
        <v>5265</v>
      </c>
    </row>
    <row r="125" spans="1:65" s="2" customFormat="1" ht="97.5">
      <c r="A125" s="36"/>
      <c r="B125" s="37"/>
      <c r="C125" s="38"/>
      <c r="D125" s="193" t="s">
        <v>246</v>
      </c>
      <c r="E125" s="38"/>
      <c r="F125" s="194" t="s">
        <v>4115</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246</v>
      </c>
      <c r="AU125" s="19" t="s">
        <v>78</v>
      </c>
    </row>
    <row r="126" spans="1:65" s="13" customFormat="1" ht="11.25">
      <c r="B126" s="198"/>
      <c r="C126" s="199"/>
      <c r="D126" s="193" t="s">
        <v>248</v>
      </c>
      <c r="E126" s="200" t="s">
        <v>19</v>
      </c>
      <c r="F126" s="201" t="s">
        <v>4970</v>
      </c>
      <c r="G126" s="199"/>
      <c r="H126" s="200" t="s">
        <v>19</v>
      </c>
      <c r="I126" s="202"/>
      <c r="J126" s="199"/>
      <c r="K126" s="199"/>
      <c r="L126" s="203"/>
      <c r="M126" s="204"/>
      <c r="N126" s="205"/>
      <c r="O126" s="205"/>
      <c r="P126" s="205"/>
      <c r="Q126" s="205"/>
      <c r="R126" s="205"/>
      <c r="S126" s="205"/>
      <c r="T126" s="206"/>
      <c r="AT126" s="207" t="s">
        <v>248</v>
      </c>
      <c r="AU126" s="207" t="s">
        <v>78</v>
      </c>
      <c r="AV126" s="13" t="s">
        <v>76</v>
      </c>
      <c r="AW126" s="13" t="s">
        <v>31</v>
      </c>
      <c r="AX126" s="13" t="s">
        <v>69</v>
      </c>
      <c r="AY126" s="207" t="s">
        <v>231</v>
      </c>
    </row>
    <row r="127" spans="1:65" s="13" customFormat="1" ht="11.25">
      <c r="B127" s="198"/>
      <c r="C127" s="199"/>
      <c r="D127" s="193" t="s">
        <v>248</v>
      </c>
      <c r="E127" s="200" t="s">
        <v>19</v>
      </c>
      <c r="F127" s="201" t="s">
        <v>5255</v>
      </c>
      <c r="G127" s="199"/>
      <c r="H127" s="200" t="s">
        <v>19</v>
      </c>
      <c r="I127" s="202"/>
      <c r="J127" s="199"/>
      <c r="K127" s="199"/>
      <c r="L127" s="203"/>
      <c r="M127" s="204"/>
      <c r="N127" s="205"/>
      <c r="O127" s="205"/>
      <c r="P127" s="205"/>
      <c r="Q127" s="205"/>
      <c r="R127" s="205"/>
      <c r="S127" s="205"/>
      <c r="T127" s="206"/>
      <c r="AT127" s="207" t="s">
        <v>248</v>
      </c>
      <c r="AU127" s="207" t="s">
        <v>78</v>
      </c>
      <c r="AV127" s="13" t="s">
        <v>76</v>
      </c>
      <c r="AW127" s="13" t="s">
        <v>31</v>
      </c>
      <c r="AX127" s="13" t="s">
        <v>69</v>
      </c>
      <c r="AY127" s="207" t="s">
        <v>231</v>
      </c>
    </row>
    <row r="128" spans="1:65" s="14" customFormat="1" ht="11.25">
      <c r="B128" s="208"/>
      <c r="C128" s="209"/>
      <c r="D128" s="193" t="s">
        <v>248</v>
      </c>
      <c r="E128" s="210" t="s">
        <v>19</v>
      </c>
      <c r="F128" s="211" t="s">
        <v>5266</v>
      </c>
      <c r="G128" s="209"/>
      <c r="H128" s="212">
        <v>20.399999999999999</v>
      </c>
      <c r="I128" s="213"/>
      <c r="J128" s="209"/>
      <c r="K128" s="209"/>
      <c r="L128" s="214"/>
      <c r="M128" s="215"/>
      <c r="N128" s="216"/>
      <c r="O128" s="216"/>
      <c r="P128" s="216"/>
      <c r="Q128" s="216"/>
      <c r="R128" s="216"/>
      <c r="S128" s="216"/>
      <c r="T128" s="217"/>
      <c r="AT128" s="218" t="s">
        <v>248</v>
      </c>
      <c r="AU128" s="218" t="s">
        <v>78</v>
      </c>
      <c r="AV128" s="14" t="s">
        <v>78</v>
      </c>
      <c r="AW128" s="14" t="s">
        <v>31</v>
      </c>
      <c r="AX128" s="14" t="s">
        <v>69</v>
      </c>
      <c r="AY128" s="218" t="s">
        <v>231</v>
      </c>
    </row>
    <row r="129" spans="1:65" s="13" customFormat="1" ht="11.25">
      <c r="B129" s="198"/>
      <c r="C129" s="199"/>
      <c r="D129" s="193" t="s">
        <v>248</v>
      </c>
      <c r="E129" s="200" t="s">
        <v>19</v>
      </c>
      <c r="F129" s="201" t="s">
        <v>5257</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4" customFormat="1" ht="11.25">
      <c r="B130" s="208"/>
      <c r="C130" s="209"/>
      <c r="D130" s="193" t="s">
        <v>248</v>
      </c>
      <c r="E130" s="210" t="s">
        <v>19</v>
      </c>
      <c r="F130" s="211" t="s">
        <v>5267</v>
      </c>
      <c r="G130" s="209"/>
      <c r="H130" s="212">
        <v>17.55</v>
      </c>
      <c r="I130" s="213"/>
      <c r="J130" s="209"/>
      <c r="K130" s="209"/>
      <c r="L130" s="214"/>
      <c r="M130" s="215"/>
      <c r="N130" s="216"/>
      <c r="O130" s="216"/>
      <c r="P130" s="216"/>
      <c r="Q130" s="216"/>
      <c r="R130" s="216"/>
      <c r="S130" s="216"/>
      <c r="T130" s="217"/>
      <c r="AT130" s="218" t="s">
        <v>248</v>
      </c>
      <c r="AU130" s="218" t="s">
        <v>78</v>
      </c>
      <c r="AV130" s="14" t="s">
        <v>78</v>
      </c>
      <c r="AW130" s="14" t="s">
        <v>31</v>
      </c>
      <c r="AX130" s="14" t="s">
        <v>69</v>
      </c>
      <c r="AY130" s="218" t="s">
        <v>231</v>
      </c>
    </row>
    <row r="131" spans="1:65" s="13" customFormat="1" ht="11.25">
      <c r="B131" s="198"/>
      <c r="C131" s="199"/>
      <c r="D131" s="193" t="s">
        <v>248</v>
      </c>
      <c r="E131" s="200" t="s">
        <v>19</v>
      </c>
      <c r="F131" s="201" t="s">
        <v>5259</v>
      </c>
      <c r="G131" s="199"/>
      <c r="H131" s="200" t="s">
        <v>19</v>
      </c>
      <c r="I131" s="202"/>
      <c r="J131" s="199"/>
      <c r="K131" s="199"/>
      <c r="L131" s="203"/>
      <c r="M131" s="204"/>
      <c r="N131" s="205"/>
      <c r="O131" s="205"/>
      <c r="P131" s="205"/>
      <c r="Q131" s="205"/>
      <c r="R131" s="205"/>
      <c r="S131" s="205"/>
      <c r="T131" s="206"/>
      <c r="AT131" s="207" t="s">
        <v>248</v>
      </c>
      <c r="AU131" s="207" t="s">
        <v>78</v>
      </c>
      <c r="AV131" s="13" t="s">
        <v>76</v>
      </c>
      <c r="AW131" s="13" t="s">
        <v>31</v>
      </c>
      <c r="AX131" s="13" t="s">
        <v>69</v>
      </c>
      <c r="AY131" s="207" t="s">
        <v>231</v>
      </c>
    </row>
    <row r="132" spans="1:65" s="14" customFormat="1" ht="11.25">
      <c r="B132" s="208"/>
      <c r="C132" s="209"/>
      <c r="D132" s="193" t="s">
        <v>248</v>
      </c>
      <c r="E132" s="210" t="s">
        <v>19</v>
      </c>
      <c r="F132" s="211" t="s">
        <v>5268</v>
      </c>
      <c r="G132" s="209"/>
      <c r="H132" s="212">
        <v>9.3000000000000007</v>
      </c>
      <c r="I132" s="213"/>
      <c r="J132" s="209"/>
      <c r="K132" s="209"/>
      <c r="L132" s="214"/>
      <c r="M132" s="215"/>
      <c r="N132" s="216"/>
      <c r="O132" s="216"/>
      <c r="P132" s="216"/>
      <c r="Q132" s="216"/>
      <c r="R132" s="216"/>
      <c r="S132" s="216"/>
      <c r="T132" s="217"/>
      <c r="AT132" s="218" t="s">
        <v>248</v>
      </c>
      <c r="AU132" s="218" t="s">
        <v>78</v>
      </c>
      <c r="AV132" s="14" t="s">
        <v>78</v>
      </c>
      <c r="AW132" s="14" t="s">
        <v>31</v>
      </c>
      <c r="AX132" s="14" t="s">
        <v>69</v>
      </c>
      <c r="AY132" s="218" t="s">
        <v>231</v>
      </c>
    </row>
    <row r="133" spans="1:65" s="13" customFormat="1" ht="11.25">
      <c r="B133" s="198"/>
      <c r="C133" s="199"/>
      <c r="D133" s="193" t="s">
        <v>248</v>
      </c>
      <c r="E133" s="200" t="s">
        <v>19</v>
      </c>
      <c r="F133" s="201" t="s">
        <v>5261</v>
      </c>
      <c r="G133" s="199"/>
      <c r="H133" s="200" t="s">
        <v>19</v>
      </c>
      <c r="I133" s="202"/>
      <c r="J133" s="199"/>
      <c r="K133" s="199"/>
      <c r="L133" s="203"/>
      <c r="M133" s="204"/>
      <c r="N133" s="205"/>
      <c r="O133" s="205"/>
      <c r="P133" s="205"/>
      <c r="Q133" s="205"/>
      <c r="R133" s="205"/>
      <c r="S133" s="205"/>
      <c r="T133" s="206"/>
      <c r="AT133" s="207" t="s">
        <v>248</v>
      </c>
      <c r="AU133" s="207" t="s">
        <v>78</v>
      </c>
      <c r="AV133" s="13" t="s">
        <v>76</v>
      </c>
      <c r="AW133" s="13" t="s">
        <v>31</v>
      </c>
      <c r="AX133" s="13" t="s">
        <v>69</v>
      </c>
      <c r="AY133" s="207" t="s">
        <v>231</v>
      </c>
    </row>
    <row r="134" spans="1:65" s="14" customFormat="1" ht="11.25">
      <c r="B134" s="208"/>
      <c r="C134" s="209"/>
      <c r="D134" s="193" t="s">
        <v>248</v>
      </c>
      <c r="E134" s="210" t="s">
        <v>19</v>
      </c>
      <c r="F134" s="211" t="s">
        <v>5269</v>
      </c>
      <c r="G134" s="209"/>
      <c r="H134" s="212">
        <v>3.55</v>
      </c>
      <c r="I134" s="213"/>
      <c r="J134" s="209"/>
      <c r="K134" s="209"/>
      <c r="L134" s="214"/>
      <c r="M134" s="215"/>
      <c r="N134" s="216"/>
      <c r="O134" s="216"/>
      <c r="P134" s="216"/>
      <c r="Q134" s="216"/>
      <c r="R134" s="216"/>
      <c r="S134" s="216"/>
      <c r="T134" s="217"/>
      <c r="AT134" s="218" t="s">
        <v>248</v>
      </c>
      <c r="AU134" s="218" t="s">
        <v>78</v>
      </c>
      <c r="AV134" s="14" t="s">
        <v>78</v>
      </c>
      <c r="AW134" s="14" t="s">
        <v>31</v>
      </c>
      <c r="AX134" s="14" t="s">
        <v>69</v>
      </c>
      <c r="AY134" s="218" t="s">
        <v>231</v>
      </c>
    </row>
    <row r="135" spans="1:65" s="13" customFormat="1" ht="11.25">
      <c r="B135" s="198"/>
      <c r="C135" s="199"/>
      <c r="D135" s="193" t="s">
        <v>248</v>
      </c>
      <c r="E135" s="200" t="s">
        <v>19</v>
      </c>
      <c r="F135" s="201" t="s">
        <v>5263</v>
      </c>
      <c r="G135" s="199"/>
      <c r="H135" s="200" t="s">
        <v>19</v>
      </c>
      <c r="I135" s="202"/>
      <c r="J135" s="199"/>
      <c r="K135" s="199"/>
      <c r="L135" s="203"/>
      <c r="M135" s="204"/>
      <c r="N135" s="205"/>
      <c r="O135" s="205"/>
      <c r="P135" s="205"/>
      <c r="Q135" s="205"/>
      <c r="R135" s="205"/>
      <c r="S135" s="205"/>
      <c r="T135" s="206"/>
      <c r="AT135" s="207" t="s">
        <v>248</v>
      </c>
      <c r="AU135" s="207" t="s">
        <v>78</v>
      </c>
      <c r="AV135" s="13" t="s">
        <v>76</v>
      </c>
      <c r="AW135" s="13" t="s">
        <v>31</v>
      </c>
      <c r="AX135" s="13" t="s">
        <v>69</v>
      </c>
      <c r="AY135" s="207" t="s">
        <v>231</v>
      </c>
    </row>
    <row r="136" spans="1:65" s="14" customFormat="1" ht="11.25">
      <c r="B136" s="208"/>
      <c r="C136" s="209"/>
      <c r="D136" s="193" t="s">
        <v>248</v>
      </c>
      <c r="E136" s="210" t="s">
        <v>19</v>
      </c>
      <c r="F136" s="211" t="s">
        <v>5270</v>
      </c>
      <c r="G136" s="209"/>
      <c r="H136" s="212">
        <v>6.6</v>
      </c>
      <c r="I136" s="213"/>
      <c r="J136" s="209"/>
      <c r="K136" s="209"/>
      <c r="L136" s="214"/>
      <c r="M136" s="215"/>
      <c r="N136" s="216"/>
      <c r="O136" s="216"/>
      <c r="P136" s="216"/>
      <c r="Q136" s="216"/>
      <c r="R136" s="216"/>
      <c r="S136" s="216"/>
      <c r="T136" s="217"/>
      <c r="AT136" s="218" t="s">
        <v>248</v>
      </c>
      <c r="AU136" s="218" t="s">
        <v>78</v>
      </c>
      <c r="AV136" s="14" t="s">
        <v>78</v>
      </c>
      <c r="AW136" s="14" t="s">
        <v>31</v>
      </c>
      <c r="AX136" s="14" t="s">
        <v>69</v>
      </c>
      <c r="AY136" s="218" t="s">
        <v>231</v>
      </c>
    </row>
    <row r="137" spans="1:65" s="15" customFormat="1" ht="11.25">
      <c r="B137" s="219"/>
      <c r="C137" s="220"/>
      <c r="D137" s="193" t="s">
        <v>248</v>
      </c>
      <c r="E137" s="221" t="s">
        <v>19</v>
      </c>
      <c r="F137" s="222" t="s">
        <v>260</v>
      </c>
      <c r="G137" s="220"/>
      <c r="H137" s="223">
        <v>57.4</v>
      </c>
      <c r="I137" s="224"/>
      <c r="J137" s="220"/>
      <c r="K137" s="220"/>
      <c r="L137" s="225"/>
      <c r="M137" s="226"/>
      <c r="N137" s="227"/>
      <c r="O137" s="227"/>
      <c r="P137" s="227"/>
      <c r="Q137" s="227"/>
      <c r="R137" s="227"/>
      <c r="S137" s="227"/>
      <c r="T137" s="228"/>
      <c r="AT137" s="229" t="s">
        <v>248</v>
      </c>
      <c r="AU137" s="229" t="s">
        <v>78</v>
      </c>
      <c r="AV137" s="15" t="s">
        <v>238</v>
      </c>
      <c r="AW137" s="15" t="s">
        <v>31</v>
      </c>
      <c r="AX137" s="15" t="s">
        <v>76</v>
      </c>
      <c r="AY137" s="229" t="s">
        <v>231</v>
      </c>
    </row>
    <row r="138" spans="1:65" s="2" customFormat="1" ht="44.25" customHeight="1">
      <c r="A138" s="36"/>
      <c r="B138" s="37"/>
      <c r="C138" s="180" t="s">
        <v>269</v>
      </c>
      <c r="D138" s="180" t="s">
        <v>234</v>
      </c>
      <c r="E138" s="181" t="s">
        <v>4973</v>
      </c>
      <c r="F138" s="182" t="s">
        <v>4974</v>
      </c>
      <c r="G138" s="183" t="s">
        <v>356</v>
      </c>
      <c r="H138" s="184">
        <v>10.763999999999999</v>
      </c>
      <c r="I138" s="185"/>
      <c r="J138" s="186">
        <f>ROUND(I138*H138,2)</f>
        <v>0</v>
      </c>
      <c r="K138" s="182" t="s">
        <v>244</v>
      </c>
      <c r="L138" s="41"/>
      <c r="M138" s="187" t="s">
        <v>19</v>
      </c>
      <c r="N138" s="188" t="s">
        <v>40</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238</v>
      </c>
      <c r="AT138" s="191" t="s">
        <v>234</v>
      </c>
      <c r="AU138" s="191" t="s">
        <v>78</v>
      </c>
      <c r="AY138" s="19" t="s">
        <v>231</v>
      </c>
      <c r="BE138" s="192">
        <f>IF(N138="základní",J138,0)</f>
        <v>0</v>
      </c>
      <c r="BF138" s="192">
        <f>IF(N138="snížená",J138,0)</f>
        <v>0</v>
      </c>
      <c r="BG138" s="192">
        <f>IF(N138="zákl. přenesená",J138,0)</f>
        <v>0</v>
      </c>
      <c r="BH138" s="192">
        <f>IF(N138="sníž. přenesená",J138,0)</f>
        <v>0</v>
      </c>
      <c r="BI138" s="192">
        <f>IF(N138="nulová",J138,0)</f>
        <v>0</v>
      </c>
      <c r="BJ138" s="19" t="s">
        <v>76</v>
      </c>
      <c r="BK138" s="192">
        <f>ROUND(I138*H138,2)</f>
        <v>0</v>
      </c>
      <c r="BL138" s="19" t="s">
        <v>238</v>
      </c>
      <c r="BM138" s="191" t="s">
        <v>5271</v>
      </c>
    </row>
    <row r="139" spans="1:65" s="2" customFormat="1" ht="97.5">
      <c r="A139" s="36"/>
      <c r="B139" s="37"/>
      <c r="C139" s="38"/>
      <c r="D139" s="193" t="s">
        <v>246</v>
      </c>
      <c r="E139" s="38"/>
      <c r="F139" s="194" t="s">
        <v>4115</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246</v>
      </c>
      <c r="AU139" s="19" t="s">
        <v>78</v>
      </c>
    </row>
    <row r="140" spans="1:65" s="13" customFormat="1" ht="11.25">
      <c r="B140" s="198"/>
      <c r="C140" s="199"/>
      <c r="D140" s="193" t="s">
        <v>248</v>
      </c>
      <c r="E140" s="200" t="s">
        <v>19</v>
      </c>
      <c r="F140" s="201" t="s">
        <v>4143</v>
      </c>
      <c r="G140" s="199"/>
      <c r="H140" s="200" t="s">
        <v>19</v>
      </c>
      <c r="I140" s="202"/>
      <c r="J140" s="199"/>
      <c r="K140" s="199"/>
      <c r="L140" s="203"/>
      <c r="M140" s="204"/>
      <c r="N140" s="205"/>
      <c r="O140" s="205"/>
      <c r="P140" s="205"/>
      <c r="Q140" s="205"/>
      <c r="R140" s="205"/>
      <c r="S140" s="205"/>
      <c r="T140" s="206"/>
      <c r="AT140" s="207" t="s">
        <v>248</v>
      </c>
      <c r="AU140" s="207" t="s">
        <v>78</v>
      </c>
      <c r="AV140" s="13" t="s">
        <v>76</v>
      </c>
      <c r="AW140" s="13" t="s">
        <v>31</v>
      </c>
      <c r="AX140" s="13" t="s">
        <v>69</v>
      </c>
      <c r="AY140" s="207" t="s">
        <v>231</v>
      </c>
    </row>
    <row r="141" spans="1:65" s="13" customFormat="1" ht="11.25">
      <c r="B141" s="198"/>
      <c r="C141" s="199"/>
      <c r="D141" s="193" t="s">
        <v>248</v>
      </c>
      <c r="E141" s="200" t="s">
        <v>19</v>
      </c>
      <c r="F141" s="201" t="s">
        <v>5255</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5272</v>
      </c>
      <c r="G142" s="209"/>
      <c r="H142" s="212">
        <v>3.8250000000000002</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3" customFormat="1" ht="11.25">
      <c r="B143" s="198"/>
      <c r="C143" s="199"/>
      <c r="D143" s="193" t="s">
        <v>248</v>
      </c>
      <c r="E143" s="200" t="s">
        <v>19</v>
      </c>
      <c r="F143" s="201" t="s">
        <v>5257</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5273</v>
      </c>
      <c r="G144" s="209"/>
      <c r="H144" s="212">
        <v>3.2909999999999999</v>
      </c>
      <c r="I144" s="213"/>
      <c r="J144" s="209"/>
      <c r="K144" s="209"/>
      <c r="L144" s="214"/>
      <c r="M144" s="215"/>
      <c r="N144" s="216"/>
      <c r="O144" s="216"/>
      <c r="P144" s="216"/>
      <c r="Q144" s="216"/>
      <c r="R144" s="216"/>
      <c r="S144" s="216"/>
      <c r="T144" s="217"/>
      <c r="AT144" s="218" t="s">
        <v>248</v>
      </c>
      <c r="AU144" s="218" t="s">
        <v>78</v>
      </c>
      <c r="AV144" s="14" t="s">
        <v>78</v>
      </c>
      <c r="AW144" s="14" t="s">
        <v>31</v>
      </c>
      <c r="AX144" s="14" t="s">
        <v>69</v>
      </c>
      <c r="AY144" s="218" t="s">
        <v>231</v>
      </c>
    </row>
    <row r="145" spans="1:65" s="13" customFormat="1" ht="11.25">
      <c r="B145" s="198"/>
      <c r="C145" s="199"/>
      <c r="D145" s="193" t="s">
        <v>248</v>
      </c>
      <c r="E145" s="200" t="s">
        <v>19</v>
      </c>
      <c r="F145" s="201" t="s">
        <v>5259</v>
      </c>
      <c r="G145" s="199"/>
      <c r="H145" s="200" t="s">
        <v>19</v>
      </c>
      <c r="I145" s="202"/>
      <c r="J145" s="199"/>
      <c r="K145" s="199"/>
      <c r="L145" s="203"/>
      <c r="M145" s="204"/>
      <c r="N145" s="205"/>
      <c r="O145" s="205"/>
      <c r="P145" s="205"/>
      <c r="Q145" s="205"/>
      <c r="R145" s="205"/>
      <c r="S145" s="205"/>
      <c r="T145" s="206"/>
      <c r="AT145" s="207" t="s">
        <v>248</v>
      </c>
      <c r="AU145" s="207" t="s">
        <v>78</v>
      </c>
      <c r="AV145" s="13" t="s">
        <v>76</v>
      </c>
      <c r="AW145" s="13" t="s">
        <v>31</v>
      </c>
      <c r="AX145" s="13" t="s">
        <v>69</v>
      </c>
      <c r="AY145" s="207" t="s">
        <v>231</v>
      </c>
    </row>
    <row r="146" spans="1:65" s="14" customFormat="1" ht="11.25">
      <c r="B146" s="208"/>
      <c r="C146" s="209"/>
      <c r="D146" s="193" t="s">
        <v>248</v>
      </c>
      <c r="E146" s="210" t="s">
        <v>19</v>
      </c>
      <c r="F146" s="211" t="s">
        <v>5274</v>
      </c>
      <c r="G146" s="209"/>
      <c r="H146" s="212">
        <v>1.744</v>
      </c>
      <c r="I146" s="213"/>
      <c r="J146" s="209"/>
      <c r="K146" s="209"/>
      <c r="L146" s="214"/>
      <c r="M146" s="215"/>
      <c r="N146" s="216"/>
      <c r="O146" s="216"/>
      <c r="P146" s="216"/>
      <c r="Q146" s="216"/>
      <c r="R146" s="216"/>
      <c r="S146" s="216"/>
      <c r="T146" s="217"/>
      <c r="AT146" s="218" t="s">
        <v>248</v>
      </c>
      <c r="AU146" s="218" t="s">
        <v>78</v>
      </c>
      <c r="AV146" s="14" t="s">
        <v>78</v>
      </c>
      <c r="AW146" s="14" t="s">
        <v>31</v>
      </c>
      <c r="AX146" s="14" t="s">
        <v>69</v>
      </c>
      <c r="AY146" s="218" t="s">
        <v>231</v>
      </c>
    </row>
    <row r="147" spans="1:65" s="13" customFormat="1" ht="11.25">
      <c r="B147" s="198"/>
      <c r="C147" s="199"/>
      <c r="D147" s="193" t="s">
        <v>248</v>
      </c>
      <c r="E147" s="200" t="s">
        <v>19</v>
      </c>
      <c r="F147" s="201" t="s">
        <v>5261</v>
      </c>
      <c r="G147" s="199"/>
      <c r="H147" s="200" t="s">
        <v>19</v>
      </c>
      <c r="I147" s="202"/>
      <c r="J147" s="199"/>
      <c r="K147" s="199"/>
      <c r="L147" s="203"/>
      <c r="M147" s="204"/>
      <c r="N147" s="205"/>
      <c r="O147" s="205"/>
      <c r="P147" s="205"/>
      <c r="Q147" s="205"/>
      <c r="R147" s="205"/>
      <c r="S147" s="205"/>
      <c r="T147" s="206"/>
      <c r="AT147" s="207" t="s">
        <v>248</v>
      </c>
      <c r="AU147" s="207" t="s">
        <v>78</v>
      </c>
      <c r="AV147" s="13" t="s">
        <v>76</v>
      </c>
      <c r="AW147" s="13" t="s">
        <v>31</v>
      </c>
      <c r="AX147" s="13" t="s">
        <v>69</v>
      </c>
      <c r="AY147" s="207" t="s">
        <v>231</v>
      </c>
    </row>
    <row r="148" spans="1:65" s="14" customFormat="1" ht="11.25">
      <c r="B148" s="208"/>
      <c r="C148" s="209"/>
      <c r="D148" s="193" t="s">
        <v>248</v>
      </c>
      <c r="E148" s="210" t="s">
        <v>19</v>
      </c>
      <c r="F148" s="211" t="s">
        <v>5275</v>
      </c>
      <c r="G148" s="209"/>
      <c r="H148" s="212">
        <v>0.66600000000000004</v>
      </c>
      <c r="I148" s="213"/>
      <c r="J148" s="209"/>
      <c r="K148" s="209"/>
      <c r="L148" s="214"/>
      <c r="M148" s="215"/>
      <c r="N148" s="216"/>
      <c r="O148" s="216"/>
      <c r="P148" s="216"/>
      <c r="Q148" s="216"/>
      <c r="R148" s="216"/>
      <c r="S148" s="216"/>
      <c r="T148" s="217"/>
      <c r="AT148" s="218" t="s">
        <v>248</v>
      </c>
      <c r="AU148" s="218" t="s">
        <v>78</v>
      </c>
      <c r="AV148" s="14" t="s">
        <v>78</v>
      </c>
      <c r="AW148" s="14" t="s">
        <v>31</v>
      </c>
      <c r="AX148" s="14" t="s">
        <v>69</v>
      </c>
      <c r="AY148" s="218" t="s">
        <v>231</v>
      </c>
    </row>
    <row r="149" spans="1:65" s="13" customFormat="1" ht="11.25">
      <c r="B149" s="198"/>
      <c r="C149" s="199"/>
      <c r="D149" s="193" t="s">
        <v>248</v>
      </c>
      <c r="E149" s="200" t="s">
        <v>19</v>
      </c>
      <c r="F149" s="201" t="s">
        <v>5263</v>
      </c>
      <c r="G149" s="199"/>
      <c r="H149" s="200" t="s">
        <v>19</v>
      </c>
      <c r="I149" s="202"/>
      <c r="J149" s="199"/>
      <c r="K149" s="199"/>
      <c r="L149" s="203"/>
      <c r="M149" s="204"/>
      <c r="N149" s="205"/>
      <c r="O149" s="205"/>
      <c r="P149" s="205"/>
      <c r="Q149" s="205"/>
      <c r="R149" s="205"/>
      <c r="S149" s="205"/>
      <c r="T149" s="206"/>
      <c r="AT149" s="207" t="s">
        <v>248</v>
      </c>
      <c r="AU149" s="207" t="s">
        <v>78</v>
      </c>
      <c r="AV149" s="13" t="s">
        <v>76</v>
      </c>
      <c r="AW149" s="13" t="s">
        <v>31</v>
      </c>
      <c r="AX149" s="13" t="s">
        <v>69</v>
      </c>
      <c r="AY149" s="207" t="s">
        <v>231</v>
      </c>
    </row>
    <row r="150" spans="1:65" s="14" customFormat="1" ht="11.25">
      <c r="B150" s="208"/>
      <c r="C150" s="209"/>
      <c r="D150" s="193" t="s">
        <v>248</v>
      </c>
      <c r="E150" s="210" t="s">
        <v>19</v>
      </c>
      <c r="F150" s="211" t="s">
        <v>5276</v>
      </c>
      <c r="G150" s="209"/>
      <c r="H150" s="212">
        <v>1.238</v>
      </c>
      <c r="I150" s="213"/>
      <c r="J150" s="209"/>
      <c r="K150" s="209"/>
      <c r="L150" s="214"/>
      <c r="M150" s="215"/>
      <c r="N150" s="216"/>
      <c r="O150" s="216"/>
      <c r="P150" s="216"/>
      <c r="Q150" s="216"/>
      <c r="R150" s="216"/>
      <c r="S150" s="216"/>
      <c r="T150" s="217"/>
      <c r="AT150" s="218" t="s">
        <v>248</v>
      </c>
      <c r="AU150" s="218" t="s">
        <v>78</v>
      </c>
      <c r="AV150" s="14" t="s">
        <v>78</v>
      </c>
      <c r="AW150" s="14" t="s">
        <v>31</v>
      </c>
      <c r="AX150" s="14" t="s">
        <v>69</v>
      </c>
      <c r="AY150" s="218" t="s">
        <v>231</v>
      </c>
    </row>
    <row r="151" spans="1:65" s="15" customFormat="1" ht="11.25">
      <c r="B151" s="219"/>
      <c r="C151" s="220"/>
      <c r="D151" s="193" t="s">
        <v>248</v>
      </c>
      <c r="E151" s="221" t="s">
        <v>19</v>
      </c>
      <c r="F151" s="222" t="s">
        <v>260</v>
      </c>
      <c r="G151" s="220"/>
      <c r="H151" s="223">
        <v>10.763999999999999</v>
      </c>
      <c r="I151" s="224"/>
      <c r="J151" s="220"/>
      <c r="K151" s="220"/>
      <c r="L151" s="225"/>
      <c r="M151" s="226"/>
      <c r="N151" s="227"/>
      <c r="O151" s="227"/>
      <c r="P151" s="227"/>
      <c r="Q151" s="227"/>
      <c r="R151" s="227"/>
      <c r="S151" s="227"/>
      <c r="T151" s="228"/>
      <c r="AT151" s="229" t="s">
        <v>248</v>
      </c>
      <c r="AU151" s="229" t="s">
        <v>78</v>
      </c>
      <c r="AV151" s="15" t="s">
        <v>238</v>
      </c>
      <c r="AW151" s="15" t="s">
        <v>31</v>
      </c>
      <c r="AX151" s="15" t="s">
        <v>76</v>
      </c>
      <c r="AY151" s="229" t="s">
        <v>231</v>
      </c>
    </row>
    <row r="152" spans="1:65" s="2" customFormat="1" ht="55.5" customHeight="1">
      <c r="A152" s="36"/>
      <c r="B152" s="37"/>
      <c r="C152" s="180" t="s">
        <v>275</v>
      </c>
      <c r="D152" s="180" t="s">
        <v>234</v>
      </c>
      <c r="E152" s="181" t="s">
        <v>4183</v>
      </c>
      <c r="F152" s="182" t="s">
        <v>4184</v>
      </c>
      <c r="G152" s="183" t="s">
        <v>356</v>
      </c>
      <c r="H152" s="184">
        <v>12.348000000000001</v>
      </c>
      <c r="I152" s="185"/>
      <c r="J152" s="186">
        <f>ROUND(I152*H152,2)</f>
        <v>0</v>
      </c>
      <c r="K152" s="182" t="s">
        <v>244</v>
      </c>
      <c r="L152" s="41"/>
      <c r="M152" s="187" t="s">
        <v>19</v>
      </c>
      <c r="N152" s="188" t="s">
        <v>40</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238</v>
      </c>
      <c r="AT152" s="191" t="s">
        <v>234</v>
      </c>
      <c r="AU152" s="191" t="s">
        <v>78</v>
      </c>
      <c r="AY152" s="19" t="s">
        <v>231</v>
      </c>
      <c r="BE152" s="192">
        <f>IF(N152="základní",J152,0)</f>
        <v>0</v>
      </c>
      <c r="BF152" s="192">
        <f>IF(N152="snížená",J152,0)</f>
        <v>0</v>
      </c>
      <c r="BG152" s="192">
        <f>IF(N152="zákl. přenesená",J152,0)</f>
        <v>0</v>
      </c>
      <c r="BH152" s="192">
        <f>IF(N152="sníž. přenesená",J152,0)</f>
        <v>0</v>
      </c>
      <c r="BI152" s="192">
        <f>IF(N152="nulová",J152,0)</f>
        <v>0</v>
      </c>
      <c r="BJ152" s="19" t="s">
        <v>76</v>
      </c>
      <c r="BK152" s="192">
        <f>ROUND(I152*H152,2)</f>
        <v>0</v>
      </c>
      <c r="BL152" s="19" t="s">
        <v>238</v>
      </c>
      <c r="BM152" s="191" t="s">
        <v>5277</v>
      </c>
    </row>
    <row r="153" spans="1:65" s="2" customFormat="1" ht="58.5">
      <c r="A153" s="36"/>
      <c r="B153" s="37"/>
      <c r="C153" s="38"/>
      <c r="D153" s="193" t="s">
        <v>246</v>
      </c>
      <c r="E153" s="38"/>
      <c r="F153" s="194" t="s">
        <v>4186</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246</v>
      </c>
      <c r="AU153" s="19" t="s">
        <v>78</v>
      </c>
    </row>
    <row r="154" spans="1:65" s="13" customFormat="1" ht="11.25">
      <c r="B154" s="198"/>
      <c r="C154" s="199"/>
      <c r="D154" s="193" t="s">
        <v>248</v>
      </c>
      <c r="E154" s="200" t="s">
        <v>19</v>
      </c>
      <c r="F154" s="201" t="s">
        <v>4116</v>
      </c>
      <c r="G154" s="199"/>
      <c r="H154" s="200" t="s">
        <v>19</v>
      </c>
      <c r="I154" s="202"/>
      <c r="J154" s="199"/>
      <c r="K154" s="199"/>
      <c r="L154" s="203"/>
      <c r="M154" s="204"/>
      <c r="N154" s="205"/>
      <c r="O154" s="205"/>
      <c r="P154" s="205"/>
      <c r="Q154" s="205"/>
      <c r="R154" s="205"/>
      <c r="S154" s="205"/>
      <c r="T154" s="206"/>
      <c r="AT154" s="207" t="s">
        <v>248</v>
      </c>
      <c r="AU154" s="207" t="s">
        <v>78</v>
      </c>
      <c r="AV154" s="13" t="s">
        <v>76</v>
      </c>
      <c r="AW154" s="13" t="s">
        <v>31</v>
      </c>
      <c r="AX154" s="13" t="s">
        <v>69</v>
      </c>
      <c r="AY154" s="207" t="s">
        <v>231</v>
      </c>
    </row>
    <row r="155" spans="1:65" s="13" customFormat="1" ht="11.25">
      <c r="B155" s="198"/>
      <c r="C155" s="199"/>
      <c r="D155" s="193" t="s">
        <v>248</v>
      </c>
      <c r="E155" s="200" t="s">
        <v>19</v>
      </c>
      <c r="F155" s="201" t="s">
        <v>5250</v>
      </c>
      <c r="G155" s="199"/>
      <c r="H155" s="200" t="s">
        <v>19</v>
      </c>
      <c r="I155" s="202"/>
      <c r="J155" s="199"/>
      <c r="K155" s="199"/>
      <c r="L155" s="203"/>
      <c r="M155" s="204"/>
      <c r="N155" s="205"/>
      <c r="O155" s="205"/>
      <c r="P155" s="205"/>
      <c r="Q155" s="205"/>
      <c r="R155" s="205"/>
      <c r="S155" s="205"/>
      <c r="T155" s="206"/>
      <c r="AT155" s="207" t="s">
        <v>248</v>
      </c>
      <c r="AU155" s="207" t="s">
        <v>78</v>
      </c>
      <c r="AV155" s="13" t="s">
        <v>76</v>
      </c>
      <c r="AW155" s="13" t="s">
        <v>31</v>
      </c>
      <c r="AX155" s="13" t="s">
        <v>69</v>
      </c>
      <c r="AY155" s="207" t="s">
        <v>231</v>
      </c>
    </row>
    <row r="156" spans="1:65" s="14" customFormat="1" ht="11.25">
      <c r="B156" s="208"/>
      <c r="C156" s="209"/>
      <c r="D156" s="193" t="s">
        <v>248</v>
      </c>
      <c r="E156" s="210" t="s">
        <v>19</v>
      </c>
      <c r="F156" s="211" t="s">
        <v>5278</v>
      </c>
      <c r="G156" s="209"/>
      <c r="H156" s="212">
        <v>8.1110000000000007</v>
      </c>
      <c r="I156" s="213"/>
      <c r="J156" s="209"/>
      <c r="K156" s="209"/>
      <c r="L156" s="214"/>
      <c r="M156" s="215"/>
      <c r="N156" s="216"/>
      <c r="O156" s="216"/>
      <c r="P156" s="216"/>
      <c r="Q156" s="216"/>
      <c r="R156" s="216"/>
      <c r="S156" s="216"/>
      <c r="T156" s="217"/>
      <c r="AT156" s="218" t="s">
        <v>248</v>
      </c>
      <c r="AU156" s="218" t="s">
        <v>78</v>
      </c>
      <c r="AV156" s="14" t="s">
        <v>78</v>
      </c>
      <c r="AW156" s="14" t="s">
        <v>31</v>
      </c>
      <c r="AX156" s="14" t="s">
        <v>69</v>
      </c>
      <c r="AY156" s="218" t="s">
        <v>231</v>
      </c>
    </row>
    <row r="157" spans="1:65" s="16" customFormat="1" ht="11.25">
      <c r="B157" s="233"/>
      <c r="C157" s="234"/>
      <c r="D157" s="193" t="s">
        <v>248</v>
      </c>
      <c r="E157" s="235" t="s">
        <v>19</v>
      </c>
      <c r="F157" s="236" t="s">
        <v>546</v>
      </c>
      <c r="G157" s="234"/>
      <c r="H157" s="237">
        <v>8.1110000000000007</v>
      </c>
      <c r="I157" s="238"/>
      <c r="J157" s="234"/>
      <c r="K157" s="234"/>
      <c r="L157" s="239"/>
      <c r="M157" s="240"/>
      <c r="N157" s="241"/>
      <c r="O157" s="241"/>
      <c r="P157" s="241"/>
      <c r="Q157" s="241"/>
      <c r="R157" s="241"/>
      <c r="S157" s="241"/>
      <c r="T157" s="242"/>
      <c r="AT157" s="243" t="s">
        <v>248</v>
      </c>
      <c r="AU157" s="243" t="s">
        <v>78</v>
      </c>
      <c r="AV157" s="16" t="s">
        <v>119</v>
      </c>
      <c r="AW157" s="16" t="s">
        <v>31</v>
      </c>
      <c r="AX157" s="16" t="s">
        <v>69</v>
      </c>
      <c r="AY157" s="243" t="s">
        <v>231</v>
      </c>
    </row>
    <row r="158" spans="1:65" s="13" customFormat="1" ht="11.25">
      <c r="B158" s="198"/>
      <c r="C158" s="199"/>
      <c r="D158" s="193" t="s">
        <v>248</v>
      </c>
      <c r="E158" s="200" t="s">
        <v>19</v>
      </c>
      <c r="F158" s="201" t="s">
        <v>5251</v>
      </c>
      <c r="G158" s="199"/>
      <c r="H158" s="200" t="s">
        <v>19</v>
      </c>
      <c r="I158" s="202"/>
      <c r="J158" s="199"/>
      <c r="K158" s="199"/>
      <c r="L158" s="203"/>
      <c r="M158" s="204"/>
      <c r="N158" s="205"/>
      <c r="O158" s="205"/>
      <c r="P158" s="205"/>
      <c r="Q158" s="205"/>
      <c r="R158" s="205"/>
      <c r="S158" s="205"/>
      <c r="T158" s="206"/>
      <c r="AT158" s="207" t="s">
        <v>248</v>
      </c>
      <c r="AU158" s="207" t="s">
        <v>78</v>
      </c>
      <c r="AV158" s="13" t="s">
        <v>76</v>
      </c>
      <c r="AW158" s="13" t="s">
        <v>31</v>
      </c>
      <c r="AX158" s="13" t="s">
        <v>69</v>
      </c>
      <c r="AY158" s="207" t="s">
        <v>231</v>
      </c>
    </row>
    <row r="159" spans="1:65" s="14" customFormat="1" ht="11.25">
      <c r="B159" s="208"/>
      <c r="C159" s="209"/>
      <c r="D159" s="193" t="s">
        <v>248</v>
      </c>
      <c r="E159" s="210" t="s">
        <v>19</v>
      </c>
      <c r="F159" s="211" t="s">
        <v>5279</v>
      </c>
      <c r="G159" s="209"/>
      <c r="H159" s="212">
        <v>4.2370000000000001</v>
      </c>
      <c r="I159" s="213"/>
      <c r="J159" s="209"/>
      <c r="K159" s="209"/>
      <c r="L159" s="214"/>
      <c r="M159" s="215"/>
      <c r="N159" s="216"/>
      <c r="O159" s="216"/>
      <c r="P159" s="216"/>
      <c r="Q159" s="216"/>
      <c r="R159" s="216"/>
      <c r="S159" s="216"/>
      <c r="T159" s="217"/>
      <c r="AT159" s="218" t="s">
        <v>248</v>
      </c>
      <c r="AU159" s="218" t="s">
        <v>78</v>
      </c>
      <c r="AV159" s="14" t="s">
        <v>78</v>
      </c>
      <c r="AW159" s="14" t="s">
        <v>31</v>
      </c>
      <c r="AX159" s="14" t="s">
        <v>69</v>
      </c>
      <c r="AY159" s="218" t="s">
        <v>231</v>
      </c>
    </row>
    <row r="160" spans="1:65" s="16" customFormat="1" ht="11.25">
      <c r="B160" s="233"/>
      <c r="C160" s="234"/>
      <c r="D160" s="193" t="s">
        <v>248</v>
      </c>
      <c r="E160" s="235" t="s">
        <v>19</v>
      </c>
      <c r="F160" s="236" t="s">
        <v>546</v>
      </c>
      <c r="G160" s="234"/>
      <c r="H160" s="237">
        <v>4.2370000000000001</v>
      </c>
      <c r="I160" s="238"/>
      <c r="J160" s="234"/>
      <c r="K160" s="234"/>
      <c r="L160" s="239"/>
      <c r="M160" s="240"/>
      <c r="N160" s="241"/>
      <c r="O160" s="241"/>
      <c r="P160" s="241"/>
      <c r="Q160" s="241"/>
      <c r="R160" s="241"/>
      <c r="S160" s="241"/>
      <c r="T160" s="242"/>
      <c r="AT160" s="243" t="s">
        <v>248</v>
      </c>
      <c r="AU160" s="243" t="s">
        <v>78</v>
      </c>
      <c r="AV160" s="16" t="s">
        <v>119</v>
      </c>
      <c r="AW160" s="16" t="s">
        <v>31</v>
      </c>
      <c r="AX160" s="16" t="s">
        <v>69</v>
      </c>
      <c r="AY160" s="243" t="s">
        <v>231</v>
      </c>
    </row>
    <row r="161" spans="1:65" s="15" customFormat="1" ht="11.25">
      <c r="B161" s="219"/>
      <c r="C161" s="220"/>
      <c r="D161" s="193" t="s">
        <v>248</v>
      </c>
      <c r="E161" s="221" t="s">
        <v>19</v>
      </c>
      <c r="F161" s="222" t="s">
        <v>260</v>
      </c>
      <c r="G161" s="220"/>
      <c r="H161" s="223">
        <v>12.348000000000001</v>
      </c>
      <c r="I161" s="224"/>
      <c r="J161" s="220"/>
      <c r="K161" s="220"/>
      <c r="L161" s="225"/>
      <c r="M161" s="226"/>
      <c r="N161" s="227"/>
      <c r="O161" s="227"/>
      <c r="P161" s="227"/>
      <c r="Q161" s="227"/>
      <c r="R161" s="227"/>
      <c r="S161" s="227"/>
      <c r="T161" s="228"/>
      <c r="AT161" s="229" t="s">
        <v>248</v>
      </c>
      <c r="AU161" s="229" t="s">
        <v>78</v>
      </c>
      <c r="AV161" s="15" t="s">
        <v>238</v>
      </c>
      <c r="AW161" s="15" t="s">
        <v>31</v>
      </c>
      <c r="AX161" s="15" t="s">
        <v>76</v>
      </c>
      <c r="AY161" s="229" t="s">
        <v>231</v>
      </c>
    </row>
    <row r="162" spans="1:65" s="2" customFormat="1" ht="49.15" customHeight="1">
      <c r="A162" s="36"/>
      <c r="B162" s="37"/>
      <c r="C162" s="180" t="s">
        <v>282</v>
      </c>
      <c r="D162" s="180" t="s">
        <v>234</v>
      </c>
      <c r="E162" s="181" t="s">
        <v>4188</v>
      </c>
      <c r="F162" s="182" t="s">
        <v>4189</v>
      </c>
      <c r="G162" s="183" t="s">
        <v>356</v>
      </c>
      <c r="H162" s="184">
        <v>197.56800000000001</v>
      </c>
      <c r="I162" s="185"/>
      <c r="J162" s="186">
        <f>ROUND(I162*H162,2)</f>
        <v>0</v>
      </c>
      <c r="K162" s="182" t="s">
        <v>244</v>
      </c>
      <c r="L162" s="41"/>
      <c r="M162" s="187" t="s">
        <v>19</v>
      </c>
      <c r="N162" s="188" t="s">
        <v>40</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238</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238</v>
      </c>
      <c r="BM162" s="191" t="s">
        <v>5280</v>
      </c>
    </row>
    <row r="163" spans="1:65" s="2" customFormat="1" ht="58.5">
      <c r="A163" s="36"/>
      <c r="B163" s="37"/>
      <c r="C163" s="38"/>
      <c r="D163" s="193" t="s">
        <v>246</v>
      </c>
      <c r="E163" s="38"/>
      <c r="F163" s="194" t="s">
        <v>4186</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246</v>
      </c>
      <c r="AU163" s="19" t="s">
        <v>78</v>
      </c>
    </row>
    <row r="164" spans="1:65" s="13" customFormat="1" ht="11.25">
      <c r="B164" s="198"/>
      <c r="C164" s="199"/>
      <c r="D164" s="193" t="s">
        <v>248</v>
      </c>
      <c r="E164" s="200" t="s">
        <v>19</v>
      </c>
      <c r="F164" s="201" t="s">
        <v>4970</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3" customFormat="1" ht="11.25">
      <c r="B165" s="198"/>
      <c r="C165" s="199"/>
      <c r="D165" s="193" t="s">
        <v>248</v>
      </c>
      <c r="E165" s="200" t="s">
        <v>19</v>
      </c>
      <c r="F165" s="201" t="s">
        <v>5250</v>
      </c>
      <c r="G165" s="199"/>
      <c r="H165" s="200" t="s">
        <v>19</v>
      </c>
      <c r="I165" s="202"/>
      <c r="J165" s="199"/>
      <c r="K165" s="199"/>
      <c r="L165" s="203"/>
      <c r="M165" s="204"/>
      <c r="N165" s="205"/>
      <c r="O165" s="205"/>
      <c r="P165" s="205"/>
      <c r="Q165" s="205"/>
      <c r="R165" s="205"/>
      <c r="S165" s="205"/>
      <c r="T165" s="206"/>
      <c r="AT165" s="207" t="s">
        <v>248</v>
      </c>
      <c r="AU165" s="207" t="s">
        <v>78</v>
      </c>
      <c r="AV165" s="13" t="s">
        <v>76</v>
      </c>
      <c r="AW165" s="13" t="s">
        <v>31</v>
      </c>
      <c r="AX165" s="13" t="s">
        <v>69</v>
      </c>
      <c r="AY165" s="207" t="s">
        <v>231</v>
      </c>
    </row>
    <row r="166" spans="1:65" s="14" customFormat="1" ht="11.25">
      <c r="B166" s="208"/>
      <c r="C166" s="209"/>
      <c r="D166" s="193" t="s">
        <v>248</v>
      </c>
      <c r="E166" s="210" t="s">
        <v>19</v>
      </c>
      <c r="F166" s="211" t="s">
        <v>5281</v>
      </c>
      <c r="G166" s="209"/>
      <c r="H166" s="212">
        <v>129.77199999999999</v>
      </c>
      <c r="I166" s="213"/>
      <c r="J166" s="209"/>
      <c r="K166" s="209"/>
      <c r="L166" s="214"/>
      <c r="M166" s="215"/>
      <c r="N166" s="216"/>
      <c r="O166" s="216"/>
      <c r="P166" s="216"/>
      <c r="Q166" s="216"/>
      <c r="R166" s="216"/>
      <c r="S166" s="216"/>
      <c r="T166" s="217"/>
      <c r="AT166" s="218" t="s">
        <v>248</v>
      </c>
      <c r="AU166" s="218" t="s">
        <v>78</v>
      </c>
      <c r="AV166" s="14" t="s">
        <v>78</v>
      </c>
      <c r="AW166" s="14" t="s">
        <v>31</v>
      </c>
      <c r="AX166" s="14" t="s">
        <v>69</v>
      </c>
      <c r="AY166" s="218" t="s">
        <v>231</v>
      </c>
    </row>
    <row r="167" spans="1:65" s="16" customFormat="1" ht="11.25">
      <c r="B167" s="233"/>
      <c r="C167" s="234"/>
      <c r="D167" s="193" t="s">
        <v>248</v>
      </c>
      <c r="E167" s="235" t="s">
        <v>19</v>
      </c>
      <c r="F167" s="236" t="s">
        <v>546</v>
      </c>
      <c r="G167" s="234"/>
      <c r="H167" s="237">
        <v>129.77199999999999</v>
      </c>
      <c r="I167" s="238"/>
      <c r="J167" s="234"/>
      <c r="K167" s="234"/>
      <c r="L167" s="239"/>
      <c r="M167" s="240"/>
      <c r="N167" s="241"/>
      <c r="O167" s="241"/>
      <c r="P167" s="241"/>
      <c r="Q167" s="241"/>
      <c r="R167" s="241"/>
      <c r="S167" s="241"/>
      <c r="T167" s="242"/>
      <c r="AT167" s="243" t="s">
        <v>248</v>
      </c>
      <c r="AU167" s="243" t="s">
        <v>78</v>
      </c>
      <c r="AV167" s="16" t="s">
        <v>119</v>
      </c>
      <c r="AW167" s="16" t="s">
        <v>31</v>
      </c>
      <c r="AX167" s="16" t="s">
        <v>69</v>
      </c>
      <c r="AY167" s="243" t="s">
        <v>231</v>
      </c>
    </row>
    <row r="168" spans="1:65" s="13" customFormat="1" ht="11.25">
      <c r="B168" s="198"/>
      <c r="C168" s="199"/>
      <c r="D168" s="193" t="s">
        <v>248</v>
      </c>
      <c r="E168" s="200" t="s">
        <v>19</v>
      </c>
      <c r="F168" s="201" t="s">
        <v>5251</v>
      </c>
      <c r="G168" s="199"/>
      <c r="H168" s="200" t="s">
        <v>19</v>
      </c>
      <c r="I168" s="202"/>
      <c r="J168" s="199"/>
      <c r="K168" s="199"/>
      <c r="L168" s="203"/>
      <c r="M168" s="204"/>
      <c r="N168" s="205"/>
      <c r="O168" s="205"/>
      <c r="P168" s="205"/>
      <c r="Q168" s="205"/>
      <c r="R168" s="205"/>
      <c r="S168" s="205"/>
      <c r="T168" s="206"/>
      <c r="AT168" s="207" t="s">
        <v>248</v>
      </c>
      <c r="AU168" s="207" t="s">
        <v>78</v>
      </c>
      <c r="AV168" s="13" t="s">
        <v>76</v>
      </c>
      <c r="AW168" s="13" t="s">
        <v>31</v>
      </c>
      <c r="AX168" s="13" t="s">
        <v>69</v>
      </c>
      <c r="AY168" s="207" t="s">
        <v>231</v>
      </c>
    </row>
    <row r="169" spans="1:65" s="14" customFormat="1" ht="11.25">
      <c r="B169" s="208"/>
      <c r="C169" s="209"/>
      <c r="D169" s="193" t="s">
        <v>248</v>
      </c>
      <c r="E169" s="210" t="s">
        <v>19</v>
      </c>
      <c r="F169" s="211" t="s">
        <v>5282</v>
      </c>
      <c r="G169" s="209"/>
      <c r="H169" s="212">
        <v>67.796000000000006</v>
      </c>
      <c r="I169" s="213"/>
      <c r="J169" s="209"/>
      <c r="K169" s="209"/>
      <c r="L169" s="214"/>
      <c r="M169" s="215"/>
      <c r="N169" s="216"/>
      <c r="O169" s="216"/>
      <c r="P169" s="216"/>
      <c r="Q169" s="216"/>
      <c r="R169" s="216"/>
      <c r="S169" s="216"/>
      <c r="T169" s="217"/>
      <c r="AT169" s="218" t="s">
        <v>248</v>
      </c>
      <c r="AU169" s="218" t="s">
        <v>78</v>
      </c>
      <c r="AV169" s="14" t="s">
        <v>78</v>
      </c>
      <c r="AW169" s="14" t="s">
        <v>31</v>
      </c>
      <c r="AX169" s="14" t="s">
        <v>69</v>
      </c>
      <c r="AY169" s="218" t="s">
        <v>231</v>
      </c>
    </row>
    <row r="170" spans="1:65" s="16" customFormat="1" ht="11.25">
      <c r="B170" s="233"/>
      <c r="C170" s="234"/>
      <c r="D170" s="193" t="s">
        <v>248</v>
      </c>
      <c r="E170" s="235" t="s">
        <v>19</v>
      </c>
      <c r="F170" s="236" t="s">
        <v>546</v>
      </c>
      <c r="G170" s="234"/>
      <c r="H170" s="237">
        <v>67.796000000000006</v>
      </c>
      <c r="I170" s="238"/>
      <c r="J170" s="234"/>
      <c r="K170" s="234"/>
      <c r="L170" s="239"/>
      <c r="M170" s="240"/>
      <c r="N170" s="241"/>
      <c r="O170" s="241"/>
      <c r="P170" s="241"/>
      <c r="Q170" s="241"/>
      <c r="R170" s="241"/>
      <c r="S170" s="241"/>
      <c r="T170" s="242"/>
      <c r="AT170" s="243" t="s">
        <v>248</v>
      </c>
      <c r="AU170" s="243" t="s">
        <v>78</v>
      </c>
      <c r="AV170" s="16" t="s">
        <v>119</v>
      </c>
      <c r="AW170" s="16" t="s">
        <v>31</v>
      </c>
      <c r="AX170" s="16" t="s">
        <v>69</v>
      </c>
      <c r="AY170" s="243" t="s">
        <v>231</v>
      </c>
    </row>
    <row r="171" spans="1:65" s="15" customFormat="1" ht="11.25">
      <c r="B171" s="219"/>
      <c r="C171" s="220"/>
      <c r="D171" s="193" t="s">
        <v>248</v>
      </c>
      <c r="E171" s="221" t="s">
        <v>19</v>
      </c>
      <c r="F171" s="222" t="s">
        <v>260</v>
      </c>
      <c r="G171" s="220"/>
      <c r="H171" s="223">
        <v>197.56799999999998</v>
      </c>
      <c r="I171" s="224"/>
      <c r="J171" s="220"/>
      <c r="K171" s="220"/>
      <c r="L171" s="225"/>
      <c r="M171" s="226"/>
      <c r="N171" s="227"/>
      <c r="O171" s="227"/>
      <c r="P171" s="227"/>
      <c r="Q171" s="227"/>
      <c r="R171" s="227"/>
      <c r="S171" s="227"/>
      <c r="T171" s="228"/>
      <c r="AT171" s="229" t="s">
        <v>248</v>
      </c>
      <c r="AU171" s="229" t="s">
        <v>78</v>
      </c>
      <c r="AV171" s="15" t="s">
        <v>238</v>
      </c>
      <c r="AW171" s="15" t="s">
        <v>31</v>
      </c>
      <c r="AX171" s="15" t="s">
        <v>76</v>
      </c>
      <c r="AY171" s="229" t="s">
        <v>231</v>
      </c>
    </row>
    <row r="172" spans="1:65" s="2" customFormat="1" ht="49.15" customHeight="1">
      <c r="A172" s="36"/>
      <c r="B172" s="37"/>
      <c r="C172" s="180" t="s">
        <v>287</v>
      </c>
      <c r="D172" s="180" t="s">
        <v>234</v>
      </c>
      <c r="E172" s="181" t="s">
        <v>4203</v>
      </c>
      <c r="F172" s="182" t="s">
        <v>4204</v>
      </c>
      <c r="G172" s="183" t="s">
        <v>356</v>
      </c>
      <c r="H172" s="184">
        <v>37.043999999999997</v>
      </c>
      <c r="I172" s="185"/>
      <c r="J172" s="186">
        <f>ROUND(I172*H172,2)</f>
        <v>0</v>
      </c>
      <c r="K172" s="182" t="s">
        <v>244</v>
      </c>
      <c r="L172" s="41"/>
      <c r="M172" s="187" t="s">
        <v>19</v>
      </c>
      <c r="N172" s="188" t="s">
        <v>40</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238</v>
      </c>
      <c r="AT172" s="191" t="s">
        <v>234</v>
      </c>
      <c r="AU172" s="191" t="s">
        <v>78</v>
      </c>
      <c r="AY172" s="19" t="s">
        <v>231</v>
      </c>
      <c r="BE172" s="192">
        <f>IF(N172="základní",J172,0)</f>
        <v>0</v>
      </c>
      <c r="BF172" s="192">
        <f>IF(N172="snížená",J172,0)</f>
        <v>0</v>
      </c>
      <c r="BG172" s="192">
        <f>IF(N172="zákl. přenesená",J172,0)</f>
        <v>0</v>
      </c>
      <c r="BH172" s="192">
        <f>IF(N172="sníž. přenesená",J172,0)</f>
        <v>0</v>
      </c>
      <c r="BI172" s="192">
        <f>IF(N172="nulová",J172,0)</f>
        <v>0</v>
      </c>
      <c r="BJ172" s="19" t="s">
        <v>76</v>
      </c>
      <c r="BK172" s="192">
        <f>ROUND(I172*H172,2)</f>
        <v>0</v>
      </c>
      <c r="BL172" s="19" t="s">
        <v>238</v>
      </c>
      <c r="BM172" s="191" t="s">
        <v>5283</v>
      </c>
    </row>
    <row r="173" spans="1:65" s="2" customFormat="1" ht="58.5">
      <c r="A173" s="36"/>
      <c r="B173" s="37"/>
      <c r="C173" s="38"/>
      <c r="D173" s="193" t="s">
        <v>246</v>
      </c>
      <c r="E173" s="38"/>
      <c r="F173" s="194" t="s">
        <v>4186</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246</v>
      </c>
      <c r="AU173" s="19" t="s">
        <v>78</v>
      </c>
    </row>
    <row r="174" spans="1:65" s="13" customFormat="1" ht="11.25">
      <c r="B174" s="198"/>
      <c r="C174" s="199"/>
      <c r="D174" s="193" t="s">
        <v>248</v>
      </c>
      <c r="E174" s="200" t="s">
        <v>19</v>
      </c>
      <c r="F174" s="201" t="s">
        <v>4143</v>
      </c>
      <c r="G174" s="199"/>
      <c r="H174" s="200" t="s">
        <v>19</v>
      </c>
      <c r="I174" s="202"/>
      <c r="J174" s="199"/>
      <c r="K174" s="199"/>
      <c r="L174" s="203"/>
      <c r="M174" s="204"/>
      <c r="N174" s="205"/>
      <c r="O174" s="205"/>
      <c r="P174" s="205"/>
      <c r="Q174" s="205"/>
      <c r="R174" s="205"/>
      <c r="S174" s="205"/>
      <c r="T174" s="206"/>
      <c r="AT174" s="207" t="s">
        <v>248</v>
      </c>
      <c r="AU174" s="207" t="s">
        <v>78</v>
      </c>
      <c r="AV174" s="13" t="s">
        <v>76</v>
      </c>
      <c r="AW174" s="13" t="s">
        <v>31</v>
      </c>
      <c r="AX174" s="13" t="s">
        <v>69</v>
      </c>
      <c r="AY174" s="207" t="s">
        <v>231</v>
      </c>
    </row>
    <row r="175" spans="1:65" s="13" customFormat="1" ht="11.25">
      <c r="B175" s="198"/>
      <c r="C175" s="199"/>
      <c r="D175" s="193" t="s">
        <v>248</v>
      </c>
      <c r="E175" s="200" t="s">
        <v>19</v>
      </c>
      <c r="F175" s="201" t="s">
        <v>5250</v>
      </c>
      <c r="G175" s="199"/>
      <c r="H175" s="200" t="s">
        <v>19</v>
      </c>
      <c r="I175" s="202"/>
      <c r="J175" s="199"/>
      <c r="K175" s="199"/>
      <c r="L175" s="203"/>
      <c r="M175" s="204"/>
      <c r="N175" s="205"/>
      <c r="O175" s="205"/>
      <c r="P175" s="205"/>
      <c r="Q175" s="205"/>
      <c r="R175" s="205"/>
      <c r="S175" s="205"/>
      <c r="T175" s="206"/>
      <c r="AT175" s="207" t="s">
        <v>248</v>
      </c>
      <c r="AU175" s="207" t="s">
        <v>78</v>
      </c>
      <c r="AV175" s="13" t="s">
        <v>76</v>
      </c>
      <c r="AW175" s="13" t="s">
        <v>31</v>
      </c>
      <c r="AX175" s="13" t="s">
        <v>69</v>
      </c>
      <c r="AY175" s="207" t="s">
        <v>231</v>
      </c>
    </row>
    <row r="176" spans="1:65" s="14" customFormat="1" ht="11.25">
      <c r="B176" s="208"/>
      <c r="C176" s="209"/>
      <c r="D176" s="193" t="s">
        <v>248</v>
      </c>
      <c r="E176" s="210" t="s">
        <v>19</v>
      </c>
      <c r="F176" s="211" t="s">
        <v>5284</v>
      </c>
      <c r="G176" s="209"/>
      <c r="H176" s="212">
        <v>24.332000000000001</v>
      </c>
      <c r="I176" s="213"/>
      <c r="J176" s="209"/>
      <c r="K176" s="209"/>
      <c r="L176" s="214"/>
      <c r="M176" s="215"/>
      <c r="N176" s="216"/>
      <c r="O176" s="216"/>
      <c r="P176" s="216"/>
      <c r="Q176" s="216"/>
      <c r="R176" s="216"/>
      <c r="S176" s="216"/>
      <c r="T176" s="217"/>
      <c r="AT176" s="218" t="s">
        <v>248</v>
      </c>
      <c r="AU176" s="218" t="s">
        <v>78</v>
      </c>
      <c r="AV176" s="14" t="s">
        <v>78</v>
      </c>
      <c r="AW176" s="14" t="s">
        <v>31</v>
      </c>
      <c r="AX176" s="14" t="s">
        <v>69</v>
      </c>
      <c r="AY176" s="218" t="s">
        <v>231</v>
      </c>
    </row>
    <row r="177" spans="1:65" s="16" customFormat="1" ht="11.25">
      <c r="B177" s="233"/>
      <c r="C177" s="234"/>
      <c r="D177" s="193" t="s">
        <v>248</v>
      </c>
      <c r="E177" s="235" t="s">
        <v>19</v>
      </c>
      <c r="F177" s="236" t="s">
        <v>546</v>
      </c>
      <c r="G177" s="234"/>
      <c r="H177" s="237">
        <v>24.332000000000001</v>
      </c>
      <c r="I177" s="238"/>
      <c r="J177" s="234"/>
      <c r="K177" s="234"/>
      <c r="L177" s="239"/>
      <c r="M177" s="240"/>
      <c r="N177" s="241"/>
      <c r="O177" s="241"/>
      <c r="P177" s="241"/>
      <c r="Q177" s="241"/>
      <c r="R177" s="241"/>
      <c r="S177" s="241"/>
      <c r="T177" s="242"/>
      <c r="AT177" s="243" t="s">
        <v>248</v>
      </c>
      <c r="AU177" s="243" t="s">
        <v>78</v>
      </c>
      <c r="AV177" s="16" t="s">
        <v>119</v>
      </c>
      <c r="AW177" s="16" t="s">
        <v>31</v>
      </c>
      <c r="AX177" s="16" t="s">
        <v>69</v>
      </c>
      <c r="AY177" s="243" t="s">
        <v>231</v>
      </c>
    </row>
    <row r="178" spans="1:65" s="13" customFormat="1" ht="11.25">
      <c r="B178" s="198"/>
      <c r="C178" s="199"/>
      <c r="D178" s="193" t="s">
        <v>248</v>
      </c>
      <c r="E178" s="200" t="s">
        <v>19</v>
      </c>
      <c r="F178" s="201" t="s">
        <v>5251</v>
      </c>
      <c r="G178" s="199"/>
      <c r="H178" s="200" t="s">
        <v>19</v>
      </c>
      <c r="I178" s="202"/>
      <c r="J178" s="199"/>
      <c r="K178" s="199"/>
      <c r="L178" s="203"/>
      <c r="M178" s="204"/>
      <c r="N178" s="205"/>
      <c r="O178" s="205"/>
      <c r="P178" s="205"/>
      <c r="Q178" s="205"/>
      <c r="R178" s="205"/>
      <c r="S178" s="205"/>
      <c r="T178" s="206"/>
      <c r="AT178" s="207" t="s">
        <v>248</v>
      </c>
      <c r="AU178" s="207" t="s">
        <v>78</v>
      </c>
      <c r="AV178" s="13" t="s">
        <v>76</v>
      </c>
      <c r="AW178" s="13" t="s">
        <v>31</v>
      </c>
      <c r="AX178" s="13" t="s">
        <v>69</v>
      </c>
      <c r="AY178" s="207" t="s">
        <v>231</v>
      </c>
    </row>
    <row r="179" spans="1:65" s="14" customFormat="1" ht="11.25">
      <c r="B179" s="208"/>
      <c r="C179" s="209"/>
      <c r="D179" s="193" t="s">
        <v>248</v>
      </c>
      <c r="E179" s="210" t="s">
        <v>19</v>
      </c>
      <c r="F179" s="211" t="s">
        <v>5285</v>
      </c>
      <c r="G179" s="209"/>
      <c r="H179" s="212">
        <v>12.712</v>
      </c>
      <c r="I179" s="213"/>
      <c r="J179" s="209"/>
      <c r="K179" s="209"/>
      <c r="L179" s="214"/>
      <c r="M179" s="215"/>
      <c r="N179" s="216"/>
      <c r="O179" s="216"/>
      <c r="P179" s="216"/>
      <c r="Q179" s="216"/>
      <c r="R179" s="216"/>
      <c r="S179" s="216"/>
      <c r="T179" s="217"/>
      <c r="AT179" s="218" t="s">
        <v>248</v>
      </c>
      <c r="AU179" s="218" t="s">
        <v>78</v>
      </c>
      <c r="AV179" s="14" t="s">
        <v>78</v>
      </c>
      <c r="AW179" s="14" t="s">
        <v>31</v>
      </c>
      <c r="AX179" s="14" t="s">
        <v>69</v>
      </c>
      <c r="AY179" s="218" t="s">
        <v>231</v>
      </c>
    </row>
    <row r="180" spans="1:65" s="16" customFormat="1" ht="11.25">
      <c r="B180" s="233"/>
      <c r="C180" s="234"/>
      <c r="D180" s="193" t="s">
        <v>248</v>
      </c>
      <c r="E180" s="235" t="s">
        <v>19</v>
      </c>
      <c r="F180" s="236" t="s">
        <v>546</v>
      </c>
      <c r="G180" s="234"/>
      <c r="H180" s="237">
        <v>12.712</v>
      </c>
      <c r="I180" s="238"/>
      <c r="J180" s="234"/>
      <c r="K180" s="234"/>
      <c r="L180" s="239"/>
      <c r="M180" s="240"/>
      <c r="N180" s="241"/>
      <c r="O180" s="241"/>
      <c r="P180" s="241"/>
      <c r="Q180" s="241"/>
      <c r="R180" s="241"/>
      <c r="S180" s="241"/>
      <c r="T180" s="242"/>
      <c r="AT180" s="243" t="s">
        <v>248</v>
      </c>
      <c r="AU180" s="243" t="s">
        <v>78</v>
      </c>
      <c r="AV180" s="16" t="s">
        <v>119</v>
      </c>
      <c r="AW180" s="16" t="s">
        <v>31</v>
      </c>
      <c r="AX180" s="16" t="s">
        <v>69</v>
      </c>
      <c r="AY180" s="243" t="s">
        <v>231</v>
      </c>
    </row>
    <row r="181" spans="1:65" s="15" customFormat="1" ht="11.25">
      <c r="B181" s="219"/>
      <c r="C181" s="220"/>
      <c r="D181" s="193" t="s">
        <v>248</v>
      </c>
      <c r="E181" s="221" t="s">
        <v>19</v>
      </c>
      <c r="F181" s="222" t="s">
        <v>260</v>
      </c>
      <c r="G181" s="220"/>
      <c r="H181" s="223">
        <v>37.043999999999997</v>
      </c>
      <c r="I181" s="224"/>
      <c r="J181" s="220"/>
      <c r="K181" s="220"/>
      <c r="L181" s="225"/>
      <c r="M181" s="226"/>
      <c r="N181" s="227"/>
      <c r="O181" s="227"/>
      <c r="P181" s="227"/>
      <c r="Q181" s="227"/>
      <c r="R181" s="227"/>
      <c r="S181" s="227"/>
      <c r="T181" s="228"/>
      <c r="AT181" s="229" t="s">
        <v>248</v>
      </c>
      <c r="AU181" s="229" t="s">
        <v>78</v>
      </c>
      <c r="AV181" s="15" t="s">
        <v>238</v>
      </c>
      <c r="AW181" s="15" t="s">
        <v>31</v>
      </c>
      <c r="AX181" s="15" t="s">
        <v>76</v>
      </c>
      <c r="AY181" s="229" t="s">
        <v>231</v>
      </c>
    </row>
    <row r="182" spans="1:65" s="2" customFormat="1" ht="37.9" customHeight="1">
      <c r="A182" s="36"/>
      <c r="B182" s="37"/>
      <c r="C182" s="180" t="s">
        <v>294</v>
      </c>
      <c r="D182" s="180" t="s">
        <v>234</v>
      </c>
      <c r="E182" s="181" t="s">
        <v>5286</v>
      </c>
      <c r="F182" s="182" t="s">
        <v>5287</v>
      </c>
      <c r="G182" s="183" t="s">
        <v>243</v>
      </c>
      <c r="H182" s="184">
        <v>617.39800000000002</v>
      </c>
      <c r="I182" s="185"/>
      <c r="J182" s="186">
        <f>ROUND(I182*H182,2)</f>
        <v>0</v>
      </c>
      <c r="K182" s="182" t="s">
        <v>244</v>
      </c>
      <c r="L182" s="41"/>
      <c r="M182" s="187" t="s">
        <v>19</v>
      </c>
      <c r="N182" s="188" t="s">
        <v>40</v>
      </c>
      <c r="O182" s="66"/>
      <c r="P182" s="189">
        <f>O182*H182</f>
        <v>0</v>
      </c>
      <c r="Q182" s="189">
        <v>8.4999999999999995E-4</v>
      </c>
      <c r="R182" s="189">
        <f>Q182*H182</f>
        <v>0.52478829999999999</v>
      </c>
      <c r="S182" s="189">
        <v>0</v>
      </c>
      <c r="T182" s="190">
        <f>S182*H182</f>
        <v>0</v>
      </c>
      <c r="U182" s="36"/>
      <c r="V182" s="36"/>
      <c r="W182" s="36"/>
      <c r="X182" s="36"/>
      <c r="Y182" s="36"/>
      <c r="Z182" s="36"/>
      <c r="AA182" s="36"/>
      <c r="AB182" s="36"/>
      <c r="AC182" s="36"/>
      <c r="AD182" s="36"/>
      <c r="AE182" s="36"/>
      <c r="AR182" s="191" t="s">
        <v>238</v>
      </c>
      <c r="AT182" s="191" t="s">
        <v>234</v>
      </c>
      <c r="AU182" s="191" t="s">
        <v>78</v>
      </c>
      <c r="AY182" s="19" t="s">
        <v>231</v>
      </c>
      <c r="BE182" s="192">
        <f>IF(N182="základní",J182,0)</f>
        <v>0</v>
      </c>
      <c r="BF182" s="192">
        <f>IF(N182="snížená",J182,0)</f>
        <v>0</v>
      </c>
      <c r="BG182" s="192">
        <f>IF(N182="zákl. přenesená",J182,0)</f>
        <v>0</v>
      </c>
      <c r="BH182" s="192">
        <f>IF(N182="sníž. přenesená",J182,0)</f>
        <v>0</v>
      </c>
      <c r="BI182" s="192">
        <f>IF(N182="nulová",J182,0)</f>
        <v>0</v>
      </c>
      <c r="BJ182" s="19" t="s">
        <v>76</v>
      </c>
      <c r="BK182" s="192">
        <f>ROUND(I182*H182,2)</f>
        <v>0</v>
      </c>
      <c r="BL182" s="19" t="s">
        <v>238</v>
      </c>
      <c r="BM182" s="191" t="s">
        <v>5288</v>
      </c>
    </row>
    <row r="183" spans="1:65" s="2" customFormat="1" ht="175.5">
      <c r="A183" s="36"/>
      <c r="B183" s="37"/>
      <c r="C183" s="38"/>
      <c r="D183" s="193" t="s">
        <v>246</v>
      </c>
      <c r="E183" s="38"/>
      <c r="F183" s="194" t="s">
        <v>5289</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246</v>
      </c>
      <c r="AU183" s="19" t="s">
        <v>78</v>
      </c>
    </row>
    <row r="184" spans="1:65" s="13" customFormat="1" ht="11.25">
      <c r="B184" s="198"/>
      <c r="C184" s="199"/>
      <c r="D184" s="193" t="s">
        <v>248</v>
      </c>
      <c r="E184" s="200" t="s">
        <v>19</v>
      </c>
      <c r="F184" s="201" t="s">
        <v>5250</v>
      </c>
      <c r="G184" s="199"/>
      <c r="H184" s="200" t="s">
        <v>19</v>
      </c>
      <c r="I184" s="202"/>
      <c r="J184" s="199"/>
      <c r="K184" s="199"/>
      <c r="L184" s="203"/>
      <c r="M184" s="204"/>
      <c r="N184" s="205"/>
      <c r="O184" s="205"/>
      <c r="P184" s="205"/>
      <c r="Q184" s="205"/>
      <c r="R184" s="205"/>
      <c r="S184" s="205"/>
      <c r="T184" s="206"/>
      <c r="AT184" s="207" t="s">
        <v>248</v>
      </c>
      <c r="AU184" s="207" t="s">
        <v>78</v>
      </c>
      <c r="AV184" s="13" t="s">
        <v>76</v>
      </c>
      <c r="AW184" s="13" t="s">
        <v>31</v>
      </c>
      <c r="AX184" s="13" t="s">
        <v>69</v>
      </c>
      <c r="AY184" s="207" t="s">
        <v>231</v>
      </c>
    </row>
    <row r="185" spans="1:65" s="14" customFormat="1" ht="11.25">
      <c r="B185" s="208"/>
      <c r="C185" s="209"/>
      <c r="D185" s="193" t="s">
        <v>248</v>
      </c>
      <c r="E185" s="210" t="s">
        <v>19</v>
      </c>
      <c r="F185" s="211" t="s">
        <v>5290</v>
      </c>
      <c r="G185" s="209"/>
      <c r="H185" s="212">
        <v>405.536</v>
      </c>
      <c r="I185" s="213"/>
      <c r="J185" s="209"/>
      <c r="K185" s="209"/>
      <c r="L185" s="214"/>
      <c r="M185" s="215"/>
      <c r="N185" s="216"/>
      <c r="O185" s="216"/>
      <c r="P185" s="216"/>
      <c r="Q185" s="216"/>
      <c r="R185" s="216"/>
      <c r="S185" s="216"/>
      <c r="T185" s="217"/>
      <c r="AT185" s="218" t="s">
        <v>248</v>
      </c>
      <c r="AU185" s="218" t="s">
        <v>78</v>
      </c>
      <c r="AV185" s="14" t="s">
        <v>78</v>
      </c>
      <c r="AW185" s="14" t="s">
        <v>31</v>
      </c>
      <c r="AX185" s="14" t="s">
        <v>69</v>
      </c>
      <c r="AY185" s="218" t="s">
        <v>231</v>
      </c>
    </row>
    <row r="186" spans="1:65" s="16" customFormat="1" ht="11.25">
      <c r="B186" s="233"/>
      <c r="C186" s="234"/>
      <c r="D186" s="193" t="s">
        <v>248</v>
      </c>
      <c r="E186" s="235" t="s">
        <v>19</v>
      </c>
      <c r="F186" s="236" t="s">
        <v>546</v>
      </c>
      <c r="G186" s="234"/>
      <c r="H186" s="237">
        <v>405.536</v>
      </c>
      <c r="I186" s="238"/>
      <c r="J186" s="234"/>
      <c r="K186" s="234"/>
      <c r="L186" s="239"/>
      <c r="M186" s="240"/>
      <c r="N186" s="241"/>
      <c r="O186" s="241"/>
      <c r="P186" s="241"/>
      <c r="Q186" s="241"/>
      <c r="R186" s="241"/>
      <c r="S186" s="241"/>
      <c r="T186" s="242"/>
      <c r="AT186" s="243" t="s">
        <v>248</v>
      </c>
      <c r="AU186" s="243" t="s">
        <v>78</v>
      </c>
      <c r="AV186" s="16" t="s">
        <v>119</v>
      </c>
      <c r="AW186" s="16" t="s">
        <v>31</v>
      </c>
      <c r="AX186" s="16" t="s">
        <v>69</v>
      </c>
      <c r="AY186" s="243" t="s">
        <v>231</v>
      </c>
    </row>
    <row r="187" spans="1:65" s="13" customFormat="1" ht="11.25">
      <c r="B187" s="198"/>
      <c r="C187" s="199"/>
      <c r="D187" s="193" t="s">
        <v>248</v>
      </c>
      <c r="E187" s="200" t="s">
        <v>19</v>
      </c>
      <c r="F187" s="201" t="s">
        <v>5251</v>
      </c>
      <c r="G187" s="199"/>
      <c r="H187" s="200" t="s">
        <v>19</v>
      </c>
      <c r="I187" s="202"/>
      <c r="J187" s="199"/>
      <c r="K187" s="199"/>
      <c r="L187" s="203"/>
      <c r="M187" s="204"/>
      <c r="N187" s="205"/>
      <c r="O187" s="205"/>
      <c r="P187" s="205"/>
      <c r="Q187" s="205"/>
      <c r="R187" s="205"/>
      <c r="S187" s="205"/>
      <c r="T187" s="206"/>
      <c r="AT187" s="207" t="s">
        <v>248</v>
      </c>
      <c r="AU187" s="207" t="s">
        <v>78</v>
      </c>
      <c r="AV187" s="13" t="s">
        <v>76</v>
      </c>
      <c r="AW187" s="13" t="s">
        <v>31</v>
      </c>
      <c r="AX187" s="13" t="s">
        <v>69</v>
      </c>
      <c r="AY187" s="207" t="s">
        <v>231</v>
      </c>
    </row>
    <row r="188" spans="1:65" s="14" customFormat="1" ht="11.25">
      <c r="B188" s="208"/>
      <c r="C188" s="209"/>
      <c r="D188" s="193" t="s">
        <v>248</v>
      </c>
      <c r="E188" s="210" t="s">
        <v>19</v>
      </c>
      <c r="F188" s="211" t="s">
        <v>5291</v>
      </c>
      <c r="G188" s="209"/>
      <c r="H188" s="212">
        <v>211.86199999999999</v>
      </c>
      <c r="I188" s="213"/>
      <c r="J188" s="209"/>
      <c r="K188" s="209"/>
      <c r="L188" s="214"/>
      <c r="M188" s="215"/>
      <c r="N188" s="216"/>
      <c r="O188" s="216"/>
      <c r="P188" s="216"/>
      <c r="Q188" s="216"/>
      <c r="R188" s="216"/>
      <c r="S188" s="216"/>
      <c r="T188" s="217"/>
      <c r="AT188" s="218" t="s">
        <v>248</v>
      </c>
      <c r="AU188" s="218" t="s">
        <v>78</v>
      </c>
      <c r="AV188" s="14" t="s">
        <v>78</v>
      </c>
      <c r="AW188" s="14" t="s">
        <v>31</v>
      </c>
      <c r="AX188" s="14" t="s">
        <v>69</v>
      </c>
      <c r="AY188" s="218" t="s">
        <v>231</v>
      </c>
    </row>
    <row r="189" spans="1:65" s="16" customFormat="1" ht="11.25">
      <c r="B189" s="233"/>
      <c r="C189" s="234"/>
      <c r="D189" s="193" t="s">
        <v>248</v>
      </c>
      <c r="E189" s="235" t="s">
        <v>19</v>
      </c>
      <c r="F189" s="236" t="s">
        <v>546</v>
      </c>
      <c r="G189" s="234"/>
      <c r="H189" s="237">
        <v>211.86199999999999</v>
      </c>
      <c r="I189" s="238"/>
      <c r="J189" s="234"/>
      <c r="K189" s="234"/>
      <c r="L189" s="239"/>
      <c r="M189" s="240"/>
      <c r="N189" s="241"/>
      <c r="O189" s="241"/>
      <c r="P189" s="241"/>
      <c r="Q189" s="241"/>
      <c r="R189" s="241"/>
      <c r="S189" s="241"/>
      <c r="T189" s="242"/>
      <c r="AT189" s="243" t="s">
        <v>248</v>
      </c>
      <c r="AU189" s="243" t="s">
        <v>78</v>
      </c>
      <c r="AV189" s="16" t="s">
        <v>119</v>
      </c>
      <c r="AW189" s="16" t="s">
        <v>31</v>
      </c>
      <c r="AX189" s="16" t="s">
        <v>69</v>
      </c>
      <c r="AY189" s="243" t="s">
        <v>231</v>
      </c>
    </row>
    <row r="190" spans="1:65" s="15" customFormat="1" ht="11.25">
      <c r="B190" s="219"/>
      <c r="C190" s="220"/>
      <c r="D190" s="193" t="s">
        <v>248</v>
      </c>
      <c r="E190" s="221" t="s">
        <v>19</v>
      </c>
      <c r="F190" s="222" t="s">
        <v>260</v>
      </c>
      <c r="G190" s="220"/>
      <c r="H190" s="223">
        <v>617.39800000000002</v>
      </c>
      <c r="I190" s="224"/>
      <c r="J190" s="220"/>
      <c r="K190" s="220"/>
      <c r="L190" s="225"/>
      <c r="M190" s="226"/>
      <c r="N190" s="227"/>
      <c r="O190" s="227"/>
      <c r="P190" s="227"/>
      <c r="Q190" s="227"/>
      <c r="R190" s="227"/>
      <c r="S190" s="227"/>
      <c r="T190" s="228"/>
      <c r="AT190" s="229" t="s">
        <v>248</v>
      </c>
      <c r="AU190" s="229" t="s">
        <v>78</v>
      </c>
      <c r="AV190" s="15" t="s">
        <v>238</v>
      </c>
      <c r="AW190" s="15" t="s">
        <v>31</v>
      </c>
      <c r="AX190" s="15" t="s">
        <v>76</v>
      </c>
      <c r="AY190" s="229" t="s">
        <v>231</v>
      </c>
    </row>
    <row r="191" spans="1:65" s="2" customFormat="1" ht="44.25" customHeight="1">
      <c r="A191" s="36"/>
      <c r="B191" s="37"/>
      <c r="C191" s="180" t="s">
        <v>145</v>
      </c>
      <c r="D191" s="180" t="s">
        <v>234</v>
      </c>
      <c r="E191" s="181" t="s">
        <v>5292</v>
      </c>
      <c r="F191" s="182" t="s">
        <v>5293</v>
      </c>
      <c r="G191" s="183" t="s">
        <v>243</v>
      </c>
      <c r="H191" s="184">
        <v>617.39800000000002</v>
      </c>
      <c r="I191" s="185"/>
      <c r="J191" s="186">
        <f>ROUND(I191*H191,2)</f>
        <v>0</v>
      </c>
      <c r="K191" s="182" t="s">
        <v>244</v>
      </c>
      <c r="L191" s="41"/>
      <c r="M191" s="187" t="s">
        <v>19</v>
      </c>
      <c r="N191" s="188" t="s">
        <v>40</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238</v>
      </c>
      <c r="AT191" s="191" t="s">
        <v>234</v>
      </c>
      <c r="AU191" s="191" t="s">
        <v>78</v>
      </c>
      <c r="AY191" s="19" t="s">
        <v>231</v>
      </c>
      <c r="BE191" s="192">
        <f>IF(N191="základní",J191,0)</f>
        <v>0</v>
      </c>
      <c r="BF191" s="192">
        <f>IF(N191="snížená",J191,0)</f>
        <v>0</v>
      </c>
      <c r="BG191" s="192">
        <f>IF(N191="zákl. přenesená",J191,0)</f>
        <v>0</v>
      </c>
      <c r="BH191" s="192">
        <f>IF(N191="sníž. přenesená",J191,0)</f>
        <v>0</v>
      </c>
      <c r="BI191" s="192">
        <f>IF(N191="nulová",J191,0)</f>
        <v>0</v>
      </c>
      <c r="BJ191" s="19" t="s">
        <v>76</v>
      </c>
      <c r="BK191" s="192">
        <f>ROUND(I191*H191,2)</f>
        <v>0</v>
      </c>
      <c r="BL191" s="19" t="s">
        <v>238</v>
      </c>
      <c r="BM191" s="191" t="s">
        <v>5294</v>
      </c>
    </row>
    <row r="192" spans="1:65" s="2" customFormat="1" ht="24.2" customHeight="1">
      <c r="A192" s="36"/>
      <c r="B192" s="37"/>
      <c r="C192" s="180" t="s">
        <v>154</v>
      </c>
      <c r="D192" s="180" t="s">
        <v>234</v>
      </c>
      <c r="E192" s="181" t="s">
        <v>4207</v>
      </c>
      <c r="F192" s="182" t="s">
        <v>4208</v>
      </c>
      <c r="G192" s="183" t="s">
        <v>243</v>
      </c>
      <c r="H192" s="184">
        <v>114.8</v>
      </c>
      <c r="I192" s="185"/>
      <c r="J192" s="186">
        <f>ROUND(I192*H192,2)</f>
        <v>0</v>
      </c>
      <c r="K192" s="182" t="s">
        <v>244</v>
      </c>
      <c r="L192" s="41"/>
      <c r="M192" s="187" t="s">
        <v>19</v>
      </c>
      <c r="N192" s="188" t="s">
        <v>40</v>
      </c>
      <c r="O192" s="66"/>
      <c r="P192" s="189">
        <f>O192*H192</f>
        <v>0</v>
      </c>
      <c r="Q192" s="189">
        <v>6.9999999999999999E-4</v>
      </c>
      <c r="R192" s="189">
        <f>Q192*H192</f>
        <v>8.0360000000000001E-2</v>
      </c>
      <c r="S192" s="189">
        <v>0</v>
      </c>
      <c r="T192" s="190">
        <f>S192*H192</f>
        <v>0</v>
      </c>
      <c r="U192" s="36"/>
      <c r="V192" s="36"/>
      <c r="W192" s="36"/>
      <c r="X192" s="36"/>
      <c r="Y192" s="36"/>
      <c r="Z192" s="36"/>
      <c r="AA192" s="36"/>
      <c r="AB192" s="36"/>
      <c r="AC192" s="36"/>
      <c r="AD192" s="36"/>
      <c r="AE192" s="36"/>
      <c r="AR192" s="191" t="s">
        <v>238</v>
      </c>
      <c r="AT192" s="191" t="s">
        <v>234</v>
      </c>
      <c r="AU192" s="191" t="s">
        <v>78</v>
      </c>
      <c r="AY192" s="19" t="s">
        <v>231</v>
      </c>
      <c r="BE192" s="192">
        <f>IF(N192="základní",J192,0)</f>
        <v>0</v>
      </c>
      <c r="BF192" s="192">
        <f>IF(N192="snížená",J192,0)</f>
        <v>0</v>
      </c>
      <c r="BG192" s="192">
        <f>IF(N192="zákl. přenesená",J192,0)</f>
        <v>0</v>
      </c>
      <c r="BH192" s="192">
        <f>IF(N192="sníž. přenesená",J192,0)</f>
        <v>0</v>
      </c>
      <c r="BI192" s="192">
        <f>IF(N192="nulová",J192,0)</f>
        <v>0</v>
      </c>
      <c r="BJ192" s="19" t="s">
        <v>76</v>
      </c>
      <c r="BK192" s="192">
        <f>ROUND(I192*H192,2)</f>
        <v>0</v>
      </c>
      <c r="BL192" s="19" t="s">
        <v>238</v>
      </c>
      <c r="BM192" s="191" t="s">
        <v>5295</v>
      </c>
    </row>
    <row r="193" spans="1:65" s="2" customFormat="1" ht="87.75">
      <c r="A193" s="36"/>
      <c r="B193" s="37"/>
      <c r="C193" s="38"/>
      <c r="D193" s="193" t="s">
        <v>246</v>
      </c>
      <c r="E193" s="38"/>
      <c r="F193" s="194" t="s">
        <v>4210</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246</v>
      </c>
      <c r="AU193" s="19" t="s">
        <v>78</v>
      </c>
    </row>
    <row r="194" spans="1:65" s="13" customFormat="1" ht="11.25">
      <c r="B194" s="198"/>
      <c r="C194" s="199"/>
      <c r="D194" s="193" t="s">
        <v>248</v>
      </c>
      <c r="E194" s="200" t="s">
        <v>19</v>
      </c>
      <c r="F194" s="201" t="s">
        <v>5255</v>
      </c>
      <c r="G194" s="199"/>
      <c r="H194" s="200" t="s">
        <v>19</v>
      </c>
      <c r="I194" s="202"/>
      <c r="J194" s="199"/>
      <c r="K194" s="199"/>
      <c r="L194" s="203"/>
      <c r="M194" s="204"/>
      <c r="N194" s="205"/>
      <c r="O194" s="205"/>
      <c r="P194" s="205"/>
      <c r="Q194" s="205"/>
      <c r="R194" s="205"/>
      <c r="S194" s="205"/>
      <c r="T194" s="206"/>
      <c r="AT194" s="207" t="s">
        <v>248</v>
      </c>
      <c r="AU194" s="207" t="s">
        <v>78</v>
      </c>
      <c r="AV194" s="13" t="s">
        <v>76</v>
      </c>
      <c r="AW194" s="13" t="s">
        <v>31</v>
      </c>
      <c r="AX194" s="13" t="s">
        <v>69</v>
      </c>
      <c r="AY194" s="207" t="s">
        <v>231</v>
      </c>
    </row>
    <row r="195" spans="1:65" s="14" customFormat="1" ht="11.25">
      <c r="B195" s="208"/>
      <c r="C195" s="209"/>
      <c r="D195" s="193" t="s">
        <v>248</v>
      </c>
      <c r="E195" s="210" t="s">
        <v>19</v>
      </c>
      <c r="F195" s="211" t="s">
        <v>5296</v>
      </c>
      <c r="G195" s="209"/>
      <c r="H195" s="212">
        <v>40.799999999999997</v>
      </c>
      <c r="I195" s="213"/>
      <c r="J195" s="209"/>
      <c r="K195" s="209"/>
      <c r="L195" s="214"/>
      <c r="M195" s="215"/>
      <c r="N195" s="216"/>
      <c r="O195" s="216"/>
      <c r="P195" s="216"/>
      <c r="Q195" s="216"/>
      <c r="R195" s="216"/>
      <c r="S195" s="216"/>
      <c r="T195" s="217"/>
      <c r="AT195" s="218" t="s">
        <v>248</v>
      </c>
      <c r="AU195" s="218" t="s">
        <v>78</v>
      </c>
      <c r="AV195" s="14" t="s">
        <v>78</v>
      </c>
      <c r="AW195" s="14" t="s">
        <v>31</v>
      </c>
      <c r="AX195" s="14" t="s">
        <v>69</v>
      </c>
      <c r="AY195" s="218" t="s">
        <v>231</v>
      </c>
    </row>
    <row r="196" spans="1:65" s="13" customFormat="1" ht="11.25">
      <c r="B196" s="198"/>
      <c r="C196" s="199"/>
      <c r="D196" s="193" t="s">
        <v>248</v>
      </c>
      <c r="E196" s="200" t="s">
        <v>19</v>
      </c>
      <c r="F196" s="201" t="s">
        <v>5257</v>
      </c>
      <c r="G196" s="199"/>
      <c r="H196" s="200" t="s">
        <v>19</v>
      </c>
      <c r="I196" s="202"/>
      <c r="J196" s="199"/>
      <c r="K196" s="199"/>
      <c r="L196" s="203"/>
      <c r="M196" s="204"/>
      <c r="N196" s="205"/>
      <c r="O196" s="205"/>
      <c r="P196" s="205"/>
      <c r="Q196" s="205"/>
      <c r="R196" s="205"/>
      <c r="S196" s="205"/>
      <c r="T196" s="206"/>
      <c r="AT196" s="207" t="s">
        <v>248</v>
      </c>
      <c r="AU196" s="207" t="s">
        <v>78</v>
      </c>
      <c r="AV196" s="13" t="s">
        <v>76</v>
      </c>
      <c r="AW196" s="13" t="s">
        <v>31</v>
      </c>
      <c r="AX196" s="13" t="s">
        <v>69</v>
      </c>
      <c r="AY196" s="207" t="s">
        <v>231</v>
      </c>
    </row>
    <row r="197" spans="1:65" s="14" customFormat="1" ht="11.25">
      <c r="B197" s="208"/>
      <c r="C197" s="209"/>
      <c r="D197" s="193" t="s">
        <v>248</v>
      </c>
      <c r="E197" s="210" t="s">
        <v>19</v>
      </c>
      <c r="F197" s="211" t="s">
        <v>5297</v>
      </c>
      <c r="G197" s="209"/>
      <c r="H197" s="212">
        <v>35.1</v>
      </c>
      <c r="I197" s="213"/>
      <c r="J197" s="209"/>
      <c r="K197" s="209"/>
      <c r="L197" s="214"/>
      <c r="M197" s="215"/>
      <c r="N197" s="216"/>
      <c r="O197" s="216"/>
      <c r="P197" s="216"/>
      <c r="Q197" s="216"/>
      <c r="R197" s="216"/>
      <c r="S197" s="216"/>
      <c r="T197" s="217"/>
      <c r="AT197" s="218" t="s">
        <v>248</v>
      </c>
      <c r="AU197" s="218" t="s">
        <v>78</v>
      </c>
      <c r="AV197" s="14" t="s">
        <v>78</v>
      </c>
      <c r="AW197" s="14" t="s">
        <v>31</v>
      </c>
      <c r="AX197" s="14" t="s">
        <v>69</v>
      </c>
      <c r="AY197" s="218" t="s">
        <v>231</v>
      </c>
    </row>
    <row r="198" spans="1:65" s="13" customFormat="1" ht="11.25">
      <c r="B198" s="198"/>
      <c r="C198" s="199"/>
      <c r="D198" s="193" t="s">
        <v>248</v>
      </c>
      <c r="E198" s="200" t="s">
        <v>19</v>
      </c>
      <c r="F198" s="201" t="s">
        <v>5259</v>
      </c>
      <c r="G198" s="199"/>
      <c r="H198" s="200" t="s">
        <v>19</v>
      </c>
      <c r="I198" s="202"/>
      <c r="J198" s="199"/>
      <c r="K198" s="199"/>
      <c r="L198" s="203"/>
      <c r="M198" s="204"/>
      <c r="N198" s="205"/>
      <c r="O198" s="205"/>
      <c r="P198" s="205"/>
      <c r="Q198" s="205"/>
      <c r="R198" s="205"/>
      <c r="S198" s="205"/>
      <c r="T198" s="206"/>
      <c r="AT198" s="207" t="s">
        <v>248</v>
      </c>
      <c r="AU198" s="207" t="s">
        <v>78</v>
      </c>
      <c r="AV198" s="13" t="s">
        <v>76</v>
      </c>
      <c r="AW198" s="13" t="s">
        <v>31</v>
      </c>
      <c r="AX198" s="13" t="s">
        <v>69</v>
      </c>
      <c r="AY198" s="207" t="s">
        <v>231</v>
      </c>
    </row>
    <row r="199" spans="1:65" s="14" customFormat="1" ht="11.25">
      <c r="B199" s="208"/>
      <c r="C199" s="209"/>
      <c r="D199" s="193" t="s">
        <v>248</v>
      </c>
      <c r="E199" s="210" t="s">
        <v>19</v>
      </c>
      <c r="F199" s="211" t="s">
        <v>5298</v>
      </c>
      <c r="G199" s="209"/>
      <c r="H199" s="212">
        <v>18.600000000000001</v>
      </c>
      <c r="I199" s="213"/>
      <c r="J199" s="209"/>
      <c r="K199" s="209"/>
      <c r="L199" s="214"/>
      <c r="M199" s="215"/>
      <c r="N199" s="216"/>
      <c r="O199" s="216"/>
      <c r="P199" s="216"/>
      <c r="Q199" s="216"/>
      <c r="R199" s="216"/>
      <c r="S199" s="216"/>
      <c r="T199" s="217"/>
      <c r="AT199" s="218" t="s">
        <v>248</v>
      </c>
      <c r="AU199" s="218" t="s">
        <v>78</v>
      </c>
      <c r="AV199" s="14" t="s">
        <v>78</v>
      </c>
      <c r="AW199" s="14" t="s">
        <v>31</v>
      </c>
      <c r="AX199" s="14" t="s">
        <v>69</v>
      </c>
      <c r="AY199" s="218" t="s">
        <v>231</v>
      </c>
    </row>
    <row r="200" spans="1:65" s="13" customFormat="1" ht="11.25">
      <c r="B200" s="198"/>
      <c r="C200" s="199"/>
      <c r="D200" s="193" t="s">
        <v>248</v>
      </c>
      <c r="E200" s="200" t="s">
        <v>19</v>
      </c>
      <c r="F200" s="201" t="s">
        <v>5261</v>
      </c>
      <c r="G200" s="199"/>
      <c r="H200" s="200" t="s">
        <v>19</v>
      </c>
      <c r="I200" s="202"/>
      <c r="J200" s="199"/>
      <c r="K200" s="199"/>
      <c r="L200" s="203"/>
      <c r="M200" s="204"/>
      <c r="N200" s="205"/>
      <c r="O200" s="205"/>
      <c r="P200" s="205"/>
      <c r="Q200" s="205"/>
      <c r="R200" s="205"/>
      <c r="S200" s="205"/>
      <c r="T200" s="206"/>
      <c r="AT200" s="207" t="s">
        <v>248</v>
      </c>
      <c r="AU200" s="207" t="s">
        <v>78</v>
      </c>
      <c r="AV200" s="13" t="s">
        <v>76</v>
      </c>
      <c r="AW200" s="13" t="s">
        <v>31</v>
      </c>
      <c r="AX200" s="13" t="s">
        <v>69</v>
      </c>
      <c r="AY200" s="207" t="s">
        <v>231</v>
      </c>
    </row>
    <row r="201" spans="1:65" s="14" customFormat="1" ht="11.25">
      <c r="B201" s="208"/>
      <c r="C201" s="209"/>
      <c r="D201" s="193" t="s">
        <v>248</v>
      </c>
      <c r="E201" s="210" t="s">
        <v>19</v>
      </c>
      <c r="F201" s="211" t="s">
        <v>5299</v>
      </c>
      <c r="G201" s="209"/>
      <c r="H201" s="212">
        <v>7.1</v>
      </c>
      <c r="I201" s="213"/>
      <c r="J201" s="209"/>
      <c r="K201" s="209"/>
      <c r="L201" s="214"/>
      <c r="M201" s="215"/>
      <c r="N201" s="216"/>
      <c r="O201" s="216"/>
      <c r="P201" s="216"/>
      <c r="Q201" s="216"/>
      <c r="R201" s="216"/>
      <c r="S201" s="216"/>
      <c r="T201" s="217"/>
      <c r="AT201" s="218" t="s">
        <v>248</v>
      </c>
      <c r="AU201" s="218" t="s">
        <v>78</v>
      </c>
      <c r="AV201" s="14" t="s">
        <v>78</v>
      </c>
      <c r="AW201" s="14" t="s">
        <v>31</v>
      </c>
      <c r="AX201" s="14" t="s">
        <v>69</v>
      </c>
      <c r="AY201" s="218" t="s">
        <v>231</v>
      </c>
    </row>
    <row r="202" spans="1:65" s="13" customFormat="1" ht="11.25">
      <c r="B202" s="198"/>
      <c r="C202" s="199"/>
      <c r="D202" s="193" t="s">
        <v>248</v>
      </c>
      <c r="E202" s="200" t="s">
        <v>19</v>
      </c>
      <c r="F202" s="201" t="s">
        <v>5263</v>
      </c>
      <c r="G202" s="199"/>
      <c r="H202" s="200" t="s">
        <v>19</v>
      </c>
      <c r="I202" s="202"/>
      <c r="J202" s="199"/>
      <c r="K202" s="199"/>
      <c r="L202" s="203"/>
      <c r="M202" s="204"/>
      <c r="N202" s="205"/>
      <c r="O202" s="205"/>
      <c r="P202" s="205"/>
      <c r="Q202" s="205"/>
      <c r="R202" s="205"/>
      <c r="S202" s="205"/>
      <c r="T202" s="206"/>
      <c r="AT202" s="207" t="s">
        <v>248</v>
      </c>
      <c r="AU202" s="207" t="s">
        <v>78</v>
      </c>
      <c r="AV202" s="13" t="s">
        <v>76</v>
      </c>
      <c r="AW202" s="13" t="s">
        <v>31</v>
      </c>
      <c r="AX202" s="13" t="s">
        <v>69</v>
      </c>
      <c r="AY202" s="207" t="s">
        <v>231</v>
      </c>
    </row>
    <row r="203" spans="1:65" s="14" customFormat="1" ht="11.25">
      <c r="B203" s="208"/>
      <c r="C203" s="209"/>
      <c r="D203" s="193" t="s">
        <v>248</v>
      </c>
      <c r="E203" s="210" t="s">
        <v>19</v>
      </c>
      <c r="F203" s="211" t="s">
        <v>5300</v>
      </c>
      <c r="G203" s="209"/>
      <c r="H203" s="212">
        <v>13.2</v>
      </c>
      <c r="I203" s="213"/>
      <c r="J203" s="209"/>
      <c r="K203" s="209"/>
      <c r="L203" s="214"/>
      <c r="M203" s="215"/>
      <c r="N203" s="216"/>
      <c r="O203" s="216"/>
      <c r="P203" s="216"/>
      <c r="Q203" s="216"/>
      <c r="R203" s="216"/>
      <c r="S203" s="216"/>
      <c r="T203" s="217"/>
      <c r="AT203" s="218" t="s">
        <v>248</v>
      </c>
      <c r="AU203" s="218" t="s">
        <v>78</v>
      </c>
      <c r="AV203" s="14" t="s">
        <v>78</v>
      </c>
      <c r="AW203" s="14" t="s">
        <v>31</v>
      </c>
      <c r="AX203" s="14" t="s">
        <v>69</v>
      </c>
      <c r="AY203" s="218" t="s">
        <v>231</v>
      </c>
    </row>
    <row r="204" spans="1:65" s="15" customFormat="1" ht="11.25">
      <c r="B204" s="219"/>
      <c r="C204" s="220"/>
      <c r="D204" s="193" t="s">
        <v>248</v>
      </c>
      <c r="E204" s="221" t="s">
        <v>19</v>
      </c>
      <c r="F204" s="222" t="s">
        <v>260</v>
      </c>
      <c r="G204" s="220"/>
      <c r="H204" s="223">
        <v>114.8</v>
      </c>
      <c r="I204" s="224"/>
      <c r="J204" s="220"/>
      <c r="K204" s="220"/>
      <c r="L204" s="225"/>
      <c r="M204" s="226"/>
      <c r="N204" s="227"/>
      <c r="O204" s="227"/>
      <c r="P204" s="227"/>
      <c r="Q204" s="227"/>
      <c r="R204" s="227"/>
      <c r="S204" s="227"/>
      <c r="T204" s="228"/>
      <c r="AT204" s="229" t="s">
        <v>248</v>
      </c>
      <c r="AU204" s="229" t="s">
        <v>78</v>
      </c>
      <c r="AV204" s="15" t="s">
        <v>238</v>
      </c>
      <c r="AW204" s="15" t="s">
        <v>31</v>
      </c>
      <c r="AX204" s="15" t="s">
        <v>76</v>
      </c>
      <c r="AY204" s="229" t="s">
        <v>231</v>
      </c>
    </row>
    <row r="205" spans="1:65" s="2" customFormat="1" ht="44.25" customHeight="1">
      <c r="A205" s="36"/>
      <c r="B205" s="37"/>
      <c r="C205" s="180" t="s">
        <v>311</v>
      </c>
      <c r="D205" s="180" t="s">
        <v>234</v>
      </c>
      <c r="E205" s="181" t="s">
        <v>4215</v>
      </c>
      <c r="F205" s="182" t="s">
        <v>4216</v>
      </c>
      <c r="G205" s="183" t="s">
        <v>243</v>
      </c>
      <c r="H205" s="184">
        <v>114.8</v>
      </c>
      <c r="I205" s="185"/>
      <c r="J205" s="186">
        <f>ROUND(I205*H205,2)</f>
        <v>0</v>
      </c>
      <c r="K205" s="182" t="s">
        <v>244</v>
      </c>
      <c r="L205" s="41"/>
      <c r="M205" s="187" t="s">
        <v>19</v>
      </c>
      <c r="N205" s="188" t="s">
        <v>40</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238</v>
      </c>
      <c r="AT205" s="191" t="s">
        <v>234</v>
      </c>
      <c r="AU205" s="191" t="s">
        <v>78</v>
      </c>
      <c r="AY205" s="19" t="s">
        <v>231</v>
      </c>
      <c r="BE205" s="192">
        <f>IF(N205="základní",J205,0)</f>
        <v>0</v>
      </c>
      <c r="BF205" s="192">
        <f>IF(N205="snížená",J205,0)</f>
        <v>0</v>
      </c>
      <c r="BG205" s="192">
        <f>IF(N205="zákl. přenesená",J205,0)</f>
        <v>0</v>
      </c>
      <c r="BH205" s="192">
        <f>IF(N205="sníž. přenesená",J205,0)</f>
        <v>0</v>
      </c>
      <c r="BI205" s="192">
        <f>IF(N205="nulová",J205,0)</f>
        <v>0</v>
      </c>
      <c r="BJ205" s="19" t="s">
        <v>76</v>
      </c>
      <c r="BK205" s="192">
        <f>ROUND(I205*H205,2)</f>
        <v>0</v>
      </c>
      <c r="BL205" s="19" t="s">
        <v>238</v>
      </c>
      <c r="BM205" s="191" t="s">
        <v>5301</v>
      </c>
    </row>
    <row r="206" spans="1:65" s="2" customFormat="1" ht="33" customHeight="1">
      <c r="A206" s="36"/>
      <c r="B206" s="37"/>
      <c r="C206" s="180" t="s">
        <v>316</v>
      </c>
      <c r="D206" s="180" t="s">
        <v>234</v>
      </c>
      <c r="E206" s="181" t="s">
        <v>4218</v>
      </c>
      <c r="F206" s="182" t="s">
        <v>4219</v>
      </c>
      <c r="G206" s="183" t="s">
        <v>356</v>
      </c>
      <c r="H206" s="184">
        <v>114.8</v>
      </c>
      <c r="I206" s="185"/>
      <c r="J206" s="186">
        <f>ROUND(I206*H206,2)</f>
        <v>0</v>
      </c>
      <c r="K206" s="182" t="s">
        <v>244</v>
      </c>
      <c r="L206" s="41"/>
      <c r="M206" s="187" t="s">
        <v>19</v>
      </c>
      <c r="N206" s="188" t="s">
        <v>40</v>
      </c>
      <c r="O206" s="66"/>
      <c r="P206" s="189">
        <f>O206*H206</f>
        <v>0</v>
      </c>
      <c r="Q206" s="189">
        <v>4.6000000000000001E-4</v>
      </c>
      <c r="R206" s="189">
        <f>Q206*H206</f>
        <v>5.2808000000000001E-2</v>
      </c>
      <c r="S206" s="189">
        <v>0</v>
      </c>
      <c r="T206" s="190">
        <f>S206*H206</f>
        <v>0</v>
      </c>
      <c r="U206" s="36"/>
      <c r="V206" s="36"/>
      <c r="W206" s="36"/>
      <c r="X206" s="36"/>
      <c r="Y206" s="36"/>
      <c r="Z206" s="36"/>
      <c r="AA206" s="36"/>
      <c r="AB206" s="36"/>
      <c r="AC206" s="36"/>
      <c r="AD206" s="36"/>
      <c r="AE206" s="36"/>
      <c r="AR206" s="191" t="s">
        <v>238</v>
      </c>
      <c r="AT206" s="191" t="s">
        <v>234</v>
      </c>
      <c r="AU206" s="191" t="s">
        <v>78</v>
      </c>
      <c r="AY206" s="19" t="s">
        <v>231</v>
      </c>
      <c r="BE206" s="192">
        <f>IF(N206="základní",J206,0)</f>
        <v>0</v>
      </c>
      <c r="BF206" s="192">
        <f>IF(N206="snížená",J206,0)</f>
        <v>0</v>
      </c>
      <c r="BG206" s="192">
        <f>IF(N206="zákl. přenesená",J206,0)</f>
        <v>0</v>
      </c>
      <c r="BH206" s="192">
        <f>IF(N206="sníž. přenesená",J206,0)</f>
        <v>0</v>
      </c>
      <c r="BI206" s="192">
        <f>IF(N206="nulová",J206,0)</f>
        <v>0</v>
      </c>
      <c r="BJ206" s="19" t="s">
        <v>76</v>
      </c>
      <c r="BK206" s="192">
        <f>ROUND(I206*H206,2)</f>
        <v>0</v>
      </c>
      <c r="BL206" s="19" t="s">
        <v>238</v>
      </c>
      <c r="BM206" s="191" t="s">
        <v>5302</v>
      </c>
    </row>
    <row r="207" spans="1:65" s="2" customFormat="1" ht="58.5">
      <c r="A207" s="36"/>
      <c r="B207" s="37"/>
      <c r="C207" s="38"/>
      <c r="D207" s="193" t="s">
        <v>246</v>
      </c>
      <c r="E207" s="38"/>
      <c r="F207" s="194" t="s">
        <v>4221</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246</v>
      </c>
      <c r="AU207" s="19" t="s">
        <v>78</v>
      </c>
    </row>
    <row r="208" spans="1:65" s="2" customFormat="1" ht="37.9" customHeight="1">
      <c r="A208" s="36"/>
      <c r="B208" s="37"/>
      <c r="C208" s="180" t="s">
        <v>321</v>
      </c>
      <c r="D208" s="180" t="s">
        <v>234</v>
      </c>
      <c r="E208" s="181" t="s">
        <v>4222</v>
      </c>
      <c r="F208" s="182" t="s">
        <v>4223</v>
      </c>
      <c r="G208" s="183" t="s">
        <v>356</v>
      </c>
      <c r="H208" s="184">
        <v>114.8</v>
      </c>
      <c r="I208" s="185"/>
      <c r="J208" s="186">
        <f>ROUND(I208*H208,2)</f>
        <v>0</v>
      </c>
      <c r="K208" s="182" t="s">
        <v>244</v>
      </c>
      <c r="L208" s="41"/>
      <c r="M208" s="187" t="s">
        <v>19</v>
      </c>
      <c r="N208" s="188" t="s">
        <v>40</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238</v>
      </c>
      <c r="AT208" s="191" t="s">
        <v>234</v>
      </c>
      <c r="AU208" s="191" t="s">
        <v>78</v>
      </c>
      <c r="AY208" s="19" t="s">
        <v>231</v>
      </c>
      <c r="BE208" s="192">
        <f>IF(N208="základní",J208,0)</f>
        <v>0</v>
      </c>
      <c r="BF208" s="192">
        <f>IF(N208="snížená",J208,0)</f>
        <v>0</v>
      </c>
      <c r="BG208" s="192">
        <f>IF(N208="zákl. přenesená",J208,0)</f>
        <v>0</v>
      </c>
      <c r="BH208" s="192">
        <f>IF(N208="sníž. přenesená",J208,0)</f>
        <v>0</v>
      </c>
      <c r="BI208" s="192">
        <f>IF(N208="nulová",J208,0)</f>
        <v>0</v>
      </c>
      <c r="BJ208" s="19" t="s">
        <v>76</v>
      </c>
      <c r="BK208" s="192">
        <f>ROUND(I208*H208,2)</f>
        <v>0</v>
      </c>
      <c r="BL208" s="19" t="s">
        <v>238</v>
      </c>
      <c r="BM208" s="191" t="s">
        <v>5303</v>
      </c>
    </row>
    <row r="209" spans="1:65" s="2" customFormat="1" ht="62.65" customHeight="1">
      <c r="A209" s="36"/>
      <c r="B209" s="37"/>
      <c r="C209" s="180" t="s">
        <v>8</v>
      </c>
      <c r="D209" s="180" t="s">
        <v>234</v>
      </c>
      <c r="E209" s="181" t="s">
        <v>540</v>
      </c>
      <c r="F209" s="182" t="s">
        <v>541</v>
      </c>
      <c r="G209" s="183" t="s">
        <v>356</v>
      </c>
      <c r="H209" s="184">
        <v>318.70999999999998</v>
      </c>
      <c r="I209" s="185"/>
      <c r="J209" s="186">
        <f>ROUND(I209*H209,2)</f>
        <v>0</v>
      </c>
      <c r="K209" s="182" t="s">
        <v>244</v>
      </c>
      <c r="L209" s="41"/>
      <c r="M209" s="187" t="s">
        <v>19</v>
      </c>
      <c r="N209" s="188" t="s">
        <v>40</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238</v>
      </c>
      <c r="AT209" s="191" t="s">
        <v>234</v>
      </c>
      <c r="AU209" s="191" t="s">
        <v>78</v>
      </c>
      <c r="AY209" s="19" t="s">
        <v>231</v>
      </c>
      <c r="BE209" s="192">
        <f>IF(N209="základní",J209,0)</f>
        <v>0</v>
      </c>
      <c r="BF209" s="192">
        <f>IF(N209="snížená",J209,0)</f>
        <v>0</v>
      </c>
      <c r="BG209" s="192">
        <f>IF(N209="zákl. přenesená",J209,0)</f>
        <v>0</v>
      </c>
      <c r="BH209" s="192">
        <f>IF(N209="sníž. přenesená",J209,0)</f>
        <v>0</v>
      </c>
      <c r="BI209" s="192">
        <f>IF(N209="nulová",J209,0)</f>
        <v>0</v>
      </c>
      <c r="BJ209" s="19" t="s">
        <v>76</v>
      </c>
      <c r="BK209" s="192">
        <f>ROUND(I209*H209,2)</f>
        <v>0</v>
      </c>
      <c r="BL209" s="19" t="s">
        <v>238</v>
      </c>
      <c r="BM209" s="191" t="s">
        <v>5304</v>
      </c>
    </row>
    <row r="210" spans="1:65" s="2" customFormat="1" ht="78">
      <c r="A210" s="36"/>
      <c r="B210" s="37"/>
      <c r="C210" s="38"/>
      <c r="D210" s="193" t="s">
        <v>246</v>
      </c>
      <c r="E210" s="38"/>
      <c r="F210" s="194" t="s">
        <v>530</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246</v>
      </c>
      <c r="AU210" s="19" t="s">
        <v>78</v>
      </c>
    </row>
    <row r="211" spans="1:65" s="13" customFormat="1" ht="11.25">
      <c r="B211" s="198"/>
      <c r="C211" s="199"/>
      <c r="D211" s="193" t="s">
        <v>248</v>
      </c>
      <c r="E211" s="200" t="s">
        <v>19</v>
      </c>
      <c r="F211" s="201" t="s">
        <v>998</v>
      </c>
      <c r="G211" s="199"/>
      <c r="H211" s="200" t="s">
        <v>19</v>
      </c>
      <c r="I211" s="202"/>
      <c r="J211" s="199"/>
      <c r="K211" s="199"/>
      <c r="L211" s="203"/>
      <c r="M211" s="204"/>
      <c r="N211" s="205"/>
      <c r="O211" s="205"/>
      <c r="P211" s="205"/>
      <c r="Q211" s="205"/>
      <c r="R211" s="205"/>
      <c r="S211" s="205"/>
      <c r="T211" s="206"/>
      <c r="AT211" s="207" t="s">
        <v>248</v>
      </c>
      <c r="AU211" s="207" t="s">
        <v>78</v>
      </c>
      <c r="AV211" s="13" t="s">
        <v>76</v>
      </c>
      <c r="AW211" s="13" t="s">
        <v>31</v>
      </c>
      <c r="AX211" s="13" t="s">
        <v>69</v>
      </c>
      <c r="AY211" s="207" t="s">
        <v>231</v>
      </c>
    </row>
    <row r="212" spans="1:65" s="14" customFormat="1" ht="11.25">
      <c r="B212" s="208"/>
      <c r="C212" s="209"/>
      <c r="D212" s="193" t="s">
        <v>248</v>
      </c>
      <c r="E212" s="210" t="s">
        <v>19</v>
      </c>
      <c r="F212" s="211" t="s">
        <v>5305</v>
      </c>
      <c r="G212" s="209"/>
      <c r="H212" s="212">
        <v>318.70999999999998</v>
      </c>
      <c r="I212" s="213"/>
      <c r="J212" s="209"/>
      <c r="K212" s="209"/>
      <c r="L212" s="214"/>
      <c r="M212" s="215"/>
      <c r="N212" s="216"/>
      <c r="O212" s="216"/>
      <c r="P212" s="216"/>
      <c r="Q212" s="216"/>
      <c r="R212" s="216"/>
      <c r="S212" s="216"/>
      <c r="T212" s="217"/>
      <c r="AT212" s="218" t="s">
        <v>248</v>
      </c>
      <c r="AU212" s="218" t="s">
        <v>78</v>
      </c>
      <c r="AV212" s="14" t="s">
        <v>78</v>
      </c>
      <c r="AW212" s="14" t="s">
        <v>31</v>
      </c>
      <c r="AX212" s="14" t="s">
        <v>76</v>
      </c>
      <c r="AY212" s="218" t="s">
        <v>231</v>
      </c>
    </row>
    <row r="213" spans="1:65" s="2" customFormat="1" ht="66.75" customHeight="1">
      <c r="A213" s="36"/>
      <c r="B213" s="37"/>
      <c r="C213" s="180" t="s">
        <v>331</v>
      </c>
      <c r="D213" s="180" t="s">
        <v>234</v>
      </c>
      <c r="E213" s="181" t="s">
        <v>547</v>
      </c>
      <c r="F213" s="182" t="s">
        <v>548</v>
      </c>
      <c r="G213" s="183" t="s">
        <v>356</v>
      </c>
      <c r="H213" s="184">
        <v>1593.55</v>
      </c>
      <c r="I213" s="185"/>
      <c r="J213" s="186">
        <f>ROUND(I213*H213,2)</f>
        <v>0</v>
      </c>
      <c r="K213" s="182" t="s">
        <v>244</v>
      </c>
      <c r="L213" s="41"/>
      <c r="M213" s="187" t="s">
        <v>19</v>
      </c>
      <c r="N213" s="188" t="s">
        <v>40</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238</v>
      </c>
      <c r="AT213" s="191" t="s">
        <v>234</v>
      </c>
      <c r="AU213" s="191" t="s">
        <v>78</v>
      </c>
      <c r="AY213" s="19" t="s">
        <v>231</v>
      </c>
      <c r="BE213" s="192">
        <f>IF(N213="základní",J213,0)</f>
        <v>0</v>
      </c>
      <c r="BF213" s="192">
        <f>IF(N213="snížená",J213,0)</f>
        <v>0</v>
      </c>
      <c r="BG213" s="192">
        <f>IF(N213="zákl. přenesená",J213,0)</f>
        <v>0</v>
      </c>
      <c r="BH213" s="192">
        <f>IF(N213="sníž. přenesená",J213,0)</f>
        <v>0</v>
      </c>
      <c r="BI213" s="192">
        <f>IF(N213="nulová",J213,0)</f>
        <v>0</v>
      </c>
      <c r="BJ213" s="19" t="s">
        <v>76</v>
      </c>
      <c r="BK213" s="192">
        <f>ROUND(I213*H213,2)</f>
        <v>0</v>
      </c>
      <c r="BL213" s="19" t="s">
        <v>238</v>
      </c>
      <c r="BM213" s="191" t="s">
        <v>5306</v>
      </c>
    </row>
    <row r="214" spans="1:65" s="2" customFormat="1" ht="78">
      <c r="A214" s="36"/>
      <c r="B214" s="37"/>
      <c r="C214" s="38"/>
      <c r="D214" s="193" t="s">
        <v>246</v>
      </c>
      <c r="E214" s="38"/>
      <c r="F214" s="194" t="s">
        <v>530</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246</v>
      </c>
      <c r="AU214" s="19" t="s">
        <v>78</v>
      </c>
    </row>
    <row r="215" spans="1:65" s="13" customFormat="1" ht="11.25">
      <c r="B215" s="198"/>
      <c r="C215" s="199"/>
      <c r="D215" s="193" t="s">
        <v>248</v>
      </c>
      <c r="E215" s="200" t="s">
        <v>19</v>
      </c>
      <c r="F215" s="201" t="s">
        <v>5015</v>
      </c>
      <c r="G215" s="199"/>
      <c r="H215" s="200" t="s">
        <v>19</v>
      </c>
      <c r="I215" s="202"/>
      <c r="J215" s="199"/>
      <c r="K215" s="199"/>
      <c r="L215" s="203"/>
      <c r="M215" s="204"/>
      <c r="N215" s="205"/>
      <c r="O215" s="205"/>
      <c r="P215" s="205"/>
      <c r="Q215" s="205"/>
      <c r="R215" s="205"/>
      <c r="S215" s="205"/>
      <c r="T215" s="206"/>
      <c r="AT215" s="207" t="s">
        <v>248</v>
      </c>
      <c r="AU215" s="207" t="s">
        <v>78</v>
      </c>
      <c r="AV215" s="13" t="s">
        <v>76</v>
      </c>
      <c r="AW215" s="13" t="s">
        <v>31</v>
      </c>
      <c r="AX215" s="13" t="s">
        <v>69</v>
      </c>
      <c r="AY215" s="207" t="s">
        <v>231</v>
      </c>
    </row>
    <row r="216" spans="1:65" s="14" customFormat="1" ht="11.25">
      <c r="B216" s="208"/>
      <c r="C216" s="209"/>
      <c r="D216" s="193" t="s">
        <v>248</v>
      </c>
      <c r="E216" s="210" t="s">
        <v>19</v>
      </c>
      <c r="F216" s="211" t="s">
        <v>5307</v>
      </c>
      <c r="G216" s="209"/>
      <c r="H216" s="212">
        <v>1593.55</v>
      </c>
      <c r="I216" s="213"/>
      <c r="J216" s="209"/>
      <c r="K216" s="209"/>
      <c r="L216" s="214"/>
      <c r="M216" s="215"/>
      <c r="N216" s="216"/>
      <c r="O216" s="216"/>
      <c r="P216" s="216"/>
      <c r="Q216" s="216"/>
      <c r="R216" s="216"/>
      <c r="S216" s="216"/>
      <c r="T216" s="217"/>
      <c r="AT216" s="218" t="s">
        <v>248</v>
      </c>
      <c r="AU216" s="218" t="s">
        <v>78</v>
      </c>
      <c r="AV216" s="14" t="s">
        <v>78</v>
      </c>
      <c r="AW216" s="14" t="s">
        <v>31</v>
      </c>
      <c r="AX216" s="14" t="s">
        <v>76</v>
      </c>
      <c r="AY216" s="218" t="s">
        <v>231</v>
      </c>
    </row>
    <row r="217" spans="1:65" s="2" customFormat="1" ht="44.25" customHeight="1">
      <c r="A217" s="36"/>
      <c r="B217" s="37"/>
      <c r="C217" s="180" t="s">
        <v>335</v>
      </c>
      <c r="D217" s="180" t="s">
        <v>234</v>
      </c>
      <c r="E217" s="181" t="s">
        <v>568</v>
      </c>
      <c r="F217" s="182" t="s">
        <v>431</v>
      </c>
      <c r="G217" s="183" t="s">
        <v>404</v>
      </c>
      <c r="H217" s="184">
        <v>573.678</v>
      </c>
      <c r="I217" s="185"/>
      <c r="J217" s="186">
        <f>ROUND(I217*H217,2)</f>
        <v>0</v>
      </c>
      <c r="K217" s="182" t="s">
        <v>244</v>
      </c>
      <c r="L217" s="41"/>
      <c r="M217" s="187" t="s">
        <v>19</v>
      </c>
      <c r="N217" s="188" t="s">
        <v>40</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238</v>
      </c>
      <c r="AT217" s="191" t="s">
        <v>234</v>
      </c>
      <c r="AU217" s="191" t="s">
        <v>78</v>
      </c>
      <c r="AY217" s="19" t="s">
        <v>231</v>
      </c>
      <c r="BE217" s="192">
        <f>IF(N217="základní",J217,0)</f>
        <v>0</v>
      </c>
      <c r="BF217" s="192">
        <f>IF(N217="snížená",J217,0)</f>
        <v>0</v>
      </c>
      <c r="BG217" s="192">
        <f>IF(N217="zákl. přenesená",J217,0)</f>
        <v>0</v>
      </c>
      <c r="BH217" s="192">
        <f>IF(N217="sníž. přenesená",J217,0)</f>
        <v>0</v>
      </c>
      <c r="BI217" s="192">
        <f>IF(N217="nulová",J217,0)</f>
        <v>0</v>
      </c>
      <c r="BJ217" s="19" t="s">
        <v>76</v>
      </c>
      <c r="BK217" s="192">
        <f>ROUND(I217*H217,2)</f>
        <v>0</v>
      </c>
      <c r="BL217" s="19" t="s">
        <v>238</v>
      </c>
      <c r="BM217" s="191" t="s">
        <v>5308</v>
      </c>
    </row>
    <row r="218" spans="1:65" s="2" customFormat="1" ht="58.5">
      <c r="A218" s="36"/>
      <c r="B218" s="37"/>
      <c r="C218" s="38"/>
      <c r="D218" s="193" t="s">
        <v>246</v>
      </c>
      <c r="E218" s="38"/>
      <c r="F218" s="194" t="s">
        <v>570</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246</v>
      </c>
      <c r="AU218" s="19" t="s">
        <v>78</v>
      </c>
    </row>
    <row r="219" spans="1:65" s="14" customFormat="1" ht="11.25">
      <c r="B219" s="208"/>
      <c r="C219" s="209"/>
      <c r="D219" s="193" t="s">
        <v>248</v>
      </c>
      <c r="E219" s="210" t="s">
        <v>19</v>
      </c>
      <c r="F219" s="211" t="s">
        <v>5309</v>
      </c>
      <c r="G219" s="209"/>
      <c r="H219" s="212">
        <v>573.678</v>
      </c>
      <c r="I219" s="213"/>
      <c r="J219" s="209"/>
      <c r="K219" s="209"/>
      <c r="L219" s="214"/>
      <c r="M219" s="215"/>
      <c r="N219" s="216"/>
      <c r="O219" s="216"/>
      <c r="P219" s="216"/>
      <c r="Q219" s="216"/>
      <c r="R219" s="216"/>
      <c r="S219" s="216"/>
      <c r="T219" s="217"/>
      <c r="AT219" s="218" t="s">
        <v>248</v>
      </c>
      <c r="AU219" s="218" t="s">
        <v>78</v>
      </c>
      <c r="AV219" s="14" t="s">
        <v>78</v>
      </c>
      <c r="AW219" s="14" t="s">
        <v>31</v>
      </c>
      <c r="AX219" s="14" t="s">
        <v>76</v>
      </c>
      <c r="AY219" s="218" t="s">
        <v>231</v>
      </c>
    </row>
    <row r="220" spans="1:65" s="2" customFormat="1" ht="44.25" customHeight="1">
      <c r="A220" s="36"/>
      <c r="B220" s="37"/>
      <c r="C220" s="180" t="s">
        <v>339</v>
      </c>
      <c r="D220" s="180" t="s">
        <v>234</v>
      </c>
      <c r="E220" s="181" t="s">
        <v>1294</v>
      </c>
      <c r="F220" s="182" t="s">
        <v>1295</v>
      </c>
      <c r="G220" s="183" t="s">
        <v>356</v>
      </c>
      <c r="H220" s="184">
        <v>271.12400000000002</v>
      </c>
      <c r="I220" s="185"/>
      <c r="J220" s="186">
        <f>ROUND(I220*H220,2)</f>
        <v>0</v>
      </c>
      <c r="K220" s="182" t="s">
        <v>244</v>
      </c>
      <c r="L220" s="41"/>
      <c r="M220" s="187" t="s">
        <v>19</v>
      </c>
      <c r="N220" s="188" t="s">
        <v>40</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238</v>
      </c>
      <c r="AT220" s="191" t="s">
        <v>234</v>
      </c>
      <c r="AU220" s="191" t="s">
        <v>78</v>
      </c>
      <c r="AY220" s="19" t="s">
        <v>231</v>
      </c>
      <c r="BE220" s="192">
        <f>IF(N220="základní",J220,0)</f>
        <v>0</v>
      </c>
      <c r="BF220" s="192">
        <f>IF(N220="snížená",J220,0)</f>
        <v>0</v>
      </c>
      <c r="BG220" s="192">
        <f>IF(N220="zákl. přenesená",J220,0)</f>
        <v>0</v>
      </c>
      <c r="BH220" s="192">
        <f>IF(N220="sníž. přenesená",J220,0)</f>
        <v>0</v>
      </c>
      <c r="BI220" s="192">
        <f>IF(N220="nulová",J220,0)</f>
        <v>0</v>
      </c>
      <c r="BJ220" s="19" t="s">
        <v>76</v>
      </c>
      <c r="BK220" s="192">
        <f>ROUND(I220*H220,2)</f>
        <v>0</v>
      </c>
      <c r="BL220" s="19" t="s">
        <v>238</v>
      </c>
      <c r="BM220" s="191" t="s">
        <v>5310</v>
      </c>
    </row>
    <row r="221" spans="1:65" s="2" customFormat="1" ht="234">
      <c r="A221" s="36"/>
      <c r="B221" s="37"/>
      <c r="C221" s="38"/>
      <c r="D221" s="193" t="s">
        <v>246</v>
      </c>
      <c r="E221" s="38"/>
      <c r="F221" s="194" t="s">
        <v>1297</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246</v>
      </c>
      <c r="AU221" s="19" t="s">
        <v>78</v>
      </c>
    </row>
    <row r="222" spans="1:65" s="13" customFormat="1" ht="11.25">
      <c r="B222" s="198"/>
      <c r="C222" s="199"/>
      <c r="D222" s="193" t="s">
        <v>248</v>
      </c>
      <c r="E222" s="200" t="s">
        <v>19</v>
      </c>
      <c r="F222" s="201" t="s">
        <v>5255</v>
      </c>
      <c r="G222" s="199"/>
      <c r="H222" s="200" t="s">
        <v>19</v>
      </c>
      <c r="I222" s="202"/>
      <c r="J222" s="199"/>
      <c r="K222" s="199"/>
      <c r="L222" s="203"/>
      <c r="M222" s="204"/>
      <c r="N222" s="205"/>
      <c r="O222" s="205"/>
      <c r="P222" s="205"/>
      <c r="Q222" s="205"/>
      <c r="R222" s="205"/>
      <c r="S222" s="205"/>
      <c r="T222" s="206"/>
      <c r="AT222" s="207" t="s">
        <v>248</v>
      </c>
      <c r="AU222" s="207" t="s">
        <v>78</v>
      </c>
      <c r="AV222" s="13" t="s">
        <v>76</v>
      </c>
      <c r="AW222" s="13" t="s">
        <v>31</v>
      </c>
      <c r="AX222" s="13" t="s">
        <v>69</v>
      </c>
      <c r="AY222" s="207" t="s">
        <v>231</v>
      </c>
    </row>
    <row r="223" spans="1:65" s="14" customFormat="1" ht="22.5">
      <c r="B223" s="208"/>
      <c r="C223" s="209"/>
      <c r="D223" s="193" t="s">
        <v>248</v>
      </c>
      <c r="E223" s="210" t="s">
        <v>19</v>
      </c>
      <c r="F223" s="211" t="s">
        <v>5311</v>
      </c>
      <c r="G223" s="209"/>
      <c r="H223" s="212">
        <v>25.190999999999999</v>
      </c>
      <c r="I223" s="213"/>
      <c r="J223" s="209"/>
      <c r="K223" s="209"/>
      <c r="L223" s="214"/>
      <c r="M223" s="215"/>
      <c r="N223" s="216"/>
      <c r="O223" s="216"/>
      <c r="P223" s="216"/>
      <c r="Q223" s="216"/>
      <c r="R223" s="216"/>
      <c r="S223" s="216"/>
      <c r="T223" s="217"/>
      <c r="AT223" s="218" t="s">
        <v>248</v>
      </c>
      <c r="AU223" s="218" t="s">
        <v>78</v>
      </c>
      <c r="AV223" s="14" t="s">
        <v>78</v>
      </c>
      <c r="AW223" s="14" t="s">
        <v>31</v>
      </c>
      <c r="AX223" s="14" t="s">
        <v>69</v>
      </c>
      <c r="AY223" s="218" t="s">
        <v>231</v>
      </c>
    </row>
    <row r="224" spans="1:65" s="13" customFormat="1" ht="11.25">
      <c r="B224" s="198"/>
      <c r="C224" s="199"/>
      <c r="D224" s="193" t="s">
        <v>248</v>
      </c>
      <c r="E224" s="200" t="s">
        <v>19</v>
      </c>
      <c r="F224" s="201" t="s">
        <v>5257</v>
      </c>
      <c r="G224" s="199"/>
      <c r="H224" s="200" t="s">
        <v>19</v>
      </c>
      <c r="I224" s="202"/>
      <c r="J224" s="199"/>
      <c r="K224" s="199"/>
      <c r="L224" s="203"/>
      <c r="M224" s="204"/>
      <c r="N224" s="205"/>
      <c r="O224" s="205"/>
      <c r="P224" s="205"/>
      <c r="Q224" s="205"/>
      <c r="R224" s="205"/>
      <c r="S224" s="205"/>
      <c r="T224" s="206"/>
      <c r="AT224" s="207" t="s">
        <v>248</v>
      </c>
      <c r="AU224" s="207" t="s">
        <v>78</v>
      </c>
      <c r="AV224" s="13" t="s">
        <v>76</v>
      </c>
      <c r="AW224" s="13" t="s">
        <v>31</v>
      </c>
      <c r="AX224" s="13" t="s">
        <v>69</v>
      </c>
      <c r="AY224" s="207" t="s">
        <v>231</v>
      </c>
    </row>
    <row r="225" spans="1:65" s="14" customFormat="1" ht="22.5">
      <c r="B225" s="208"/>
      <c r="C225" s="209"/>
      <c r="D225" s="193" t="s">
        <v>248</v>
      </c>
      <c r="E225" s="210" t="s">
        <v>19</v>
      </c>
      <c r="F225" s="211" t="s">
        <v>5312</v>
      </c>
      <c r="G225" s="209"/>
      <c r="H225" s="212">
        <v>22.73</v>
      </c>
      <c r="I225" s="213"/>
      <c r="J225" s="209"/>
      <c r="K225" s="209"/>
      <c r="L225" s="214"/>
      <c r="M225" s="215"/>
      <c r="N225" s="216"/>
      <c r="O225" s="216"/>
      <c r="P225" s="216"/>
      <c r="Q225" s="216"/>
      <c r="R225" s="216"/>
      <c r="S225" s="216"/>
      <c r="T225" s="217"/>
      <c r="AT225" s="218" t="s">
        <v>248</v>
      </c>
      <c r="AU225" s="218" t="s">
        <v>78</v>
      </c>
      <c r="AV225" s="14" t="s">
        <v>78</v>
      </c>
      <c r="AW225" s="14" t="s">
        <v>31</v>
      </c>
      <c r="AX225" s="14" t="s">
        <v>69</v>
      </c>
      <c r="AY225" s="218" t="s">
        <v>231</v>
      </c>
    </row>
    <row r="226" spans="1:65" s="13" customFormat="1" ht="11.25">
      <c r="B226" s="198"/>
      <c r="C226" s="199"/>
      <c r="D226" s="193" t="s">
        <v>248</v>
      </c>
      <c r="E226" s="200" t="s">
        <v>19</v>
      </c>
      <c r="F226" s="201" t="s">
        <v>5259</v>
      </c>
      <c r="G226" s="199"/>
      <c r="H226" s="200" t="s">
        <v>19</v>
      </c>
      <c r="I226" s="202"/>
      <c r="J226" s="199"/>
      <c r="K226" s="199"/>
      <c r="L226" s="203"/>
      <c r="M226" s="204"/>
      <c r="N226" s="205"/>
      <c r="O226" s="205"/>
      <c r="P226" s="205"/>
      <c r="Q226" s="205"/>
      <c r="R226" s="205"/>
      <c r="S226" s="205"/>
      <c r="T226" s="206"/>
      <c r="AT226" s="207" t="s">
        <v>248</v>
      </c>
      <c r="AU226" s="207" t="s">
        <v>78</v>
      </c>
      <c r="AV226" s="13" t="s">
        <v>76</v>
      </c>
      <c r="AW226" s="13" t="s">
        <v>31</v>
      </c>
      <c r="AX226" s="13" t="s">
        <v>69</v>
      </c>
      <c r="AY226" s="207" t="s">
        <v>231</v>
      </c>
    </row>
    <row r="227" spans="1:65" s="14" customFormat="1" ht="22.5">
      <c r="B227" s="208"/>
      <c r="C227" s="209"/>
      <c r="D227" s="193" t="s">
        <v>248</v>
      </c>
      <c r="E227" s="210" t="s">
        <v>19</v>
      </c>
      <c r="F227" s="211" t="s">
        <v>5313</v>
      </c>
      <c r="G227" s="209"/>
      <c r="H227" s="212">
        <v>14.387</v>
      </c>
      <c r="I227" s="213"/>
      <c r="J227" s="209"/>
      <c r="K227" s="209"/>
      <c r="L227" s="214"/>
      <c r="M227" s="215"/>
      <c r="N227" s="216"/>
      <c r="O227" s="216"/>
      <c r="P227" s="216"/>
      <c r="Q227" s="216"/>
      <c r="R227" s="216"/>
      <c r="S227" s="216"/>
      <c r="T227" s="217"/>
      <c r="AT227" s="218" t="s">
        <v>248</v>
      </c>
      <c r="AU227" s="218" t="s">
        <v>78</v>
      </c>
      <c r="AV227" s="14" t="s">
        <v>78</v>
      </c>
      <c r="AW227" s="14" t="s">
        <v>31</v>
      </c>
      <c r="AX227" s="14" t="s">
        <v>69</v>
      </c>
      <c r="AY227" s="218" t="s">
        <v>231</v>
      </c>
    </row>
    <row r="228" spans="1:65" s="13" customFormat="1" ht="11.25">
      <c r="B228" s="198"/>
      <c r="C228" s="199"/>
      <c r="D228" s="193" t="s">
        <v>248</v>
      </c>
      <c r="E228" s="200" t="s">
        <v>19</v>
      </c>
      <c r="F228" s="201" t="s">
        <v>5261</v>
      </c>
      <c r="G228" s="199"/>
      <c r="H228" s="200" t="s">
        <v>19</v>
      </c>
      <c r="I228" s="202"/>
      <c r="J228" s="199"/>
      <c r="K228" s="199"/>
      <c r="L228" s="203"/>
      <c r="M228" s="204"/>
      <c r="N228" s="205"/>
      <c r="O228" s="205"/>
      <c r="P228" s="205"/>
      <c r="Q228" s="205"/>
      <c r="R228" s="205"/>
      <c r="S228" s="205"/>
      <c r="T228" s="206"/>
      <c r="AT228" s="207" t="s">
        <v>248</v>
      </c>
      <c r="AU228" s="207" t="s">
        <v>78</v>
      </c>
      <c r="AV228" s="13" t="s">
        <v>76</v>
      </c>
      <c r="AW228" s="13" t="s">
        <v>31</v>
      </c>
      <c r="AX228" s="13" t="s">
        <v>69</v>
      </c>
      <c r="AY228" s="207" t="s">
        <v>231</v>
      </c>
    </row>
    <row r="229" spans="1:65" s="14" customFormat="1" ht="22.5">
      <c r="B229" s="208"/>
      <c r="C229" s="209"/>
      <c r="D229" s="193" t="s">
        <v>248</v>
      </c>
      <c r="E229" s="210" t="s">
        <v>19</v>
      </c>
      <c r="F229" s="211" t="s">
        <v>5314</v>
      </c>
      <c r="G229" s="209"/>
      <c r="H229" s="212">
        <v>7.8010000000000002</v>
      </c>
      <c r="I229" s="213"/>
      <c r="J229" s="209"/>
      <c r="K229" s="209"/>
      <c r="L229" s="214"/>
      <c r="M229" s="215"/>
      <c r="N229" s="216"/>
      <c r="O229" s="216"/>
      <c r="P229" s="216"/>
      <c r="Q229" s="216"/>
      <c r="R229" s="216"/>
      <c r="S229" s="216"/>
      <c r="T229" s="217"/>
      <c r="AT229" s="218" t="s">
        <v>248</v>
      </c>
      <c r="AU229" s="218" t="s">
        <v>78</v>
      </c>
      <c r="AV229" s="14" t="s">
        <v>78</v>
      </c>
      <c r="AW229" s="14" t="s">
        <v>31</v>
      </c>
      <c r="AX229" s="14" t="s">
        <v>69</v>
      </c>
      <c r="AY229" s="218" t="s">
        <v>231</v>
      </c>
    </row>
    <row r="230" spans="1:65" s="16" customFormat="1" ht="11.25">
      <c r="B230" s="233"/>
      <c r="C230" s="234"/>
      <c r="D230" s="193" t="s">
        <v>248</v>
      </c>
      <c r="E230" s="235" t="s">
        <v>19</v>
      </c>
      <c r="F230" s="236" t="s">
        <v>546</v>
      </c>
      <c r="G230" s="234"/>
      <c r="H230" s="237">
        <v>70.108999999999995</v>
      </c>
      <c r="I230" s="238"/>
      <c r="J230" s="234"/>
      <c r="K230" s="234"/>
      <c r="L230" s="239"/>
      <c r="M230" s="240"/>
      <c r="N230" s="241"/>
      <c r="O230" s="241"/>
      <c r="P230" s="241"/>
      <c r="Q230" s="241"/>
      <c r="R230" s="241"/>
      <c r="S230" s="241"/>
      <c r="T230" s="242"/>
      <c r="AT230" s="243" t="s">
        <v>248</v>
      </c>
      <c r="AU230" s="243" t="s">
        <v>78</v>
      </c>
      <c r="AV230" s="16" t="s">
        <v>119</v>
      </c>
      <c r="AW230" s="16" t="s">
        <v>31</v>
      </c>
      <c r="AX230" s="16" t="s">
        <v>69</v>
      </c>
      <c r="AY230" s="243" t="s">
        <v>231</v>
      </c>
    </row>
    <row r="231" spans="1:65" s="13" customFormat="1" ht="11.25">
      <c r="B231" s="198"/>
      <c r="C231" s="199"/>
      <c r="D231" s="193" t="s">
        <v>248</v>
      </c>
      <c r="E231" s="200" t="s">
        <v>19</v>
      </c>
      <c r="F231" s="201" t="s">
        <v>5250</v>
      </c>
      <c r="G231" s="199"/>
      <c r="H231" s="200" t="s">
        <v>19</v>
      </c>
      <c r="I231" s="202"/>
      <c r="J231" s="199"/>
      <c r="K231" s="199"/>
      <c r="L231" s="203"/>
      <c r="M231" s="204"/>
      <c r="N231" s="205"/>
      <c r="O231" s="205"/>
      <c r="P231" s="205"/>
      <c r="Q231" s="205"/>
      <c r="R231" s="205"/>
      <c r="S231" s="205"/>
      <c r="T231" s="206"/>
      <c r="AT231" s="207" t="s">
        <v>248</v>
      </c>
      <c r="AU231" s="207" t="s">
        <v>78</v>
      </c>
      <c r="AV231" s="13" t="s">
        <v>76</v>
      </c>
      <c r="AW231" s="13" t="s">
        <v>31</v>
      </c>
      <c r="AX231" s="13" t="s">
        <v>69</v>
      </c>
      <c r="AY231" s="207" t="s">
        <v>231</v>
      </c>
    </row>
    <row r="232" spans="1:65" s="14" customFormat="1" ht="11.25">
      <c r="B232" s="208"/>
      <c r="C232" s="209"/>
      <c r="D232" s="193" t="s">
        <v>248</v>
      </c>
      <c r="E232" s="210" t="s">
        <v>19</v>
      </c>
      <c r="F232" s="211" t="s">
        <v>5315</v>
      </c>
      <c r="G232" s="209"/>
      <c r="H232" s="212">
        <v>201.01499999999999</v>
      </c>
      <c r="I232" s="213"/>
      <c r="J232" s="209"/>
      <c r="K232" s="209"/>
      <c r="L232" s="214"/>
      <c r="M232" s="215"/>
      <c r="N232" s="216"/>
      <c r="O232" s="216"/>
      <c r="P232" s="216"/>
      <c r="Q232" s="216"/>
      <c r="R232" s="216"/>
      <c r="S232" s="216"/>
      <c r="T232" s="217"/>
      <c r="AT232" s="218" t="s">
        <v>248</v>
      </c>
      <c r="AU232" s="218" t="s">
        <v>78</v>
      </c>
      <c r="AV232" s="14" t="s">
        <v>78</v>
      </c>
      <c r="AW232" s="14" t="s">
        <v>31</v>
      </c>
      <c r="AX232" s="14" t="s">
        <v>69</v>
      </c>
      <c r="AY232" s="218" t="s">
        <v>231</v>
      </c>
    </row>
    <row r="233" spans="1:65" s="15" customFormat="1" ht="11.25">
      <c r="B233" s="219"/>
      <c r="C233" s="220"/>
      <c r="D233" s="193" t="s">
        <v>248</v>
      </c>
      <c r="E233" s="221" t="s">
        <v>19</v>
      </c>
      <c r="F233" s="222" t="s">
        <v>260</v>
      </c>
      <c r="G233" s="220"/>
      <c r="H233" s="223">
        <v>271.12399999999997</v>
      </c>
      <c r="I233" s="224"/>
      <c r="J233" s="220"/>
      <c r="K233" s="220"/>
      <c r="L233" s="225"/>
      <c r="M233" s="226"/>
      <c r="N233" s="227"/>
      <c r="O233" s="227"/>
      <c r="P233" s="227"/>
      <c r="Q233" s="227"/>
      <c r="R233" s="227"/>
      <c r="S233" s="227"/>
      <c r="T233" s="228"/>
      <c r="AT233" s="229" t="s">
        <v>248</v>
      </c>
      <c r="AU233" s="229" t="s">
        <v>78</v>
      </c>
      <c r="AV233" s="15" t="s">
        <v>238</v>
      </c>
      <c r="AW233" s="15" t="s">
        <v>31</v>
      </c>
      <c r="AX233" s="15" t="s">
        <v>76</v>
      </c>
      <c r="AY233" s="229" t="s">
        <v>231</v>
      </c>
    </row>
    <row r="234" spans="1:65" s="2" customFormat="1" ht="16.5" customHeight="1">
      <c r="A234" s="36"/>
      <c r="B234" s="37"/>
      <c r="C234" s="247" t="s">
        <v>347</v>
      </c>
      <c r="D234" s="247" t="s">
        <v>638</v>
      </c>
      <c r="E234" s="248" t="s">
        <v>5023</v>
      </c>
      <c r="F234" s="249" t="s">
        <v>5024</v>
      </c>
      <c r="G234" s="250" t="s">
        <v>356</v>
      </c>
      <c r="H234" s="251">
        <v>271.12400000000002</v>
      </c>
      <c r="I234" s="252"/>
      <c r="J234" s="253">
        <f>ROUND(I234*H234,2)</f>
        <v>0</v>
      </c>
      <c r="K234" s="249" t="s">
        <v>19</v>
      </c>
      <c r="L234" s="254"/>
      <c r="M234" s="255" t="s">
        <v>19</v>
      </c>
      <c r="N234" s="256" t="s">
        <v>40</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287</v>
      </c>
      <c r="AT234" s="191" t="s">
        <v>638</v>
      </c>
      <c r="AU234" s="191" t="s">
        <v>78</v>
      </c>
      <c r="AY234" s="19" t="s">
        <v>231</v>
      </c>
      <c r="BE234" s="192">
        <f>IF(N234="základní",J234,0)</f>
        <v>0</v>
      </c>
      <c r="BF234" s="192">
        <f>IF(N234="snížená",J234,0)</f>
        <v>0</v>
      </c>
      <c r="BG234" s="192">
        <f>IF(N234="zákl. přenesená",J234,0)</f>
        <v>0</v>
      </c>
      <c r="BH234" s="192">
        <f>IF(N234="sníž. přenesená",J234,0)</f>
        <v>0</v>
      </c>
      <c r="BI234" s="192">
        <f>IF(N234="nulová",J234,0)</f>
        <v>0</v>
      </c>
      <c r="BJ234" s="19" t="s">
        <v>76</v>
      </c>
      <c r="BK234" s="192">
        <f>ROUND(I234*H234,2)</f>
        <v>0</v>
      </c>
      <c r="BL234" s="19" t="s">
        <v>238</v>
      </c>
      <c r="BM234" s="191" t="s">
        <v>5316</v>
      </c>
    </row>
    <row r="235" spans="1:65" s="14" customFormat="1" ht="11.25">
      <c r="B235" s="208"/>
      <c r="C235" s="209"/>
      <c r="D235" s="193" t="s">
        <v>248</v>
      </c>
      <c r="E235" s="210" t="s">
        <v>19</v>
      </c>
      <c r="F235" s="211" t="s">
        <v>5317</v>
      </c>
      <c r="G235" s="209"/>
      <c r="H235" s="212">
        <v>271.12400000000002</v>
      </c>
      <c r="I235" s="213"/>
      <c r="J235" s="209"/>
      <c r="K235" s="209"/>
      <c r="L235" s="214"/>
      <c r="M235" s="215"/>
      <c r="N235" s="216"/>
      <c r="O235" s="216"/>
      <c r="P235" s="216"/>
      <c r="Q235" s="216"/>
      <c r="R235" s="216"/>
      <c r="S235" s="216"/>
      <c r="T235" s="217"/>
      <c r="AT235" s="218" t="s">
        <v>248</v>
      </c>
      <c r="AU235" s="218" t="s">
        <v>78</v>
      </c>
      <c r="AV235" s="14" t="s">
        <v>78</v>
      </c>
      <c r="AW235" s="14" t="s">
        <v>31</v>
      </c>
      <c r="AX235" s="14" t="s">
        <v>76</v>
      </c>
      <c r="AY235" s="218" t="s">
        <v>231</v>
      </c>
    </row>
    <row r="236" spans="1:65" s="2" customFormat="1" ht="66.75" customHeight="1">
      <c r="A236" s="36"/>
      <c r="B236" s="37"/>
      <c r="C236" s="180" t="s">
        <v>353</v>
      </c>
      <c r="D236" s="180" t="s">
        <v>234</v>
      </c>
      <c r="E236" s="181" t="s">
        <v>681</v>
      </c>
      <c r="F236" s="182" t="s">
        <v>682</v>
      </c>
      <c r="G236" s="183" t="s">
        <v>356</v>
      </c>
      <c r="H236" s="184">
        <v>37.048000000000002</v>
      </c>
      <c r="I236" s="185"/>
      <c r="J236" s="186">
        <f>ROUND(I236*H236,2)</f>
        <v>0</v>
      </c>
      <c r="K236" s="182" t="s">
        <v>244</v>
      </c>
      <c r="L236" s="41"/>
      <c r="M236" s="187" t="s">
        <v>19</v>
      </c>
      <c r="N236" s="188" t="s">
        <v>40</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238</v>
      </c>
      <c r="AT236" s="191" t="s">
        <v>234</v>
      </c>
      <c r="AU236" s="191" t="s">
        <v>78</v>
      </c>
      <c r="AY236" s="19" t="s">
        <v>231</v>
      </c>
      <c r="BE236" s="192">
        <f>IF(N236="základní",J236,0)</f>
        <v>0</v>
      </c>
      <c r="BF236" s="192">
        <f>IF(N236="snížená",J236,0)</f>
        <v>0</v>
      </c>
      <c r="BG236" s="192">
        <f>IF(N236="zákl. přenesená",J236,0)</f>
        <v>0</v>
      </c>
      <c r="BH236" s="192">
        <f>IF(N236="sníž. přenesená",J236,0)</f>
        <v>0</v>
      </c>
      <c r="BI236" s="192">
        <f>IF(N236="nulová",J236,0)</f>
        <v>0</v>
      </c>
      <c r="BJ236" s="19" t="s">
        <v>76</v>
      </c>
      <c r="BK236" s="192">
        <f>ROUND(I236*H236,2)</f>
        <v>0</v>
      </c>
      <c r="BL236" s="19" t="s">
        <v>238</v>
      </c>
      <c r="BM236" s="191" t="s">
        <v>5318</v>
      </c>
    </row>
    <row r="237" spans="1:65" s="2" customFormat="1" ht="136.5">
      <c r="A237" s="36"/>
      <c r="B237" s="37"/>
      <c r="C237" s="38"/>
      <c r="D237" s="193" t="s">
        <v>246</v>
      </c>
      <c r="E237" s="38"/>
      <c r="F237" s="194" t="s">
        <v>684</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246</v>
      </c>
      <c r="AU237" s="19" t="s">
        <v>78</v>
      </c>
    </row>
    <row r="238" spans="1:65" s="13" customFormat="1" ht="11.25">
      <c r="B238" s="198"/>
      <c r="C238" s="199"/>
      <c r="D238" s="193" t="s">
        <v>248</v>
      </c>
      <c r="E238" s="200" t="s">
        <v>19</v>
      </c>
      <c r="F238" s="201" t="s">
        <v>5250</v>
      </c>
      <c r="G238" s="199"/>
      <c r="H238" s="200" t="s">
        <v>19</v>
      </c>
      <c r="I238" s="202"/>
      <c r="J238" s="199"/>
      <c r="K238" s="199"/>
      <c r="L238" s="203"/>
      <c r="M238" s="204"/>
      <c r="N238" s="205"/>
      <c r="O238" s="205"/>
      <c r="P238" s="205"/>
      <c r="Q238" s="205"/>
      <c r="R238" s="205"/>
      <c r="S238" s="205"/>
      <c r="T238" s="206"/>
      <c r="AT238" s="207" t="s">
        <v>248</v>
      </c>
      <c r="AU238" s="207" t="s">
        <v>78</v>
      </c>
      <c r="AV238" s="13" t="s">
        <v>76</v>
      </c>
      <c r="AW238" s="13" t="s">
        <v>31</v>
      </c>
      <c r="AX238" s="13" t="s">
        <v>69</v>
      </c>
      <c r="AY238" s="207" t="s">
        <v>231</v>
      </c>
    </row>
    <row r="239" spans="1:65" s="14" customFormat="1" ht="11.25">
      <c r="B239" s="208"/>
      <c r="C239" s="209"/>
      <c r="D239" s="193" t="s">
        <v>248</v>
      </c>
      <c r="E239" s="210" t="s">
        <v>19</v>
      </c>
      <c r="F239" s="211" t="s">
        <v>5319</v>
      </c>
      <c r="G239" s="209"/>
      <c r="H239" s="212">
        <v>18.399999999999999</v>
      </c>
      <c r="I239" s="213"/>
      <c r="J239" s="209"/>
      <c r="K239" s="209"/>
      <c r="L239" s="214"/>
      <c r="M239" s="215"/>
      <c r="N239" s="216"/>
      <c r="O239" s="216"/>
      <c r="P239" s="216"/>
      <c r="Q239" s="216"/>
      <c r="R239" s="216"/>
      <c r="S239" s="216"/>
      <c r="T239" s="217"/>
      <c r="AT239" s="218" t="s">
        <v>248</v>
      </c>
      <c r="AU239" s="218" t="s">
        <v>78</v>
      </c>
      <c r="AV239" s="14" t="s">
        <v>78</v>
      </c>
      <c r="AW239" s="14" t="s">
        <v>31</v>
      </c>
      <c r="AX239" s="14" t="s">
        <v>69</v>
      </c>
      <c r="AY239" s="218" t="s">
        <v>231</v>
      </c>
    </row>
    <row r="240" spans="1:65" s="16" customFormat="1" ht="11.25">
      <c r="B240" s="233"/>
      <c r="C240" s="234"/>
      <c r="D240" s="193" t="s">
        <v>248</v>
      </c>
      <c r="E240" s="235" t="s">
        <v>19</v>
      </c>
      <c r="F240" s="236" t="s">
        <v>546</v>
      </c>
      <c r="G240" s="234"/>
      <c r="H240" s="237">
        <v>18.399999999999999</v>
      </c>
      <c r="I240" s="238"/>
      <c r="J240" s="234"/>
      <c r="K240" s="234"/>
      <c r="L240" s="239"/>
      <c r="M240" s="240"/>
      <c r="N240" s="241"/>
      <c r="O240" s="241"/>
      <c r="P240" s="241"/>
      <c r="Q240" s="241"/>
      <c r="R240" s="241"/>
      <c r="S240" s="241"/>
      <c r="T240" s="242"/>
      <c r="AT240" s="243" t="s">
        <v>248</v>
      </c>
      <c r="AU240" s="243" t="s">
        <v>78</v>
      </c>
      <c r="AV240" s="16" t="s">
        <v>119</v>
      </c>
      <c r="AW240" s="16" t="s">
        <v>31</v>
      </c>
      <c r="AX240" s="16" t="s">
        <v>69</v>
      </c>
      <c r="AY240" s="243" t="s">
        <v>231</v>
      </c>
    </row>
    <row r="241" spans="1:65" s="13" customFormat="1" ht="11.25">
      <c r="B241" s="198"/>
      <c r="C241" s="199"/>
      <c r="D241" s="193" t="s">
        <v>248</v>
      </c>
      <c r="E241" s="200" t="s">
        <v>19</v>
      </c>
      <c r="F241" s="201" t="s">
        <v>5251</v>
      </c>
      <c r="G241" s="199"/>
      <c r="H241" s="200" t="s">
        <v>19</v>
      </c>
      <c r="I241" s="202"/>
      <c r="J241" s="199"/>
      <c r="K241" s="199"/>
      <c r="L241" s="203"/>
      <c r="M241" s="204"/>
      <c r="N241" s="205"/>
      <c r="O241" s="205"/>
      <c r="P241" s="205"/>
      <c r="Q241" s="205"/>
      <c r="R241" s="205"/>
      <c r="S241" s="205"/>
      <c r="T241" s="206"/>
      <c r="AT241" s="207" t="s">
        <v>248</v>
      </c>
      <c r="AU241" s="207" t="s">
        <v>78</v>
      </c>
      <c r="AV241" s="13" t="s">
        <v>76</v>
      </c>
      <c r="AW241" s="13" t="s">
        <v>31</v>
      </c>
      <c r="AX241" s="13" t="s">
        <v>69</v>
      </c>
      <c r="AY241" s="207" t="s">
        <v>231</v>
      </c>
    </row>
    <row r="242" spans="1:65" s="14" customFormat="1" ht="11.25">
      <c r="B242" s="208"/>
      <c r="C242" s="209"/>
      <c r="D242" s="193" t="s">
        <v>248</v>
      </c>
      <c r="E242" s="210" t="s">
        <v>19</v>
      </c>
      <c r="F242" s="211" t="s">
        <v>5320</v>
      </c>
      <c r="G242" s="209"/>
      <c r="H242" s="212">
        <v>18.648</v>
      </c>
      <c r="I242" s="213"/>
      <c r="J242" s="209"/>
      <c r="K242" s="209"/>
      <c r="L242" s="214"/>
      <c r="M242" s="215"/>
      <c r="N242" s="216"/>
      <c r="O242" s="216"/>
      <c r="P242" s="216"/>
      <c r="Q242" s="216"/>
      <c r="R242" s="216"/>
      <c r="S242" s="216"/>
      <c r="T242" s="217"/>
      <c r="AT242" s="218" t="s">
        <v>248</v>
      </c>
      <c r="AU242" s="218" t="s">
        <v>78</v>
      </c>
      <c r="AV242" s="14" t="s">
        <v>78</v>
      </c>
      <c r="AW242" s="14" t="s">
        <v>31</v>
      </c>
      <c r="AX242" s="14" t="s">
        <v>69</v>
      </c>
      <c r="AY242" s="218" t="s">
        <v>231</v>
      </c>
    </row>
    <row r="243" spans="1:65" s="16" customFormat="1" ht="11.25">
      <c r="B243" s="233"/>
      <c r="C243" s="234"/>
      <c r="D243" s="193" t="s">
        <v>248</v>
      </c>
      <c r="E243" s="235" t="s">
        <v>19</v>
      </c>
      <c r="F243" s="236" t="s">
        <v>546</v>
      </c>
      <c r="G243" s="234"/>
      <c r="H243" s="237">
        <v>18.648</v>
      </c>
      <c r="I243" s="238"/>
      <c r="J243" s="234"/>
      <c r="K243" s="234"/>
      <c r="L243" s="239"/>
      <c r="M243" s="240"/>
      <c r="N243" s="241"/>
      <c r="O243" s="241"/>
      <c r="P243" s="241"/>
      <c r="Q243" s="241"/>
      <c r="R243" s="241"/>
      <c r="S243" s="241"/>
      <c r="T243" s="242"/>
      <c r="AT243" s="243" t="s">
        <v>248</v>
      </c>
      <c r="AU243" s="243" t="s">
        <v>78</v>
      </c>
      <c r="AV243" s="16" t="s">
        <v>119</v>
      </c>
      <c r="AW243" s="16" t="s">
        <v>31</v>
      </c>
      <c r="AX243" s="16" t="s">
        <v>69</v>
      </c>
      <c r="AY243" s="243" t="s">
        <v>231</v>
      </c>
    </row>
    <row r="244" spans="1:65" s="15" customFormat="1" ht="11.25">
      <c r="B244" s="219"/>
      <c r="C244" s="220"/>
      <c r="D244" s="193" t="s">
        <v>248</v>
      </c>
      <c r="E244" s="221" t="s">
        <v>19</v>
      </c>
      <c r="F244" s="222" t="s">
        <v>260</v>
      </c>
      <c r="G244" s="220"/>
      <c r="H244" s="223">
        <v>37.048000000000002</v>
      </c>
      <c r="I244" s="224"/>
      <c r="J244" s="220"/>
      <c r="K244" s="220"/>
      <c r="L244" s="225"/>
      <c r="M244" s="226"/>
      <c r="N244" s="227"/>
      <c r="O244" s="227"/>
      <c r="P244" s="227"/>
      <c r="Q244" s="227"/>
      <c r="R244" s="227"/>
      <c r="S244" s="227"/>
      <c r="T244" s="228"/>
      <c r="AT244" s="229" t="s">
        <v>248</v>
      </c>
      <c r="AU244" s="229" t="s">
        <v>78</v>
      </c>
      <c r="AV244" s="15" t="s">
        <v>238</v>
      </c>
      <c r="AW244" s="15" t="s">
        <v>31</v>
      </c>
      <c r="AX244" s="15" t="s">
        <v>76</v>
      </c>
      <c r="AY244" s="229" t="s">
        <v>231</v>
      </c>
    </row>
    <row r="245" spans="1:65" s="2" customFormat="1" ht="16.5" customHeight="1">
      <c r="A245" s="36"/>
      <c r="B245" s="37"/>
      <c r="C245" s="247" t="s">
        <v>7</v>
      </c>
      <c r="D245" s="247" t="s">
        <v>638</v>
      </c>
      <c r="E245" s="248" t="s">
        <v>4333</v>
      </c>
      <c r="F245" s="249" t="s">
        <v>4334</v>
      </c>
      <c r="G245" s="250" t="s">
        <v>404</v>
      </c>
      <c r="H245" s="251">
        <v>66.686000000000007</v>
      </c>
      <c r="I245" s="252"/>
      <c r="J245" s="253">
        <f>ROUND(I245*H245,2)</f>
        <v>0</v>
      </c>
      <c r="K245" s="249" t="s">
        <v>244</v>
      </c>
      <c r="L245" s="254"/>
      <c r="M245" s="255" t="s">
        <v>19</v>
      </c>
      <c r="N245" s="256" t="s">
        <v>40</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287</v>
      </c>
      <c r="AT245" s="191" t="s">
        <v>638</v>
      </c>
      <c r="AU245" s="191" t="s">
        <v>78</v>
      </c>
      <c r="AY245" s="19" t="s">
        <v>231</v>
      </c>
      <c r="BE245" s="192">
        <f>IF(N245="základní",J245,0)</f>
        <v>0</v>
      </c>
      <c r="BF245" s="192">
        <f>IF(N245="snížená",J245,0)</f>
        <v>0</v>
      </c>
      <c r="BG245" s="192">
        <f>IF(N245="zákl. přenesená",J245,0)</f>
        <v>0</v>
      </c>
      <c r="BH245" s="192">
        <f>IF(N245="sníž. přenesená",J245,0)</f>
        <v>0</v>
      </c>
      <c r="BI245" s="192">
        <f>IF(N245="nulová",J245,0)</f>
        <v>0</v>
      </c>
      <c r="BJ245" s="19" t="s">
        <v>76</v>
      </c>
      <c r="BK245" s="192">
        <f>ROUND(I245*H245,2)</f>
        <v>0</v>
      </c>
      <c r="BL245" s="19" t="s">
        <v>238</v>
      </c>
      <c r="BM245" s="191" t="s">
        <v>5321</v>
      </c>
    </row>
    <row r="246" spans="1:65" s="14" customFormat="1" ht="11.25">
      <c r="B246" s="208"/>
      <c r="C246" s="209"/>
      <c r="D246" s="193" t="s">
        <v>248</v>
      </c>
      <c r="E246" s="210" t="s">
        <v>19</v>
      </c>
      <c r="F246" s="211" t="s">
        <v>5322</v>
      </c>
      <c r="G246" s="209"/>
      <c r="H246" s="212">
        <v>66.686000000000007</v>
      </c>
      <c r="I246" s="213"/>
      <c r="J246" s="209"/>
      <c r="K246" s="209"/>
      <c r="L246" s="214"/>
      <c r="M246" s="215"/>
      <c r="N246" s="216"/>
      <c r="O246" s="216"/>
      <c r="P246" s="216"/>
      <c r="Q246" s="216"/>
      <c r="R246" s="216"/>
      <c r="S246" s="216"/>
      <c r="T246" s="217"/>
      <c r="AT246" s="218" t="s">
        <v>248</v>
      </c>
      <c r="AU246" s="218" t="s">
        <v>78</v>
      </c>
      <c r="AV246" s="14" t="s">
        <v>78</v>
      </c>
      <c r="AW246" s="14" t="s">
        <v>31</v>
      </c>
      <c r="AX246" s="14" t="s">
        <v>76</v>
      </c>
      <c r="AY246" s="218" t="s">
        <v>231</v>
      </c>
    </row>
    <row r="247" spans="1:65" s="12" customFormat="1" ht="22.9" customHeight="1">
      <c r="B247" s="164"/>
      <c r="C247" s="165"/>
      <c r="D247" s="166" t="s">
        <v>68</v>
      </c>
      <c r="E247" s="178" t="s">
        <v>78</v>
      </c>
      <c r="F247" s="178" t="s">
        <v>712</v>
      </c>
      <c r="G247" s="165"/>
      <c r="H247" s="165"/>
      <c r="I247" s="168"/>
      <c r="J247" s="179">
        <f>BK247</f>
        <v>0</v>
      </c>
      <c r="K247" s="165"/>
      <c r="L247" s="170"/>
      <c r="M247" s="171"/>
      <c r="N247" s="172"/>
      <c r="O247" s="172"/>
      <c r="P247" s="173">
        <f>SUM(P248:P273)</f>
        <v>0</v>
      </c>
      <c r="Q247" s="172"/>
      <c r="R247" s="173">
        <f>SUM(R248:R273)</f>
        <v>12.39085</v>
      </c>
      <c r="S247" s="172"/>
      <c r="T247" s="174">
        <f>SUM(T248:T273)</f>
        <v>0</v>
      </c>
      <c r="AR247" s="175" t="s">
        <v>76</v>
      </c>
      <c r="AT247" s="176" t="s">
        <v>68</v>
      </c>
      <c r="AU247" s="176" t="s">
        <v>76</v>
      </c>
      <c r="AY247" s="175" t="s">
        <v>231</v>
      </c>
      <c r="BK247" s="177">
        <f>SUM(BK248:BK273)</f>
        <v>0</v>
      </c>
    </row>
    <row r="248" spans="1:65" s="2" customFormat="1" ht="37.9" customHeight="1">
      <c r="A248" s="36"/>
      <c r="B248" s="37"/>
      <c r="C248" s="180" t="s">
        <v>373</v>
      </c>
      <c r="D248" s="180" t="s">
        <v>234</v>
      </c>
      <c r="E248" s="181" t="s">
        <v>1314</v>
      </c>
      <c r="F248" s="182" t="s">
        <v>1315</v>
      </c>
      <c r="G248" s="183" t="s">
        <v>356</v>
      </c>
      <c r="H248" s="184">
        <v>3.125</v>
      </c>
      <c r="I248" s="185"/>
      <c r="J248" s="186">
        <f>ROUND(I248*H248,2)</f>
        <v>0</v>
      </c>
      <c r="K248" s="182" t="s">
        <v>244</v>
      </c>
      <c r="L248" s="41"/>
      <c r="M248" s="187" t="s">
        <v>19</v>
      </c>
      <c r="N248" s="188" t="s">
        <v>40</v>
      </c>
      <c r="O248" s="66"/>
      <c r="P248" s="189">
        <f>O248*H248</f>
        <v>0</v>
      </c>
      <c r="Q248" s="189">
        <v>2.16</v>
      </c>
      <c r="R248" s="189">
        <f>Q248*H248</f>
        <v>6.75</v>
      </c>
      <c r="S248" s="189">
        <v>0</v>
      </c>
      <c r="T248" s="190">
        <f>S248*H248</f>
        <v>0</v>
      </c>
      <c r="U248" s="36"/>
      <c r="V248" s="36"/>
      <c r="W248" s="36"/>
      <c r="X248" s="36"/>
      <c r="Y248" s="36"/>
      <c r="Z248" s="36"/>
      <c r="AA248" s="36"/>
      <c r="AB248" s="36"/>
      <c r="AC248" s="36"/>
      <c r="AD248" s="36"/>
      <c r="AE248" s="36"/>
      <c r="AR248" s="191" t="s">
        <v>238</v>
      </c>
      <c r="AT248" s="191" t="s">
        <v>234</v>
      </c>
      <c r="AU248" s="191" t="s">
        <v>78</v>
      </c>
      <c r="AY248" s="19" t="s">
        <v>231</v>
      </c>
      <c r="BE248" s="192">
        <f>IF(N248="základní",J248,0)</f>
        <v>0</v>
      </c>
      <c r="BF248" s="192">
        <f>IF(N248="snížená",J248,0)</f>
        <v>0</v>
      </c>
      <c r="BG248" s="192">
        <f>IF(N248="zákl. přenesená",J248,0)</f>
        <v>0</v>
      </c>
      <c r="BH248" s="192">
        <f>IF(N248="sníž. přenesená",J248,0)</f>
        <v>0</v>
      </c>
      <c r="BI248" s="192">
        <f>IF(N248="nulová",J248,0)</f>
        <v>0</v>
      </c>
      <c r="BJ248" s="19" t="s">
        <v>76</v>
      </c>
      <c r="BK248" s="192">
        <f>ROUND(I248*H248,2)</f>
        <v>0</v>
      </c>
      <c r="BL248" s="19" t="s">
        <v>238</v>
      </c>
      <c r="BM248" s="191" t="s">
        <v>5323</v>
      </c>
    </row>
    <row r="249" spans="1:65" s="2" customFormat="1" ht="68.25">
      <c r="A249" s="36"/>
      <c r="B249" s="37"/>
      <c r="C249" s="38"/>
      <c r="D249" s="193" t="s">
        <v>246</v>
      </c>
      <c r="E249" s="38"/>
      <c r="F249" s="194" t="s">
        <v>737</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246</v>
      </c>
      <c r="AU249" s="19" t="s">
        <v>78</v>
      </c>
    </row>
    <row r="250" spans="1:65" s="13" customFormat="1" ht="11.25">
      <c r="B250" s="198"/>
      <c r="C250" s="199"/>
      <c r="D250" s="193" t="s">
        <v>248</v>
      </c>
      <c r="E250" s="200" t="s">
        <v>19</v>
      </c>
      <c r="F250" s="201" t="s">
        <v>5324</v>
      </c>
      <c r="G250" s="199"/>
      <c r="H250" s="200" t="s">
        <v>19</v>
      </c>
      <c r="I250" s="202"/>
      <c r="J250" s="199"/>
      <c r="K250" s="199"/>
      <c r="L250" s="203"/>
      <c r="M250" s="204"/>
      <c r="N250" s="205"/>
      <c r="O250" s="205"/>
      <c r="P250" s="205"/>
      <c r="Q250" s="205"/>
      <c r="R250" s="205"/>
      <c r="S250" s="205"/>
      <c r="T250" s="206"/>
      <c r="AT250" s="207" t="s">
        <v>248</v>
      </c>
      <c r="AU250" s="207" t="s">
        <v>78</v>
      </c>
      <c r="AV250" s="13" t="s">
        <v>76</v>
      </c>
      <c r="AW250" s="13" t="s">
        <v>31</v>
      </c>
      <c r="AX250" s="13" t="s">
        <v>69</v>
      </c>
      <c r="AY250" s="207" t="s">
        <v>231</v>
      </c>
    </row>
    <row r="251" spans="1:65" s="13" customFormat="1" ht="11.25">
      <c r="B251" s="198"/>
      <c r="C251" s="199"/>
      <c r="D251" s="193" t="s">
        <v>248</v>
      </c>
      <c r="E251" s="200" t="s">
        <v>19</v>
      </c>
      <c r="F251" s="201" t="s">
        <v>5255</v>
      </c>
      <c r="G251" s="199"/>
      <c r="H251" s="200" t="s">
        <v>19</v>
      </c>
      <c r="I251" s="202"/>
      <c r="J251" s="199"/>
      <c r="K251" s="199"/>
      <c r="L251" s="203"/>
      <c r="M251" s="204"/>
      <c r="N251" s="205"/>
      <c r="O251" s="205"/>
      <c r="P251" s="205"/>
      <c r="Q251" s="205"/>
      <c r="R251" s="205"/>
      <c r="S251" s="205"/>
      <c r="T251" s="206"/>
      <c r="AT251" s="207" t="s">
        <v>248</v>
      </c>
      <c r="AU251" s="207" t="s">
        <v>78</v>
      </c>
      <c r="AV251" s="13" t="s">
        <v>76</v>
      </c>
      <c r="AW251" s="13" t="s">
        <v>31</v>
      </c>
      <c r="AX251" s="13" t="s">
        <v>69</v>
      </c>
      <c r="AY251" s="207" t="s">
        <v>231</v>
      </c>
    </row>
    <row r="252" spans="1:65" s="14" customFormat="1" ht="11.25">
      <c r="B252" s="208"/>
      <c r="C252" s="209"/>
      <c r="D252" s="193" t="s">
        <v>248</v>
      </c>
      <c r="E252" s="210" t="s">
        <v>19</v>
      </c>
      <c r="F252" s="211" t="s">
        <v>5325</v>
      </c>
      <c r="G252" s="209"/>
      <c r="H252" s="212">
        <v>0.625</v>
      </c>
      <c r="I252" s="213"/>
      <c r="J252" s="209"/>
      <c r="K252" s="209"/>
      <c r="L252" s="214"/>
      <c r="M252" s="215"/>
      <c r="N252" s="216"/>
      <c r="O252" s="216"/>
      <c r="P252" s="216"/>
      <c r="Q252" s="216"/>
      <c r="R252" s="216"/>
      <c r="S252" s="216"/>
      <c r="T252" s="217"/>
      <c r="AT252" s="218" t="s">
        <v>248</v>
      </c>
      <c r="AU252" s="218" t="s">
        <v>78</v>
      </c>
      <c r="AV252" s="14" t="s">
        <v>78</v>
      </c>
      <c r="AW252" s="14" t="s">
        <v>31</v>
      </c>
      <c r="AX252" s="14" t="s">
        <v>69</v>
      </c>
      <c r="AY252" s="218" t="s">
        <v>231</v>
      </c>
    </row>
    <row r="253" spans="1:65" s="13" customFormat="1" ht="11.25">
      <c r="B253" s="198"/>
      <c r="C253" s="199"/>
      <c r="D253" s="193" t="s">
        <v>248</v>
      </c>
      <c r="E253" s="200" t="s">
        <v>19</v>
      </c>
      <c r="F253" s="201" t="s">
        <v>5257</v>
      </c>
      <c r="G253" s="199"/>
      <c r="H253" s="200" t="s">
        <v>19</v>
      </c>
      <c r="I253" s="202"/>
      <c r="J253" s="199"/>
      <c r="K253" s="199"/>
      <c r="L253" s="203"/>
      <c r="M253" s="204"/>
      <c r="N253" s="205"/>
      <c r="O253" s="205"/>
      <c r="P253" s="205"/>
      <c r="Q253" s="205"/>
      <c r="R253" s="205"/>
      <c r="S253" s="205"/>
      <c r="T253" s="206"/>
      <c r="AT253" s="207" t="s">
        <v>248</v>
      </c>
      <c r="AU253" s="207" t="s">
        <v>78</v>
      </c>
      <c r="AV253" s="13" t="s">
        <v>76</v>
      </c>
      <c r="AW253" s="13" t="s">
        <v>31</v>
      </c>
      <c r="AX253" s="13" t="s">
        <v>69</v>
      </c>
      <c r="AY253" s="207" t="s">
        <v>231</v>
      </c>
    </row>
    <row r="254" spans="1:65" s="14" customFormat="1" ht="11.25">
      <c r="B254" s="208"/>
      <c r="C254" s="209"/>
      <c r="D254" s="193" t="s">
        <v>248</v>
      </c>
      <c r="E254" s="210" t="s">
        <v>19</v>
      </c>
      <c r="F254" s="211" t="s">
        <v>5325</v>
      </c>
      <c r="G254" s="209"/>
      <c r="H254" s="212">
        <v>0.625</v>
      </c>
      <c r="I254" s="213"/>
      <c r="J254" s="209"/>
      <c r="K254" s="209"/>
      <c r="L254" s="214"/>
      <c r="M254" s="215"/>
      <c r="N254" s="216"/>
      <c r="O254" s="216"/>
      <c r="P254" s="216"/>
      <c r="Q254" s="216"/>
      <c r="R254" s="216"/>
      <c r="S254" s="216"/>
      <c r="T254" s="217"/>
      <c r="AT254" s="218" t="s">
        <v>248</v>
      </c>
      <c r="AU254" s="218" t="s">
        <v>78</v>
      </c>
      <c r="AV254" s="14" t="s">
        <v>78</v>
      </c>
      <c r="AW254" s="14" t="s">
        <v>31</v>
      </c>
      <c r="AX254" s="14" t="s">
        <v>69</v>
      </c>
      <c r="AY254" s="218" t="s">
        <v>231</v>
      </c>
    </row>
    <row r="255" spans="1:65" s="13" customFormat="1" ht="11.25">
      <c r="B255" s="198"/>
      <c r="C255" s="199"/>
      <c r="D255" s="193" t="s">
        <v>248</v>
      </c>
      <c r="E255" s="200" t="s">
        <v>19</v>
      </c>
      <c r="F255" s="201" t="s">
        <v>5259</v>
      </c>
      <c r="G255" s="199"/>
      <c r="H255" s="200" t="s">
        <v>19</v>
      </c>
      <c r="I255" s="202"/>
      <c r="J255" s="199"/>
      <c r="K255" s="199"/>
      <c r="L255" s="203"/>
      <c r="M255" s="204"/>
      <c r="N255" s="205"/>
      <c r="O255" s="205"/>
      <c r="P255" s="205"/>
      <c r="Q255" s="205"/>
      <c r="R255" s="205"/>
      <c r="S255" s="205"/>
      <c r="T255" s="206"/>
      <c r="AT255" s="207" t="s">
        <v>248</v>
      </c>
      <c r="AU255" s="207" t="s">
        <v>78</v>
      </c>
      <c r="AV255" s="13" t="s">
        <v>76</v>
      </c>
      <c r="AW255" s="13" t="s">
        <v>31</v>
      </c>
      <c r="AX255" s="13" t="s">
        <v>69</v>
      </c>
      <c r="AY255" s="207" t="s">
        <v>231</v>
      </c>
    </row>
    <row r="256" spans="1:65" s="14" customFormat="1" ht="11.25">
      <c r="B256" s="208"/>
      <c r="C256" s="209"/>
      <c r="D256" s="193" t="s">
        <v>248</v>
      </c>
      <c r="E256" s="210" t="s">
        <v>19</v>
      </c>
      <c r="F256" s="211" t="s">
        <v>5325</v>
      </c>
      <c r="G256" s="209"/>
      <c r="H256" s="212">
        <v>0.625</v>
      </c>
      <c r="I256" s="213"/>
      <c r="J256" s="209"/>
      <c r="K256" s="209"/>
      <c r="L256" s="214"/>
      <c r="M256" s="215"/>
      <c r="N256" s="216"/>
      <c r="O256" s="216"/>
      <c r="P256" s="216"/>
      <c r="Q256" s="216"/>
      <c r="R256" s="216"/>
      <c r="S256" s="216"/>
      <c r="T256" s="217"/>
      <c r="AT256" s="218" t="s">
        <v>248</v>
      </c>
      <c r="AU256" s="218" t="s">
        <v>78</v>
      </c>
      <c r="AV256" s="14" t="s">
        <v>78</v>
      </c>
      <c r="AW256" s="14" t="s">
        <v>31</v>
      </c>
      <c r="AX256" s="14" t="s">
        <v>69</v>
      </c>
      <c r="AY256" s="218" t="s">
        <v>231</v>
      </c>
    </row>
    <row r="257" spans="1:65" s="13" customFormat="1" ht="11.25">
      <c r="B257" s="198"/>
      <c r="C257" s="199"/>
      <c r="D257" s="193" t="s">
        <v>248</v>
      </c>
      <c r="E257" s="200" t="s">
        <v>19</v>
      </c>
      <c r="F257" s="201" t="s">
        <v>5261</v>
      </c>
      <c r="G257" s="199"/>
      <c r="H257" s="200" t="s">
        <v>19</v>
      </c>
      <c r="I257" s="202"/>
      <c r="J257" s="199"/>
      <c r="K257" s="199"/>
      <c r="L257" s="203"/>
      <c r="M257" s="204"/>
      <c r="N257" s="205"/>
      <c r="O257" s="205"/>
      <c r="P257" s="205"/>
      <c r="Q257" s="205"/>
      <c r="R257" s="205"/>
      <c r="S257" s="205"/>
      <c r="T257" s="206"/>
      <c r="AT257" s="207" t="s">
        <v>248</v>
      </c>
      <c r="AU257" s="207" t="s">
        <v>78</v>
      </c>
      <c r="AV257" s="13" t="s">
        <v>76</v>
      </c>
      <c r="AW257" s="13" t="s">
        <v>31</v>
      </c>
      <c r="AX257" s="13" t="s">
        <v>69</v>
      </c>
      <c r="AY257" s="207" t="s">
        <v>231</v>
      </c>
    </row>
    <row r="258" spans="1:65" s="14" customFormat="1" ht="11.25">
      <c r="B258" s="208"/>
      <c r="C258" s="209"/>
      <c r="D258" s="193" t="s">
        <v>248</v>
      </c>
      <c r="E258" s="210" t="s">
        <v>19</v>
      </c>
      <c r="F258" s="211" t="s">
        <v>5325</v>
      </c>
      <c r="G258" s="209"/>
      <c r="H258" s="212">
        <v>0.625</v>
      </c>
      <c r="I258" s="213"/>
      <c r="J258" s="209"/>
      <c r="K258" s="209"/>
      <c r="L258" s="214"/>
      <c r="M258" s="215"/>
      <c r="N258" s="216"/>
      <c r="O258" s="216"/>
      <c r="P258" s="216"/>
      <c r="Q258" s="216"/>
      <c r="R258" s="216"/>
      <c r="S258" s="216"/>
      <c r="T258" s="217"/>
      <c r="AT258" s="218" t="s">
        <v>248</v>
      </c>
      <c r="AU258" s="218" t="s">
        <v>78</v>
      </c>
      <c r="AV258" s="14" t="s">
        <v>78</v>
      </c>
      <c r="AW258" s="14" t="s">
        <v>31</v>
      </c>
      <c r="AX258" s="14" t="s">
        <v>69</v>
      </c>
      <c r="AY258" s="218" t="s">
        <v>231</v>
      </c>
    </row>
    <row r="259" spans="1:65" s="13" customFormat="1" ht="11.25">
      <c r="B259" s="198"/>
      <c r="C259" s="199"/>
      <c r="D259" s="193" t="s">
        <v>248</v>
      </c>
      <c r="E259" s="200" t="s">
        <v>19</v>
      </c>
      <c r="F259" s="201" t="s">
        <v>5263</v>
      </c>
      <c r="G259" s="199"/>
      <c r="H259" s="200" t="s">
        <v>19</v>
      </c>
      <c r="I259" s="202"/>
      <c r="J259" s="199"/>
      <c r="K259" s="199"/>
      <c r="L259" s="203"/>
      <c r="M259" s="204"/>
      <c r="N259" s="205"/>
      <c r="O259" s="205"/>
      <c r="P259" s="205"/>
      <c r="Q259" s="205"/>
      <c r="R259" s="205"/>
      <c r="S259" s="205"/>
      <c r="T259" s="206"/>
      <c r="AT259" s="207" t="s">
        <v>248</v>
      </c>
      <c r="AU259" s="207" t="s">
        <v>78</v>
      </c>
      <c r="AV259" s="13" t="s">
        <v>76</v>
      </c>
      <c r="AW259" s="13" t="s">
        <v>31</v>
      </c>
      <c r="AX259" s="13" t="s">
        <v>69</v>
      </c>
      <c r="AY259" s="207" t="s">
        <v>231</v>
      </c>
    </row>
    <row r="260" spans="1:65" s="14" customFormat="1" ht="11.25">
      <c r="B260" s="208"/>
      <c r="C260" s="209"/>
      <c r="D260" s="193" t="s">
        <v>248</v>
      </c>
      <c r="E260" s="210" t="s">
        <v>19</v>
      </c>
      <c r="F260" s="211" t="s">
        <v>5325</v>
      </c>
      <c r="G260" s="209"/>
      <c r="H260" s="212">
        <v>0.625</v>
      </c>
      <c r="I260" s="213"/>
      <c r="J260" s="209"/>
      <c r="K260" s="209"/>
      <c r="L260" s="214"/>
      <c r="M260" s="215"/>
      <c r="N260" s="216"/>
      <c r="O260" s="216"/>
      <c r="P260" s="216"/>
      <c r="Q260" s="216"/>
      <c r="R260" s="216"/>
      <c r="S260" s="216"/>
      <c r="T260" s="217"/>
      <c r="AT260" s="218" t="s">
        <v>248</v>
      </c>
      <c r="AU260" s="218" t="s">
        <v>78</v>
      </c>
      <c r="AV260" s="14" t="s">
        <v>78</v>
      </c>
      <c r="AW260" s="14" t="s">
        <v>31</v>
      </c>
      <c r="AX260" s="14" t="s">
        <v>69</v>
      </c>
      <c r="AY260" s="218" t="s">
        <v>231</v>
      </c>
    </row>
    <row r="261" spans="1:65" s="15" customFormat="1" ht="11.25">
      <c r="B261" s="219"/>
      <c r="C261" s="220"/>
      <c r="D261" s="193" t="s">
        <v>248</v>
      </c>
      <c r="E261" s="221" t="s">
        <v>19</v>
      </c>
      <c r="F261" s="222" t="s">
        <v>260</v>
      </c>
      <c r="G261" s="220"/>
      <c r="H261" s="223">
        <v>3.125</v>
      </c>
      <c r="I261" s="224"/>
      <c r="J261" s="220"/>
      <c r="K261" s="220"/>
      <c r="L261" s="225"/>
      <c r="M261" s="226"/>
      <c r="N261" s="227"/>
      <c r="O261" s="227"/>
      <c r="P261" s="227"/>
      <c r="Q261" s="227"/>
      <c r="R261" s="227"/>
      <c r="S261" s="227"/>
      <c r="T261" s="228"/>
      <c r="AT261" s="229" t="s">
        <v>248</v>
      </c>
      <c r="AU261" s="229" t="s">
        <v>78</v>
      </c>
      <c r="AV261" s="15" t="s">
        <v>238</v>
      </c>
      <c r="AW261" s="15" t="s">
        <v>31</v>
      </c>
      <c r="AX261" s="15" t="s">
        <v>76</v>
      </c>
      <c r="AY261" s="229" t="s">
        <v>231</v>
      </c>
    </row>
    <row r="262" spans="1:65" s="2" customFormat="1" ht="24.2" customHeight="1">
      <c r="A262" s="36"/>
      <c r="B262" s="37"/>
      <c r="C262" s="180" t="s">
        <v>380</v>
      </c>
      <c r="D262" s="180" t="s">
        <v>234</v>
      </c>
      <c r="E262" s="181" t="s">
        <v>3470</v>
      </c>
      <c r="F262" s="182" t="s">
        <v>3471</v>
      </c>
      <c r="G262" s="183" t="s">
        <v>356</v>
      </c>
      <c r="H262" s="184">
        <v>2.5</v>
      </c>
      <c r="I262" s="185"/>
      <c r="J262" s="186">
        <f>ROUND(I262*H262,2)</f>
        <v>0</v>
      </c>
      <c r="K262" s="182" t="s">
        <v>244</v>
      </c>
      <c r="L262" s="41"/>
      <c r="M262" s="187" t="s">
        <v>19</v>
      </c>
      <c r="N262" s="188" t="s">
        <v>40</v>
      </c>
      <c r="O262" s="66"/>
      <c r="P262" s="189">
        <f>O262*H262</f>
        <v>0</v>
      </c>
      <c r="Q262" s="189">
        <v>2.2563399999999998</v>
      </c>
      <c r="R262" s="189">
        <f>Q262*H262</f>
        <v>5.6408499999999995</v>
      </c>
      <c r="S262" s="189">
        <v>0</v>
      </c>
      <c r="T262" s="190">
        <f>S262*H262</f>
        <v>0</v>
      </c>
      <c r="U262" s="36"/>
      <c r="V262" s="36"/>
      <c r="W262" s="36"/>
      <c r="X262" s="36"/>
      <c r="Y262" s="36"/>
      <c r="Z262" s="36"/>
      <c r="AA262" s="36"/>
      <c r="AB262" s="36"/>
      <c r="AC262" s="36"/>
      <c r="AD262" s="36"/>
      <c r="AE262" s="36"/>
      <c r="AR262" s="191" t="s">
        <v>238</v>
      </c>
      <c r="AT262" s="191" t="s">
        <v>234</v>
      </c>
      <c r="AU262" s="191" t="s">
        <v>78</v>
      </c>
      <c r="AY262" s="19" t="s">
        <v>231</v>
      </c>
      <c r="BE262" s="192">
        <f>IF(N262="základní",J262,0)</f>
        <v>0</v>
      </c>
      <c r="BF262" s="192">
        <f>IF(N262="snížená",J262,0)</f>
        <v>0</v>
      </c>
      <c r="BG262" s="192">
        <f>IF(N262="zákl. přenesená",J262,0)</f>
        <v>0</v>
      </c>
      <c r="BH262" s="192">
        <f>IF(N262="sníž. přenesená",J262,0)</f>
        <v>0</v>
      </c>
      <c r="BI262" s="192">
        <f>IF(N262="nulová",J262,0)</f>
        <v>0</v>
      </c>
      <c r="BJ262" s="19" t="s">
        <v>76</v>
      </c>
      <c r="BK262" s="192">
        <f>ROUND(I262*H262,2)</f>
        <v>0</v>
      </c>
      <c r="BL262" s="19" t="s">
        <v>238</v>
      </c>
      <c r="BM262" s="191" t="s">
        <v>5326</v>
      </c>
    </row>
    <row r="263" spans="1:65" s="2" customFormat="1" ht="97.5">
      <c r="A263" s="36"/>
      <c r="B263" s="37"/>
      <c r="C263" s="38"/>
      <c r="D263" s="193" t="s">
        <v>246</v>
      </c>
      <c r="E263" s="38"/>
      <c r="F263" s="194" t="s">
        <v>772</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246</v>
      </c>
      <c r="AU263" s="19" t="s">
        <v>78</v>
      </c>
    </row>
    <row r="264" spans="1:65" s="13" customFormat="1" ht="11.25">
      <c r="B264" s="198"/>
      <c r="C264" s="199"/>
      <c r="D264" s="193" t="s">
        <v>248</v>
      </c>
      <c r="E264" s="200" t="s">
        <v>19</v>
      </c>
      <c r="F264" s="201" t="s">
        <v>3474</v>
      </c>
      <c r="G264" s="199"/>
      <c r="H264" s="200" t="s">
        <v>19</v>
      </c>
      <c r="I264" s="202"/>
      <c r="J264" s="199"/>
      <c r="K264" s="199"/>
      <c r="L264" s="203"/>
      <c r="M264" s="204"/>
      <c r="N264" s="205"/>
      <c r="O264" s="205"/>
      <c r="P264" s="205"/>
      <c r="Q264" s="205"/>
      <c r="R264" s="205"/>
      <c r="S264" s="205"/>
      <c r="T264" s="206"/>
      <c r="AT264" s="207" t="s">
        <v>248</v>
      </c>
      <c r="AU264" s="207" t="s">
        <v>78</v>
      </c>
      <c r="AV264" s="13" t="s">
        <v>76</v>
      </c>
      <c r="AW264" s="13" t="s">
        <v>31</v>
      </c>
      <c r="AX264" s="13" t="s">
        <v>69</v>
      </c>
      <c r="AY264" s="207" t="s">
        <v>231</v>
      </c>
    </row>
    <row r="265" spans="1:65" s="13" customFormat="1" ht="11.25">
      <c r="B265" s="198"/>
      <c r="C265" s="199"/>
      <c r="D265" s="193" t="s">
        <v>248</v>
      </c>
      <c r="E265" s="200" t="s">
        <v>19</v>
      </c>
      <c r="F265" s="201" t="s">
        <v>5255</v>
      </c>
      <c r="G265" s="199"/>
      <c r="H265" s="200" t="s">
        <v>19</v>
      </c>
      <c r="I265" s="202"/>
      <c r="J265" s="199"/>
      <c r="K265" s="199"/>
      <c r="L265" s="203"/>
      <c r="M265" s="204"/>
      <c r="N265" s="205"/>
      <c r="O265" s="205"/>
      <c r="P265" s="205"/>
      <c r="Q265" s="205"/>
      <c r="R265" s="205"/>
      <c r="S265" s="205"/>
      <c r="T265" s="206"/>
      <c r="AT265" s="207" t="s">
        <v>248</v>
      </c>
      <c r="AU265" s="207" t="s">
        <v>78</v>
      </c>
      <c r="AV265" s="13" t="s">
        <v>76</v>
      </c>
      <c r="AW265" s="13" t="s">
        <v>31</v>
      </c>
      <c r="AX265" s="13" t="s">
        <v>69</v>
      </c>
      <c r="AY265" s="207" t="s">
        <v>231</v>
      </c>
    </row>
    <row r="266" spans="1:65" s="14" customFormat="1" ht="11.25">
      <c r="B266" s="208"/>
      <c r="C266" s="209"/>
      <c r="D266" s="193" t="s">
        <v>248</v>
      </c>
      <c r="E266" s="210" t="s">
        <v>19</v>
      </c>
      <c r="F266" s="211" t="s">
        <v>5325</v>
      </c>
      <c r="G266" s="209"/>
      <c r="H266" s="212">
        <v>0.625</v>
      </c>
      <c r="I266" s="213"/>
      <c r="J266" s="209"/>
      <c r="K266" s="209"/>
      <c r="L266" s="214"/>
      <c r="M266" s="215"/>
      <c r="N266" s="216"/>
      <c r="O266" s="216"/>
      <c r="P266" s="216"/>
      <c r="Q266" s="216"/>
      <c r="R266" s="216"/>
      <c r="S266" s="216"/>
      <c r="T266" s="217"/>
      <c r="AT266" s="218" t="s">
        <v>248</v>
      </c>
      <c r="AU266" s="218" t="s">
        <v>78</v>
      </c>
      <c r="AV266" s="14" t="s">
        <v>78</v>
      </c>
      <c r="AW266" s="14" t="s">
        <v>31</v>
      </c>
      <c r="AX266" s="14" t="s">
        <v>69</v>
      </c>
      <c r="AY266" s="218" t="s">
        <v>231</v>
      </c>
    </row>
    <row r="267" spans="1:65" s="13" customFormat="1" ht="11.25">
      <c r="B267" s="198"/>
      <c r="C267" s="199"/>
      <c r="D267" s="193" t="s">
        <v>248</v>
      </c>
      <c r="E267" s="200" t="s">
        <v>19</v>
      </c>
      <c r="F267" s="201" t="s">
        <v>5257</v>
      </c>
      <c r="G267" s="199"/>
      <c r="H267" s="200" t="s">
        <v>19</v>
      </c>
      <c r="I267" s="202"/>
      <c r="J267" s="199"/>
      <c r="K267" s="199"/>
      <c r="L267" s="203"/>
      <c r="M267" s="204"/>
      <c r="N267" s="205"/>
      <c r="O267" s="205"/>
      <c r="P267" s="205"/>
      <c r="Q267" s="205"/>
      <c r="R267" s="205"/>
      <c r="S267" s="205"/>
      <c r="T267" s="206"/>
      <c r="AT267" s="207" t="s">
        <v>248</v>
      </c>
      <c r="AU267" s="207" t="s">
        <v>78</v>
      </c>
      <c r="AV267" s="13" t="s">
        <v>76</v>
      </c>
      <c r="AW267" s="13" t="s">
        <v>31</v>
      </c>
      <c r="AX267" s="13" t="s">
        <v>69</v>
      </c>
      <c r="AY267" s="207" t="s">
        <v>231</v>
      </c>
    </row>
    <row r="268" spans="1:65" s="14" customFormat="1" ht="11.25">
      <c r="B268" s="208"/>
      <c r="C268" s="209"/>
      <c r="D268" s="193" t="s">
        <v>248</v>
      </c>
      <c r="E268" s="210" t="s">
        <v>19</v>
      </c>
      <c r="F268" s="211" t="s">
        <v>5325</v>
      </c>
      <c r="G268" s="209"/>
      <c r="H268" s="212">
        <v>0.625</v>
      </c>
      <c r="I268" s="213"/>
      <c r="J268" s="209"/>
      <c r="K268" s="209"/>
      <c r="L268" s="214"/>
      <c r="M268" s="215"/>
      <c r="N268" s="216"/>
      <c r="O268" s="216"/>
      <c r="P268" s="216"/>
      <c r="Q268" s="216"/>
      <c r="R268" s="216"/>
      <c r="S268" s="216"/>
      <c r="T268" s="217"/>
      <c r="AT268" s="218" t="s">
        <v>248</v>
      </c>
      <c r="AU268" s="218" t="s">
        <v>78</v>
      </c>
      <c r="AV268" s="14" t="s">
        <v>78</v>
      </c>
      <c r="AW268" s="14" t="s">
        <v>31</v>
      </c>
      <c r="AX268" s="14" t="s">
        <v>69</v>
      </c>
      <c r="AY268" s="218" t="s">
        <v>231</v>
      </c>
    </row>
    <row r="269" spans="1:65" s="13" customFormat="1" ht="11.25">
      <c r="B269" s="198"/>
      <c r="C269" s="199"/>
      <c r="D269" s="193" t="s">
        <v>248</v>
      </c>
      <c r="E269" s="200" t="s">
        <v>19</v>
      </c>
      <c r="F269" s="201" t="s">
        <v>5259</v>
      </c>
      <c r="G269" s="199"/>
      <c r="H269" s="200" t="s">
        <v>19</v>
      </c>
      <c r="I269" s="202"/>
      <c r="J269" s="199"/>
      <c r="K269" s="199"/>
      <c r="L269" s="203"/>
      <c r="M269" s="204"/>
      <c r="N269" s="205"/>
      <c r="O269" s="205"/>
      <c r="P269" s="205"/>
      <c r="Q269" s="205"/>
      <c r="R269" s="205"/>
      <c r="S269" s="205"/>
      <c r="T269" s="206"/>
      <c r="AT269" s="207" t="s">
        <v>248</v>
      </c>
      <c r="AU269" s="207" t="s">
        <v>78</v>
      </c>
      <c r="AV269" s="13" t="s">
        <v>76</v>
      </c>
      <c r="AW269" s="13" t="s">
        <v>31</v>
      </c>
      <c r="AX269" s="13" t="s">
        <v>69</v>
      </c>
      <c r="AY269" s="207" t="s">
        <v>231</v>
      </c>
    </row>
    <row r="270" spans="1:65" s="14" customFormat="1" ht="11.25">
      <c r="B270" s="208"/>
      <c r="C270" s="209"/>
      <c r="D270" s="193" t="s">
        <v>248</v>
      </c>
      <c r="E270" s="210" t="s">
        <v>19</v>
      </c>
      <c r="F270" s="211" t="s">
        <v>5325</v>
      </c>
      <c r="G270" s="209"/>
      <c r="H270" s="212">
        <v>0.625</v>
      </c>
      <c r="I270" s="213"/>
      <c r="J270" s="209"/>
      <c r="K270" s="209"/>
      <c r="L270" s="214"/>
      <c r="M270" s="215"/>
      <c r="N270" s="216"/>
      <c r="O270" s="216"/>
      <c r="P270" s="216"/>
      <c r="Q270" s="216"/>
      <c r="R270" s="216"/>
      <c r="S270" s="216"/>
      <c r="T270" s="217"/>
      <c r="AT270" s="218" t="s">
        <v>248</v>
      </c>
      <c r="AU270" s="218" t="s">
        <v>78</v>
      </c>
      <c r="AV270" s="14" t="s">
        <v>78</v>
      </c>
      <c r="AW270" s="14" t="s">
        <v>31</v>
      </c>
      <c r="AX270" s="14" t="s">
        <v>69</v>
      </c>
      <c r="AY270" s="218" t="s">
        <v>231</v>
      </c>
    </row>
    <row r="271" spans="1:65" s="13" customFormat="1" ht="11.25">
      <c r="B271" s="198"/>
      <c r="C271" s="199"/>
      <c r="D271" s="193" t="s">
        <v>248</v>
      </c>
      <c r="E271" s="200" t="s">
        <v>19</v>
      </c>
      <c r="F271" s="201" t="s">
        <v>5261</v>
      </c>
      <c r="G271" s="199"/>
      <c r="H271" s="200" t="s">
        <v>19</v>
      </c>
      <c r="I271" s="202"/>
      <c r="J271" s="199"/>
      <c r="K271" s="199"/>
      <c r="L271" s="203"/>
      <c r="M271" s="204"/>
      <c r="N271" s="205"/>
      <c r="O271" s="205"/>
      <c r="P271" s="205"/>
      <c r="Q271" s="205"/>
      <c r="R271" s="205"/>
      <c r="S271" s="205"/>
      <c r="T271" s="206"/>
      <c r="AT271" s="207" t="s">
        <v>248</v>
      </c>
      <c r="AU271" s="207" t="s">
        <v>78</v>
      </c>
      <c r="AV271" s="13" t="s">
        <v>76</v>
      </c>
      <c r="AW271" s="13" t="s">
        <v>31</v>
      </c>
      <c r="AX271" s="13" t="s">
        <v>69</v>
      </c>
      <c r="AY271" s="207" t="s">
        <v>231</v>
      </c>
    </row>
    <row r="272" spans="1:65" s="14" customFormat="1" ht="11.25">
      <c r="B272" s="208"/>
      <c r="C272" s="209"/>
      <c r="D272" s="193" t="s">
        <v>248</v>
      </c>
      <c r="E272" s="210" t="s">
        <v>19</v>
      </c>
      <c r="F272" s="211" t="s">
        <v>5325</v>
      </c>
      <c r="G272" s="209"/>
      <c r="H272" s="212">
        <v>0.625</v>
      </c>
      <c r="I272" s="213"/>
      <c r="J272" s="209"/>
      <c r="K272" s="209"/>
      <c r="L272" s="214"/>
      <c r="M272" s="215"/>
      <c r="N272" s="216"/>
      <c r="O272" s="216"/>
      <c r="P272" s="216"/>
      <c r="Q272" s="216"/>
      <c r="R272" s="216"/>
      <c r="S272" s="216"/>
      <c r="T272" s="217"/>
      <c r="AT272" s="218" t="s">
        <v>248</v>
      </c>
      <c r="AU272" s="218" t="s">
        <v>78</v>
      </c>
      <c r="AV272" s="14" t="s">
        <v>78</v>
      </c>
      <c r="AW272" s="14" t="s">
        <v>31</v>
      </c>
      <c r="AX272" s="14" t="s">
        <v>69</v>
      </c>
      <c r="AY272" s="218" t="s">
        <v>231</v>
      </c>
    </row>
    <row r="273" spans="1:65" s="15" customFormat="1" ht="11.25">
      <c r="B273" s="219"/>
      <c r="C273" s="220"/>
      <c r="D273" s="193" t="s">
        <v>248</v>
      </c>
      <c r="E273" s="221" t="s">
        <v>19</v>
      </c>
      <c r="F273" s="222" t="s">
        <v>260</v>
      </c>
      <c r="G273" s="220"/>
      <c r="H273" s="223">
        <v>2.5</v>
      </c>
      <c r="I273" s="224"/>
      <c r="J273" s="220"/>
      <c r="K273" s="220"/>
      <c r="L273" s="225"/>
      <c r="M273" s="226"/>
      <c r="N273" s="227"/>
      <c r="O273" s="227"/>
      <c r="P273" s="227"/>
      <c r="Q273" s="227"/>
      <c r="R273" s="227"/>
      <c r="S273" s="227"/>
      <c r="T273" s="228"/>
      <c r="AT273" s="229" t="s">
        <v>248</v>
      </c>
      <c r="AU273" s="229" t="s">
        <v>78</v>
      </c>
      <c r="AV273" s="15" t="s">
        <v>238</v>
      </c>
      <c r="AW273" s="15" t="s">
        <v>31</v>
      </c>
      <c r="AX273" s="15" t="s">
        <v>76</v>
      </c>
      <c r="AY273" s="229" t="s">
        <v>231</v>
      </c>
    </row>
    <row r="274" spans="1:65" s="12" customFormat="1" ht="22.9" customHeight="1">
      <c r="B274" s="164"/>
      <c r="C274" s="165"/>
      <c r="D274" s="166" t="s">
        <v>68</v>
      </c>
      <c r="E274" s="178" t="s">
        <v>238</v>
      </c>
      <c r="F274" s="178" t="s">
        <v>1514</v>
      </c>
      <c r="G274" s="165"/>
      <c r="H274" s="165"/>
      <c r="I274" s="168"/>
      <c r="J274" s="179">
        <f>BK274</f>
        <v>0</v>
      </c>
      <c r="K274" s="165"/>
      <c r="L274" s="170"/>
      <c r="M274" s="171"/>
      <c r="N274" s="172"/>
      <c r="O274" s="172"/>
      <c r="P274" s="173">
        <f>SUM(P275:P312)</f>
        <v>0</v>
      </c>
      <c r="Q274" s="172"/>
      <c r="R274" s="173">
        <f>SUM(R275:R312)</f>
        <v>15.123384479999999</v>
      </c>
      <c r="S274" s="172"/>
      <c r="T274" s="174">
        <f>SUM(T275:T312)</f>
        <v>0</v>
      </c>
      <c r="AR274" s="175" t="s">
        <v>76</v>
      </c>
      <c r="AT274" s="176" t="s">
        <v>68</v>
      </c>
      <c r="AU274" s="176" t="s">
        <v>76</v>
      </c>
      <c r="AY274" s="175" t="s">
        <v>231</v>
      </c>
      <c r="BK274" s="177">
        <f>SUM(BK275:BK312)</f>
        <v>0</v>
      </c>
    </row>
    <row r="275" spans="1:65" s="2" customFormat="1" ht="33" customHeight="1">
      <c r="A275" s="36"/>
      <c r="B275" s="37"/>
      <c r="C275" s="180" t="s">
        <v>384</v>
      </c>
      <c r="D275" s="180" t="s">
        <v>234</v>
      </c>
      <c r="E275" s="181" t="s">
        <v>4403</v>
      </c>
      <c r="F275" s="182" t="s">
        <v>4404</v>
      </c>
      <c r="G275" s="183" t="s">
        <v>356</v>
      </c>
      <c r="H275" s="184">
        <v>7.8239999999999998</v>
      </c>
      <c r="I275" s="185"/>
      <c r="J275" s="186">
        <f>ROUND(I275*H275,2)</f>
        <v>0</v>
      </c>
      <c r="K275" s="182" t="s">
        <v>244</v>
      </c>
      <c r="L275" s="41"/>
      <c r="M275" s="187" t="s">
        <v>19</v>
      </c>
      <c r="N275" s="188" t="s">
        <v>40</v>
      </c>
      <c r="O275" s="66"/>
      <c r="P275" s="189">
        <f>O275*H275</f>
        <v>0</v>
      </c>
      <c r="Q275" s="189">
        <v>1.8907700000000001</v>
      </c>
      <c r="R275" s="189">
        <f>Q275*H275</f>
        <v>14.79338448</v>
      </c>
      <c r="S275" s="189">
        <v>0</v>
      </c>
      <c r="T275" s="190">
        <f>S275*H275</f>
        <v>0</v>
      </c>
      <c r="U275" s="36"/>
      <c r="V275" s="36"/>
      <c r="W275" s="36"/>
      <c r="X275" s="36"/>
      <c r="Y275" s="36"/>
      <c r="Z275" s="36"/>
      <c r="AA275" s="36"/>
      <c r="AB275" s="36"/>
      <c r="AC275" s="36"/>
      <c r="AD275" s="36"/>
      <c r="AE275" s="36"/>
      <c r="AR275" s="191" t="s">
        <v>238</v>
      </c>
      <c r="AT275" s="191" t="s">
        <v>234</v>
      </c>
      <c r="AU275" s="191" t="s">
        <v>78</v>
      </c>
      <c r="AY275" s="19" t="s">
        <v>231</v>
      </c>
      <c r="BE275" s="192">
        <f>IF(N275="základní",J275,0)</f>
        <v>0</v>
      </c>
      <c r="BF275" s="192">
        <f>IF(N275="snížená",J275,0)</f>
        <v>0</v>
      </c>
      <c r="BG275" s="192">
        <f>IF(N275="zákl. přenesená",J275,0)</f>
        <v>0</v>
      </c>
      <c r="BH275" s="192">
        <f>IF(N275="sníž. přenesená",J275,0)</f>
        <v>0</v>
      </c>
      <c r="BI275" s="192">
        <f>IF(N275="nulová",J275,0)</f>
        <v>0</v>
      </c>
      <c r="BJ275" s="19" t="s">
        <v>76</v>
      </c>
      <c r="BK275" s="192">
        <f>ROUND(I275*H275,2)</f>
        <v>0</v>
      </c>
      <c r="BL275" s="19" t="s">
        <v>238</v>
      </c>
      <c r="BM275" s="191" t="s">
        <v>5327</v>
      </c>
    </row>
    <row r="276" spans="1:65" s="2" customFormat="1" ht="58.5">
      <c r="A276" s="36"/>
      <c r="B276" s="37"/>
      <c r="C276" s="38"/>
      <c r="D276" s="193" t="s">
        <v>246</v>
      </c>
      <c r="E276" s="38"/>
      <c r="F276" s="194" t="s">
        <v>4406</v>
      </c>
      <c r="G276" s="38"/>
      <c r="H276" s="38"/>
      <c r="I276" s="195"/>
      <c r="J276" s="38"/>
      <c r="K276" s="38"/>
      <c r="L276" s="41"/>
      <c r="M276" s="196"/>
      <c r="N276" s="197"/>
      <c r="O276" s="66"/>
      <c r="P276" s="66"/>
      <c r="Q276" s="66"/>
      <c r="R276" s="66"/>
      <c r="S276" s="66"/>
      <c r="T276" s="67"/>
      <c r="U276" s="36"/>
      <c r="V276" s="36"/>
      <c r="W276" s="36"/>
      <c r="X276" s="36"/>
      <c r="Y276" s="36"/>
      <c r="Z276" s="36"/>
      <c r="AA276" s="36"/>
      <c r="AB276" s="36"/>
      <c r="AC276" s="36"/>
      <c r="AD276" s="36"/>
      <c r="AE276" s="36"/>
      <c r="AT276" s="19" t="s">
        <v>246</v>
      </c>
      <c r="AU276" s="19" t="s">
        <v>78</v>
      </c>
    </row>
    <row r="277" spans="1:65" s="13" customFormat="1" ht="11.25">
      <c r="B277" s="198"/>
      <c r="C277" s="199"/>
      <c r="D277" s="193" t="s">
        <v>248</v>
      </c>
      <c r="E277" s="200" t="s">
        <v>19</v>
      </c>
      <c r="F277" s="201" t="s">
        <v>5250</v>
      </c>
      <c r="G277" s="199"/>
      <c r="H277" s="200" t="s">
        <v>19</v>
      </c>
      <c r="I277" s="202"/>
      <c r="J277" s="199"/>
      <c r="K277" s="199"/>
      <c r="L277" s="203"/>
      <c r="M277" s="204"/>
      <c r="N277" s="205"/>
      <c r="O277" s="205"/>
      <c r="P277" s="205"/>
      <c r="Q277" s="205"/>
      <c r="R277" s="205"/>
      <c r="S277" s="205"/>
      <c r="T277" s="206"/>
      <c r="AT277" s="207" t="s">
        <v>248</v>
      </c>
      <c r="AU277" s="207" t="s">
        <v>78</v>
      </c>
      <c r="AV277" s="13" t="s">
        <v>76</v>
      </c>
      <c r="AW277" s="13" t="s">
        <v>31</v>
      </c>
      <c r="AX277" s="13" t="s">
        <v>69</v>
      </c>
      <c r="AY277" s="207" t="s">
        <v>231</v>
      </c>
    </row>
    <row r="278" spans="1:65" s="14" customFormat="1" ht="11.25">
      <c r="B278" s="208"/>
      <c r="C278" s="209"/>
      <c r="D278" s="193" t="s">
        <v>248</v>
      </c>
      <c r="E278" s="210" t="s">
        <v>19</v>
      </c>
      <c r="F278" s="211" t="s">
        <v>5328</v>
      </c>
      <c r="G278" s="209"/>
      <c r="H278" s="212">
        <v>3.68</v>
      </c>
      <c r="I278" s="213"/>
      <c r="J278" s="209"/>
      <c r="K278" s="209"/>
      <c r="L278" s="214"/>
      <c r="M278" s="215"/>
      <c r="N278" s="216"/>
      <c r="O278" s="216"/>
      <c r="P278" s="216"/>
      <c r="Q278" s="216"/>
      <c r="R278" s="216"/>
      <c r="S278" s="216"/>
      <c r="T278" s="217"/>
      <c r="AT278" s="218" t="s">
        <v>248</v>
      </c>
      <c r="AU278" s="218" t="s">
        <v>78</v>
      </c>
      <c r="AV278" s="14" t="s">
        <v>78</v>
      </c>
      <c r="AW278" s="14" t="s">
        <v>31</v>
      </c>
      <c r="AX278" s="14" t="s">
        <v>69</v>
      </c>
      <c r="AY278" s="218" t="s">
        <v>231</v>
      </c>
    </row>
    <row r="279" spans="1:65" s="13" customFormat="1" ht="11.25">
      <c r="B279" s="198"/>
      <c r="C279" s="199"/>
      <c r="D279" s="193" t="s">
        <v>248</v>
      </c>
      <c r="E279" s="200" t="s">
        <v>19</v>
      </c>
      <c r="F279" s="201" t="s">
        <v>5251</v>
      </c>
      <c r="G279" s="199"/>
      <c r="H279" s="200" t="s">
        <v>19</v>
      </c>
      <c r="I279" s="202"/>
      <c r="J279" s="199"/>
      <c r="K279" s="199"/>
      <c r="L279" s="203"/>
      <c r="M279" s="204"/>
      <c r="N279" s="205"/>
      <c r="O279" s="205"/>
      <c r="P279" s="205"/>
      <c r="Q279" s="205"/>
      <c r="R279" s="205"/>
      <c r="S279" s="205"/>
      <c r="T279" s="206"/>
      <c r="AT279" s="207" t="s">
        <v>248</v>
      </c>
      <c r="AU279" s="207" t="s">
        <v>78</v>
      </c>
      <c r="AV279" s="13" t="s">
        <v>76</v>
      </c>
      <c r="AW279" s="13" t="s">
        <v>31</v>
      </c>
      <c r="AX279" s="13" t="s">
        <v>69</v>
      </c>
      <c r="AY279" s="207" t="s">
        <v>231</v>
      </c>
    </row>
    <row r="280" spans="1:65" s="14" customFormat="1" ht="11.25">
      <c r="B280" s="208"/>
      <c r="C280" s="209"/>
      <c r="D280" s="193" t="s">
        <v>248</v>
      </c>
      <c r="E280" s="210" t="s">
        <v>19</v>
      </c>
      <c r="F280" s="211" t="s">
        <v>5329</v>
      </c>
      <c r="G280" s="209"/>
      <c r="H280" s="212">
        <v>4.1440000000000001</v>
      </c>
      <c r="I280" s="213"/>
      <c r="J280" s="209"/>
      <c r="K280" s="209"/>
      <c r="L280" s="214"/>
      <c r="M280" s="215"/>
      <c r="N280" s="216"/>
      <c r="O280" s="216"/>
      <c r="P280" s="216"/>
      <c r="Q280" s="216"/>
      <c r="R280" s="216"/>
      <c r="S280" s="216"/>
      <c r="T280" s="217"/>
      <c r="AT280" s="218" t="s">
        <v>248</v>
      </c>
      <c r="AU280" s="218" t="s">
        <v>78</v>
      </c>
      <c r="AV280" s="14" t="s">
        <v>78</v>
      </c>
      <c r="AW280" s="14" t="s">
        <v>31</v>
      </c>
      <c r="AX280" s="14" t="s">
        <v>69</v>
      </c>
      <c r="AY280" s="218" t="s">
        <v>231</v>
      </c>
    </row>
    <row r="281" spans="1:65" s="15" customFormat="1" ht="11.25">
      <c r="B281" s="219"/>
      <c r="C281" s="220"/>
      <c r="D281" s="193" t="s">
        <v>248</v>
      </c>
      <c r="E281" s="221" t="s">
        <v>19</v>
      </c>
      <c r="F281" s="222" t="s">
        <v>260</v>
      </c>
      <c r="G281" s="220"/>
      <c r="H281" s="223">
        <v>7.8239999999999998</v>
      </c>
      <c r="I281" s="224"/>
      <c r="J281" s="220"/>
      <c r="K281" s="220"/>
      <c r="L281" s="225"/>
      <c r="M281" s="226"/>
      <c r="N281" s="227"/>
      <c r="O281" s="227"/>
      <c r="P281" s="227"/>
      <c r="Q281" s="227"/>
      <c r="R281" s="227"/>
      <c r="S281" s="227"/>
      <c r="T281" s="228"/>
      <c r="AT281" s="229" t="s">
        <v>248</v>
      </c>
      <c r="AU281" s="229" t="s">
        <v>78</v>
      </c>
      <c r="AV281" s="15" t="s">
        <v>238</v>
      </c>
      <c r="AW281" s="15" t="s">
        <v>31</v>
      </c>
      <c r="AX281" s="15" t="s">
        <v>76</v>
      </c>
      <c r="AY281" s="229" t="s">
        <v>231</v>
      </c>
    </row>
    <row r="282" spans="1:65" s="2" customFormat="1" ht="33" customHeight="1">
      <c r="A282" s="36"/>
      <c r="B282" s="37"/>
      <c r="C282" s="180" t="s">
        <v>378</v>
      </c>
      <c r="D282" s="180" t="s">
        <v>234</v>
      </c>
      <c r="E282" s="181" t="s">
        <v>5330</v>
      </c>
      <c r="F282" s="182" t="s">
        <v>5331</v>
      </c>
      <c r="G282" s="183" t="s">
        <v>356</v>
      </c>
      <c r="H282" s="184">
        <v>0.93799999999999994</v>
      </c>
      <c r="I282" s="185"/>
      <c r="J282" s="186">
        <f>ROUND(I282*H282,2)</f>
        <v>0</v>
      </c>
      <c r="K282" s="182" t="s">
        <v>244</v>
      </c>
      <c r="L282" s="41"/>
      <c r="M282" s="187" t="s">
        <v>19</v>
      </c>
      <c r="N282" s="188" t="s">
        <v>40</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238</v>
      </c>
      <c r="AT282" s="191" t="s">
        <v>234</v>
      </c>
      <c r="AU282" s="191" t="s">
        <v>78</v>
      </c>
      <c r="AY282" s="19" t="s">
        <v>231</v>
      </c>
      <c r="BE282" s="192">
        <f>IF(N282="základní",J282,0)</f>
        <v>0</v>
      </c>
      <c r="BF282" s="192">
        <f>IF(N282="snížená",J282,0)</f>
        <v>0</v>
      </c>
      <c r="BG282" s="192">
        <f>IF(N282="zákl. přenesená",J282,0)</f>
        <v>0</v>
      </c>
      <c r="BH282" s="192">
        <f>IF(N282="sníž. přenesená",J282,0)</f>
        <v>0</v>
      </c>
      <c r="BI282" s="192">
        <f>IF(N282="nulová",J282,0)</f>
        <v>0</v>
      </c>
      <c r="BJ282" s="19" t="s">
        <v>76</v>
      </c>
      <c r="BK282" s="192">
        <f>ROUND(I282*H282,2)</f>
        <v>0</v>
      </c>
      <c r="BL282" s="19" t="s">
        <v>238</v>
      </c>
      <c r="BM282" s="191" t="s">
        <v>5332</v>
      </c>
    </row>
    <row r="283" spans="1:65" s="2" customFormat="1" ht="58.5">
      <c r="A283" s="36"/>
      <c r="B283" s="37"/>
      <c r="C283" s="38"/>
      <c r="D283" s="193" t="s">
        <v>246</v>
      </c>
      <c r="E283" s="38"/>
      <c r="F283" s="194" t="s">
        <v>4406</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246</v>
      </c>
      <c r="AU283" s="19" t="s">
        <v>78</v>
      </c>
    </row>
    <row r="284" spans="1:65" s="13" customFormat="1" ht="11.25">
      <c r="B284" s="198"/>
      <c r="C284" s="199"/>
      <c r="D284" s="193" t="s">
        <v>248</v>
      </c>
      <c r="E284" s="200" t="s">
        <v>19</v>
      </c>
      <c r="F284" s="201" t="s">
        <v>5263</v>
      </c>
      <c r="G284" s="199"/>
      <c r="H284" s="200" t="s">
        <v>19</v>
      </c>
      <c r="I284" s="202"/>
      <c r="J284" s="199"/>
      <c r="K284" s="199"/>
      <c r="L284" s="203"/>
      <c r="M284" s="204"/>
      <c r="N284" s="205"/>
      <c r="O284" s="205"/>
      <c r="P284" s="205"/>
      <c r="Q284" s="205"/>
      <c r="R284" s="205"/>
      <c r="S284" s="205"/>
      <c r="T284" s="206"/>
      <c r="AT284" s="207" t="s">
        <v>248</v>
      </c>
      <c r="AU284" s="207" t="s">
        <v>78</v>
      </c>
      <c r="AV284" s="13" t="s">
        <v>76</v>
      </c>
      <c r="AW284" s="13" t="s">
        <v>31</v>
      </c>
      <c r="AX284" s="13" t="s">
        <v>69</v>
      </c>
      <c r="AY284" s="207" t="s">
        <v>231</v>
      </c>
    </row>
    <row r="285" spans="1:65" s="14" customFormat="1" ht="11.25">
      <c r="B285" s="208"/>
      <c r="C285" s="209"/>
      <c r="D285" s="193" t="s">
        <v>248</v>
      </c>
      <c r="E285" s="210" t="s">
        <v>19</v>
      </c>
      <c r="F285" s="211" t="s">
        <v>5333</v>
      </c>
      <c r="G285" s="209"/>
      <c r="H285" s="212">
        <v>0.93799999999999994</v>
      </c>
      <c r="I285" s="213"/>
      <c r="J285" s="209"/>
      <c r="K285" s="209"/>
      <c r="L285" s="214"/>
      <c r="M285" s="215"/>
      <c r="N285" s="216"/>
      <c r="O285" s="216"/>
      <c r="P285" s="216"/>
      <c r="Q285" s="216"/>
      <c r="R285" s="216"/>
      <c r="S285" s="216"/>
      <c r="T285" s="217"/>
      <c r="AT285" s="218" t="s">
        <v>248</v>
      </c>
      <c r="AU285" s="218" t="s">
        <v>78</v>
      </c>
      <c r="AV285" s="14" t="s">
        <v>78</v>
      </c>
      <c r="AW285" s="14" t="s">
        <v>31</v>
      </c>
      <c r="AX285" s="14" t="s">
        <v>76</v>
      </c>
      <c r="AY285" s="218" t="s">
        <v>231</v>
      </c>
    </row>
    <row r="286" spans="1:65" s="2" customFormat="1" ht="24.2" customHeight="1">
      <c r="A286" s="36"/>
      <c r="B286" s="37"/>
      <c r="C286" s="180" t="s">
        <v>391</v>
      </c>
      <c r="D286" s="180" t="s">
        <v>234</v>
      </c>
      <c r="E286" s="181" t="s">
        <v>5061</v>
      </c>
      <c r="F286" s="182" t="s">
        <v>5062</v>
      </c>
      <c r="G286" s="183" t="s">
        <v>237</v>
      </c>
      <c r="H286" s="184">
        <v>5</v>
      </c>
      <c r="I286" s="185"/>
      <c r="J286" s="186">
        <f>ROUND(I286*H286,2)</f>
        <v>0</v>
      </c>
      <c r="K286" s="182" t="s">
        <v>244</v>
      </c>
      <c r="L286" s="41"/>
      <c r="M286" s="187" t="s">
        <v>19</v>
      </c>
      <c r="N286" s="188" t="s">
        <v>40</v>
      </c>
      <c r="O286" s="66"/>
      <c r="P286" s="189">
        <f>O286*H286</f>
        <v>0</v>
      </c>
      <c r="Q286" s="189">
        <v>6.6E-3</v>
      </c>
      <c r="R286" s="189">
        <f>Q286*H286</f>
        <v>3.3000000000000002E-2</v>
      </c>
      <c r="S286" s="189">
        <v>0</v>
      </c>
      <c r="T286" s="190">
        <f>S286*H286</f>
        <v>0</v>
      </c>
      <c r="U286" s="36"/>
      <c r="V286" s="36"/>
      <c r="W286" s="36"/>
      <c r="X286" s="36"/>
      <c r="Y286" s="36"/>
      <c r="Z286" s="36"/>
      <c r="AA286" s="36"/>
      <c r="AB286" s="36"/>
      <c r="AC286" s="36"/>
      <c r="AD286" s="36"/>
      <c r="AE286" s="36"/>
      <c r="AR286" s="191" t="s">
        <v>238</v>
      </c>
      <c r="AT286" s="191" t="s">
        <v>234</v>
      </c>
      <c r="AU286" s="191" t="s">
        <v>78</v>
      </c>
      <c r="AY286" s="19" t="s">
        <v>231</v>
      </c>
      <c r="BE286" s="192">
        <f>IF(N286="základní",J286,0)</f>
        <v>0</v>
      </c>
      <c r="BF286" s="192">
        <f>IF(N286="snížená",J286,0)</f>
        <v>0</v>
      </c>
      <c r="BG286" s="192">
        <f>IF(N286="zákl. přenesená",J286,0)</f>
        <v>0</v>
      </c>
      <c r="BH286" s="192">
        <f>IF(N286="sníž. přenesená",J286,0)</f>
        <v>0</v>
      </c>
      <c r="BI286" s="192">
        <f>IF(N286="nulová",J286,0)</f>
        <v>0</v>
      </c>
      <c r="BJ286" s="19" t="s">
        <v>76</v>
      </c>
      <c r="BK286" s="192">
        <f>ROUND(I286*H286,2)</f>
        <v>0</v>
      </c>
      <c r="BL286" s="19" t="s">
        <v>238</v>
      </c>
      <c r="BM286" s="191" t="s">
        <v>5334</v>
      </c>
    </row>
    <row r="287" spans="1:65" s="2" customFormat="1" ht="39">
      <c r="A287" s="36"/>
      <c r="B287" s="37"/>
      <c r="C287" s="38"/>
      <c r="D287" s="193" t="s">
        <v>246</v>
      </c>
      <c r="E287" s="38"/>
      <c r="F287" s="194" t="s">
        <v>5064</v>
      </c>
      <c r="G287" s="38"/>
      <c r="H287" s="38"/>
      <c r="I287" s="195"/>
      <c r="J287" s="38"/>
      <c r="K287" s="38"/>
      <c r="L287" s="41"/>
      <c r="M287" s="196"/>
      <c r="N287" s="197"/>
      <c r="O287" s="66"/>
      <c r="P287" s="66"/>
      <c r="Q287" s="66"/>
      <c r="R287" s="66"/>
      <c r="S287" s="66"/>
      <c r="T287" s="67"/>
      <c r="U287" s="36"/>
      <c r="V287" s="36"/>
      <c r="W287" s="36"/>
      <c r="X287" s="36"/>
      <c r="Y287" s="36"/>
      <c r="Z287" s="36"/>
      <c r="AA287" s="36"/>
      <c r="AB287" s="36"/>
      <c r="AC287" s="36"/>
      <c r="AD287" s="36"/>
      <c r="AE287" s="36"/>
      <c r="AT287" s="19" t="s">
        <v>246</v>
      </c>
      <c r="AU287" s="19" t="s">
        <v>78</v>
      </c>
    </row>
    <row r="288" spans="1:65" s="13" customFormat="1" ht="11.25">
      <c r="B288" s="198"/>
      <c r="C288" s="199"/>
      <c r="D288" s="193" t="s">
        <v>248</v>
      </c>
      <c r="E288" s="200" t="s">
        <v>19</v>
      </c>
      <c r="F288" s="201" t="s">
        <v>5255</v>
      </c>
      <c r="G288" s="199"/>
      <c r="H288" s="200" t="s">
        <v>19</v>
      </c>
      <c r="I288" s="202"/>
      <c r="J288" s="199"/>
      <c r="K288" s="199"/>
      <c r="L288" s="203"/>
      <c r="M288" s="204"/>
      <c r="N288" s="205"/>
      <c r="O288" s="205"/>
      <c r="P288" s="205"/>
      <c r="Q288" s="205"/>
      <c r="R288" s="205"/>
      <c r="S288" s="205"/>
      <c r="T288" s="206"/>
      <c r="AT288" s="207" t="s">
        <v>248</v>
      </c>
      <c r="AU288" s="207" t="s">
        <v>78</v>
      </c>
      <c r="AV288" s="13" t="s">
        <v>76</v>
      </c>
      <c r="AW288" s="13" t="s">
        <v>31</v>
      </c>
      <c r="AX288" s="13" t="s">
        <v>69</v>
      </c>
      <c r="AY288" s="207" t="s">
        <v>231</v>
      </c>
    </row>
    <row r="289" spans="1:65" s="14" customFormat="1" ht="11.25">
      <c r="B289" s="208"/>
      <c r="C289" s="209"/>
      <c r="D289" s="193" t="s">
        <v>248</v>
      </c>
      <c r="E289" s="210" t="s">
        <v>19</v>
      </c>
      <c r="F289" s="211" t="s">
        <v>76</v>
      </c>
      <c r="G289" s="209"/>
      <c r="H289" s="212">
        <v>1</v>
      </c>
      <c r="I289" s="213"/>
      <c r="J289" s="209"/>
      <c r="K289" s="209"/>
      <c r="L289" s="214"/>
      <c r="M289" s="215"/>
      <c r="N289" s="216"/>
      <c r="O289" s="216"/>
      <c r="P289" s="216"/>
      <c r="Q289" s="216"/>
      <c r="R289" s="216"/>
      <c r="S289" s="216"/>
      <c r="T289" s="217"/>
      <c r="AT289" s="218" t="s">
        <v>248</v>
      </c>
      <c r="AU289" s="218" t="s">
        <v>78</v>
      </c>
      <c r="AV289" s="14" t="s">
        <v>78</v>
      </c>
      <c r="AW289" s="14" t="s">
        <v>31</v>
      </c>
      <c r="AX289" s="14" t="s">
        <v>69</v>
      </c>
      <c r="AY289" s="218" t="s">
        <v>231</v>
      </c>
    </row>
    <row r="290" spans="1:65" s="13" customFormat="1" ht="11.25">
      <c r="B290" s="198"/>
      <c r="C290" s="199"/>
      <c r="D290" s="193" t="s">
        <v>248</v>
      </c>
      <c r="E290" s="200" t="s">
        <v>19</v>
      </c>
      <c r="F290" s="201" t="s">
        <v>5257</v>
      </c>
      <c r="G290" s="199"/>
      <c r="H290" s="200" t="s">
        <v>19</v>
      </c>
      <c r="I290" s="202"/>
      <c r="J290" s="199"/>
      <c r="K290" s="199"/>
      <c r="L290" s="203"/>
      <c r="M290" s="204"/>
      <c r="N290" s="205"/>
      <c r="O290" s="205"/>
      <c r="P290" s="205"/>
      <c r="Q290" s="205"/>
      <c r="R290" s="205"/>
      <c r="S290" s="205"/>
      <c r="T290" s="206"/>
      <c r="AT290" s="207" t="s">
        <v>248</v>
      </c>
      <c r="AU290" s="207" t="s">
        <v>78</v>
      </c>
      <c r="AV290" s="13" t="s">
        <v>76</v>
      </c>
      <c r="AW290" s="13" t="s">
        <v>31</v>
      </c>
      <c r="AX290" s="13" t="s">
        <v>69</v>
      </c>
      <c r="AY290" s="207" t="s">
        <v>231</v>
      </c>
    </row>
    <row r="291" spans="1:65" s="14" customFormat="1" ht="11.25">
      <c r="B291" s="208"/>
      <c r="C291" s="209"/>
      <c r="D291" s="193" t="s">
        <v>248</v>
      </c>
      <c r="E291" s="210" t="s">
        <v>19</v>
      </c>
      <c r="F291" s="211" t="s">
        <v>76</v>
      </c>
      <c r="G291" s="209"/>
      <c r="H291" s="212">
        <v>1</v>
      </c>
      <c r="I291" s="213"/>
      <c r="J291" s="209"/>
      <c r="K291" s="209"/>
      <c r="L291" s="214"/>
      <c r="M291" s="215"/>
      <c r="N291" s="216"/>
      <c r="O291" s="216"/>
      <c r="P291" s="216"/>
      <c r="Q291" s="216"/>
      <c r="R291" s="216"/>
      <c r="S291" s="216"/>
      <c r="T291" s="217"/>
      <c r="AT291" s="218" t="s">
        <v>248</v>
      </c>
      <c r="AU291" s="218" t="s">
        <v>78</v>
      </c>
      <c r="AV291" s="14" t="s">
        <v>78</v>
      </c>
      <c r="AW291" s="14" t="s">
        <v>31</v>
      </c>
      <c r="AX291" s="14" t="s">
        <v>69</v>
      </c>
      <c r="AY291" s="218" t="s">
        <v>231</v>
      </c>
    </row>
    <row r="292" spans="1:65" s="13" customFormat="1" ht="11.25">
      <c r="B292" s="198"/>
      <c r="C292" s="199"/>
      <c r="D292" s="193" t="s">
        <v>248</v>
      </c>
      <c r="E292" s="200" t="s">
        <v>19</v>
      </c>
      <c r="F292" s="201" t="s">
        <v>5259</v>
      </c>
      <c r="G292" s="199"/>
      <c r="H292" s="200" t="s">
        <v>19</v>
      </c>
      <c r="I292" s="202"/>
      <c r="J292" s="199"/>
      <c r="K292" s="199"/>
      <c r="L292" s="203"/>
      <c r="M292" s="204"/>
      <c r="N292" s="205"/>
      <c r="O292" s="205"/>
      <c r="P292" s="205"/>
      <c r="Q292" s="205"/>
      <c r="R292" s="205"/>
      <c r="S292" s="205"/>
      <c r="T292" s="206"/>
      <c r="AT292" s="207" t="s">
        <v>248</v>
      </c>
      <c r="AU292" s="207" t="s">
        <v>78</v>
      </c>
      <c r="AV292" s="13" t="s">
        <v>76</v>
      </c>
      <c r="AW292" s="13" t="s">
        <v>31</v>
      </c>
      <c r="AX292" s="13" t="s">
        <v>69</v>
      </c>
      <c r="AY292" s="207" t="s">
        <v>231</v>
      </c>
    </row>
    <row r="293" spans="1:65" s="14" customFormat="1" ht="11.25">
      <c r="B293" s="208"/>
      <c r="C293" s="209"/>
      <c r="D293" s="193" t="s">
        <v>248</v>
      </c>
      <c r="E293" s="210" t="s">
        <v>19</v>
      </c>
      <c r="F293" s="211" t="s">
        <v>4469</v>
      </c>
      <c r="G293" s="209"/>
      <c r="H293" s="212">
        <v>2</v>
      </c>
      <c r="I293" s="213"/>
      <c r="J293" s="209"/>
      <c r="K293" s="209"/>
      <c r="L293" s="214"/>
      <c r="M293" s="215"/>
      <c r="N293" s="216"/>
      <c r="O293" s="216"/>
      <c r="P293" s="216"/>
      <c r="Q293" s="216"/>
      <c r="R293" s="216"/>
      <c r="S293" s="216"/>
      <c r="T293" s="217"/>
      <c r="AT293" s="218" t="s">
        <v>248</v>
      </c>
      <c r="AU293" s="218" t="s">
        <v>78</v>
      </c>
      <c r="AV293" s="14" t="s">
        <v>78</v>
      </c>
      <c r="AW293" s="14" t="s">
        <v>31</v>
      </c>
      <c r="AX293" s="14" t="s">
        <v>69</v>
      </c>
      <c r="AY293" s="218" t="s">
        <v>231</v>
      </c>
    </row>
    <row r="294" spans="1:65" s="13" customFormat="1" ht="11.25">
      <c r="B294" s="198"/>
      <c r="C294" s="199"/>
      <c r="D294" s="193" t="s">
        <v>248</v>
      </c>
      <c r="E294" s="200" t="s">
        <v>19</v>
      </c>
      <c r="F294" s="201" t="s">
        <v>5263</v>
      </c>
      <c r="G294" s="199"/>
      <c r="H294" s="200" t="s">
        <v>19</v>
      </c>
      <c r="I294" s="202"/>
      <c r="J294" s="199"/>
      <c r="K294" s="199"/>
      <c r="L294" s="203"/>
      <c r="M294" s="204"/>
      <c r="N294" s="205"/>
      <c r="O294" s="205"/>
      <c r="P294" s="205"/>
      <c r="Q294" s="205"/>
      <c r="R294" s="205"/>
      <c r="S294" s="205"/>
      <c r="T294" s="206"/>
      <c r="AT294" s="207" t="s">
        <v>248</v>
      </c>
      <c r="AU294" s="207" t="s">
        <v>78</v>
      </c>
      <c r="AV294" s="13" t="s">
        <v>76</v>
      </c>
      <c r="AW294" s="13" t="s">
        <v>31</v>
      </c>
      <c r="AX294" s="13" t="s">
        <v>69</v>
      </c>
      <c r="AY294" s="207" t="s">
        <v>231</v>
      </c>
    </row>
    <row r="295" spans="1:65" s="14" customFormat="1" ht="11.25">
      <c r="B295" s="208"/>
      <c r="C295" s="209"/>
      <c r="D295" s="193" t="s">
        <v>248</v>
      </c>
      <c r="E295" s="210" t="s">
        <v>19</v>
      </c>
      <c r="F295" s="211" t="s">
        <v>76</v>
      </c>
      <c r="G295" s="209"/>
      <c r="H295" s="212">
        <v>1</v>
      </c>
      <c r="I295" s="213"/>
      <c r="J295" s="209"/>
      <c r="K295" s="209"/>
      <c r="L295" s="214"/>
      <c r="M295" s="215"/>
      <c r="N295" s="216"/>
      <c r="O295" s="216"/>
      <c r="P295" s="216"/>
      <c r="Q295" s="216"/>
      <c r="R295" s="216"/>
      <c r="S295" s="216"/>
      <c r="T295" s="217"/>
      <c r="AT295" s="218" t="s">
        <v>248</v>
      </c>
      <c r="AU295" s="218" t="s">
        <v>78</v>
      </c>
      <c r="AV295" s="14" t="s">
        <v>78</v>
      </c>
      <c r="AW295" s="14" t="s">
        <v>31</v>
      </c>
      <c r="AX295" s="14" t="s">
        <v>69</v>
      </c>
      <c r="AY295" s="218" t="s">
        <v>231</v>
      </c>
    </row>
    <row r="296" spans="1:65" s="15" customFormat="1" ht="11.25">
      <c r="B296" s="219"/>
      <c r="C296" s="220"/>
      <c r="D296" s="193" t="s">
        <v>248</v>
      </c>
      <c r="E296" s="221" t="s">
        <v>19</v>
      </c>
      <c r="F296" s="222" t="s">
        <v>260</v>
      </c>
      <c r="G296" s="220"/>
      <c r="H296" s="223">
        <v>5</v>
      </c>
      <c r="I296" s="224"/>
      <c r="J296" s="220"/>
      <c r="K296" s="220"/>
      <c r="L296" s="225"/>
      <c r="M296" s="226"/>
      <c r="N296" s="227"/>
      <c r="O296" s="227"/>
      <c r="P296" s="227"/>
      <c r="Q296" s="227"/>
      <c r="R296" s="227"/>
      <c r="S296" s="227"/>
      <c r="T296" s="228"/>
      <c r="AT296" s="229" t="s">
        <v>248</v>
      </c>
      <c r="AU296" s="229" t="s">
        <v>78</v>
      </c>
      <c r="AV296" s="15" t="s">
        <v>238</v>
      </c>
      <c r="AW296" s="15" t="s">
        <v>31</v>
      </c>
      <c r="AX296" s="15" t="s">
        <v>76</v>
      </c>
      <c r="AY296" s="229" t="s">
        <v>231</v>
      </c>
    </row>
    <row r="297" spans="1:65" s="2" customFormat="1" ht="24.2" customHeight="1">
      <c r="A297" s="36"/>
      <c r="B297" s="37"/>
      <c r="C297" s="247" t="s">
        <v>395</v>
      </c>
      <c r="D297" s="247" t="s">
        <v>638</v>
      </c>
      <c r="E297" s="248" t="s">
        <v>5065</v>
      </c>
      <c r="F297" s="249" t="s">
        <v>5066</v>
      </c>
      <c r="G297" s="250" t="s">
        <v>237</v>
      </c>
      <c r="H297" s="251">
        <v>2</v>
      </c>
      <c r="I297" s="252"/>
      <c r="J297" s="253">
        <f>ROUND(I297*H297,2)</f>
        <v>0</v>
      </c>
      <c r="K297" s="249" t="s">
        <v>244</v>
      </c>
      <c r="L297" s="254"/>
      <c r="M297" s="255" t="s">
        <v>19</v>
      </c>
      <c r="N297" s="256" t="s">
        <v>40</v>
      </c>
      <c r="O297" s="66"/>
      <c r="P297" s="189">
        <f>O297*H297</f>
        <v>0</v>
      </c>
      <c r="Q297" s="189">
        <v>6.8000000000000005E-2</v>
      </c>
      <c r="R297" s="189">
        <f>Q297*H297</f>
        <v>0.13600000000000001</v>
      </c>
      <c r="S297" s="189">
        <v>0</v>
      </c>
      <c r="T297" s="190">
        <f>S297*H297</f>
        <v>0</v>
      </c>
      <c r="U297" s="36"/>
      <c r="V297" s="36"/>
      <c r="W297" s="36"/>
      <c r="X297" s="36"/>
      <c r="Y297" s="36"/>
      <c r="Z297" s="36"/>
      <c r="AA297" s="36"/>
      <c r="AB297" s="36"/>
      <c r="AC297" s="36"/>
      <c r="AD297" s="36"/>
      <c r="AE297" s="36"/>
      <c r="AR297" s="191" t="s">
        <v>287</v>
      </c>
      <c r="AT297" s="191" t="s">
        <v>638</v>
      </c>
      <c r="AU297" s="191" t="s">
        <v>78</v>
      </c>
      <c r="AY297" s="19" t="s">
        <v>231</v>
      </c>
      <c r="BE297" s="192">
        <f>IF(N297="základní",J297,0)</f>
        <v>0</v>
      </c>
      <c r="BF297" s="192">
        <f>IF(N297="snížená",J297,0)</f>
        <v>0</v>
      </c>
      <c r="BG297" s="192">
        <f>IF(N297="zákl. přenesená",J297,0)</f>
        <v>0</v>
      </c>
      <c r="BH297" s="192">
        <f>IF(N297="sníž. přenesená",J297,0)</f>
        <v>0</v>
      </c>
      <c r="BI297" s="192">
        <f>IF(N297="nulová",J297,0)</f>
        <v>0</v>
      </c>
      <c r="BJ297" s="19" t="s">
        <v>76</v>
      </c>
      <c r="BK297" s="192">
        <f>ROUND(I297*H297,2)</f>
        <v>0</v>
      </c>
      <c r="BL297" s="19" t="s">
        <v>238</v>
      </c>
      <c r="BM297" s="191" t="s">
        <v>5335</v>
      </c>
    </row>
    <row r="298" spans="1:65" s="13" customFormat="1" ht="11.25">
      <c r="B298" s="198"/>
      <c r="C298" s="199"/>
      <c r="D298" s="193" t="s">
        <v>248</v>
      </c>
      <c r="E298" s="200" t="s">
        <v>19</v>
      </c>
      <c r="F298" s="201" t="s">
        <v>5255</v>
      </c>
      <c r="G298" s="199"/>
      <c r="H298" s="200" t="s">
        <v>19</v>
      </c>
      <c r="I298" s="202"/>
      <c r="J298" s="199"/>
      <c r="K298" s="199"/>
      <c r="L298" s="203"/>
      <c r="M298" s="204"/>
      <c r="N298" s="205"/>
      <c r="O298" s="205"/>
      <c r="P298" s="205"/>
      <c r="Q298" s="205"/>
      <c r="R298" s="205"/>
      <c r="S298" s="205"/>
      <c r="T298" s="206"/>
      <c r="AT298" s="207" t="s">
        <v>248</v>
      </c>
      <c r="AU298" s="207" t="s">
        <v>78</v>
      </c>
      <c r="AV298" s="13" t="s">
        <v>76</v>
      </c>
      <c r="AW298" s="13" t="s">
        <v>31</v>
      </c>
      <c r="AX298" s="13" t="s">
        <v>69</v>
      </c>
      <c r="AY298" s="207" t="s">
        <v>231</v>
      </c>
    </row>
    <row r="299" spans="1:65" s="14" customFormat="1" ht="11.25">
      <c r="B299" s="208"/>
      <c r="C299" s="209"/>
      <c r="D299" s="193" t="s">
        <v>248</v>
      </c>
      <c r="E299" s="210" t="s">
        <v>19</v>
      </c>
      <c r="F299" s="211" t="s">
        <v>76</v>
      </c>
      <c r="G299" s="209"/>
      <c r="H299" s="212">
        <v>1</v>
      </c>
      <c r="I299" s="213"/>
      <c r="J299" s="209"/>
      <c r="K299" s="209"/>
      <c r="L299" s="214"/>
      <c r="M299" s="215"/>
      <c r="N299" s="216"/>
      <c r="O299" s="216"/>
      <c r="P299" s="216"/>
      <c r="Q299" s="216"/>
      <c r="R299" s="216"/>
      <c r="S299" s="216"/>
      <c r="T299" s="217"/>
      <c r="AT299" s="218" t="s">
        <v>248</v>
      </c>
      <c r="AU299" s="218" t="s">
        <v>78</v>
      </c>
      <c r="AV299" s="14" t="s">
        <v>78</v>
      </c>
      <c r="AW299" s="14" t="s">
        <v>31</v>
      </c>
      <c r="AX299" s="14" t="s">
        <v>69</v>
      </c>
      <c r="AY299" s="218" t="s">
        <v>231</v>
      </c>
    </row>
    <row r="300" spans="1:65" s="13" customFormat="1" ht="11.25">
      <c r="B300" s="198"/>
      <c r="C300" s="199"/>
      <c r="D300" s="193" t="s">
        <v>248</v>
      </c>
      <c r="E300" s="200" t="s">
        <v>19</v>
      </c>
      <c r="F300" s="201" t="s">
        <v>5259</v>
      </c>
      <c r="G300" s="199"/>
      <c r="H300" s="200" t="s">
        <v>19</v>
      </c>
      <c r="I300" s="202"/>
      <c r="J300" s="199"/>
      <c r="K300" s="199"/>
      <c r="L300" s="203"/>
      <c r="M300" s="204"/>
      <c r="N300" s="205"/>
      <c r="O300" s="205"/>
      <c r="P300" s="205"/>
      <c r="Q300" s="205"/>
      <c r="R300" s="205"/>
      <c r="S300" s="205"/>
      <c r="T300" s="206"/>
      <c r="AT300" s="207" t="s">
        <v>248</v>
      </c>
      <c r="AU300" s="207" t="s">
        <v>78</v>
      </c>
      <c r="AV300" s="13" t="s">
        <v>76</v>
      </c>
      <c r="AW300" s="13" t="s">
        <v>31</v>
      </c>
      <c r="AX300" s="13" t="s">
        <v>69</v>
      </c>
      <c r="AY300" s="207" t="s">
        <v>231</v>
      </c>
    </row>
    <row r="301" spans="1:65" s="14" customFormat="1" ht="11.25">
      <c r="B301" s="208"/>
      <c r="C301" s="209"/>
      <c r="D301" s="193" t="s">
        <v>248</v>
      </c>
      <c r="E301" s="210" t="s">
        <v>19</v>
      </c>
      <c r="F301" s="211" t="s">
        <v>76</v>
      </c>
      <c r="G301" s="209"/>
      <c r="H301" s="212">
        <v>1</v>
      </c>
      <c r="I301" s="213"/>
      <c r="J301" s="209"/>
      <c r="K301" s="209"/>
      <c r="L301" s="214"/>
      <c r="M301" s="215"/>
      <c r="N301" s="216"/>
      <c r="O301" s="216"/>
      <c r="P301" s="216"/>
      <c r="Q301" s="216"/>
      <c r="R301" s="216"/>
      <c r="S301" s="216"/>
      <c r="T301" s="217"/>
      <c r="AT301" s="218" t="s">
        <v>248</v>
      </c>
      <c r="AU301" s="218" t="s">
        <v>78</v>
      </c>
      <c r="AV301" s="14" t="s">
        <v>78</v>
      </c>
      <c r="AW301" s="14" t="s">
        <v>31</v>
      </c>
      <c r="AX301" s="14" t="s">
        <v>69</v>
      </c>
      <c r="AY301" s="218" t="s">
        <v>231</v>
      </c>
    </row>
    <row r="302" spans="1:65" s="15" customFormat="1" ht="11.25">
      <c r="B302" s="219"/>
      <c r="C302" s="220"/>
      <c r="D302" s="193" t="s">
        <v>248</v>
      </c>
      <c r="E302" s="221" t="s">
        <v>19</v>
      </c>
      <c r="F302" s="222" t="s">
        <v>260</v>
      </c>
      <c r="G302" s="220"/>
      <c r="H302" s="223">
        <v>2</v>
      </c>
      <c r="I302" s="224"/>
      <c r="J302" s="220"/>
      <c r="K302" s="220"/>
      <c r="L302" s="225"/>
      <c r="M302" s="226"/>
      <c r="N302" s="227"/>
      <c r="O302" s="227"/>
      <c r="P302" s="227"/>
      <c r="Q302" s="227"/>
      <c r="R302" s="227"/>
      <c r="S302" s="227"/>
      <c r="T302" s="228"/>
      <c r="AT302" s="229" t="s">
        <v>248</v>
      </c>
      <c r="AU302" s="229" t="s">
        <v>78</v>
      </c>
      <c r="AV302" s="15" t="s">
        <v>238</v>
      </c>
      <c r="AW302" s="15" t="s">
        <v>31</v>
      </c>
      <c r="AX302" s="15" t="s">
        <v>76</v>
      </c>
      <c r="AY302" s="229" t="s">
        <v>231</v>
      </c>
    </row>
    <row r="303" spans="1:65" s="2" customFormat="1" ht="24.2" customHeight="1">
      <c r="A303" s="36"/>
      <c r="B303" s="37"/>
      <c r="C303" s="247" t="s">
        <v>401</v>
      </c>
      <c r="D303" s="247" t="s">
        <v>638</v>
      </c>
      <c r="E303" s="248" t="s">
        <v>5336</v>
      </c>
      <c r="F303" s="249" t="s">
        <v>5337</v>
      </c>
      <c r="G303" s="250" t="s">
        <v>237</v>
      </c>
      <c r="H303" s="251">
        <v>2</v>
      </c>
      <c r="I303" s="252"/>
      <c r="J303" s="253">
        <f>ROUND(I303*H303,2)</f>
        <v>0</v>
      </c>
      <c r="K303" s="249" t="s">
        <v>244</v>
      </c>
      <c r="L303" s="254"/>
      <c r="M303" s="255" t="s">
        <v>19</v>
      </c>
      <c r="N303" s="256" t="s">
        <v>40</v>
      </c>
      <c r="O303" s="66"/>
      <c r="P303" s="189">
        <f>O303*H303</f>
        <v>0</v>
      </c>
      <c r="Q303" s="189">
        <v>0.04</v>
      </c>
      <c r="R303" s="189">
        <f>Q303*H303</f>
        <v>0.08</v>
      </c>
      <c r="S303" s="189">
        <v>0</v>
      </c>
      <c r="T303" s="190">
        <f>S303*H303</f>
        <v>0</v>
      </c>
      <c r="U303" s="36"/>
      <c r="V303" s="36"/>
      <c r="W303" s="36"/>
      <c r="X303" s="36"/>
      <c r="Y303" s="36"/>
      <c r="Z303" s="36"/>
      <c r="AA303" s="36"/>
      <c r="AB303" s="36"/>
      <c r="AC303" s="36"/>
      <c r="AD303" s="36"/>
      <c r="AE303" s="36"/>
      <c r="AR303" s="191" t="s">
        <v>287</v>
      </c>
      <c r="AT303" s="191" t="s">
        <v>638</v>
      </c>
      <c r="AU303" s="191" t="s">
        <v>78</v>
      </c>
      <c r="AY303" s="19" t="s">
        <v>231</v>
      </c>
      <c r="BE303" s="192">
        <f>IF(N303="základní",J303,0)</f>
        <v>0</v>
      </c>
      <c r="BF303" s="192">
        <f>IF(N303="snížená",J303,0)</f>
        <v>0</v>
      </c>
      <c r="BG303" s="192">
        <f>IF(N303="zákl. přenesená",J303,0)</f>
        <v>0</v>
      </c>
      <c r="BH303" s="192">
        <f>IF(N303="sníž. přenesená",J303,0)</f>
        <v>0</v>
      </c>
      <c r="BI303" s="192">
        <f>IF(N303="nulová",J303,0)</f>
        <v>0</v>
      </c>
      <c r="BJ303" s="19" t="s">
        <v>76</v>
      </c>
      <c r="BK303" s="192">
        <f>ROUND(I303*H303,2)</f>
        <v>0</v>
      </c>
      <c r="BL303" s="19" t="s">
        <v>238</v>
      </c>
      <c r="BM303" s="191" t="s">
        <v>5338</v>
      </c>
    </row>
    <row r="304" spans="1:65" s="13" customFormat="1" ht="11.25">
      <c r="B304" s="198"/>
      <c r="C304" s="199"/>
      <c r="D304" s="193" t="s">
        <v>248</v>
      </c>
      <c r="E304" s="200" t="s">
        <v>19</v>
      </c>
      <c r="F304" s="201" t="s">
        <v>5257</v>
      </c>
      <c r="G304" s="199"/>
      <c r="H304" s="200" t="s">
        <v>19</v>
      </c>
      <c r="I304" s="202"/>
      <c r="J304" s="199"/>
      <c r="K304" s="199"/>
      <c r="L304" s="203"/>
      <c r="M304" s="204"/>
      <c r="N304" s="205"/>
      <c r="O304" s="205"/>
      <c r="P304" s="205"/>
      <c r="Q304" s="205"/>
      <c r="R304" s="205"/>
      <c r="S304" s="205"/>
      <c r="T304" s="206"/>
      <c r="AT304" s="207" t="s">
        <v>248</v>
      </c>
      <c r="AU304" s="207" t="s">
        <v>78</v>
      </c>
      <c r="AV304" s="13" t="s">
        <v>76</v>
      </c>
      <c r="AW304" s="13" t="s">
        <v>31</v>
      </c>
      <c r="AX304" s="13" t="s">
        <v>69</v>
      </c>
      <c r="AY304" s="207" t="s">
        <v>231</v>
      </c>
    </row>
    <row r="305" spans="1:65" s="14" customFormat="1" ht="11.25">
      <c r="B305" s="208"/>
      <c r="C305" s="209"/>
      <c r="D305" s="193" t="s">
        <v>248</v>
      </c>
      <c r="E305" s="210" t="s">
        <v>19</v>
      </c>
      <c r="F305" s="211" t="s">
        <v>76</v>
      </c>
      <c r="G305" s="209"/>
      <c r="H305" s="212">
        <v>1</v>
      </c>
      <c r="I305" s="213"/>
      <c r="J305" s="209"/>
      <c r="K305" s="209"/>
      <c r="L305" s="214"/>
      <c r="M305" s="215"/>
      <c r="N305" s="216"/>
      <c r="O305" s="216"/>
      <c r="P305" s="216"/>
      <c r="Q305" s="216"/>
      <c r="R305" s="216"/>
      <c r="S305" s="216"/>
      <c r="T305" s="217"/>
      <c r="AT305" s="218" t="s">
        <v>248</v>
      </c>
      <c r="AU305" s="218" t="s">
        <v>78</v>
      </c>
      <c r="AV305" s="14" t="s">
        <v>78</v>
      </c>
      <c r="AW305" s="14" t="s">
        <v>31</v>
      </c>
      <c r="AX305" s="14" t="s">
        <v>69</v>
      </c>
      <c r="AY305" s="218" t="s">
        <v>231</v>
      </c>
    </row>
    <row r="306" spans="1:65" s="13" customFormat="1" ht="11.25">
      <c r="B306" s="198"/>
      <c r="C306" s="199"/>
      <c r="D306" s="193" t="s">
        <v>248</v>
      </c>
      <c r="E306" s="200" t="s">
        <v>19</v>
      </c>
      <c r="F306" s="201" t="s">
        <v>5259</v>
      </c>
      <c r="G306" s="199"/>
      <c r="H306" s="200" t="s">
        <v>19</v>
      </c>
      <c r="I306" s="202"/>
      <c r="J306" s="199"/>
      <c r="K306" s="199"/>
      <c r="L306" s="203"/>
      <c r="M306" s="204"/>
      <c r="N306" s="205"/>
      <c r="O306" s="205"/>
      <c r="P306" s="205"/>
      <c r="Q306" s="205"/>
      <c r="R306" s="205"/>
      <c r="S306" s="205"/>
      <c r="T306" s="206"/>
      <c r="AT306" s="207" t="s">
        <v>248</v>
      </c>
      <c r="AU306" s="207" t="s">
        <v>78</v>
      </c>
      <c r="AV306" s="13" t="s">
        <v>76</v>
      </c>
      <c r="AW306" s="13" t="s">
        <v>31</v>
      </c>
      <c r="AX306" s="13" t="s">
        <v>69</v>
      </c>
      <c r="AY306" s="207" t="s">
        <v>231</v>
      </c>
    </row>
    <row r="307" spans="1:65" s="14" customFormat="1" ht="11.25">
      <c r="B307" s="208"/>
      <c r="C307" s="209"/>
      <c r="D307" s="193" t="s">
        <v>248</v>
      </c>
      <c r="E307" s="210" t="s">
        <v>19</v>
      </c>
      <c r="F307" s="211" t="s">
        <v>76</v>
      </c>
      <c r="G307" s="209"/>
      <c r="H307" s="212">
        <v>1</v>
      </c>
      <c r="I307" s="213"/>
      <c r="J307" s="209"/>
      <c r="K307" s="209"/>
      <c r="L307" s="214"/>
      <c r="M307" s="215"/>
      <c r="N307" s="216"/>
      <c r="O307" s="216"/>
      <c r="P307" s="216"/>
      <c r="Q307" s="216"/>
      <c r="R307" s="216"/>
      <c r="S307" s="216"/>
      <c r="T307" s="217"/>
      <c r="AT307" s="218" t="s">
        <v>248</v>
      </c>
      <c r="AU307" s="218" t="s">
        <v>78</v>
      </c>
      <c r="AV307" s="14" t="s">
        <v>78</v>
      </c>
      <c r="AW307" s="14" t="s">
        <v>31</v>
      </c>
      <c r="AX307" s="14" t="s">
        <v>69</v>
      </c>
      <c r="AY307" s="218" t="s">
        <v>231</v>
      </c>
    </row>
    <row r="308" spans="1:65" s="15" customFormat="1" ht="11.25">
      <c r="B308" s="219"/>
      <c r="C308" s="220"/>
      <c r="D308" s="193" t="s">
        <v>248</v>
      </c>
      <c r="E308" s="221" t="s">
        <v>19</v>
      </c>
      <c r="F308" s="222" t="s">
        <v>260</v>
      </c>
      <c r="G308" s="220"/>
      <c r="H308" s="223">
        <v>2</v>
      </c>
      <c r="I308" s="224"/>
      <c r="J308" s="220"/>
      <c r="K308" s="220"/>
      <c r="L308" s="225"/>
      <c r="M308" s="226"/>
      <c r="N308" s="227"/>
      <c r="O308" s="227"/>
      <c r="P308" s="227"/>
      <c r="Q308" s="227"/>
      <c r="R308" s="227"/>
      <c r="S308" s="227"/>
      <c r="T308" s="228"/>
      <c r="AT308" s="229" t="s">
        <v>248</v>
      </c>
      <c r="AU308" s="229" t="s">
        <v>78</v>
      </c>
      <c r="AV308" s="15" t="s">
        <v>238</v>
      </c>
      <c r="AW308" s="15" t="s">
        <v>31</v>
      </c>
      <c r="AX308" s="15" t="s">
        <v>76</v>
      </c>
      <c r="AY308" s="229" t="s">
        <v>231</v>
      </c>
    </row>
    <row r="309" spans="1:65" s="2" customFormat="1" ht="24.2" customHeight="1">
      <c r="A309" s="36"/>
      <c r="B309" s="37"/>
      <c r="C309" s="247" t="s">
        <v>407</v>
      </c>
      <c r="D309" s="247" t="s">
        <v>638</v>
      </c>
      <c r="E309" s="248" t="s">
        <v>5339</v>
      </c>
      <c r="F309" s="249" t="s">
        <v>5340</v>
      </c>
      <c r="G309" s="250" t="s">
        <v>237</v>
      </c>
      <c r="H309" s="251">
        <v>1</v>
      </c>
      <c r="I309" s="252"/>
      <c r="J309" s="253">
        <f>ROUND(I309*H309,2)</f>
        <v>0</v>
      </c>
      <c r="K309" s="249" t="s">
        <v>244</v>
      </c>
      <c r="L309" s="254"/>
      <c r="M309" s="255" t="s">
        <v>19</v>
      </c>
      <c r="N309" s="256" t="s">
        <v>40</v>
      </c>
      <c r="O309" s="66"/>
      <c r="P309" s="189">
        <f>O309*H309</f>
        <v>0</v>
      </c>
      <c r="Q309" s="189">
        <v>8.1000000000000003E-2</v>
      </c>
      <c r="R309" s="189">
        <f>Q309*H309</f>
        <v>8.1000000000000003E-2</v>
      </c>
      <c r="S309" s="189">
        <v>0</v>
      </c>
      <c r="T309" s="190">
        <f>S309*H309</f>
        <v>0</v>
      </c>
      <c r="U309" s="36"/>
      <c r="V309" s="36"/>
      <c r="W309" s="36"/>
      <c r="X309" s="36"/>
      <c r="Y309" s="36"/>
      <c r="Z309" s="36"/>
      <c r="AA309" s="36"/>
      <c r="AB309" s="36"/>
      <c r="AC309" s="36"/>
      <c r="AD309" s="36"/>
      <c r="AE309" s="36"/>
      <c r="AR309" s="191" t="s">
        <v>287</v>
      </c>
      <c r="AT309" s="191" t="s">
        <v>638</v>
      </c>
      <c r="AU309" s="191" t="s">
        <v>78</v>
      </c>
      <c r="AY309" s="19" t="s">
        <v>231</v>
      </c>
      <c r="BE309" s="192">
        <f>IF(N309="základní",J309,0)</f>
        <v>0</v>
      </c>
      <c r="BF309" s="192">
        <f>IF(N309="snížená",J309,0)</f>
        <v>0</v>
      </c>
      <c r="BG309" s="192">
        <f>IF(N309="zákl. přenesená",J309,0)</f>
        <v>0</v>
      </c>
      <c r="BH309" s="192">
        <f>IF(N309="sníž. přenesená",J309,0)</f>
        <v>0</v>
      </c>
      <c r="BI309" s="192">
        <f>IF(N309="nulová",J309,0)</f>
        <v>0</v>
      </c>
      <c r="BJ309" s="19" t="s">
        <v>76</v>
      </c>
      <c r="BK309" s="192">
        <f>ROUND(I309*H309,2)</f>
        <v>0</v>
      </c>
      <c r="BL309" s="19" t="s">
        <v>238</v>
      </c>
      <c r="BM309" s="191" t="s">
        <v>5341</v>
      </c>
    </row>
    <row r="310" spans="1:65" s="13" customFormat="1" ht="11.25">
      <c r="B310" s="198"/>
      <c r="C310" s="199"/>
      <c r="D310" s="193" t="s">
        <v>248</v>
      </c>
      <c r="E310" s="200" t="s">
        <v>19</v>
      </c>
      <c r="F310" s="201" t="s">
        <v>5263</v>
      </c>
      <c r="G310" s="199"/>
      <c r="H310" s="200" t="s">
        <v>19</v>
      </c>
      <c r="I310" s="202"/>
      <c r="J310" s="199"/>
      <c r="K310" s="199"/>
      <c r="L310" s="203"/>
      <c r="M310" s="204"/>
      <c r="N310" s="205"/>
      <c r="O310" s="205"/>
      <c r="P310" s="205"/>
      <c r="Q310" s="205"/>
      <c r="R310" s="205"/>
      <c r="S310" s="205"/>
      <c r="T310" s="206"/>
      <c r="AT310" s="207" t="s">
        <v>248</v>
      </c>
      <c r="AU310" s="207" t="s">
        <v>78</v>
      </c>
      <c r="AV310" s="13" t="s">
        <v>76</v>
      </c>
      <c r="AW310" s="13" t="s">
        <v>31</v>
      </c>
      <c r="AX310" s="13" t="s">
        <v>69</v>
      </c>
      <c r="AY310" s="207" t="s">
        <v>231</v>
      </c>
    </row>
    <row r="311" spans="1:65" s="14" customFormat="1" ht="11.25">
      <c r="B311" s="208"/>
      <c r="C311" s="209"/>
      <c r="D311" s="193" t="s">
        <v>248</v>
      </c>
      <c r="E311" s="210" t="s">
        <v>19</v>
      </c>
      <c r="F311" s="211" t="s">
        <v>76</v>
      </c>
      <c r="G311" s="209"/>
      <c r="H311" s="212">
        <v>1</v>
      </c>
      <c r="I311" s="213"/>
      <c r="J311" s="209"/>
      <c r="K311" s="209"/>
      <c r="L311" s="214"/>
      <c r="M311" s="215"/>
      <c r="N311" s="216"/>
      <c r="O311" s="216"/>
      <c r="P311" s="216"/>
      <c r="Q311" s="216"/>
      <c r="R311" s="216"/>
      <c r="S311" s="216"/>
      <c r="T311" s="217"/>
      <c r="AT311" s="218" t="s">
        <v>248</v>
      </c>
      <c r="AU311" s="218" t="s">
        <v>78</v>
      </c>
      <c r="AV311" s="14" t="s">
        <v>78</v>
      </c>
      <c r="AW311" s="14" t="s">
        <v>31</v>
      </c>
      <c r="AX311" s="14" t="s">
        <v>69</v>
      </c>
      <c r="AY311" s="218" t="s">
        <v>231</v>
      </c>
    </row>
    <row r="312" spans="1:65" s="15" customFormat="1" ht="11.25">
      <c r="B312" s="219"/>
      <c r="C312" s="220"/>
      <c r="D312" s="193" t="s">
        <v>248</v>
      </c>
      <c r="E312" s="221" t="s">
        <v>19</v>
      </c>
      <c r="F312" s="222" t="s">
        <v>260</v>
      </c>
      <c r="G312" s="220"/>
      <c r="H312" s="223">
        <v>1</v>
      </c>
      <c r="I312" s="224"/>
      <c r="J312" s="220"/>
      <c r="K312" s="220"/>
      <c r="L312" s="225"/>
      <c r="M312" s="226"/>
      <c r="N312" s="227"/>
      <c r="O312" s="227"/>
      <c r="P312" s="227"/>
      <c r="Q312" s="227"/>
      <c r="R312" s="227"/>
      <c r="S312" s="227"/>
      <c r="T312" s="228"/>
      <c r="AT312" s="229" t="s">
        <v>248</v>
      </c>
      <c r="AU312" s="229" t="s">
        <v>78</v>
      </c>
      <c r="AV312" s="15" t="s">
        <v>238</v>
      </c>
      <c r="AW312" s="15" t="s">
        <v>31</v>
      </c>
      <c r="AX312" s="15" t="s">
        <v>76</v>
      </c>
      <c r="AY312" s="229" t="s">
        <v>231</v>
      </c>
    </row>
    <row r="313" spans="1:65" s="12" customFormat="1" ht="22.9" customHeight="1">
      <c r="B313" s="164"/>
      <c r="C313" s="165"/>
      <c r="D313" s="166" t="s">
        <v>68</v>
      </c>
      <c r="E313" s="178" t="s">
        <v>269</v>
      </c>
      <c r="F313" s="178" t="s">
        <v>783</v>
      </c>
      <c r="G313" s="165"/>
      <c r="H313" s="165"/>
      <c r="I313" s="168"/>
      <c r="J313" s="179">
        <f>BK313</f>
        <v>0</v>
      </c>
      <c r="K313" s="165"/>
      <c r="L313" s="170"/>
      <c r="M313" s="171"/>
      <c r="N313" s="172"/>
      <c r="O313" s="172"/>
      <c r="P313" s="173">
        <f>SUM(P314:P319)</f>
        <v>0</v>
      </c>
      <c r="Q313" s="172"/>
      <c r="R313" s="173">
        <f>SUM(R314:R319)</f>
        <v>0.68282847999999996</v>
      </c>
      <c r="S313" s="172"/>
      <c r="T313" s="174">
        <f>SUM(T314:T319)</f>
        <v>0</v>
      </c>
      <c r="AR313" s="175" t="s">
        <v>76</v>
      </c>
      <c r="AT313" s="176" t="s">
        <v>68</v>
      </c>
      <c r="AU313" s="176" t="s">
        <v>76</v>
      </c>
      <c r="AY313" s="175" t="s">
        <v>231</v>
      </c>
      <c r="BK313" s="177">
        <f>SUM(BK314:BK319)</f>
        <v>0</v>
      </c>
    </row>
    <row r="314" spans="1:65" s="2" customFormat="1" ht="55.5" customHeight="1">
      <c r="A314" s="36"/>
      <c r="B314" s="37"/>
      <c r="C314" s="180" t="s">
        <v>412</v>
      </c>
      <c r="D314" s="180" t="s">
        <v>234</v>
      </c>
      <c r="E314" s="181" t="s">
        <v>5342</v>
      </c>
      <c r="F314" s="182" t="s">
        <v>5343</v>
      </c>
      <c r="G314" s="183" t="s">
        <v>243</v>
      </c>
      <c r="H314" s="184">
        <v>1.2430000000000001</v>
      </c>
      <c r="I314" s="185"/>
      <c r="J314" s="186">
        <f>ROUND(I314*H314,2)</f>
        <v>0</v>
      </c>
      <c r="K314" s="182" t="s">
        <v>244</v>
      </c>
      <c r="L314" s="41"/>
      <c r="M314" s="187" t="s">
        <v>19</v>
      </c>
      <c r="N314" s="188" t="s">
        <v>40</v>
      </c>
      <c r="O314" s="66"/>
      <c r="P314" s="189">
        <f>O314*H314</f>
        <v>0</v>
      </c>
      <c r="Q314" s="189">
        <v>0.19536000000000001</v>
      </c>
      <c r="R314" s="189">
        <f>Q314*H314</f>
        <v>0.24283248000000002</v>
      </c>
      <c r="S314" s="189">
        <v>0</v>
      </c>
      <c r="T314" s="190">
        <f>S314*H314</f>
        <v>0</v>
      </c>
      <c r="U314" s="36"/>
      <c r="V314" s="36"/>
      <c r="W314" s="36"/>
      <c r="X314" s="36"/>
      <c r="Y314" s="36"/>
      <c r="Z314" s="36"/>
      <c r="AA314" s="36"/>
      <c r="AB314" s="36"/>
      <c r="AC314" s="36"/>
      <c r="AD314" s="36"/>
      <c r="AE314" s="36"/>
      <c r="AR314" s="191" t="s">
        <v>238</v>
      </c>
      <c r="AT314" s="191" t="s">
        <v>234</v>
      </c>
      <c r="AU314" s="191" t="s">
        <v>78</v>
      </c>
      <c r="AY314" s="19" t="s">
        <v>231</v>
      </c>
      <c r="BE314" s="192">
        <f>IF(N314="základní",J314,0)</f>
        <v>0</v>
      </c>
      <c r="BF314" s="192">
        <f>IF(N314="snížená",J314,0)</f>
        <v>0</v>
      </c>
      <c r="BG314" s="192">
        <f>IF(N314="zákl. přenesená",J314,0)</f>
        <v>0</v>
      </c>
      <c r="BH314" s="192">
        <f>IF(N314="sníž. přenesená",J314,0)</f>
        <v>0</v>
      </c>
      <c r="BI314" s="192">
        <f>IF(N314="nulová",J314,0)</f>
        <v>0</v>
      </c>
      <c r="BJ314" s="19" t="s">
        <v>76</v>
      </c>
      <c r="BK314" s="192">
        <f>ROUND(I314*H314,2)</f>
        <v>0</v>
      </c>
      <c r="BL314" s="19" t="s">
        <v>238</v>
      </c>
      <c r="BM314" s="191" t="s">
        <v>5344</v>
      </c>
    </row>
    <row r="315" spans="1:65" s="2" customFormat="1" ht="204.75">
      <c r="A315" s="36"/>
      <c r="B315" s="37"/>
      <c r="C315" s="38"/>
      <c r="D315" s="193" t="s">
        <v>246</v>
      </c>
      <c r="E315" s="38"/>
      <c r="F315" s="194" t="s">
        <v>5345</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246</v>
      </c>
      <c r="AU315" s="19" t="s">
        <v>78</v>
      </c>
    </row>
    <row r="316" spans="1:65" s="13" customFormat="1" ht="11.25">
      <c r="B316" s="198"/>
      <c r="C316" s="199"/>
      <c r="D316" s="193" t="s">
        <v>248</v>
      </c>
      <c r="E316" s="200" t="s">
        <v>19</v>
      </c>
      <c r="F316" s="201" t="s">
        <v>5346</v>
      </c>
      <c r="G316" s="199"/>
      <c r="H316" s="200" t="s">
        <v>19</v>
      </c>
      <c r="I316" s="202"/>
      <c r="J316" s="199"/>
      <c r="K316" s="199"/>
      <c r="L316" s="203"/>
      <c r="M316" s="204"/>
      <c r="N316" s="205"/>
      <c r="O316" s="205"/>
      <c r="P316" s="205"/>
      <c r="Q316" s="205"/>
      <c r="R316" s="205"/>
      <c r="S316" s="205"/>
      <c r="T316" s="206"/>
      <c r="AT316" s="207" t="s">
        <v>248</v>
      </c>
      <c r="AU316" s="207" t="s">
        <v>78</v>
      </c>
      <c r="AV316" s="13" t="s">
        <v>76</v>
      </c>
      <c r="AW316" s="13" t="s">
        <v>31</v>
      </c>
      <c r="AX316" s="13" t="s">
        <v>69</v>
      </c>
      <c r="AY316" s="207" t="s">
        <v>231</v>
      </c>
    </row>
    <row r="317" spans="1:65" s="14" customFormat="1" ht="11.25">
      <c r="B317" s="208"/>
      <c r="C317" s="209"/>
      <c r="D317" s="193" t="s">
        <v>248</v>
      </c>
      <c r="E317" s="210" t="s">
        <v>19</v>
      </c>
      <c r="F317" s="211" t="s">
        <v>5347</v>
      </c>
      <c r="G317" s="209"/>
      <c r="H317" s="212">
        <v>1.2430000000000001</v>
      </c>
      <c r="I317" s="213"/>
      <c r="J317" s="209"/>
      <c r="K317" s="209"/>
      <c r="L317" s="214"/>
      <c r="M317" s="215"/>
      <c r="N317" s="216"/>
      <c r="O317" s="216"/>
      <c r="P317" s="216"/>
      <c r="Q317" s="216"/>
      <c r="R317" s="216"/>
      <c r="S317" s="216"/>
      <c r="T317" s="217"/>
      <c r="AT317" s="218" t="s">
        <v>248</v>
      </c>
      <c r="AU317" s="218" t="s">
        <v>78</v>
      </c>
      <c r="AV317" s="14" t="s">
        <v>78</v>
      </c>
      <c r="AW317" s="14" t="s">
        <v>31</v>
      </c>
      <c r="AX317" s="14" t="s">
        <v>76</v>
      </c>
      <c r="AY317" s="218" t="s">
        <v>231</v>
      </c>
    </row>
    <row r="318" spans="1:65" s="2" customFormat="1" ht="16.5" customHeight="1">
      <c r="A318" s="36"/>
      <c r="B318" s="37"/>
      <c r="C318" s="247" t="s">
        <v>417</v>
      </c>
      <c r="D318" s="247" t="s">
        <v>638</v>
      </c>
      <c r="E318" s="248" t="s">
        <v>5348</v>
      </c>
      <c r="F318" s="249" t="s">
        <v>5349</v>
      </c>
      <c r="G318" s="250" t="s">
        <v>243</v>
      </c>
      <c r="H318" s="251">
        <v>1.268</v>
      </c>
      <c r="I318" s="252"/>
      <c r="J318" s="253">
        <f>ROUND(I318*H318,2)</f>
        <v>0</v>
      </c>
      <c r="K318" s="249" t="s">
        <v>19</v>
      </c>
      <c r="L318" s="254"/>
      <c r="M318" s="255" t="s">
        <v>19</v>
      </c>
      <c r="N318" s="256" t="s">
        <v>40</v>
      </c>
      <c r="O318" s="66"/>
      <c r="P318" s="189">
        <f>O318*H318</f>
        <v>0</v>
      </c>
      <c r="Q318" s="189">
        <v>0.34699999999999998</v>
      </c>
      <c r="R318" s="189">
        <f>Q318*H318</f>
        <v>0.439996</v>
      </c>
      <c r="S318" s="189">
        <v>0</v>
      </c>
      <c r="T318" s="190">
        <f>S318*H318</f>
        <v>0</v>
      </c>
      <c r="U318" s="36"/>
      <c r="V318" s="36"/>
      <c r="W318" s="36"/>
      <c r="X318" s="36"/>
      <c r="Y318" s="36"/>
      <c r="Z318" s="36"/>
      <c r="AA318" s="36"/>
      <c r="AB318" s="36"/>
      <c r="AC318" s="36"/>
      <c r="AD318" s="36"/>
      <c r="AE318" s="36"/>
      <c r="AR318" s="191" t="s">
        <v>287</v>
      </c>
      <c r="AT318" s="191" t="s">
        <v>638</v>
      </c>
      <c r="AU318" s="191" t="s">
        <v>78</v>
      </c>
      <c r="AY318" s="19" t="s">
        <v>231</v>
      </c>
      <c r="BE318" s="192">
        <f>IF(N318="základní",J318,0)</f>
        <v>0</v>
      </c>
      <c r="BF318" s="192">
        <f>IF(N318="snížená",J318,0)</f>
        <v>0</v>
      </c>
      <c r="BG318" s="192">
        <f>IF(N318="zákl. přenesená",J318,0)</f>
        <v>0</v>
      </c>
      <c r="BH318" s="192">
        <f>IF(N318="sníž. přenesená",J318,0)</f>
        <v>0</v>
      </c>
      <c r="BI318" s="192">
        <f>IF(N318="nulová",J318,0)</f>
        <v>0</v>
      </c>
      <c r="BJ318" s="19" t="s">
        <v>76</v>
      </c>
      <c r="BK318" s="192">
        <f>ROUND(I318*H318,2)</f>
        <v>0</v>
      </c>
      <c r="BL318" s="19" t="s">
        <v>238</v>
      </c>
      <c r="BM318" s="191" t="s">
        <v>5350</v>
      </c>
    </row>
    <row r="319" spans="1:65" s="14" customFormat="1" ht="11.25">
      <c r="B319" s="208"/>
      <c r="C319" s="209"/>
      <c r="D319" s="193" t="s">
        <v>248</v>
      </c>
      <c r="E319" s="210" t="s">
        <v>19</v>
      </c>
      <c r="F319" s="211" t="s">
        <v>5351</v>
      </c>
      <c r="G319" s="209"/>
      <c r="H319" s="212">
        <v>1.268</v>
      </c>
      <c r="I319" s="213"/>
      <c r="J319" s="209"/>
      <c r="K319" s="209"/>
      <c r="L319" s="214"/>
      <c r="M319" s="215"/>
      <c r="N319" s="216"/>
      <c r="O319" s="216"/>
      <c r="P319" s="216"/>
      <c r="Q319" s="216"/>
      <c r="R319" s="216"/>
      <c r="S319" s="216"/>
      <c r="T319" s="217"/>
      <c r="AT319" s="218" t="s">
        <v>248</v>
      </c>
      <c r="AU319" s="218" t="s">
        <v>78</v>
      </c>
      <c r="AV319" s="14" t="s">
        <v>78</v>
      </c>
      <c r="AW319" s="14" t="s">
        <v>31</v>
      </c>
      <c r="AX319" s="14" t="s">
        <v>76</v>
      </c>
      <c r="AY319" s="218" t="s">
        <v>231</v>
      </c>
    </row>
    <row r="320" spans="1:65" s="12" customFormat="1" ht="22.9" customHeight="1">
      <c r="B320" s="164"/>
      <c r="C320" s="165"/>
      <c r="D320" s="166" t="s">
        <v>68</v>
      </c>
      <c r="E320" s="178" t="s">
        <v>287</v>
      </c>
      <c r="F320" s="178" t="s">
        <v>346</v>
      </c>
      <c r="G320" s="165"/>
      <c r="H320" s="165"/>
      <c r="I320" s="168"/>
      <c r="J320" s="179">
        <f>BK320</f>
        <v>0</v>
      </c>
      <c r="K320" s="165"/>
      <c r="L320" s="170"/>
      <c r="M320" s="171"/>
      <c r="N320" s="172"/>
      <c r="O320" s="172"/>
      <c r="P320" s="173">
        <f>SUM(P321:P425)</f>
        <v>0</v>
      </c>
      <c r="Q320" s="172"/>
      <c r="R320" s="173">
        <f>SUM(R321:R425)</f>
        <v>21.382721419999999</v>
      </c>
      <c r="S320" s="172"/>
      <c r="T320" s="174">
        <f>SUM(T321:T425)</f>
        <v>0</v>
      </c>
      <c r="AR320" s="175" t="s">
        <v>76</v>
      </c>
      <c r="AT320" s="176" t="s">
        <v>68</v>
      </c>
      <c r="AU320" s="176" t="s">
        <v>76</v>
      </c>
      <c r="AY320" s="175" t="s">
        <v>231</v>
      </c>
      <c r="BK320" s="177">
        <f>SUM(BK321:BK425)</f>
        <v>0</v>
      </c>
    </row>
    <row r="321" spans="1:65" s="2" customFormat="1" ht="33" customHeight="1">
      <c r="A321" s="36"/>
      <c r="B321" s="37"/>
      <c r="C321" s="180" t="s">
        <v>423</v>
      </c>
      <c r="D321" s="180" t="s">
        <v>234</v>
      </c>
      <c r="E321" s="181" t="s">
        <v>4436</v>
      </c>
      <c r="F321" s="182" t="s">
        <v>4437</v>
      </c>
      <c r="G321" s="183" t="s">
        <v>342</v>
      </c>
      <c r="H321" s="184">
        <v>103.6</v>
      </c>
      <c r="I321" s="185"/>
      <c r="J321" s="186">
        <f>ROUND(I321*H321,2)</f>
        <v>0</v>
      </c>
      <c r="K321" s="182" t="s">
        <v>244</v>
      </c>
      <c r="L321" s="41"/>
      <c r="M321" s="187" t="s">
        <v>19</v>
      </c>
      <c r="N321" s="188" t="s">
        <v>40</v>
      </c>
      <c r="O321" s="66"/>
      <c r="P321" s="189">
        <f>O321*H321</f>
        <v>0</v>
      </c>
      <c r="Q321" s="189">
        <v>1.0000000000000001E-5</v>
      </c>
      <c r="R321" s="189">
        <f>Q321*H321</f>
        <v>1.036E-3</v>
      </c>
      <c r="S321" s="189">
        <v>0</v>
      </c>
      <c r="T321" s="190">
        <f>S321*H321</f>
        <v>0</v>
      </c>
      <c r="U321" s="36"/>
      <c r="V321" s="36"/>
      <c r="W321" s="36"/>
      <c r="X321" s="36"/>
      <c r="Y321" s="36"/>
      <c r="Z321" s="36"/>
      <c r="AA321" s="36"/>
      <c r="AB321" s="36"/>
      <c r="AC321" s="36"/>
      <c r="AD321" s="36"/>
      <c r="AE321" s="36"/>
      <c r="AR321" s="191" t="s">
        <v>238</v>
      </c>
      <c r="AT321" s="191" t="s">
        <v>234</v>
      </c>
      <c r="AU321" s="191" t="s">
        <v>78</v>
      </c>
      <c r="AY321" s="19" t="s">
        <v>231</v>
      </c>
      <c r="BE321" s="192">
        <f>IF(N321="základní",J321,0)</f>
        <v>0</v>
      </c>
      <c r="BF321" s="192">
        <f>IF(N321="snížená",J321,0)</f>
        <v>0</v>
      </c>
      <c r="BG321" s="192">
        <f>IF(N321="zákl. přenesená",J321,0)</f>
        <v>0</v>
      </c>
      <c r="BH321" s="192">
        <f>IF(N321="sníž. přenesená",J321,0)</f>
        <v>0</v>
      </c>
      <c r="BI321" s="192">
        <f>IF(N321="nulová",J321,0)</f>
        <v>0</v>
      </c>
      <c r="BJ321" s="19" t="s">
        <v>76</v>
      </c>
      <c r="BK321" s="192">
        <f>ROUND(I321*H321,2)</f>
        <v>0</v>
      </c>
      <c r="BL321" s="19" t="s">
        <v>238</v>
      </c>
      <c r="BM321" s="191" t="s">
        <v>5352</v>
      </c>
    </row>
    <row r="322" spans="1:65" s="2" customFormat="1" ht="107.25">
      <c r="A322" s="36"/>
      <c r="B322" s="37"/>
      <c r="C322" s="38"/>
      <c r="D322" s="193" t="s">
        <v>246</v>
      </c>
      <c r="E322" s="38"/>
      <c r="F322" s="194" t="s">
        <v>871</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246</v>
      </c>
      <c r="AU322" s="19" t="s">
        <v>78</v>
      </c>
    </row>
    <row r="323" spans="1:65" s="14" customFormat="1" ht="11.25">
      <c r="B323" s="208"/>
      <c r="C323" s="209"/>
      <c r="D323" s="193" t="s">
        <v>248</v>
      </c>
      <c r="E323" s="210" t="s">
        <v>19</v>
      </c>
      <c r="F323" s="211" t="s">
        <v>5353</v>
      </c>
      <c r="G323" s="209"/>
      <c r="H323" s="212">
        <v>51.8</v>
      </c>
      <c r="I323" s="213"/>
      <c r="J323" s="209"/>
      <c r="K323" s="209"/>
      <c r="L323" s="214"/>
      <c r="M323" s="215"/>
      <c r="N323" s="216"/>
      <c r="O323" s="216"/>
      <c r="P323" s="216"/>
      <c r="Q323" s="216"/>
      <c r="R323" s="216"/>
      <c r="S323" s="216"/>
      <c r="T323" s="217"/>
      <c r="AT323" s="218" t="s">
        <v>248</v>
      </c>
      <c r="AU323" s="218" t="s">
        <v>78</v>
      </c>
      <c r="AV323" s="14" t="s">
        <v>78</v>
      </c>
      <c r="AW323" s="14" t="s">
        <v>31</v>
      </c>
      <c r="AX323" s="14" t="s">
        <v>69</v>
      </c>
      <c r="AY323" s="218" t="s">
        <v>231</v>
      </c>
    </row>
    <row r="324" spans="1:65" s="14" customFormat="1" ht="11.25">
      <c r="B324" s="208"/>
      <c r="C324" s="209"/>
      <c r="D324" s="193" t="s">
        <v>248</v>
      </c>
      <c r="E324" s="210" t="s">
        <v>19</v>
      </c>
      <c r="F324" s="211" t="s">
        <v>5354</v>
      </c>
      <c r="G324" s="209"/>
      <c r="H324" s="212">
        <v>51.8</v>
      </c>
      <c r="I324" s="213"/>
      <c r="J324" s="209"/>
      <c r="K324" s="209"/>
      <c r="L324" s="214"/>
      <c r="M324" s="215"/>
      <c r="N324" s="216"/>
      <c r="O324" s="216"/>
      <c r="P324" s="216"/>
      <c r="Q324" s="216"/>
      <c r="R324" s="216"/>
      <c r="S324" s="216"/>
      <c r="T324" s="217"/>
      <c r="AT324" s="218" t="s">
        <v>248</v>
      </c>
      <c r="AU324" s="218" t="s">
        <v>78</v>
      </c>
      <c r="AV324" s="14" t="s">
        <v>78</v>
      </c>
      <c r="AW324" s="14" t="s">
        <v>31</v>
      </c>
      <c r="AX324" s="14" t="s">
        <v>69</v>
      </c>
      <c r="AY324" s="218" t="s">
        <v>231</v>
      </c>
    </row>
    <row r="325" spans="1:65" s="15" customFormat="1" ht="11.25">
      <c r="B325" s="219"/>
      <c r="C325" s="220"/>
      <c r="D325" s="193" t="s">
        <v>248</v>
      </c>
      <c r="E325" s="221" t="s">
        <v>19</v>
      </c>
      <c r="F325" s="222" t="s">
        <v>260</v>
      </c>
      <c r="G325" s="220"/>
      <c r="H325" s="223">
        <v>103.6</v>
      </c>
      <c r="I325" s="224"/>
      <c r="J325" s="220"/>
      <c r="K325" s="220"/>
      <c r="L325" s="225"/>
      <c r="M325" s="226"/>
      <c r="N325" s="227"/>
      <c r="O325" s="227"/>
      <c r="P325" s="227"/>
      <c r="Q325" s="227"/>
      <c r="R325" s="227"/>
      <c r="S325" s="227"/>
      <c r="T325" s="228"/>
      <c r="AT325" s="229" t="s">
        <v>248</v>
      </c>
      <c r="AU325" s="229" t="s">
        <v>78</v>
      </c>
      <c r="AV325" s="15" t="s">
        <v>238</v>
      </c>
      <c r="AW325" s="15" t="s">
        <v>31</v>
      </c>
      <c r="AX325" s="15" t="s">
        <v>76</v>
      </c>
      <c r="AY325" s="229" t="s">
        <v>231</v>
      </c>
    </row>
    <row r="326" spans="1:65" s="2" customFormat="1" ht="24.2" customHeight="1">
      <c r="A326" s="36"/>
      <c r="B326" s="37"/>
      <c r="C326" s="247" t="s">
        <v>429</v>
      </c>
      <c r="D326" s="247" t="s">
        <v>638</v>
      </c>
      <c r="E326" s="248" t="s">
        <v>4444</v>
      </c>
      <c r="F326" s="249" t="s">
        <v>4445</v>
      </c>
      <c r="G326" s="250" t="s">
        <v>342</v>
      </c>
      <c r="H326" s="251">
        <v>52.576999999999998</v>
      </c>
      <c r="I326" s="252"/>
      <c r="J326" s="253">
        <f>ROUND(I326*H326,2)</f>
        <v>0</v>
      </c>
      <c r="K326" s="249" t="s">
        <v>244</v>
      </c>
      <c r="L326" s="254"/>
      <c r="M326" s="255" t="s">
        <v>19</v>
      </c>
      <c r="N326" s="256" t="s">
        <v>40</v>
      </c>
      <c r="O326" s="66"/>
      <c r="P326" s="189">
        <f>O326*H326</f>
        <v>0</v>
      </c>
      <c r="Q326" s="189">
        <v>2.8999999999999998E-3</v>
      </c>
      <c r="R326" s="189">
        <f>Q326*H326</f>
        <v>0.15247329999999998</v>
      </c>
      <c r="S326" s="189">
        <v>0</v>
      </c>
      <c r="T326" s="190">
        <f>S326*H326</f>
        <v>0</v>
      </c>
      <c r="U326" s="36"/>
      <c r="V326" s="36"/>
      <c r="W326" s="36"/>
      <c r="X326" s="36"/>
      <c r="Y326" s="36"/>
      <c r="Z326" s="36"/>
      <c r="AA326" s="36"/>
      <c r="AB326" s="36"/>
      <c r="AC326" s="36"/>
      <c r="AD326" s="36"/>
      <c r="AE326" s="36"/>
      <c r="AR326" s="191" t="s">
        <v>287</v>
      </c>
      <c r="AT326" s="191" t="s">
        <v>638</v>
      </c>
      <c r="AU326" s="191" t="s">
        <v>78</v>
      </c>
      <c r="AY326" s="19" t="s">
        <v>231</v>
      </c>
      <c r="BE326" s="192">
        <f>IF(N326="základní",J326,0)</f>
        <v>0</v>
      </c>
      <c r="BF326" s="192">
        <f>IF(N326="snížená",J326,0)</f>
        <v>0</v>
      </c>
      <c r="BG326" s="192">
        <f>IF(N326="zákl. přenesená",J326,0)</f>
        <v>0</v>
      </c>
      <c r="BH326" s="192">
        <f>IF(N326="sníž. přenesená",J326,0)</f>
        <v>0</v>
      </c>
      <c r="BI326" s="192">
        <f>IF(N326="nulová",J326,0)</f>
        <v>0</v>
      </c>
      <c r="BJ326" s="19" t="s">
        <v>76</v>
      </c>
      <c r="BK326" s="192">
        <f>ROUND(I326*H326,2)</f>
        <v>0</v>
      </c>
      <c r="BL326" s="19" t="s">
        <v>238</v>
      </c>
      <c r="BM326" s="191" t="s">
        <v>5355</v>
      </c>
    </row>
    <row r="327" spans="1:65" s="14" customFormat="1" ht="11.25">
      <c r="B327" s="208"/>
      <c r="C327" s="209"/>
      <c r="D327" s="193" t="s">
        <v>248</v>
      </c>
      <c r="E327" s="210" t="s">
        <v>19</v>
      </c>
      <c r="F327" s="211" t="s">
        <v>5356</v>
      </c>
      <c r="G327" s="209"/>
      <c r="H327" s="212">
        <v>52.576999999999998</v>
      </c>
      <c r="I327" s="213"/>
      <c r="J327" s="209"/>
      <c r="K327" s="209"/>
      <c r="L327" s="214"/>
      <c r="M327" s="215"/>
      <c r="N327" s="216"/>
      <c r="O327" s="216"/>
      <c r="P327" s="216"/>
      <c r="Q327" s="216"/>
      <c r="R327" s="216"/>
      <c r="S327" s="216"/>
      <c r="T327" s="217"/>
      <c r="AT327" s="218" t="s">
        <v>248</v>
      </c>
      <c r="AU327" s="218" t="s">
        <v>78</v>
      </c>
      <c r="AV327" s="14" t="s">
        <v>78</v>
      </c>
      <c r="AW327" s="14" t="s">
        <v>31</v>
      </c>
      <c r="AX327" s="14" t="s">
        <v>76</v>
      </c>
      <c r="AY327" s="218" t="s">
        <v>231</v>
      </c>
    </row>
    <row r="328" spans="1:65" s="2" customFormat="1" ht="33" customHeight="1">
      <c r="A328" s="36"/>
      <c r="B328" s="37"/>
      <c r="C328" s="180" t="s">
        <v>434</v>
      </c>
      <c r="D328" s="180" t="s">
        <v>234</v>
      </c>
      <c r="E328" s="181" t="s">
        <v>4452</v>
      </c>
      <c r="F328" s="182" t="s">
        <v>4453</v>
      </c>
      <c r="G328" s="183" t="s">
        <v>342</v>
      </c>
      <c r="H328" s="184">
        <v>46</v>
      </c>
      <c r="I328" s="185"/>
      <c r="J328" s="186">
        <f>ROUND(I328*H328,2)</f>
        <v>0</v>
      </c>
      <c r="K328" s="182" t="s">
        <v>244</v>
      </c>
      <c r="L328" s="41"/>
      <c r="M328" s="187" t="s">
        <v>19</v>
      </c>
      <c r="N328" s="188" t="s">
        <v>40</v>
      </c>
      <c r="O328" s="66"/>
      <c r="P328" s="189">
        <f>O328*H328</f>
        <v>0</v>
      </c>
      <c r="Q328" s="189">
        <v>1.0000000000000001E-5</v>
      </c>
      <c r="R328" s="189">
        <f>Q328*H328</f>
        <v>4.6000000000000001E-4</v>
      </c>
      <c r="S328" s="189">
        <v>0</v>
      </c>
      <c r="T328" s="190">
        <f>S328*H328</f>
        <v>0</v>
      </c>
      <c r="U328" s="36"/>
      <c r="V328" s="36"/>
      <c r="W328" s="36"/>
      <c r="X328" s="36"/>
      <c r="Y328" s="36"/>
      <c r="Z328" s="36"/>
      <c r="AA328" s="36"/>
      <c r="AB328" s="36"/>
      <c r="AC328" s="36"/>
      <c r="AD328" s="36"/>
      <c r="AE328" s="36"/>
      <c r="AR328" s="191" t="s">
        <v>238</v>
      </c>
      <c r="AT328" s="191" t="s">
        <v>234</v>
      </c>
      <c r="AU328" s="191" t="s">
        <v>78</v>
      </c>
      <c r="AY328" s="19" t="s">
        <v>231</v>
      </c>
      <c r="BE328" s="192">
        <f>IF(N328="základní",J328,0)</f>
        <v>0</v>
      </c>
      <c r="BF328" s="192">
        <f>IF(N328="snížená",J328,0)</f>
        <v>0</v>
      </c>
      <c r="BG328" s="192">
        <f>IF(N328="zákl. přenesená",J328,0)</f>
        <v>0</v>
      </c>
      <c r="BH328" s="192">
        <f>IF(N328="sníž. přenesená",J328,0)</f>
        <v>0</v>
      </c>
      <c r="BI328" s="192">
        <f>IF(N328="nulová",J328,0)</f>
        <v>0</v>
      </c>
      <c r="BJ328" s="19" t="s">
        <v>76</v>
      </c>
      <c r="BK328" s="192">
        <f>ROUND(I328*H328,2)</f>
        <v>0</v>
      </c>
      <c r="BL328" s="19" t="s">
        <v>238</v>
      </c>
      <c r="BM328" s="191" t="s">
        <v>5357</v>
      </c>
    </row>
    <row r="329" spans="1:65" s="2" customFormat="1" ht="107.25">
      <c r="A329" s="36"/>
      <c r="B329" s="37"/>
      <c r="C329" s="38"/>
      <c r="D329" s="193" t="s">
        <v>246</v>
      </c>
      <c r="E329" s="38"/>
      <c r="F329" s="194" t="s">
        <v>871</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246</v>
      </c>
      <c r="AU329" s="19" t="s">
        <v>78</v>
      </c>
    </row>
    <row r="330" spans="1:65" s="13" customFormat="1" ht="11.25">
      <c r="B330" s="198"/>
      <c r="C330" s="199"/>
      <c r="D330" s="193" t="s">
        <v>248</v>
      </c>
      <c r="E330" s="200" t="s">
        <v>19</v>
      </c>
      <c r="F330" s="201" t="s">
        <v>5250</v>
      </c>
      <c r="G330" s="199"/>
      <c r="H330" s="200" t="s">
        <v>19</v>
      </c>
      <c r="I330" s="202"/>
      <c r="J330" s="199"/>
      <c r="K330" s="199"/>
      <c r="L330" s="203"/>
      <c r="M330" s="204"/>
      <c r="N330" s="205"/>
      <c r="O330" s="205"/>
      <c r="P330" s="205"/>
      <c r="Q330" s="205"/>
      <c r="R330" s="205"/>
      <c r="S330" s="205"/>
      <c r="T330" s="206"/>
      <c r="AT330" s="207" t="s">
        <v>248</v>
      </c>
      <c r="AU330" s="207" t="s">
        <v>78</v>
      </c>
      <c r="AV330" s="13" t="s">
        <v>76</v>
      </c>
      <c r="AW330" s="13" t="s">
        <v>31</v>
      </c>
      <c r="AX330" s="13" t="s">
        <v>69</v>
      </c>
      <c r="AY330" s="207" t="s">
        <v>231</v>
      </c>
    </row>
    <row r="331" spans="1:65" s="14" customFormat="1" ht="11.25">
      <c r="B331" s="208"/>
      <c r="C331" s="209"/>
      <c r="D331" s="193" t="s">
        <v>248</v>
      </c>
      <c r="E331" s="210" t="s">
        <v>19</v>
      </c>
      <c r="F331" s="211" t="s">
        <v>892</v>
      </c>
      <c r="G331" s="209"/>
      <c r="H331" s="212">
        <v>46</v>
      </c>
      <c r="I331" s="213"/>
      <c r="J331" s="209"/>
      <c r="K331" s="209"/>
      <c r="L331" s="214"/>
      <c r="M331" s="215"/>
      <c r="N331" s="216"/>
      <c r="O331" s="216"/>
      <c r="P331" s="216"/>
      <c r="Q331" s="216"/>
      <c r="R331" s="216"/>
      <c r="S331" s="216"/>
      <c r="T331" s="217"/>
      <c r="AT331" s="218" t="s">
        <v>248</v>
      </c>
      <c r="AU331" s="218" t="s">
        <v>78</v>
      </c>
      <c r="AV331" s="14" t="s">
        <v>78</v>
      </c>
      <c r="AW331" s="14" t="s">
        <v>31</v>
      </c>
      <c r="AX331" s="14" t="s">
        <v>76</v>
      </c>
      <c r="AY331" s="218" t="s">
        <v>231</v>
      </c>
    </row>
    <row r="332" spans="1:65" s="2" customFormat="1" ht="24.2" customHeight="1">
      <c r="A332" s="36"/>
      <c r="B332" s="37"/>
      <c r="C332" s="247" t="s">
        <v>442</v>
      </c>
      <c r="D332" s="247" t="s">
        <v>638</v>
      </c>
      <c r="E332" s="248" t="s">
        <v>4456</v>
      </c>
      <c r="F332" s="249" t="s">
        <v>4457</v>
      </c>
      <c r="G332" s="250" t="s">
        <v>342</v>
      </c>
      <c r="H332" s="251">
        <v>46.69</v>
      </c>
      <c r="I332" s="252"/>
      <c r="J332" s="253">
        <f>ROUND(I332*H332,2)</f>
        <v>0</v>
      </c>
      <c r="K332" s="249" t="s">
        <v>244</v>
      </c>
      <c r="L332" s="254"/>
      <c r="M332" s="255" t="s">
        <v>19</v>
      </c>
      <c r="N332" s="256" t="s">
        <v>40</v>
      </c>
      <c r="O332" s="66"/>
      <c r="P332" s="189">
        <f>O332*H332</f>
        <v>0</v>
      </c>
      <c r="Q332" s="189">
        <v>4.5999999999999999E-3</v>
      </c>
      <c r="R332" s="189">
        <f>Q332*H332</f>
        <v>0.21477399999999999</v>
      </c>
      <c r="S332" s="189">
        <v>0</v>
      </c>
      <c r="T332" s="190">
        <f>S332*H332</f>
        <v>0</v>
      </c>
      <c r="U332" s="36"/>
      <c r="V332" s="36"/>
      <c r="W332" s="36"/>
      <c r="X332" s="36"/>
      <c r="Y332" s="36"/>
      <c r="Z332" s="36"/>
      <c r="AA332" s="36"/>
      <c r="AB332" s="36"/>
      <c r="AC332" s="36"/>
      <c r="AD332" s="36"/>
      <c r="AE332" s="36"/>
      <c r="AR332" s="191" t="s">
        <v>287</v>
      </c>
      <c r="AT332" s="191" t="s">
        <v>638</v>
      </c>
      <c r="AU332" s="191" t="s">
        <v>78</v>
      </c>
      <c r="AY332" s="19" t="s">
        <v>231</v>
      </c>
      <c r="BE332" s="192">
        <f>IF(N332="základní",J332,0)</f>
        <v>0</v>
      </c>
      <c r="BF332" s="192">
        <f>IF(N332="snížená",J332,0)</f>
        <v>0</v>
      </c>
      <c r="BG332" s="192">
        <f>IF(N332="zákl. přenesená",J332,0)</f>
        <v>0</v>
      </c>
      <c r="BH332" s="192">
        <f>IF(N332="sníž. přenesená",J332,0)</f>
        <v>0</v>
      </c>
      <c r="BI332" s="192">
        <f>IF(N332="nulová",J332,0)</f>
        <v>0</v>
      </c>
      <c r="BJ332" s="19" t="s">
        <v>76</v>
      </c>
      <c r="BK332" s="192">
        <f>ROUND(I332*H332,2)</f>
        <v>0</v>
      </c>
      <c r="BL332" s="19" t="s">
        <v>238</v>
      </c>
      <c r="BM332" s="191" t="s">
        <v>5358</v>
      </c>
    </row>
    <row r="333" spans="1:65" s="14" customFormat="1" ht="11.25">
      <c r="B333" s="208"/>
      <c r="C333" s="209"/>
      <c r="D333" s="193" t="s">
        <v>248</v>
      </c>
      <c r="E333" s="210" t="s">
        <v>19</v>
      </c>
      <c r="F333" s="211" t="s">
        <v>5359</v>
      </c>
      <c r="G333" s="209"/>
      <c r="H333" s="212">
        <v>46.69</v>
      </c>
      <c r="I333" s="213"/>
      <c r="J333" s="209"/>
      <c r="K333" s="209"/>
      <c r="L333" s="214"/>
      <c r="M333" s="215"/>
      <c r="N333" s="216"/>
      <c r="O333" s="216"/>
      <c r="P333" s="216"/>
      <c r="Q333" s="216"/>
      <c r="R333" s="216"/>
      <c r="S333" s="216"/>
      <c r="T333" s="217"/>
      <c r="AT333" s="218" t="s">
        <v>248</v>
      </c>
      <c r="AU333" s="218" t="s">
        <v>78</v>
      </c>
      <c r="AV333" s="14" t="s">
        <v>78</v>
      </c>
      <c r="AW333" s="14" t="s">
        <v>31</v>
      </c>
      <c r="AX333" s="14" t="s">
        <v>76</v>
      </c>
      <c r="AY333" s="218" t="s">
        <v>231</v>
      </c>
    </row>
    <row r="334" spans="1:65" s="2" customFormat="1" ht="21.75" customHeight="1">
      <c r="A334" s="36"/>
      <c r="B334" s="37"/>
      <c r="C334" s="180" t="s">
        <v>825</v>
      </c>
      <c r="D334" s="180" t="s">
        <v>234</v>
      </c>
      <c r="E334" s="181" t="s">
        <v>5360</v>
      </c>
      <c r="F334" s="182" t="s">
        <v>5361</v>
      </c>
      <c r="G334" s="183" t="s">
        <v>342</v>
      </c>
      <c r="H334" s="184">
        <v>100.8</v>
      </c>
      <c r="I334" s="185"/>
      <c r="J334" s="186">
        <f>ROUND(I334*H334,2)</f>
        <v>0</v>
      </c>
      <c r="K334" s="182" t="s">
        <v>244</v>
      </c>
      <c r="L334" s="41"/>
      <c r="M334" s="187" t="s">
        <v>19</v>
      </c>
      <c r="N334" s="188" t="s">
        <v>40</v>
      </c>
      <c r="O334" s="66"/>
      <c r="P334" s="189">
        <f>O334*H334</f>
        <v>0</v>
      </c>
      <c r="Q334" s="189">
        <v>0</v>
      </c>
      <c r="R334" s="189">
        <f>Q334*H334</f>
        <v>0</v>
      </c>
      <c r="S334" s="189">
        <v>0</v>
      </c>
      <c r="T334" s="190">
        <f>S334*H334</f>
        <v>0</v>
      </c>
      <c r="U334" s="36"/>
      <c r="V334" s="36"/>
      <c r="W334" s="36"/>
      <c r="X334" s="36"/>
      <c r="Y334" s="36"/>
      <c r="Z334" s="36"/>
      <c r="AA334" s="36"/>
      <c r="AB334" s="36"/>
      <c r="AC334" s="36"/>
      <c r="AD334" s="36"/>
      <c r="AE334" s="36"/>
      <c r="AR334" s="191" t="s">
        <v>238</v>
      </c>
      <c r="AT334" s="191" t="s">
        <v>234</v>
      </c>
      <c r="AU334" s="191" t="s">
        <v>78</v>
      </c>
      <c r="AY334" s="19" t="s">
        <v>231</v>
      </c>
      <c r="BE334" s="192">
        <f>IF(N334="základní",J334,0)</f>
        <v>0</v>
      </c>
      <c r="BF334" s="192">
        <f>IF(N334="snížená",J334,0)</f>
        <v>0</v>
      </c>
      <c r="BG334" s="192">
        <f>IF(N334="zákl. přenesená",J334,0)</f>
        <v>0</v>
      </c>
      <c r="BH334" s="192">
        <f>IF(N334="sníž. přenesená",J334,0)</f>
        <v>0</v>
      </c>
      <c r="BI334" s="192">
        <f>IF(N334="nulová",J334,0)</f>
        <v>0</v>
      </c>
      <c r="BJ334" s="19" t="s">
        <v>76</v>
      </c>
      <c r="BK334" s="192">
        <f>ROUND(I334*H334,2)</f>
        <v>0</v>
      </c>
      <c r="BL334" s="19" t="s">
        <v>238</v>
      </c>
      <c r="BM334" s="191" t="s">
        <v>5362</v>
      </c>
    </row>
    <row r="335" spans="1:65" s="2" customFormat="1" ht="126.75">
      <c r="A335" s="36"/>
      <c r="B335" s="37"/>
      <c r="C335" s="38"/>
      <c r="D335" s="193" t="s">
        <v>246</v>
      </c>
      <c r="E335" s="38"/>
      <c r="F335" s="194" t="s">
        <v>5183</v>
      </c>
      <c r="G335" s="38"/>
      <c r="H335" s="38"/>
      <c r="I335" s="195"/>
      <c r="J335" s="38"/>
      <c r="K335" s="38"/>
      <c r="L335" s="41"/>
      <c r="M335" s="196"/>
      <c r="N335" s="197"/>
      <c r="O335" s="66"/>
      <c r="P335" s="66"/>
      <c r="Q335" s="66"/>
      <c r="R335" s="66"/>
      <c r="S335" s="66"/>
      <c r="T335" s="67"/>
      <c r="U335" s="36"/>
      <c r="V335" s="36"/>
      <c r="W335" s="36"/>
      <c r="X335" s="36"/>
      <c r="Y335" s="36"/>
      <c r="Z335" s="36"/>
      <c r="AA335" s="36"/>
      <c r="AB335" s="36"/>
      <c r="AC335" s="36"/>
      <c r="AD335" s="36"/>
      <c r="AE335" s="36"/>
      <c r="AT335" s="19" t="s">
        <v>246</v>
      </c>
      <c r="AU335" s="19" t="s">
        <v>78</v>
      </c>
    </row>
    <row r="336" spans="1:65" s="14" customFormat="1" ht="11.25">
      <c r="B336" s="208"/>
      <c r="C336" s="209"/>
      <c r="D336" s="193" t="s">
        <v>248</v>
      </c>
      <c r="E336" s="210" t="s">
        <v>19</v>
      </c>
      <c r="F336" s="211" t="s">
        <v>5363</v>
      </c>
      <c r="G336" s="209"/>
      <c r="H336" s="212">
        <v>100.8</v>
      </c>
      <c r="I336" s="213"/>
      <c r="J336" s="209"/>
      <c r="K336" s="209"/>
      <c r="L336" s="214"/>
      <c r="M336" s="215"/>
      <c r="N336" s="216"/>
      <c r="O336" s="216"/>
      <c r="P336" s="216"/>
      <c r="Q336" s="216"/>
      <c r="R336" s="216"/>
      <c r="S336" s="216"/>
      <c r="T336" s="217"/>
      <c r="AT336" s="218" t="s">
        <v>248</v>
      </c>
      <c r="AU336" s="218" t="s">
        <v>78</v>
      </c>
      <c r="AV336" s="14" t="s">
        <v>78</v>
      </c>
      <c r="AW336" s="14" t="s">
        <v>31</v>
      </c>
      <c r="AX336" s="14" t="s">
        <v>76</v>
      </c>
      <c r="AY336" s="218" t="s">
        <v>231</v>
      </c>
    </row>
    <row r="337" spans="1:65" s="2" customFormat="1" ht="24.2" customHeight="1">
      <c r="A337" s="36"/>
      <c r="B337" s="37"/>
      <c r="C337" s="180" t="s">
        <v>833</v>
      </c>
      <c r="D337" s="180" t="s">
        <v>234</v>
      </c>
      <c r="E337" s="181" t="s">
        <v>5364</v>
      </c>
      <c r="F337" s="182" t="s">
        <v>5365</v>
      </c>
      <c r="G337" s="183" t="s">
        <v>237</v>
      </c>
      <c r="H337" s="184">
        <v>5</v>
      </c>
      <c r="I337" s="185"/>
      <c r="J337" s="186">
        <f>ROUND(I337*H337,2)</f>
        <v>0</v>
      </c>
      <c r="K337" s="182" t="s">
        <v>244</v>
      </c>
      <c r="L337" s="41"/>
      <c r="M337" s="187" t="s">
        <v>19</v>
      </c>
      <c r="N337" s="188" t="s">
        <v>40</v>
      </c>
      <c r="O337" s="66"/>
      <c r="P337" s="189">
        <f>O337*H337</f>
        <v>0</v>
      </c>
      <c r="Q337" s="189">
        <v>0.45937</v>
      </c>
      <c r="R337" s="189">
        <f>Q337*H337</f>
        <v>2.2968500000000001</v>
      </c>
      <c r="S337" s="189">
        <v>0</v>
      </c>
      <c r="T337" s="190">
        <f>S337*H337</f>
        <v>0</v>
      </c>
      <c r="U337" s="36"/>
      <c r="V337" s="36"/>
      <c r="W337" s="36"/>
      <c r="X337" s="36"/>
      <c r="Y337" s="36"/>
      <c r="Z337" s="36"/>
      <c r="AA337" s="36"/>
      <c r="AB337" s="36"/>
      <c r="AC337" s="36"/>
      <c r="AD337" s="36"/>
      <c r="AE337" s="36"/>
      <c r="AR337" s="191" t="s">
        <v>238</v>
      </c>
      <c r="AT337" s="191" t="s">
        <v>234</v>
      </c>
      <c r="AU337" s="191" t="s">
        <v>78</v>
      </c>
      <c r="AY337" s="19" t="s">
        <v>231</v>
      </c>
      <c r="BE337" s="192">
        <f>IF(N337="základní",J337,0)</f>
        <v>0</v>
      </c>
      <c r="BF337" s="192">
        <f>IF(N337="snížená",J337,0)</f>
        <v>0</v>
      </c>
      <c r="BG337" s="192">
        <f>IF(N337="zákl. přenesená",J337,0)</f>
        <v>0</v>
      </c>
      <c r="BH337" s="192">
        <f>IF(N337="sníž. přenesená",J337,0)</f>
        <v>0</v>
      </c>
      <c r="BI337" s="192">
        <f>IF(N337="nulová",J337,0)</f>
        <v>0</v>
      </c>
      <c r="BJ337" s="19" t="s">
        <v>76</v>
      </c>
      <c r="BK337" s="192">
        <f>ROUND(I337*H337,2)</f>
        <v>0</v>
      </c>
      <c r="BL337" s="19" t="s">
        <v>238</v>
      </c>
      <c r="BM337" s="191" t="s">
        <v>5366</v>
      </c>
    </row>
    <row r="338" spans="1:65" s="2" customFormat="1" ht="126.75">
      <c r="A338" s="36"/>
      <c r="B338" s="37"/>
      <c r="C338" s="38"/>
      <c r="D338" s="193" t="s">
        <v>246</v>
      </c>
      <c r="E338" s="38"/>
      <c r="F338" s="194" t="s">
        <v>5183</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246</v>
      </c>
      <c r="AU338" s="19" t="s">
        <v>78</v>
      </c>
    </row>
    <row r="339" spans="1:65" s="2" customFormat="1" ht="24.2" customHeight="1">
      <c r="A339" s="36"/>
      <c r="B339" s="37"/>
      <c r="C339" s="180" t="s">
        <v>839</v>
      </c>
      <c r="D339" s="180" t="s">
        <v>234</v>
      </c>
      <c r="E339" s="181" t="s">
        <v>5184</v>
      </c>
      <c r="F339" s="182" t="s">
        <v>5185</v>
      </c>
      <c r="G339" s="183" t="s">
        <v>237</v>
      </c>
      <c r="H339" s="184">
        <v>10</v>
      </c>
      <c r="I339" s="185"/>
      <c r="J339" s="186">
        <f>ROUND(I339*H339,2)</f>
        <v>0</v>
      </c>
      <c r="K339" s="182" t="s">
        <v>244</v>
      </c>
      <c r="L339" s="41"/>
      <c r="M339" s="187" t="s">
        <v>19</v>
      </c>
      <c r="N339" s="188" t="s">
        <v>40</v>
      </c>
      <c r="O339" s="66"/>
      <c r="P339" s="189">
        <f>O339*H339</f>
        <v>0</v>
      </c>
      <c r="Q339" s="189">
        <v>1.0189999999999999E-2</v>
      </c>
      <c r="R339" s="189">
        <f>Q339*H339</f>
        <v>0.10189999999999999</v>
      </c>
      <c r="S339" s="189">
        <v>0</v>
      </c>
      <c r="T339" s="190">
        <f>S339*H339</f>
        <v>0</v>
      </c>
      <c r="U339" s="36"/>
      <c r="V339" s="36"/>
      <c r="W339" s="36"/>
      <c r="X339" s="36"/>
      <c r="Y339" s="36"/>
      <c r="Z339" s="36"/>
      <c r="AA339" s="36"/>
      <c r="AB339" s="36"/>
      <c r="AC339" s="36"/>
      <c r="AD339" s="36"/>
      <c r="AE339" s="36"/>
      <c r="AR339" s="191" t="s">
        <v>238</v>
      </c>
      <c r="AT339" s="191" t="s">
        <v>234</v>
      </c>
      <c r="AU339" s="191" t="s">
        <v>78</v>
      </c>
      <c r="AY339" s="19" t="s">
        <v>231</v>
      </c>
      <c r="BE339" s="192">
        <f>IF(N339="základní",J339,0)</f>
        <v>0</v>
      </c>
      <c r="BF339" s="192">
        <f>IF(N339="snížená",J339,0)</f>
        <v>0</v>
      </c>
      <c r="BG339" s="192">
        <f>IF(N339="zákl. přenesená",J339,0)</f>
        <v>0</v>
      </c>
      <c r="BH339" s="192">
        <f>IF(N339="sníž. přenesená",J339,0)</f>
        <v>0</v>
      </c>
      <c r="BI339" s="192">
        <f>IF(N339="nulová",J339,0)</f>
        <v>0</v>
      </c>
      <c r="BJ339" s="19" t="s">
        <v>76</v>
      </c>
      <c r="BK339" s="192">
        <f>ROUND(I339*H339,2)</f>
        <v>0</v>
      </c>
      <c r="BL339" s="19" t="s">
        <v>238</v>
      </c>
      <c r="BM339" s="191" t="s">
        <v>5367</v>
      </c>
    </row>
    <row r="340" spans="1:65" s="2" customFormat="1" ht="48.75">
      <c r="A340" s="36"/>
      <c r="B340" s="37"/>
      <c r="C340" s="38"/>
      <c r="D340" s="193" t="s">
        <v>246</v>
      </c>
      <c r="E340" s="38"/>
      <c r="F340" s="194" t="s">
        <v>5187</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246</v>
      </c>
      <c r="AU340" s="19" t="s">
        <v>78</v>
      </c>
    </row>
    <row r="341" spans="1:65" s="13" customFormat="1" ht="11.25">
      <c r="B341" s="198"/>
      <c r="C341" s="199"/>
      <c r="D341" s="193" t="s">
        <v>248</v>
      </c>
      <c r="E341" s="200" t="s">
        <v>19</v>
      </c>
      <c r="F341" s="201" t="s">
        <v>5255</v>
      </c>
      <c r="G341" s="199"/>
      <c r="H341" s="200" t="s">
        <v>19</v>
      </c>
      <c r="I341" s="202"/>
      <c r="J341" s="199"/>
      <c r="K341" s="199"/>
      <c r="L341" s="203"/>
      <c r="M341" s="204"/>
      <c r="N341" s="205"/>
      <c r="O341" s="205"/>
      <c r="P341" s="205"/>
      <c r="Q341" s="205"/>
      <c r="R341" s="205"/>
      <c r="S341" s="205"/>
      <c r="T341" s="206"/>
      <c r="AT341" s="207" t="s">
        <v>248</v>
      </c>
      <c r="AU341" s="207" t="s">
        <v>78</v>
      </c>
      <c r="AV341" s="13" t="s">
        <v>76</v>
      </c>
      <c r="AW341" s="13" t="s">
        <v>31</v>
      </c>
      <c r="AX341" s="13" t="s">
        <v>69</v>
      </c>
      <c r="AY341" s="207" t="s">
        <v>231</v>
      </c>
    </row>
    <row r="342" spans="1:65" s="14" customFormat="1" ht="11.25">
      <c r="B342" s="208"/>
      <c r="C342" s="209"/>
      <c r="D342" s="193" t="s">
        <v>248</v>
      </c>
      <c r="E342" s="210" t="s">
        <v>19</v>
      </c>
      <c r="F342" s="211" t="s">
        <v>5368</v>
      </c>
      <c r="G342" s="209"/>
      <c r="H342" s="212">
        <v>4</v>
      </c>
      <c r="I342" s="213"/>
      <c r="J342" s="209"/>
      <c r="K342" s="209"/>
      <c r="L342" s="214"/>
      <c r="M342" s="215"/>
      <c r="N342" s="216"/>
      <c r="O342" s="216"/>
      <c r="P342" s="216"/>
      <c r="Q342" s="216"/>
      <c r="R342" s="216"/>
      <c r="S342" s="216"/>
      <c r="T342" s="217"/>
      <c r="AT342" s="218" t="s">
        <v>248</v>
      </c>
      <c r="AU342" s="218" t="s">
        <v>78</v>
      </c>
      <c r="AV342" s="14" t="s">
        <v>78</v>
      </c>
      <c r="AW342" s="14" t="s">
        <v>31</v>
      </c>
      <c r="AX342" s="14" t="s">
        <v>69</v>
      </c>
      <c r="AY342" s="218" t="s">
        <v>231</v>
      </c>
    </row>
    <row r="343" spans="1:65" s="13" customFormat="1" ht="11.25">
      <c r="B343" s="198"/>
      <c r="C343" s="199"/>
      <c r="D343" s="193" t="s">
        <v>248</v>
      </c>
      <c r="E343" s="200" t="s">
        <v>19</v>
      </c>
      <c r="F343" s="201" t="s">
        <v>5257</v>
      </c>
      <c r="G343" s="199"/>
      <c r="H343" s="200" t="s">
        <v>19</v>
      </c>
      <c r="I343" s="202"/>
      <c r="J343" s="199"/>
      <c r="K343" s="199"/>
      <c r="L343" s="203"/>
      <c r="M343" s="204"/>
      <c r="N343" s="205"/>
      <c r="O343" s="205"/>
      <c r="P343" s="205"/>
      <c r="Q343" s="205"/>
      <c r="R343" s="205"/>
      <c r="S343" s="205"/>
      <c r="T343" s="206"/>
      <c r="AT343" s="207" t="s">
        <v>248</v>
      </c>
      <c r="AU343" s="207" t="s">
        <v>78</v>
      </c>
      <c r="AV343" s="13" t="s">
        <v>76</v>
      </c>
      <c r="AW343" s="13" t="s">
        <v>31</v>
      </c>
      <c r="AX343" s="13" t="s">
        <v>69</v>
      </c>
      <c r="AY343" s="207" t="s">
        <v>231</v>
      </c>
    </row>
    <row r="344" spans="1:65" s="14" customFormat="1" ht="11.25">
      <c r="B344" s="208"/>
      <c r="C344" s="209"/>
      <c r="D344" s="193" t="s">
        <v>248</v>
      </c>
      <c r="E344" s="210" t="s">
        <v>19</v>
      </c>
      <c r="F344" s="211" t="s">
        <v>5369</v>
      </c>
      <c r="G344" s="209"/>
      <c r="H344" s="212">
        <v>4</v>
      </c>
      <c r="I344" s="213"/>
      <c r="J344" s="209"/>
      <c r="K344" s="209"/>
      <c r="L344" s="214"/>
      <c r="M344" s="215"/>
      <c r="N344" s="216"/>
      <c r="O344" s="216"/>
      <c r="P344" s="216"/>
      <c r="Q344" s="216"/>
      <c r="R344" s="216"/>
      <c r="S344" s="216"/>
      <c r="T344" s="217"/>
      <c r="AT344" s="218" t="s">
        <v>248</v>
      </c>
      <c r="AU344" s="218" t="s">
        <v>78</v>
      </c>
      <c r="AV344" s="14" t="s">
        <v>78</v>
      </c>
      <c r="AW344" s="14" t="s">
        <v>31</v>
      </c>
      <c r="AX344" s="14" t="s">
        <v>69</v>
      </c>
      <c r="AY344" s="218" t="s">
        <v>231</v>
      </c>
    </row>
    <row r="345" spans="1:65" s="13" customFormat="1" ht="11.25">
      <c r="B345" s="198"/>
      <c r="C345" s="199"/>
      <c r="D345" s="193" t="s">
        <v>248</v>
      </c>
      <c r="E345" s="200" t="s">
        <v>19</v>
      </c>
      <c r="F345" s="201" t="s">
        <v>5259</v>
      </c>
      <c r="G345" s="199"/>
      <c r="H345" s="200" t="s">
        <v>19</v>
      </c>
      <c r="I345" s="202"/>
      <c r="J345" s="199"/>
      <c r="K345" s="199"/>
      <c r="L345" s="203"/>
      <c r="M345" s="204"/>
      <c r="N345" s="205"/>
      <c r="O345" s="205"/>
      <c r="P345" s="205"/>
      <c r="Q345" s="205"/>
      <c r="R345" s="205"/>
      <c r="S345" s="205"/>
      <c r="T345" s="206"/>
      <c r="AT345" s="207" t="s">
        <v>248</v>
      </c>
      <c r="AU345" s="207" t="s">
        <v>78</v>
      </c>
      <c r="AV345" s="13" t="s">
        <v>76</v>
      </c>
      <c r="AW345" s="13" t="s">
        <v>31</v>
      </c>
      <c r="AX345" s="13" t="s">
        <v>69</v>
      </c>
      <c r="AY345" s="207" t="s">
        <v>231</v>
      </c>
    </row>
    <row r="346" spans="1:65" s="14" customFormat="1" ht="11.25">
      <c r="B346" s="208"/>
      <c r="C346" s="209"/>
      <c r="D346" s="193" t="s">
        <v>248</v>
      </c>
      <c r="E346" s="210" t="s">
        <v>19</v>
      </c>
      <c r="F346" s="211" t="s">
        <v>76</v>
      </c>
      <c r="G346" s="209"/>
      <c r="H346" s="212">
        <v>1</v>
      </c>
      <c r="I346" s="213"/>
      <c r="J346" s="209"/>
      <c r="K346" s="209"/>
      <c r="L346" s="214"/>
      <c r="M346" s="215"/>
      <c r="N346" s="216"/>
      <c r="O346" s="216"/>
      <c r="P346" s="216"/>
      <c r="Q346" s="216"/>
      <c r="R346" s="216"/>
      <c r="S346" s="216"/>
      <c r="T346" s="217"/>
      <c r="AT346" s="218" t="s">
        <v>248</v>
      </c>
      <c r="AU346" s="218" t="s">
        <v>78</v>
      </c>
      <c r="AV346" s="14" t="s">
        <v>78</v>
      </c>
      <c r="AW346" s="14" t="s">
        <v>31</v>
      </c>
      <c r="AX346" s="14" t="s">
        <v>69</v>
      </c>
      <c r="AY346" s="218" t="s">
        <v>231</v>
      </c>
    </row>
    <row r="347" spans="1:65" s="13" customFormat="1" ht="11.25">
      <c r="B347" s="198"/>
      <c r="C347" s="199"/>
      <c r="D347" s="193" t="s">
        <v>248</v>
      </c>
      <c r="E347" s="200" t="s">
        <v>19</v>
      </c>
      <c r="F347" s="201" t="s">
        <v>5263</v>
      </c>
      <c r="G347" s="199"/>
      <c r="H347" s="200" t="s">
        <v>19</v>
      </c>
      <c r="I347" s="202"/>
      <c r="J347" s="199"/>
      <c r="K347" s="199"/>
      <c r="L347" s="203"/>
      <c r="M347" s="204"/>
      <c r="N347" s="205"/>
      <c r="O347" s="205"/>
      <c r="P347" s="205"/>
      <c r="Q347" s="205"/>
      <c r="R347" s="205"/>
      <c r="S347" s="205"/>
      <c r="T347" s="206"/>
      <c r="AT347" s="207" t="s">
        <v>248</v>
      </c>
      <c r="AU347" s="207" t="s">
        <v>78</v>
      </c>
      <c r="AV347" s="13" t="s">
        <v>76</v>
      </c>
      <c r="AW347" s="13" t="s">
        <v>31</v>
      </c>
      <c r="AX347" s="13" t="s">
        <v>69</v>
      </c>
      <c r="AY347" s="207" t="s">
        <v>231</v>
      </c>
    </row>
    <row r="348" spans="1:65" s="14" customFormat="1" ht="11.25">
      <c r="B348" s="208"/>
      <c r="C348" s="209"/>
      <c r="D348" s="193" t="s">
        <v>248</v>
      </c>
      <c r="E348" s="210" t="s">
        <v>19</v>
      </c>
      <c r="F348" s="211" t="s">
        <v>76</v>
      </c>
      <c r="G348" s="209"/>
      <c r="H348" s="212">
        <v>1</v>
      </c>
      <c r="I348" s="213"/>
      <c r="J348" s="209"/>
      <c r="K348" s="209"/>
      <c r="L348" s="214"/>
      <c r="M348" s="215"/>
      <c r="N348" s="216"/>
      <c r="O348" s="216"/>
      <c r="P348" s="216"/>
      <c r="Q348" s="216"/>
      <c r="R348" s="216"/>
      <c r="S348" s="216"/>
      <c r="T348" s="217"/>
      <c r="AT348" s="218" t="s">
        <v>248</v>
      </c>
      <c r="AU348" s="218" t="s">
        <v>78</v>
      </c>
      <c r="AV348" s="14" t="s">
        <v>78</v>
      </c>
      <c r="AW348" s="14" t="s">
        <v>31</v>
      </c>
      <c r="AX348" s="14" t="s">
        <v>69</v>
      </c>
      <c r="AY348" s="218" t="s">
        <v>231</v>
      </c>
    </row>
    <row r="349" spans="1:65" s="15" customFormat="1" ht="11.25">
      <c r="B349" s="219"/>
      <c r="C349" s="220"/>
      <c r="D349" s="193" t="s">
        <v>248</v>
      </c>
      <c r="E349" s="221" t="s">
        <v>19</v>
      </c>
      <c r="F349" s="222" t="s">
        <v>260</v>
      </c>
      <c r="G349" s="220"/>
      <c r="H349" s="223">
        <v>10</v>
      </c>
      <c r="I349" s="224"/>
      <c r="J349" s="220"/>
      <c r="K349" s="220"/>
      <c r="L349" s="225"/>
      <c r="M349" s="226"/>
      <c r="N349" s="227"/>
      <c r="O349" s="227"/>
      <c r="P349" s="227"/>
      <c r="Q349" s="227"/>
      <c r="R349" s="227"/>
      <c r="S349" s="227"/>
      <c r="T349" s="228"/>
      <c r="AT349" s="229" t="s">
        <v>248</v>
      </c>
      <c r="AU349" s="229" t="s">
        <v>78</v>
      </c>
      <c r="AV349" s="15" t="s">
        <v>238</v>
      </c>
      <c r="AW349" s="15" t="s">
        <v>31</v>
      </c>
      <c r="AX349" s="15" t="s">
        <v>76</v>
      </c>
      <c r="AY349" s="229" t="s">
        <v>231</v>
      </c>
    </row>
    <row r="350" spans="1:65" s="2" customFormat="1" ht="24.2" customHeight="1">
      <c r="A350" s="36"/>
      <c r="B350" s="37"/>
      <c r="C350" s="247" t="s">
        <v>844</v>
      </c>
      <c r="D350" s="247" t="s">
        <v>638</v>
      </c>
      <c r="E350" s="248" t="s">
        <v>5370</v>
      </c>
      <c r="F350" s="249" t="s">
        <v>5371</v>
      </c>
      <c r="G350" s="250" t="s">
        <v>237</v>
      </c>
      <c r="H350" s="251">
        <v>2</v>
      </c>
      <c r="I350" s="252"/>
      <c r="J350" s="253">
        <f>ROUND(I350*H350,2)</f>
        <v>0</v>
      </c>
      <c r="K350" s="249" t="s">
        <v>244</v>
      </c>
      <c r="L350" s="254"/>
      <c r="M350" s="255" t="s">
        <v>19</v>
      </c>
      <c r="N350" s="256" t="s">
        <v>40</v>
      </c>
      <c r="O350" s="66"/>
      <c r="P350" s="189">
        <f>O350*H350</f>
        <v>0</v>
      </c>
      <c r="Q350" s="189">
        <v>0.254</v>
      </c>
      <c r="R350" s="189">
        <f>Q350*H350</f>
        <v>0.50800000000000001</v>
      </c>
      <c r="S350" s="189">
        <v>0</v>
      </c>
      <c r="T350" s="190">
        <f>S350*H350</f>
        <v>0</v>
      </c>
      <c r="U350" s="36"/>
      <c r="V350" s="36"/>
      <c r="W350" s="36"/>
      <c r="X350" s="36"/>
      <c r="Y350" s="36"/>
      <c r="Z350" s="36"/>
      <c r="AA350" s="36"/>
      <c r="AB350" s="36"/>
      <c r="AC350" s="36"/>
      <c r="AD350" s="36"/>
      <c r="AE350" s="36"/>
      <c r="AR350" s="191" t="s">
        <v>287</v>
      </c>
      <c r="AT350" s="191" t="s">
        <v>638</v>
      </c>
      <c r="AU350" s="191" t="s">
        <v>78</v>
      </c>
      <c r="AY350" s="19" t="s">
        <v>231</v>
      </c>
      <c r="BE350" s="192">
        <f>IF(N350="základní",J350,0)</f>
        <v>0</v>
      </c>
      <c r="BF350" s="192">
        <f>IF(N350="snížená",J350,0)</f>
        <v>0</v>
      </c>
      <c r="BG350" s="192">
        <f>IF(N350="zákl. přenesená",J350,0)</f>
        <v>0</v>
      </c>
      <c r="BH350" s="192">
        <f>IF(N350="sníž. přenesená",J350,0)</f>
        <v>0</v>
      </c>
      <c r="BI350" s="192">
        <f>IF(N350="nulová",J350,0)</f>
        <v>0</v>
      </c>
      <c r="BJ350" s="19" t="s">
        <v>76</v>
      </c>
      <c r="BK350" s="192">
        <f>ROUND(I350*H350,2)</f>
        <v>0</v>
      </c>
      <c r="BL350" s="19" t="s">
        <v>238</v>
      </c>
      <c r="BM350" s="191" t="s">
        <v>5372</v>
      </c>
    </row>
    <row r="351" spans="1:65" s="13" customFormat="1" ht="11.25">
      <c r="B351" s="198"/>
      <c r="C351" s="199"/>
      <c r="D351" s="193" t="s">
        <v>248</v>
      </c>
      <c r="E351" s="200" t="s">
        <v>19</v>
      </c>
      <c r="F351" s="201" t="s">
        <v>5255</v>
      </c>
      <c r="G351" s="199"/>
      <c r="H351" s="200" t="s">
        <v>19</v>
      </c>
      <c r="I351" s="202"/>
      <c r="J351" s="199"/>
      <c r="K351" s="199"/>
      <c r="L351" s="203"/>
      <c r="M351" s="204"/>
      <c r="N351" s="205"/>
      <c r="O351" s="205"/>
      <c r="P351" s="205"/>
      <c r="Q351" s="205"/>
      <c r="R351" s="205"/>
      <c r="S351" s="205"/>
      <c r="T351" s="206"/>
      <c r="AT351" s="207" t="s">
        <v>248</v>
      </c>
      <c r="AU351" s="207" t="s">
        <v>78</v>
      </c>
      <c r="AV351" s="13" t="s">
        <v>76</v>
      </c>
      <c r="AW351" s="13" t="s">
        <v>31</v>
      </c>
      <c r="AX351" s="13" t="s">
        <v>69</v>
      </c>
      <c r="AY351" s="207" t="s">
        <v>231</v>
      </c>
    </row>
    <row r="352" spans="1:65" s="14" customFormat="1" ht="11.25">
      <c r="B352" s="208"/>
      <c r="C352" s="209"/>
      <c r="D352" s="193" t="s">
        <v>248</v>
      </c>
      <c r="E352" s="210" t="s">
        <v>19</v>
      </c>
      <c r="F352" s="211" t="s">
        <v>76</v>
      </c>
      <c r="G352" s="209"/>
      <c r="H352" s="212">
        <v>1</v>
      </c>
      <c r="I352" s="213"/>
      <c r="J352" s="209"/>
      <c r="K352" s="209"/>
      <c r="L352" s="214"/>
      <c r="M352" s="215"/>
      <c r="N352" s="216"/>
      <c r="O352" s="216"/>
      <c r="P352" s="216"/>
      <c r="Q352" s="216"/>
      <c r="R352" s="216"/>
      <c r="S352" s="216"/>
      <c r="T352" s="217"/>
      <c r="AT352" s="218" t="s">
        <v>248</v>
      </c>
      <c r="AU352" s="218" t="s">
        <v>78</v>
      </c>
      <c r="AV352" s="14" t="s">
        <v>78</v>
      </c>
      <c r="AW352" s="14" t="s">
        <v>31</v>
      </c>
      <c r="AX352" s="14" t="s">
        <v>69</v>
      </c>
      <c r="AY352" s="218" t="s">
        <v>231</v>
      </c>
    </row>
    <row r="353" spans="1:65" s="13" customFormat="1" ht="11.25">
      <c r="B353" s="198"/>
      <c r="C353" s="199"/>
      <c r="D353" s="193" t="s">
        <v>248</v>
      </c>
      <c r="E353" s="200" t="s">
        <v>19</v>
      </c>
      <c r="F353" s="201" t="s">
        <v>5257</v>
      </c>
      <c r="G353" s="199"/>
      <c r="H353" s="200" t="s">
        <v>19</v>
      </c>
      <c r="I353" s="202"/>
      <c r="J353" s="199"/>
      <c r="K353" s="199"/>
      <c r="L353" s="203"/>
      <c r="M353" s="204"/>
      <c r="N353" s="205"/>
      <c r="O353" s="205"/>
      <c r="P353" s="205"/>
      <c r="Q353" s="205"/>
      <c r="R353" s="205"/>
      <c r="S353" s="205"/>
      <c r="T353" s="206"/>
      <c r="AT353" s="207" t="s">
        <v>248</v>
      </c>
      <c r="AU353" s="207" t="s">
        <v>78</v>
      </c>
      <c r="AV353" s="13" t="s">
        <v>76</v>
      </c>
      <c r="AW353" s="13" t="s">
        <v>31</v>
      </c>
      <c r="AX353" s="13" t="s">
        <v>69</v>
      </c>
      <c r="AY353" s="207" t="s">
        <v>231</v>
      </c>
    </row>
    <row r="354" spans="1:65" s="14" customFormat="1" ht="11.25">
      <c r="B354" s="208"/>
      <c r="C354" s="209"/>
      <c r="D354" s="193" t="s">
        <v>248</v>
      </c>
      <c r="E354" s="210" t="s">
        <v>19</v>
      </c>
      <c r="F354" s="211" t="s">
        <v>76</v>
      </c>
      <c r="G354" s="209"/>
      <c r="H354" s="212">
        <v>1</v>
      </c>
      <c r="I354" s="213"/>
      <c r="J354" s="209"/>
      <c r="K354" s="209"/>
      <c r="L354" s="214"/>
      <c r="M354" s="215"/>
      <c r="N354" s="216"/>
      <c r="O354" s="216"/>
      <c r="P354" s="216"/>
      <c r="Q354" s="216"/>
      <c r="R354" s="216"/>
      <c r="S354" s="216"/>
      <c r="T354" s="217"/>
      <c r="AT354" s="218" t="s">
        <v>248</v>
      </c>
      <c r="AU354" s="218" t="s">
        <v>78</v>
      </c>
      <c r="AV354" s="14" t="s">
        <v>78</v>
      </c>
      <c r="AW354" s="14" t="s">
        <v>31</v>
      </c>
      <c r="AX354" s="14" t="s">
        <v>69</v>
      </c>
      <c r="AY354" s="218" t="s">
        <v>231</v>
      </c>
    </row>
    <row r="355" spans="1:65" s="15" customFormat="1" ht="11.25">
      <c r="B355" s="219"/>
      <c r="C355" s="220"/>
      <c r="D355" s="193" t="s">
        <v>248</v>
      </c>
      <c r="E355" s="221" t="s">
        <v>19</v>
      </c>
      <c r="F355" s="222" t="s">
        <v>260</v>
      </c>
      <c r="G355" s="220"/>
      <c r="H355" s="223">
        <v>2</v>
      </c>
      <c r="I355" s="224"/>
      <c r="J355" s="220"/>
      <c r="K355" s="220"/>
      <c r="L355" s="225"/>
      <c r="M355" s="226"/>
      <c r="N355" s="227"/>
      <c r="O355" s="227"/>
      <c r="P355" s="227"/>
      <c r="Q355" s="227"/>
      <c r="R355" s="227"/>
      <c r="S355" s="227"/>
      <c r="T355" s="228"/>
      <c r="AT355" s="229" t="s">
        <v>248</v>
      </c>
      <c r="AU355" s="229" t="s">
        <v>78</v>
      </c>
      <c r="AV355" s="15" t="s">
        <v>238</v>
      </c>
      <c r="AW355" s="15" t="s">
        <v>31</v>
      </c>
      <c r="AX355" s="15" t="s">
        <v>76</v>
      </c>
      <c r="AY355" s="229" t="s">
        <v>231</v>
      </c>
    </row>
    <row r="356" spans="1:65" s="2" customFormat="1" ht="24.2" customHeight="1">
      <c r="A356" s="36"/>
      <c r="B356" s="37"/>
      <c r="C356" s="247" t="s">
        <v>849</v>
      </c>
      <c r="D356" s="247" t="s">
        <v>638</v>
      </c>
      <c r="E356" s="248" t="s">
        <v>5188</v>
      </c>
      <c r="F356" s="249" t="s">
        <v>5189</v>
      </c>
      <c r="G356" s="250" t="s">
        <v>237</v>
      </c>
      <c r="H356" s="251">
        <v>2</v>
      </c>
      <c r="I356" s="252"/>
      <c r="J356" s="253">
        <f>ROUND(I356*H356,2)</f>
        <v>0</v>
      </c>
      <c r="K356" s="249" t="s">
        <v>244</v>
      </c>
      <c r="L356" s="254"/>
      <c r="M356" s="255" t="s">
        <v>19</v>
      </c>
      <c r="N356" s="256" t="s">
        <v>40</v>
      </c>
      <c r="O356" s="66"/>
      <c r="P356" s="189">
        <f>O356*H356</f>
        <v>0</v>
      </c>
      <c r="Q356" s="189">
        <v>0.50600000000000001</v>
      </c>
      <c r="R356" s="189">
        <f>Q356*H356</f>
        <v>1.012</v>
      </c>
      <c r="S356" s="189">
        <v>0</v>
      </c>
      <c r="T356" s="190">
        <f>S356*H356</f>
        <v>0</v>
      </c>
      <c r="U356" s="36"/>
      <c r="V356" s="36"/>
      <c r="W356" s="36"/>
      <c r="X356" s="36"/>
      <c r="Y356" s="36"/>
      <c r="Z356" s="36"/>
      <c r="AA356" s="36"/>
      <c r="AB356" s="36"/>
      <c r="AC356" s="36"/>
      <c r="AD356" s="36"/>
      <c r="AE356" s="36"/>
      <c r="AR356" s="191" t="s">
        <v>287</v>
      </c>
      <c r="AT356" s="191" t="s">
        <v>638</v>
      </c>
      <c r="AU356" s="191" t="s">
        <v>78</v>
      </c>
      <c r="AY356" s="19" t="s">
        <v>231</v>
      </c>
      <c r="BE356" s="192">
        <f>IF(N356="základní",J356,0)</f>
        <v>0</v>
      </c>
      <c r="BF356" s="192">
        <f>IF(N356="snížená",J356,0)</f>
        <v>0</v>
      </c>
      <c r="BG356" s="192">
        <f>IF(N356="zákl. přenesená",J356,0)</f>
        <v>0</v>
      </c>
      <c r="BH356" s="192">
        <f>IF(N356="sníž. přenesená",J356,0)</f>
        <v>0</v>
      </c>
      <c r="BI356" s="192">
        <f>IF(N356="nulová",J356,0)</f>
        <v>0</v>
      </c>
      <c r="BJ356" s="19" t="s">
        <v>76</v>
      </c>
      <c r="BK356" s="192">
        <f>ROUND(I356*H356,2)</f>
        <v>0</v>
      </c>
      <c r="BL356" s="19" t="s">
        <v>238</v>
      </c>
      <c r="BM356" s="191" t="s">
        <v>5373</v>
      </c>
    </row>
    <row r="357" spans="1:65" s="13" customFormat="1" ht="11.25">
      <c r="B357" s="198"/>
      <c r="C357" s="199"/>
      <c r="D357" s="193" t="s">
        <v>248</v>
      </c>
      <c r="E357" s="200" t="s">
        <v>19</v>
      </c>
      <c r="F357" s="201" t="s">
        <v>5257</v>
      </c>
      <c r="G357" s="199"/>
      <c r="H357" s="200" t="s">
        <v>19</v>
      </c>
      <c r="I357" s="202"/>
      <c r="J357" s="199"/>
      <c r="K357" s="199"/>
      <c r="L357" s="203"/>
      <c r="M357" s="204"/>
      <c r="N357" s="205"/>
      <c r="O357" s="205"/>
      <c r="P357" s="205"/>
      <c r="Q357" s="205"/>
      <c r="R357" s="205"/>
      <c r="S357" s="205"/>
      <c r="T357" s="206"/>
      <c r="AT357" s="207" t="s">
        <v>248</v>
      </c>
      <c r="AU357" s="207" t="s">
        <v>78</v>
      </c>
      <c r="AV357" s="13" t="s">
        <v>76</v>
      </c>
      <c r="AW357" s="13" t="s">
        <v>31</v>
      </c>
      <c r="AX357" s="13" t="s">
        <v>69</v>
      </c>
      <c r="AY357" s="207" t="s">
        <v>231</v>
      </c>
    </row>
    <row r="358" spans="1:65" s="14" customFormat="1" ht="11.25">
      <c r="B358" s="208"/>
      <c r="C358" s="209"/>
      <c r="D358" s="193" t="s">
        <v>248</v>
      </c>
      <c r="E358" s="210" t="s">
        <v>19</v>
      </c>
      <c r="F358" s="211" t="s">
        <v>76</v>
      </c>
      <c r="G358" s="209"/>
      <c r="H358" s="212">
        <v>1</v>
      </c>
      <c r="I358" s="213"/>
      <c r="J358" s="209"/>
      <c r="K358" s="209"/>
      <c r="L358" s="214"/>
      <c r="M358" s="215"/>
      <c r="N358" s="216"/>
      <c r="O358" s="216"/>
      <c r="P358" s="216"/>
      <c r="Q358" s="216"/>
      <c r="R358" s="216"/>
      <c r="S358" s="216"/>
      <c r="T358" s="217"/>
      <c r="AT358" s="218" t="s">
        <v>248</v>
      </c>
      <c r="AU358" s="218" t="s">
        <v>78</v>
      </c>
      <c r="AV358" s="14" t="s">
        <v>78</v>
      </c>
      <c r="AW358" s="14" t="s">
        <v>31</v>
      </c>
      <c r="AX358" s="14" t="s">
        <v>69</v>
      </c>
      <c r="AY358" s="218" t="s">
        <v>231</v>
      </c>
    </row>
    <row r="359" spans="1:65" s="13" customFormat="1" ht="11.25">
      <c r="B359" s="198"/>
      <c r="C359" s="199"/>
      <c r="D359" s="193" t="s">
        <v>248</v>
      </c>
      <c r="E359" s="200" t="s">
        <v>19</v>
      </c>
      <c r="F359" s="201" t="s">
        <v>5263</v>
      </c>
      <c r="G359" s="199"/>
      <c r="H359" s="200" t="s">
        <v>19</v>
      </c>
      <c r="I359" s="202"/>
      <c r="J359" s="199"/>
      <c r="K359" s="199"/>
      <c r="L359" s="203"/>
      <c r="M359" s="204"/>
      <c r="N359" s="205"/>
      <c r="O359" s="205"/>
      <c r="P359" s="205"/>
      <c r="Q359" s="205"/>
      <c r="R359" s="205"/>
      <c r="S359" s="205"/>
      <c r="T359" s="206"/>
      <c r="AT359" s="207" t="s">
        <v>248</v>
      </c>
      <c r="AU359" s="207" t="s">
        <v>78</v>
      </c>
      <c r="AV359" s="13" t="s">
        <v>76</v>
      </c>
      <c r="AW359" s="13" t="s">
        <v>31</v>
      </c>
      <c r="AX359" s="13" t="s">
        <v>69</v>
      </c>
      <c r="AY359" s="207" t="s">
        <v>231</v>
      </c>
    </row>
    <row r="360" spans="1:65" s="14" customFormat="1" ht="11.25">
      <c r="B360" s="208"/>
      <c r="C360" s="209"/>
      <c r="D360" s="193" t="s">
        <v>248</v>
      </c>
      <c r="E360" s="210" t="s">
        <v>19</v>
      </c>
      <c r="F360" s="211" t="s">
        <v>76</v>
      </c>
      <c r="G360" s="209"/>
      <c r="H360" s="212">
        <v>1</v>
      </c>
      <c r="I360" s="213"/>
      <c r="J360" s="209"/>
      <c r="K360" s="209"/>
      <c r="L360" s="214"/>
      <c r="M360" s="215"/>
      <c r="N360" s="216"/>
      <c r="O360" s="216"/>
      <c r="P360" s="216"/>
      <c r="Q360" s="216"/>
      <c r="R360" s="216"/>
      <c r="S360" s="216"/>
      <c r="T360" s="217"/>
      <c r="AT360" s="218" t="s">
        <v>248</v>
      </c>
      <c r="AU360" s="218" t="s">
        <v>78</v>
      </c>
      <c r="AV360" s="14" t="s">
        <v>78</v>
      </c>
      <c r="AW360" s="14" t="s">
        <v>31</v>
      </c>
      <c r="AX360" s="14" t="s">
        <v>69</v>
      </c>
      <c r="AY360" s="218" t="s">
        <v>231</v>
      </c>
    </row>
    <row r="361" spans="1:65" s="15" customFormat="1" ht="11.25">
      <c r="B361" s="219"/>
      <c r="C361" s="220"/>
      <c r="D361" s="193" t="s">
        <v>248</v>
      </c>
      <c r="E361" s="221" t="s">
        <v>19</v>
      </c>
      <c r="F361" s="222" t="s">
        <v>260</v>
      </c>
      <c r="G361" s="220"/>
      <c r="H361" s="223">
        <v>2</v>
      </c>
      <c r="I361" s="224"/>
      <c r="J361" s="220"/>
      <c r="K361" s="220"/>
      <c r="L361" s="225"/>
      <c r="M361" s="226"/>
      <c r="N361" s="227"/>
      <c r="O361" s="227"/>
      <c r="P361" s="227"/>
      <c r="Q361" s="227"/>
      <c r="R361" s="227"/>
      <c r="S361" s="227"/>
      <c r="T361" s="228"/>
      <c r="AT361" s="229" t="s">
        <v>248</v>
      </c>
      <c r="AU361" s="229" t="s">
        <v>78</v>
      </c>
      <c r="AV361" s="15" t="s">
        <v>238</v>
      </c>
      <c r="AW361" s="15" t="s">
        <v>31</v>
      </c>
      <c r="AX361" s="15" t="s">
        <v>76</v>
      </c>
      <c r="AY361" s="229" t="s">
        <v>231</v>
      </c>
    </row>
    <row r="362" spans="1:65" s="2" customFormat="1" ht="24.2" customHeight="1">
      <c r="A362" s="36"/>
      <c r="B362" s="37"/>
      <c r="C362" s="247" t="s">
        <v>855</v>
      </c>
      <c r="D362" s="247" t="s">
        <v>638</v>
      </c>
      <c r="E362" s="248" t="s">
        <v>5374</v>
      </c>
      <c r="F362" s="249" t="s">
        <v>5375</v>
      </c>
      <c r="G362" s="250" t="s">
        <v>237</v>
      </c>
      <c r="H362" s="251">
        <v>6</v>
      </c>
      <c r="I362" s="252"/>
      <c r="J362" s="253">
        <f>ROUND(I362*H362,2)</f>
        <v>0</v>
      </c>
      <c r="K362" s="249" t="s">
        <v>244</v>
      </c>
      <c r="L362" s="254"/>
      <c r="M362" s="255" t="s">
        <v>19</v>
      </c>
      <c r="N362" s="256" t="s">
        <v>40</v>
      </c>
      <c r="O362" s="66"/>
      <c r="P362" s="189">
        <f>O362*H362</f>
        <v>0</v>
      </c>
      <c r="Q362" s="189">
        <v>1.0129999999999999</v>
      </c>
      <c r="R362" s="189">
        <f>Q362*H362</f>
        <v>6.0779999999999994</v>
      </c>
      <c r="S362" s="189">
        <v>0</v>
      </c>
      <c r="T362" s="190">
        <f>S362*H362</f>
        <v>0</v>
      </c>
      <c r="U362" s="36"/>
      <c r="V362" s="36"/>
      <c r="W362" s="36"/>
      <c r="X362" s="36"/>
      <c r="Y362" s="36"/>
      <c r="Z362" s="36"/>
      <c r="AA362" s="36"/>
      <c r="AB362" s="36"/>
      <c r="AC362" s="36"/>
      <c r="AD362" s="36"/>
      <c r="AE362" s="36"/>
      <c r="AR362" s="191" t="s">
        <v>287</v>
      </c>
      <c r="AT362" s="191" t="s">
        <v>638</v>
      </c>
      <c r="AU362" s="191" t="s">
        <v>78</v>
      </c>
      <c r="AY362" s="19" t="s">
        <v>231</v>
      </c>
      <c r="BE362" s="192">
        <f>IF(N362="základní",J362,0)</f>
        <v>0</v>
      </c>
      <c r="BF362" s="192">
        <f>IF(N362="snížená",J362,0)</f>
        <v>0</v>
      </c>
      <c r="BG362" s="192">
        <f>IF(N362="zákl. přenesená",J362,0)</f>
        <v>0</v>
      </c>
      <c r="BH362" s="192">
        <f>IF(N362="sníž. přenesená",J362,0)</f>
        <v>0</v>
      </c>
      <c r="BI362" s="192">
        <f>IF(N362="nulová",J362,0)</f>
        <v>0</v>
      </c>
      <c r="BJ362" s="19" t="s">
        <v>76</v>
      </c>
      <c r="BK362" s="192">
        <f>ROUND(I362*H362,2)</f>
        <v>0</v>
      </c>
      <c r="BL362" s="19" t="s">
        <v>238</v>
      </c>
      <c r="BM362" s="191" t="s">
        <v>5376</v>
      </c>
    </row>
    <row r="363" spans="1:65" s="13" customFormat="1" ht="11.25">
      <c r="B363" s="198"/>
      <c r="C363" s="199"/>
      <c r="D363" s="193" t="s">
        <v>248</v>
      </c>
      <c r="E363" s="200" t="s">
        <v>19</v>
      </c>
      <c r="F363" s="201" t="s">
        <v>5255</v>
      </c>
      <c r="G363" s="199"/>
      <c r="H363" s="200" t="s">
        <v>19</v>
      </c>
      <c r="I363" s="202"/>
      <c r="J363" s="199"/>
      <c r="K363" s="199"/>
      <c r="L363" s="203"/>
      <c r="M363" s="204"/>
      <c r="N363" s="205"/>
      <c r="O363" s="205"/>
      <c r="P363" s="205"/>
      <c r="Q363" s="205"/>
      <c r="R363" s="205"/>
      <c r="S363" s="205"/>
      <c r="T363" s="206"/>
      <c r="AT363" s="207" t="s">
        <v>248</v>
      </c>
      <c r="AU363" s="207" t="s">
        <v>78</v>
      </c>
      <c r="AV363" s="13" t="s">
        <v>76</v>
      </c>
      <c r="AW363" s="13" t="s">
        <v>31</v>
      </c>
      <c r="AX363" s="13" t="s">
        <v>69</v>
      </c>
      <c r="AY363" s="207" t="s">
        <v>231</v>
      </c>
    </row>
    <row r="364" spans="1:65" s="14" customFormat="1" ht="11.25">
      <c r="B364" s="208"/>
      <c r="C364" s="209"/>
      <c r="D364" s="193" t="s">
        <v>248</v>
      </c>
      <c r="E364" s="210" t="s">
        <v>19</v>
      </c>
      <c r="F364" s="211" t="s">
        <v>119</v>
      </c>
      <c r="G364" s="209"/>
      <c r="H364" s="212">
        <v>3</v>
      </c>
      <c r="I364" s="213"/>
      <c r="J364" s="209"/>
      <c r="K364" s="209"/>
      <c r="L364" s="214"/>
      <c r="M364" s="215"/>
      <c r="N364" s="216"/>
      <c r="O364" s="216"/>
      <c r="P364" s="216"/>
      <c r="Q364" s="216"/>
      <c r="R364" s="216"/>
      <c r="S364" s="216"/>
      <c r="T364" s="217"/>
      <c r="AT364" s="218" t="s">
        <v>248</v>
      </c>
      <c r="AU364" s="218" t="s">
        <v>78</v>
      </c>
      <c r="AV364" s="14" t="s">
        <v>78</v>
      </c>
      <c r="AW364" s="14" t="s">
        <v>31</v>
      </c>
      <c r="AX364" s="14" t="s">
        <v>69</v>
      </c>
      <c r="AY364" s="218" t="s">
        <v>231</v>
      </c>
    </row>
    <row r="365" spans="1:65" s="13" customFormat="1" ht="11.25">
      <c r="B365" s="198"/>
      <c r="C365" s="199"/>
      <c r="D365" s="193" t="s">
        <v>248</v>
      </c>
      <c r="E365" s="200" t="s">
        <v>19</v>
      </c>
      <c r="F365" s="201" t="s">
        <v>5257</v>
      </c>
      <c r="G365" s="199"/>
      <c r="H365" s="200" t="s">
        <v>19</v>
      </c>
      <c r="I365" s="202"/>
      <c r="J365" s="199"/>
      <c r="K365" s="199"/>
      <c r="L365" s="203"/>
      <c r="M365" s="204"/>
      <c r="N365" s="205"/>
      <c r="O365" s="205"/>
      <c r="P365" s="205"/>
      <c r="Q365" s="205"/>
      <c r="R365" s="205"/>
      <c r="S365" s="205"/>
      <c r="T365" s="206"/>
      <c r="AT365" s="207" t="s">
        <v>248</v>
      </c>
      <c r="AU365" s="207" t="s">
        <v>78</v>
      </c>
      <c r="AV365" s="13" t="s">
        <v>76</v>
      </c>
      <c r="AW365" s="13" t="s">
        <v>31</v>
      </c>
      <c r="AX365" s="13" t="s">
        <v>69</v>
      </c>
      <c r="AY365" s="207" t="s">
        <v>231</v>
      </c>
    </row>
    <row r="366" spans="1:65" s="14" customFormat="1" ht="11.25">
      <c r="B366" s="208"/>
      <c r="C366" s="209"/>
      <c r="D366" s="193" t="s">
        <v>248</v>
      </c>
      <c r="E366" s="210" t="s">
        <v>19</v>
      </c>
      <c r="F366" s="211" t="s">
        <v>78</v>
      </c>
      <c r="G366" s="209"/>
      <c r="H366" s="212">
        <v>2</v>
      </c>
      <c r="I366" s="213"/>
      <c r="J366" s="209"/>
      <c r="K366" s="209"/>
      <c r="L366" s="214"/>
      <c r="M366" s="215"/>
      <c r="N366" s="216"/>
      <c r="O366" s="216"/>
      <c r="P366" s="216"/>
      <c r="Q366" s="216"/>
      <c r="R366" s="216"/>
      <c r="S366" s="216"/>
      <c r="T366" s="217"/>
      <c r="AT366" s="218" t="s">
        <v>248</v>
      </c>
      <c r="AU366" s="218" t="s">
        <v>78</v>
      </c>
      <c r="AV366" s="14" t="s">
        <v>78</v>
      </c>
      <c r="AW366" s="14" t="s">
        <v>31</v>
      </c>
      <c r="AX366" s="14" t="s">
        <v>69</v>
      </c>
      <c r="AY366" s="218" t="s">
        <v>231</v>
      </c>
    </row>
    <row r="367" spans="1:65" s="13" customFormat="1" ht="11.25">
      <c r="B367" s="198"/>
      <c r="C367" s="199"/>
      <c r="D367" s="193" t="s">
        <v>248</v>
      </c>
      <c r="E367" s="200" t="s">
        <v>19</v>
      </c>
      <c r="F367" s="201" t="s">
        <v>5259</v>
      </c>
      <c r="G367" s="199"/>
      <c r="H367" s="200" t="s">
        <v>19</v>
      </c>
      <c r="I367" s="202"/>
      <c r="J367" s="199"/>
      <c r="K367" s="199"/>
      <c r="L367" s="203"/>
      <c r="M367" s="204"/>
      <c r="N367" s="205"/>
      <c r="O367" s="205"/>
      <c r="P367" s="205"/>
      <c r="Q367" s="205"/>
      <c r="R367" s="205"/>
      <c r="S367" s="205"/>
      <c r="T367" s="206"/>
      <c r="AT367" s="207" t="s">
        <v>248</v>
      </c>
      <c r="AU367" s="207" t="s">
        <v>78</v>
      </c>
      <c r="AV367" s="13" t="s">
        <v>76</v>
      </c>
      <c r="AW367" s="13" t="s">
        <v>31</v>
      </c>
      <c r="AX367" s="13" t="s">
        <v>69</v>
      </c>
      <c r="AY367" s="207" t="s">
        <v>231</v>
      </c>
    </row>
    <row r="368" spans="1:65" s="14" customFormat="1" ht="11.25">
      <c r="B368" s="208"/>
      <c r="C368" s="209"/>
      <c r="D368" s="193" t="s">
        <v>248</v>
      </c>
      <c r="E368" s="210" t="s">
        <v>19</v>
      </c>
      <c r="F368" s="211" t="s">
        <v>76</v>
      </c>
      <c r="G368" s="209"/>
      <c r="H368" s="212">
        <v>1</v>
      </c>
      <c r="I368" s="213"/>
      <c r="J368" s="209"/>
      <c r="K368" s="209"/>
      <c r="L368" s="214"/>
      <c r="M368" s="215"/>
      <c r="N368" s="216"/>
      <c r="O368" s="216"/>
      <c r="P368" s="216"/>
      <c r="Q368" s="216"/>
      <c r="R368" s="216"/>
      <c r="S368" s="216"/>
      <c r="T368" s="217"/>
      <c r="AT368" s="218" t="s">
        <v>248</v>
      </c>
      <c r="AU368" s="218" t="s">
        <v>78</v>
      </c>
      <c r="AV368" s="14" t="s">
        <v>78</v>
      </c>
      <c r="AW368" s="14" t="s">
        <v>31</v>
      </c>
      <c r="AX368" s="14" t="s">
        <v>69</v>
      </c>
      <c r="AY368" s="218" t="s">
        <v>231</v>
      </c>
    </row>
    <row r="369" spans="1:65" s="15" customFormat="1" ht="11.25">
      <c r="B369" s="219"/>
      <c r="C369" s="220"/>
      <c r="D369" s="193" t="s">
        <v>248</v>
      </c>
      <c r="E369" s="221" t="s">
        <v>19</v>
      </c>
      <c r="F369" s="222" t="s">
        <v>260</v>
      </c>
      <c r="G369" s="220"/>
      <c r="H369" s="223">
        <v>6</v>
      </c>
      <c r="I369" s="224"/>
      <c r="J369" s="220"/>
      <c r="K369" s="220"/>
      <c r="L369" s="225"/>
      <c r="M369" s="226"/>
      <c r="N369" s="227"/>
      <c r="O369" s="227"/>
      <c r="P369" s="227"/>
      <c r="Q369" s="227"/>
      <c r="R369" s="227"/>
      <c r="S369" s="227"/>
      <c r="T369" s="228"/>
      <c r="AT369" s="229" t="s">
        <v>248</v>
      </c>
      <c r="AU369" s="229" t="s">
        <v>78</v>
      </c>
      <c r="AV369" s="15" t="s">
        <v>238</v>
      </c>
      <c r="AW369" s="15" t="s">
        <v>31</v>
      </c>
      <c r="AX369" s="15" t="s">
        <v>76</v>
      </c>
      <c r="AY369" s="229" t="s">
        <v>231</v>
      </c>
    </row>
    <row r="370" spans="1:65" s="2" customFormat="1" ht="16.5" customHeight="1">
      <c r="A370" s="36"/>
      <c r="B370" s="37"/>
      <c r="C370" s="247" t="s">
        <v>862</v>
      </c>
      <c r="D370" s="247" t="s">
        <v>638</v>
      </c>
      <c r="E370" s="248" t="s">
        <v>5377</v>
      </c>
      <c r="F370" s="249" t="s">
        <v>5378</v>
      </c>
      <c r="G370" s="250" t="s">
        <v>237</v>
      </c>
      <c r="H370" s="251">
        <v>22</v>
      </c>
      <c r="I370" s="252"/>
      <c r="J370" s="253">
        <f>ROUND(I370*H370,2)</f>
        <v>0</v>
      </c>
      <c r="K370" s="249" t="s">
        <v>244</v>
      </c>
      <c r="L370" s="254"/>
      <c r="M370" s="255" t="s">
        <v>19</v>
      </c>
      <c r="N370" s="256" t="s">
        <v>40</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287</v>
      </c>
      <c r="AT370" s="191" t="s">
        <v>638</v>
      </c>
      <c r="AU370" s="191" t="s">
        <v>78</v>
      </c>
      <c r="AY370" s="19" t="s">
        <v>231</v>
      </c>
      <c r="BE370" s="192">
        <f>IF(N370="základní",J370,0)</f>
        <v>0</v>
      </c>
      <c r="BF370" s="192">
        <f>IF(N370="snížená",J370,0)</f>
        <v>0</v>
      </c>
      <c r="BG370" s="192">
        <f>IF(N370="zákl. přenesená",J370,0)</f>
        <v>0</v>
      </c>
      <c r="BH370" s="192">
        <f>IF(N370="sníž. přenesená",J370,0)</f>
        <v>0</v>
      </c>
      <c r="BI370" s="192">
        <f>IF(N370="nulová",J370,0)</f>
        <v>0</v>
      </c>
      <c r="BJ370" s="19" t="s">
        <v>76</v>
      </c>
      <c r="BK370" s="192">
        <f>ROUND(I370*H370,2)</f>
        <v>0</v>
      </c>
      <c r="BL370" s="19" t="s">
        <v>238</v>
      </c>
      <c r="BM370" s="191" t="s">
        <v>5379</v>
      </c>
    </row>
    <row r="371" spans="1:65" s="13" customFormat="1" ht="11.25">
      <c r="B371" s="198"/>
      <c r="C371" s="199"/>
      <c r="D371" s="193" t="s">
        <v>248</v>
      </c>
      <c r="E371" s="200" t="s">
        <v>19</v>
      </c>
      <c r="F371" s="201" t="s">
        <v>5255</v>
      </c>
      <c r="G371" s="199"/>
      <c r="H371" s="200" t="s">
        <v>19</v>
      </c>
      <c r="I371" s="202"/>
      <c r="J371" s="199"/>
      <c r="K371" s="199"/>
      <c r="L371" s="203"/>
      <c r="M371" s="204"/>
      <c r="N371" s="205"/>
      <c r="O371" s="205"/>
      <c r="P371" s="205"/>
      <c r="Q371" s="205"/>
      <c r="R371" s="205"/>
      <c r="S371" s="205"/>
      <c r="T371" s="206"/>
      <c r="AT371" s="207" t="s">
        <v>248</v>
      </c>
      <c r="AU371" s="207" t="s">
        <v>78</v>
      </c>
      <c r="AV371" s="13" t="s">
        <v>76</v>
      </c>
      <c r="AW371" s="13" t="s">
        <v>31</v>
      </c>
      <c r="AX371" s="13" t="s">
        <v>69</v>
      </c>
      <c r="AY371" s="207" t="s">
        <v>231</v>
      </c>
    </row>
    <row r="372" spans="1:65" s="14" customFormat="1" ht="11.25">
      <c r="B372" s="208"/>
      <c r="C372" s="209"/>
      <c r="D372" s="193" t="s">
        <v>248</v>
      </c>
      <c r="E372" s="210" t="s">
        <v>19</v>
      </c>
      <c r="F372" s="211" t="s">
        <v>275</v>
      </c>
      <c r="G372" s="209"/>
      <c r="H372" s="212">
        <v>6</v>
      </c>
      <c r="I372" s="213"/>
      <c r="J372" s="209"/>
      <c r="K372" s="209"/>
      <c r="L372" s="214"/>
      <c r="M372" s="215"/>
      <c r="N372" s="216"/>
      <c r="O372" s="216"/>
      <c r="P372" s="216"/>
      <c r="Q372" s="216"/>
      <c r="R372" s="216"/>
      <c r="S372" s="216"/>
      <c r="T372" s="217"/>
      <c r="AT372" s="218" t="s">
        <v>248</v>
      </c>
      <c r="AU372" s="218" t="s">
        <v>78</v>
      </c>
      <c r="AV372" s="14" t="s">
        <v>78</v>
      </c>
      <c r="AW372" s="14" t="s">
        <v>31</v>
      </c>
      <c r="AX372" s="14" t="s">
        <v>69</v>
      </c>
      <c r="AY372" s="218" t="s">
        <v>231</v>
      </c>
    </row>
    <row r="373" spans="1:65" s="13" customFormat="1" ht="11.25">
      <c r="B373" s="198"/>
      <c r="C373" s="199"/>
      <c r="D373" s="193" t="s">
        <v>248</v>
      </c>
      <c r="E373" s="200" t="s">
        <v>19</v>
      </c>
      <c r="F373" s="201" t="s">
        <v>5257</v>
      </c>
      <c r="G373" s="199"/>
      <c r="H373" s="200" t="s">
        <v>19</v>
      </c>
      <c r="I373" s="202"/>
      <c r="J373" s="199"/>
      <c r="K373" s="199"/>
      <c r="L373" s="203"/>
      <c r="M373" s="204"/>
      <c r="N373" s="205"/>
      <c r="O373" s="205"/>
      <c r="P373" s="205"/>
      <c r="Q373" s="205"/>
      <c r="R373" s="205"/>
      <c r="S373" s="205"/>
      <c r="T373" s="206"/>
      <c r="AT373" s="207" t="s">
        <v>248</v>
      </c>
      <c r="AU373" s="207" t="s">
        <v>78</v>
      </c>
      <c r="AV373" s="13" t="s">
        <v>76</v>
      </c>
      <c r="AW373" s="13" t="s">
        <v>31</v>
      </c>
      <c r="AX373" s="13" t="s">
        <v>69</v>
      </c>
      <c r="AY373" s="207" t="s">
        <v>231</v>
      </c>
    </row>
    <row r="374" spans="1:65" s="14" customFormat="1" ht="11.25">
      <c r="B374" s="208"/>
      <c r="C374" s="209"/>
      <c r="D374" s="193" t="s">
        <v>248</v>
      </c>
      <c r="E374" s="210" t="s">
        <v>19</v>
      </c>
      <c r="F374" s="211" t="s">
        <v>275</v>
      </c>
      <c r="G374" s="209"/>
      <c r="H374" s="212">
        <v>6</v>
      </c>
      <c r="I374" s="213"/>
      <c r="J374" s="209"/>
      <c r="K374" s="209"/>
      <c r="L374" s="214"/>
      <c r="M374" s="215"/>
      <c r="N374" s="216"/>
      <c r="O374" s="216"/>
      <c r="P374" s="216"/>
      <c r="Q374" s="216"/>
      <c r="R374" s="216"/>
      <c r="S374" s="216"/>
      <c r="T374" s="217"/>
      <c r="AT374" s="218" t="s">
        <v>248</v>
      </c>
      <c r="AU374" s="218" t="s">
        <v>78</v>
      </c>
      <c r="AV374" s="14" t="s">
        <v>78</v>
      </c>
      <c r="AW374" s="14" t="s">
        <v>31</v>
      </c>
      <c r="AX374" s="14" t="s">
        <v>69</v>
      </c>
      <c r="AY374" s="218" t="s">
        <v>231</v>
      </c>
    </row>
    <row r="375" spans="1:65" s="13" customFormat="1" ht="11.25">
      <c r="B375" s="198"/>
      <c r="C375" s="199"/>
      <c r="D375" s="193" t="s">
        <v>248</v>
      </c>
      <c r="E375" s="200" t="s">
        <v>19</v>
      </c>
      <c r="F375" s="201" t="s">
        <v>5259</v>
      </c>
      <c r="G375" s="199"/>
      <c r="H375" s="200" t="s">
        <v>19</v>
      </c>
      <c r="I375" s="202"/>
      <c r="J375" s="199"/>
      <c r="K375" s="199"/>
      <c r="L375" s="203"/>
      <c r="M375" s="204"/>
      <c r="N375" s="205"/>
      <c r="O375" s="205"/>
      <c r="P375" s="205"/>
      <c r="Q375" s="205"/>
      <c r="R375" s="205"/>
      <c r="S375" s="205"/>
      <c r="T375" s="206"/>
      <c r="AT375" s="207" t="s">
        <v>248</v>
      </c>
      <c r="AU375" s="207" t="s">
        <v>78</v>
      </c>
      <c r="AV375" s="13" t="s">
        <v>76</v>
      </c>
      <c r="AW375" s="13" t="s">
        <v>31</v>
      </c>
      <c r="AX375" s="13" t="s">
        <v>69</v>
      </c>
      <c r="AY375" s="207" t="s">
        <v>231</v>
      </c>
    </row>
    <row r="376" spans="1:65" s="14" customFormat="1" ht="11.25">
      <c r="B376" s="208"/>
      <c r="C376" s="209"/>
      <c r="D376" s="193" t="s">
        <v>248</v>
      </c>
      <c r="E376" s="210" t="s">
        <v>19</v>
      </c>
      <c r="F376" s="211" t="s">
        <v>238</v>
      </c>
      <c r="G376" s="209"/>
      <c r="H376" s="212">
        <v>4</v>
      </c>
      <c r="I376" s="213"/>
      <c r="J376" s="209"/>
      <c r="K376" s="209"/>
      <c r="L376" s="214"/>
      <c r="M376" s="215"/>
      <c r="N376" s="216"/>
      <c r="O376" s="216"/>
      <c r="P376" s="216"/>
      <c r="Q376" s="216"/>
      <c r="R376" s="216"/>
      <c r="S376" s="216"/>
      <c r="T376" s="217"/>
      <c r="AT376" s="218" t="s">
        <v>248</v>
      </c>
      <c r="AU376" s="218" t="s">
        <v>78</v>
      </c>
      <c r="AV376" s="14" t="s">
        <v>78</v>
      </c>
      <c r="AW376" s="14" t="s">
        <v>31</v>
      </c>
      <c r="AX376" s="14" t="s">
        <v>69</v>
      </c>
      <c r="AY376" s="218" t="s">
        <v>231</v>
      </c>
    </row>
    <row r="377" spans="1:65" s="13" customFormat="1" ht="11.25">
      <c r="B377" s="198"/>
      <c r="C377" s="199"/>
      <c r="D377" s="193" t="s">
        <v>248</v>
      </c>
      <c r="E377" s="200" t="s">
        <v>19</v>
      </c>
      <c r="F377" s="201" t="s">
        <v>5261</v>
      </c>
      <c r="G377" s="199"/>
      <c r="H377" s="200" t="s">
        <v>19</v>
      </c>
      <c r="I377" s="202"/>
      <c r="J377" s="199"/>
      <c r="K377" s="199"/>
      <c r="L377" s="203"/>
      <c r="M377" s="204"/>
      <c r="N377" s="205"/>
      <c r="O377" s="205"/>
      <c r="P377" s="205"/>
      <c r="Q377" s="205"/>
      <c r="R377" s="205"/>
      <c r="S377" s="205"/>
      <c r="T377" s="206"/>
      <c r="AT377" s="207" t="s">
        <v>248</v>
      </c>
      <c r="AU377" s="207" t="s">
        <v>78</v>
      </c>
      <c r="AV377" s="13" t="s">
        <v>76</v>
      </c>
      <c r="AW377" s="13" t="s">
        <v>31</v>
      </c>
      <c r="AX377" s="13" t="s">
        <v>69</v>
      </c>
      <c r="AY377" s="207" t="s">
        <v>231</v>
      </c>
    </row>
    <row r="378" spans="1:65" s="14" customFormat="1" ht="11.25">
      <c r="B378" s="208"/>
      <c r="C378" s="209"/>
      <c r="D378" s="193" t="s">
        <v>248</v>
      </c>
      <c r="E378" s="210" t="s">
        <v>19</v>
      </c>
      <c r="F378" s="211" t="s">
        <v>78</v>
      </c>
      <c r="G378" s="209"/>
      <c r="H378" s="212">
        <v>2</v>
      </c>
      <c r="I378" s="213"/>
      <c r="J378" s="209"/>
      <c r="K378" s="209"/>
      <c r="L378" s="214"/>
      <c r="M378" s="215"/>
      <c r="N378" s="216"/>
      <c r="O378" s="216"/>
      <c r="P378" s="216"/>
      <c r="Q378" s="216"/>
      <c r="R378" s="216"/>
      <c r="S378" s="216"/>
      <c r="T378" s="217"/>
      <c r="AT378" s="218" t="s">
        <v>248</v>
      </c>
      <c r="AU378" s="218" t="s">
        <v>78</v>
      </c>
      <c r="AV378" s="14" t="s">
        <v>78</v>
      </c>
      <c r="AW378" s="14" t="s">
        <v>31</v>
      </c>
      <c r="AX378" s="14" t="s">
        <v>69</v>
      </c>
      <c r="AY378" s="218" t="s">
        <v>231</v>
      </c>
    </row>
    <row r="379" spans="1:65" s="13" customFormat="1" ht="11.25">
      <c r="B379" s="198"/>
      <c r="C379" s="199"/>
      <c r="D379" s="193" t="s">
        <v>248</v>
      </c>
      <c r="E379" s="200" t="s">
        <v>19</v>
      </c>
      <c r="F379" s="201" t="s">
        <v>5263</v>
      </c>
      <c r="G379" s="199"/>
      <c r="H379" s="200" t="s">
        <v>19</v>
      </c>
      <c r="I379" s="202"/>
      <c r="J379" s="199"/>
      <c r="K379" s="199"/>
      <c r="L379" s="203"/>
      <c r="M379" s="204"/>
      <c r="N379" s="205"/>
      <c r="O379" s="205"/>
      <c r="P379" s="205"/>
      <c r="Q379" s="205"/>
      <c r="R379" s="205"/>
      <c r="S379" s="205"/>
      <c r="T379" s="206"/>
      <c r="AT379" s="207" t="s">
        <v>248</v>
      </c>
      <c r="AU379" s="207" t="s">
        <v>78</v>
      </c>
      <c r="AV379" s="13" t="s">
        <v>76</v>
      </c>
      <c r="AW379" s="13" t="s">
        <v>31</v>
      </c>
      <c r="AX379" s="13" t="s">
        <v>69</v>
      </c>
      <c r="AY379" s="207" t="s">
        <v>231</v>
      </c>
    </row>
    <row r="380" spans="1:65" s="14" customFormat="1" ht="11.25">
      <c r="B380" s="208"/>
      <c r="C380" s="209"/>
      <c r="D380" s="193" t="s">
        <v>248</v>
      </c>
      <c r="E380" s="210" t="s">
        <v>19</v>
      </c>
      <c r="F380" s="211" t="s">
        <v>238</v>
      </c>
      <c r="G380" s="209"/>
      <c r="H380" s="212">
        <v>4</v>
      </c>
      <c r="I380" s="213"/>
      <c r="J380" s="209"/>
      <c r="K380" s="209"/>
      <c r="L380" s="214"/>
      <c r="M380" s="215"/>
      <c r="N380" s="216"/>
      <c r="O380" s="216"/>
      <c r="P380" s="216"/>
      <c r="Q380" s="216"/>
      <c r="R380" s="216"/>
      <c r="S380" s="216"/>
      <c r="T380" s="217"/>
      <c r="AT380" s="218" t="s">
        <v>248</v>
      </c>
      <c r="AU380" s="218" t="s">
        <v>78</v>
      </c>
      <c r="AV380" s="14" t="s">
        <v>78</v>
      </c>
      <c r="AW380" s="14" t="s">
        <v>31</v>
      </c>
      <c r="AX380" s="14" t="s">
        <v>69</v>
      </c>
      <c r="AY380" s="218" t="s">
        <v>231</v>
      </c>
    </row>
    <row r="381" spans="1:65" s="15" customFormat="1" ht="11.25">
      <c r="B381" s="219"/>
      <c r="C381" s="220"/>
      <c r="D381" s="193" t="s">
        <v>248</v>
      </c>
      <c r="E381" s="221" t="s">
        <v>19</v>
      </c>
      <c r="F381" s="222" t="s">
        <v>260</v>
      </c>
      <c r="G381" s="220"/>
      <c r="H381" s="223">
        <v>22</v>
      </c>
      <c r="I381" s="224"/>
      <c r="J381" s="220"/>
      <c r="K381" s="220"/>
      <c r="L381" s="225"/>
      <c r="M381" s="226"/>
      <c r="N381" s="227"/>
      <c r="O381" s="227"/>
      <c r="P381" s="227"/>
      <c r="Q381" s="227"/>
      <c r="R381" s="227"/>
      <c r="S381" s="227"/>
      <c r="T381" s="228"/>
      <c r="AT381" s="229" t="s">
        <v>248</v>
      </c>
      <c r="AU381" s="229" t="s">
        <v>78</v>
      </c>
      <c r="AV381" s="15" t="s">
        <v>238</v>
      </c>
      <c r="AW381" s="15" t="s">
        <v>31</v>
      </c>
      <c r="AX381" s="15" t="s">
        <v>76</v>
      </c>
      <c r="AY381" s="229" t="s">
        <v>231</v>
      </c>
    </row>
    <row r="382" spans="1:65" s="2" customFormat="1" ht="24.2" customHeight="1">
      <c r="A382" s="36"/>
      <c r="B382" s="37"/>
      <c r="C382" s="180" t="s">
        <v>867</v>
      </c>
      <c r="D382" s="180" t="s">
        <v>234</v>
      </c>
      <c r="E382" s="181" t="s">
        <v>5191</v>
      </c>
      <c r="F382" s="182" t="s">
        <v>5192</v>
      </c>
      <c r="G382" s="183" t="s">
        <v>237</v>
      </c>
      <c r="H382" s="184">
        <v>5</v>
      </c>
      <c r="I382" s="185"/>
      <c r="J382" s="186">
        <f>ROUND(I382*H382,2)</f>
        <v>0</v>
      </c>
      <c r="K382" s="182" t="s">
        <v>244</v>
      </c>
      <c r="L382" s="41"/>
      <c r="M382" s="187" t="s">
        <v>19</v>
      </c>
      <c r="N382" s="188" t="s">
        <v>40</v>
      </c>
      <c r="O382" s="66"/>
      <c r="P382" s="189">
        <f>O382*H382</f>
        <v>0</v>
      </c>
      <c r="Q382" s="189">
        <v>1.248E-2</v>
      </c>
      <c r="R382" s="189">
        <f>Q382*H382</f>
        <v>6.2399999999999997E-2</v>
      </c>
      <c r="S382" s="189">
        <v>0</v>
      </c>
      <c r="T382" s="190">
        <f>S382*H382</f>
        <v>0</v>
      </c>
      <c r="U382" s="36"/>
      <c r="V382" s="36"/>
      <c r="W382" s="36"/>
      <c r="X382" s="36"/>
      <c r="Y382" s="36"/>
      <c r="Z382" s="36"/>
      <c r="AA382" s="36"/>
      <c r="AB382" s="36"/>
      <c r="AC382" s="36"/>
      <c r="AD382" s="36"/>
      <c r="AE382" s="36"/>
      <c r="AR382" s="191" t="s">
        <v>238</v>
      </c>
      <c r="AT382" s="191" t="s">
        <v>234</v>
      </c>
      <c r="AU382" s="191" t="s">
        <v>78</v>
      </c>
      <c r="AY382" s="19" t="s">
        <v>231</v>
      </c>
      <c r="BE382" s="192">
        <f>IF(N382="základní",J382,0)</f>
        <v>0</v>
      </c>
      <c r="BF382" s="192">
        <f>IF(N382="snížená",J382,0)</f>
        <v>0</v>
      </c>
      <c r="BG382" s="192">
        <f>IF(N382="zákl. přenesená",J382,0)</f>
        <v>0</v>
      </c>
      <c r="BH382" s="192">
        <f>IF(N382="sníž. přenesená",J382,0)</f>
        <v>0</v>
      </c>
      <c r="BI382" s="192">
        <f>IF(N382="nulová",J382,0)</f>
        <v>0</v>
      </c>
      <c r="BJ382" s="19" t="s">
        <v>76</v>
      </c>
      <c r="BK382" s="192">
        <f>ROUND(I382*H382,2)</f>
        <v>0</v>
      </c>
      <c r="BL382" s="19" t="s">
        <v>238</v>
      </c>
      <c r="BM382" s="191" t="s">
        <v>5380</v>
      </c>
    </row>
    <row r="383" spans="1:65" s="2" customFormat="1" ht="48.75">
      <c r="A383" s="36"/>
      <c r="B383" s="37"/>
      <c r="C383" s="38"/>
      <c r="D383" s="193" t="s">
        <v>246</v>
      </c>
      <c r="E383" s="38"/>
      <c r="F383" s="194" t="s">
        <v>5187</v>
      </c>
      <c r="G383" s="38"/>
      <c r="H383" s="38"/>
      <c r="I383" s="195"/>
      <c r="J383" s="38"/>
      <c r="K383" s="38"/>
      <c r="L383" s="41"/>
      <c r="M383" s="196"/>
      <c r="N383" s="197"/>
      <c r="O383" s="66"/>
      <c r="P383" s="66"/>
      <c r="Q383" s="66"/>
      <c r="R383" s="66"/>
      <c r="S383" s="66"/>
      <c r="T383" s="67"/>
      <c r="U383" s="36"/>
      <c r="V383" s="36"/>
      <c r="W383" s="36"/>
      <c r="X383" s="36"/>
      <c r="Y383" s="36"/>
      <c r="Z383" s="36"/>
      <c r="AA383" s="36"/>
      <c r="AB383" s="36"/>
      <c r="AC383" s="36"/>
      <c r="AD383" s="36"/>
      <c r="AE383" s="36"/>
      <c r="AT383" s="19" t="s">
        <v>246</v>
      </c>
      <c r="AU383" s="19" t="s">
        <v>78</v>
      </c>
    </row>
    <row r="384" spans="1:65" s="13" customFormat="1" ht="11.25">
      <c r="B384" s="198"/>
      <c r="C384" s="199"/>
      <c r="D384" s="193" t="s">
        <v>248</v>
      </c>
      <c r="E384" s="200" t="s">
        <v>19</v>
      </c>
      <c r="F384" s="201" t="s">
        <v>5255</v>
      </c>
      <c r="G384" s="199"/>
      <c r="H384" s="200" t="s">
        <v>19</v>
      </c>
      <c r="I384" s="202"/>
      <c r="J384" s="199"/>
      <c r="K384" s="199"/>
      <c r="L384" s="203"/>
      <c r="M384" s="204"/>
      <c r="N384" s="205"/>
      <c r="O384" s="205"/>
      <c r="P384" s="205"/>
      <c r="Q384" s="205"/>
      <c r="R384" s="205"/>
      <c r="S384" s="205"/>
      <c r="T384" s="206"/>
      <c r="AT384" s="207" t="s">
        <v>248</v>
      </c>
      <c r="AU384" s="207" t="s">
        <v>78</v>
      </c>
      <c r="AV384" s="13" t="s">
        <v>76</v>
      </c>
      <c r="AW384" s="13" t="s">
        <v>31</v>
      </c>
      <c r="AX384" s="13" t="s">
        <v>69</v>
      </c>
      <c r="AY384" s="207" t="s">
        <v>231</v>
      </c>
    </row>
    <row r="385" spans="1:65" s="14" customFormat="1" ht="11.25">
      <c r="B385" s="208"/>
      <c r="C385" s="209"/>
      <c r="D385" s="193" t="s">
        <v>248</v>
      </c>
      <c r="E385" s="210" t="s">
        <v>19</v>
      </c>
      <c r="F385" s="211" t="s">
        <v>76</v>
      </c>
      <c r="G385" s="209"/>
      <c r="H385" s="212">
        <v>1</v>
      </c>
      <c r="I385" s="213"/>
      <c r="J385" s="209"/>
      <c r="K385" s="209"/>
      <c r="L385" s="214"/>
      <c r="M385" s="215"/>
      <c r="N385" s="216"/>
      <c r="O385" s="216"/>
      <c r="P385" s="216"/>
      <c r="Q385" s="216"/>
      <c r="R385" s="216"/>
      <c r="S385" s="216"/>
      <c r="T385" s="217"/>
      <c r="AT385" s="218" t="s">
        <v>248</v>
      </c>
      <c r="AU385" s="218" t="s">
        <v>78</v>
      </c>
      <c r="AV385" s="14" t="s">
        <v>78</v>
      </c>
      <c r="AW385" s="14" t="s">
        <v>31</v>
      </c>
      <c r="AX385" s="14" t="s">
        <v>69</v>
      </c>
      <c r="AY385" s="218" t="s">
        <v>231</v>
      </c>
    </row>
    <row r="386" spans="1:65" s="13" customFormat="1" ht="11.25">
      <c r="B386" s="198"/>
      <c r="C386" s="199"/>
      <c r="D386" s="193" t="s">
        <v>248</v>
      </c>
      <c r="E386" s="200" t="s">
        <v>19</v>
      </c>
      <c r="F386" s="201" t="s">
        <v>5257</v>
      </c>
      <c r="G386" s="199"/>
      <c r="H386" s="200" t="s">
        <v>19</v>
      </c>
      <c r="I386" s="202"/>
      <c r="J386" s="199"/>
      <c r="K386" s="199"/>
      <c r="L386" s="203"/>
      <c r="M386" s="204"/>
      <c r="N386" s="205"/>
      <c r="O386" s="205"/>
      <c r="P386" s="205"/>
      <c r="Q386" s="205"/>
      <c r="R386" s="205"/>
      <c r="S386" s="205"/>
      <c r="T386" s="206"/>
      <c r="AT386" s="207" t="s">
        <v>248</v>
      </c>
      <c r="AU386" s="207" t="s">
        <v>78</v>
      </c>
      <c r="AV386" s="13" t="s">
        <v>76</v>
      </c>
      <c r="AW386" s="13" t="s">
        <v>31</v>
      </c>
      <c r="AX386" s="13" t="s">
        <v>69</v>
      </c>
      <c r="AY386" s="207" t="s">
        <v>231</v>
      </c>
    </row>
    <row r="387" spans="1:65" s="14" customFormat="1" ht="11.25">
      <c r="B387" s="208"/>
      <c r="C387" s="209"/>
      <c r="D387" s="193" t="s">
        <v>248</v>
      </c>
      <c r="E387" s="210" t="s">
        <v>19</v>
      </c>
      <c r="F387" s="211" t="s">
        <v>76</v>
      </c>
      <c r="G387" s="209"/>
      <c r="H387" s="212">
        <v>1</v>
      </c>
      <c r="I387" s="213"/>
      <c r="J387" s="209"/>
      <c r="K387" s="209"/>
      <c r="L387" s="214"/>
      <c r="M387" s="215"/>
      <c r="N387" s="216"/>
      <c r="O387" s="216"/>
      <c r="P387" s="216"/>
      <c r="Q387" s="216"/>
      <c r="R387" s="216"/>
      <c r="S387" s="216"/>
      <c r="T387" s="217"/>
      <c r="AT387" s="218" t="s">
        <v>248</v>
      </c>
      <c r="AU387" s="218" t="s">
        <v>78</v>
      </c>
      <c r="AV387" s="14" t="s">
        <v>78</v>
      </c>
      <c r="AW387" s="14" t="s">
        <v>31</v>
      </c>
      <c r="AX387" s="14" t="s">
        <v>69</v>
      </c>
      <c r="AY387" s="218" t="s">
        <v>231</v>
      </c>
    </row>
    <row r="388" spans="1:65" s="13" customFormat="1" ht="11.25">
      <c r="B388" s="198"/>
      <c r="C388" s="199"/>
      <c r="D388" s="193" t="s">
        <v>248</v>
      </c>
      <c r="E388" s="200" t="s">
        <v>19</v>
      </c>
      <c r="F388" s="201" t="s">
        <v>5259</v>
      </c>
      <c r="G388" s="199"/>
      <c r="H388" s="200" t="s">
        <v>19</v>
      </c>
      <c r="I388" s="202"/>
      <c r="J388" s="199"/>
      <c r="K388" s="199"/>
      <c r="L388" s="203"/>
      <c r="M388" s="204"/>
      <c r="N388" s="205"/>
      <c r="O388" s="205"/>
      <c r="P388" s="205"/>
      <c r="Q388" s="205"/>
      <c r="R388" s="205"/>
      <c r="S388" s="205"/>
      <c r="T388" s="206"/>
      <c r="AT388" s="207" t="s">
        <v>248</v>
      </c>
      <c r="AU388" s="207" t="s">
        <v>78</v>
      </c>
      <c r="AV388" s="13" t="s">
        <v>76</v>
      </c>
      <c r="AW388" s="13" t="s">
        <v>31</v>
      </c>
      <c r="AX388" s="13" t="s">
        <v>69</v>
      </c>
      <c r="AY388" s="207" t="s">
        <v>231</v>
      </c>
    </row>
    <row r="389" spans="1:65" s="14" customFormat="1" ht="11.25">
      <c r="B389" s="208"/>
      <c r="C389" s="209"/>
      <c r="D389" s="193" t="s">
        <v>248</v>
      </c>
      <c r="E389" s="210" t="s">
        <v>19</v>
      </c>
      <c r="F389" s="211" t="s">
        <v>76</v>
      </c>
      <c r="G389" s="209"/>
      <c r="H389" s="212">
        <v>1</v>
      </c>
      <c r="I389" s="213"/>
      <c r="J389" s="209"/>
      <c r="K389" s="209"/>
      <c r="L389" s="214"/>
      <c r="M389" s="215"/>
      <c r="N389" s="216"/>
      <c r="O389" s="216"/>
      <c r="P389" s="216"/>
      <c r="Q389" s="216"/>
      <c r="R389" s="216"/>
      <c r="S389" s="216"/>
      <c r="T389" s="217"/>
      <c r="AT389" s="218" t="s">
        <v>248</v>
      </c>
      <c r="AU389" s="218" t="s">
        <v>78</v>
      </c>
      <c r="AV389" s="14" t="s">
        <v>78</v>
      </c>
      <c r="AW389" s="14" t="s">
        <v>31</v>
      </c>
      <c r="AX389" s="14" t="s">
        <v>69</v>
      </c>
      <c r="AY389" s="218" t="s">
        <v>231</v>
      </c>
    </row>
    <row r="390" spans="1:65" s="13" customFormat="1" ht="11.25">
      <c r="B390" s="198"/>
      <c r="C390" s="199"/>
      <c r="D390" s="193" t="s">
        <v>248</v>
      </c>
      <c r="E390" s="200" t="s">
        <v>19</v>
      </c>
      <c r="F390" s="201" t="s">
        <v>5261</v>
      </c>
      <c r="G390" s="199"/>
      <c r="H390" s="200" t="s">
        <v>19</v>
      </c>
      <c r="I390" s="202"/>
      <c r="J390" s="199"/>
      <c r="K390" s="199"/>
      <c r="L390" s="203"/>
      <c r="M390" s="204"/>
      <c r="N390" s="205"/>
      <c r="O390" s="205"/>
      <c r="P390" s="205"/>
      <c r="Q390" s="205"/>
      <c r="R390" s="205"/>
      <c r="S390" s="205"/>
      <c r="T390" s="206"/>
      <c r="AT390" s="207" t="s">
        <v>248</v>
      </c>
      <c r="AU390" s="207" t="s">
        <v>78</v>
      </c>
      <c r="AV390" s="13" t="s">
        <v>76</v>
      </c>
      <c r="AW390" s="13" t="s">
        <v>31</v>
      </c>
      <c r="AX390" s="13" t="s">
        <v>69</v>
      </c>
      <c r="AY390" s="207" t="s">
        <v>231</v>
      </c>
    </row>
    <row r="391" spans="1:65" s="14" customFormat="1" ht="11.25">
      <c r="B391" s="208"/>
      <c r="C391" s="209"/>
      <c r="D391" s="193" t="s">
        <v>248</v>
      </c>
      <c r="E391" s="210" t="s">
        <v>19</v>
      </c>
      <c r="F391" s="211" t="s">
        <v>76</v>
      </c>
      <c r="G391" s="209"/>
      <c r="H391" s="212">
        <v>1</v>
      </c>
      <c r="I391" s="213"/>
      <c r="J391" s="209"/>
      <c r="K391" s="209"/>
      <c r="L391" s="214"/>
      <c r="M391" s="215"/>
      <c r="N391" s="216"/>
      <c r="O391" s="216"/>
      <c r="P391" s="216"/>
      <c r="Q391" s="216"/>
      <c r="R391" s="216"/>
      <c r="S391" s="216"/>
      <c r="T391" s="217"/>
      <c r="AT391" s="218" t="s">
        <v>248</v>
      </c>
      <c r="AU391" s="218" t="s">
        <v>78</v>
      </c>
      <c r="AV391" s="14" t="s">
        <v>78</v>
      </c>
      <c r="AW391" s="14" t="s">
        <v>31</v>
      </c>
      <c r="AX391" s="14" t="s">
        <v>69</v>
      </c>
      <c r="AY391" s="218" t="s">
        <v>231</v>
      </c>
    </row>
    <row r="392" spans="1:65" s="13" customFormat="1" ht="11.25">
      <c r="B392" s="198"/>
      <c r="C392" s="199"/>
      <c r="D392" s="193" t="s">
        <v>248</v>
      </c>
      <c r="E392" s="200" t="s">
        <v>19</v>
      </c>
      <c r="F392" s="201" t="s">
        <v>5263</v>
      </c>
      <c r="G392" s="199"/>
      <c r="H392" s="200" t="s">
        <v>19</v>
      </c>
      <c r="I392" s="202"/>
      <c r="J392" s="199"/>
      <c r="K392" s="199"/>
      <c r="L392" s="203"/>
      <c r="M392" s="204"/>
      <c r="N392" s="205"/>
      <c r="O392" s="205"/>
      <c r="P392" s="205"/>
      <c r="Q392" s="205"/>
      <c r="R392" s="205"/>
      <c r="S392" s="205"/>
      <c r="T392" s="206"/>
      <c r="AT392" s="207" t="s">
        <v>248</v>
      </c>
      <c r="AU392" s="207" t="s">
        <v>78</v>
      </c>
      <c r="AV392" s="13" t="s">
        <v>76</v>
      </c>
      <c r="AW392" s="13" t="s">
        <v>31</v>
      </c>
      <c r="AX392" s="13" t="s">
        <v>69</v>
      </c>
      <c r="AY392" s="207" t="s">
        <v>231</v>
      </c>
    </row>
    <row r="393" spans="1:65" s="14" customFormat="1" ht="11.25">
      <c r="B393" s="208"/>
      <c r="C393" s="209"/>
      <c r="D393" s="193" t="s">
        <v>248</v>
      </c>
      <c r="E393" s="210" t="s">
        <v>19</v>
      </c>
      <c r="F393" s="211" t="s">
        <v>76</v>
      </c>
      <c r="G393" s="209"/>
      <c r="H393" s="212">
        <v>1</v>
      </c>
      <c r="I393" s="213"/>
      <c r="J393" s="209"/>
      <c r="K393" s="209"/>
      <c r="L393" s="214"/>
      <c r="M393" s="215"/>
      <c r="N393" s="216"/>
      <c r="O393" s="216"/>
      <c r="P393" s="216"/>
      <c r="Q393" s="216"/>
      <c r="R393" s="216"/>
      <c r="S393" s="216"/>
      <c r="T393" s="217"/>
      <c r="AT393" s="218" t="s">
        <v>248</v>
      </c>
      <c r="AU393" s="218" t="s">
        <v>78</v>
      </c>
      <c r="AV393" s="14" t="s">
        <v>78</v>
      </c>
      <c r="AW393" s="14" t="s">
        <v>31</v>
      </c>
      <c r="AX393" s="14" t="s">
        <v>69</v>
      </c>
      <c r="AY393" s="218" t="s">
        <v>231</v>
      </c>
    </row>
    <row r="394" spans="1:65" s="15" customFormat="1" ht="11.25">
      <c r="B394" s="219"/>
      <c r="C394" s="220"/>
      <c r="D394" s="193" t="s">
        <v>248</v>
      </c>
      <c r="E394" s="221" t="s">
        <v>19</v>
      </c>
      <c r="F394" s="222" t="s">
        <v>260</v>
      </c>
      <c r="G394" s="220"/>
      <c r="H394" s="223">
        <v>5</v>
      </c>
      <c r="I394" s="224"/>
      <c r="J394" s="220"/>
      <c r="K394" s="220"/>
      <c r="L394" s="225"/>
      <c r="M394" s="226"/>
      <c r="N394" s="227"/>
      <c r="O394" s="227"/>
      <c r="P394" s="227"/>
      <c r="Q394" s="227"/>
      <c r="R394" s="227"/>
      <c r="S394" s="227"/>
      <c r="T394" s="228"/>
      <c r="AT394" s="229" t="s">
        <v>248</v>
      </c>
      <c r="AU394" s="229" t="s">
        <v>78</v>
      </c>
      <c r="AV394" s="15" t="s">
        <v>238</v>
      </c>
      <c r="AW394" s="15" t="s">
        <v>31</v>
      </c>
      <c r="AX394" s="15" t="s">
        <v>76</v>
      </c>
      <c r="AY394" s="229" t="s">
        <v>231</v>
      </c>
    </row>
    <row r="395" spans="1:65" s="2" customFormat="1" ht="24.2" customHeight="1">
      <c r="A395" s="36"/>
      <c r="B395" s="37"/>
      <c r="C395" s="247" t="s">
        <v>881</v>
      </c>
      <c r="D395" s="247" t="s">
        <v>638</v>
      </c>
      <c r="E395" s="248" t="s">
        <v>5194</v>
      </c>
      <c r="F395" s="249" t="s">
        <v>5195</v>
      </c>
      <c r="G395" s="250" t="s">
        <v>237</v>
      </c>
      <c r="H395" s="251">
        <v>5</v>
      </c>
      <c r="I395" s="252"/>
      <c r="J395" s="253">
        <f>ROUND(I395*H395,2)</f>
        <v>0</v>
      </c>
      <c r="K395" s="249" t="s">
        <v>244</v>
      </c>
      <c r="L395" s="254"/>
      <c r="M395" s="255" t="s">
        <v>19</v>
      </c>
      <c r="N395" s="256" t="s">
        <v>40</v>
      </c>
      <c r="O395" s="66"/>
      <c r="P395" s="189">
        <f>O395*H395</f>
        <v>0</v>
      </c>
      <c r="Q395" s="189">
        <v>0.58499999999999996</v>
      </c>
      <c r="R395" s="189">
        <f>Q395*H395</f>
        <v>2.9249999999999998</v>
      </c>
      <c r="S395" s="189">
        <v>0</v>
      </c>
      <c r="T395" s="190">
        <f>S395*H395</f>
        <v>0</v>
      </c>
      <c r="U395" s="36"/>
      <c r="V395" s="36"/>
      <c r="W395" s="36"/>
      <c r="X395" s="36"/>
      <c r="Y395" s="36"/>
      <c r="Z395" s="36"/>
      <c r="AA395" s="36"/>
      <c r="AB395" s="36"/>
      <c r="AC395" s="36"/>
      <c r="AD395" s="36"/>
      <c r="AE395" s="36"/>
      <c r="AR395" s="191" t="s">
        <v>287</v>
      </c>
      <c r="AT395" s="191" t="s">
        <v>638</v>
      </c>
      <c r="AU395" s="191" t="s">
        <v>78</v>
      </c>
      <c r="AY395" s="19" t="s">
        <v>231</v>
      </c>
      <c r="BE395" s="192">
        <f>IF(N395="základní",J395,0)</f>
        <v>0</v>
      </c>
      <c r="BF395" s="192">
        <f>IF(N395="snížená",J395,0)</f>
        <v>0</v>
      </c>
      <c r="BG395" s="192">
        <f>IF(N395="zákl. přenesená",J395,0)</f>
        <v>0</v>
      </c>
      <c r="BH395" s="192">
        <f>IF(N395="sníž. přenesená",J395,0)</f>
        <v>0</v>
      </c>
      <c r="BI395" s="192">
        <f>IF(N395="nulová",J395,0)</f>
        <v>0</v>
      </c>
      <c r="BJ395" s="19" t="s">
        <v>76</v>
      </c>
      <c r="BK395" s="192">
        <f>ROUND(I395*H395,2)</f>
        <v>0</v>
      </c>
      <c r="BL395" s="19" t="s">
        <v>238</v>
      </c>
      <c r="BM395" s="191" t="s">
        <v>5381</v>
      </c>
    </row>
    <row r="396" spans="1:65" s="2" customFormat="1" ht="24.2" customHeight="1">
      <c r="A396" s="36"/>
      <c r="B396" s="37"/>
      <c r="C396" s="180" t="s">
        <v>886</v>
      </c>
      <c r="D396" s="180" t="s">
        <v>234</v>
      </c>
      <c r="E396" s="181" t="s">
        <v>5382</v>
      </c>
      <c r="F396" s="182" t="s">
        <v>5383</v>
      </c>
      <c r="G396" s="183" t="s">
        <v>237</v>
      </c>
      <c r="H396" s="184">
        <v>4</v>
      </c>
      <c r="I396" s="185"/>
      <c r="J396" s="186">
        <f>ROUND(I396*H396,2)</f>
        <v>0</v>
      </c>
      <c r="K396" s="182" t="s">
        <v>244</v>
      </c>
      <c r="L396" s="41"/>
      <c r="M396" s="187" t="s">
        <v>19</v>
      </c>
      <c r="N396" s="188" t="s">
        <v>40</v>
      </c>
      <c r="O396" s="66"/>
      <c r="P396" s="189">
        <f>O396*H396</f>
        <v>0</v>
      </c>
      <c r="Q396" s="189">
        <v>2.8539999999999999E-2</v>
      </c>
      <c r="R396" s="189">
        <f>Q396*H396</f>
        <v>0.11416</v>
      </c>
      <c r="S396" s="189">
        <v>0</v>
      </c>
      <c r="T396" s="190">
        <f>S396*H396</f>
        <v>0</v>
      </c>
      <c r="U396" s="36"/>
      <c r="V396" s="36"/>
      <c r="W396" s="36"/>
      <c r="X396" s="36"/>
      <c r="Y396" s="36"/>
      <c r="Z396" s="36"/>
      <c r="AA396" s="36"/>
      <c r="AB396" s="36"/>
      <c r="AC396" s="36"/>
      <c r="AD396" s="36"/>
      <c r="AE396" s="36"/>
      <c r="AR396" s="191" t="s">
        <v>238</v>
      </c>
      <c r="AT396" s="191" t="s">
        <v>234</v>
      </c>
      <c r="AU396" s="191" t="s">
        <v>78</v>
      </c>
      <c r="AY396" s="19" t="s">
        <v>231</v>
      </c>
      <c r="BE396" s="192">
        <f>IF(N396="základní",J396,0)</f>
        <v>0</v>
      </c>
      <c r="BF396" s="192">
        <f>IF(N396="snížená",J396,0)</f>
        <v>0</v>
      </c>
      <c r="BG396" s="192">
        <f>IF(N396="zákl. přenesená",J396,0)</f>
        <v>0</v>
      </c>
      <c r="BH396" s="192">
        <f>IF(N396="sníž. přenesená",J396,0)</f>
        <v>0</v>
      </c>
      <c r="BI396" s="192">
        <f>IF(N396="nulová",J396,0)</f>
        <v>0</v>
      </c>
      <c r="BJ396" s="19" t="s">
        <v>76</v>
      </c>
      <c r="BK396" s="192">
        <f>ROUND(I396*H396,2)</f>
        <v>0</v>
      </c>
      <c r="BL396" s="19" t="s">
        <v>238</v>
      </c>
      <c r="BM396" s="191" t="s">
        <v>5384</v>
      </c>
    </row>
    <row r="397" spans="1:65" s="2" customFormat="1" ht="48.75">
      <c r="A397" s="36"/>
      <c r="B397" s="37"/>
      <c r="C397" s="38"/>
      <c r="D397" s="193" t="s">
        <v>246</v>
      </c>
      <c r="E397" s="38"/>
      <c r="F397" s="194" t="s">
        <v>5187</v>
      </c>
      <c r="G397" s="38"/>
      <c r="H397" s="38"/>
      <c r="I397" s="195"/>
      <c r="J397" s="38"/>
      <c r="K397" s="38"/>
      <c r="L397" s="41"/>
      <c r="M397" s="196"/>
      <c r="N397" s="197"/>
      <c r="O397" s="66"/>
      <c r="P397" s="66"/>
      <c r="Q397" s="66"/>
      <c r="R397" s="66"/>
      <c r="S397" s="66"/>
      <c r="T397" s="67"/>
      <c r="U397" s="36"/>
      <c r="V397" s="36"/>
      <c r="W397" s="36"/>
      <c r="X397" s="36"/>
      <c r="Y397" s="36"/>
      <c r="Z397" s="36"/>
      <c r="AA397" s="36"/>
      <c r="AB397" s="36"/>
      <c r="AC397" s="36"/>
      <c r="AD397" s="36"/>
      <c r="AE397" s="36"/>
      <c r="AT397" s="19" t="s">
        <v>246</v>
      </c>
      <c r="AU397" s="19" t="s">
        <v>78</v>
      </c>
    </row>
    <row r="398" spans="1:65" s="13" customFormat="1" ht="11.25">
      <c r="B398" s="198"/>
      <c r="C398" s="199"/>
      <c r="D398" s="193" t="s">
        <v>248</v>
      </c>
      <c r="E398" s="200" t="s">
        <v>19</v>
      </c>
      <c r="F398" s="201" t="s">
        <v>5255</v>
      </c>
      <c r="G398" s="199"/>
      <c r="H398" s="200" t="s">
        <v>19</v>
      </c>
      <c r="I398" s="202"/>
      <c r="J398" s="199"/>
      <c r="K398" s="199"/>
      <c r="L398" s="203"/>
      <c r="M398" s="204"/>
      <c r="N398" s="205"/>
      <c r="O398" s="205"/>
      <c r="P398" s="205"/>
      <c r="Q398" s="205"/>
      <c r="R398" s="205"/>
      <c r="S398" s="205"/>
      <c r="T398" s="206"/>
      <c r="AT398" s="207" t="s">
        <v>248</v>
      </c>
      <c r="AU398" s="207" t="s">
        <v>78</v>
      </c>
      <c r="AV398" s="13" t="s">
        <v>76</v>
      </c>
      <c r="AW398" s="13" t="s">
        <v>31</v>
      </c>
      <c r="AX398" s="13" t="s">
        <v>69</v>
      </c>
      <c r="AY398" s="207" t="s">
        <v>231</v>
      </c>
    </row>
    <row r="399" spans="1:65" s="14" customFormat="1" ht="11.25">
      <c r="B399" s="208"/>
      <c r="C399" s="209"/>
      <c r="D399" s="193" t="s">
        <v>248</v>
      </c>
      <c r="E399" s="210" t="s">
        <v>19</v>
      </c>
      <c r="F399" s="211" t="s">
        <v>76</v>
      </c>
      <c r="G399" s="209"/>
      <c r="H399" s="212">
        <v>1</v>
      </c>
      <c r="I399" s="213"/>
      <c r="J399" s="209"/>
      <c r="K399" s="209"/>
      <c r="L399" s="214"/>
      <c r="M399" s="215"/>
      <c r="N399" s="216"/>
      <c r="O399" s="216"/>
      <c r="P399" s="216"/>
      <c r="Q399" s="216"/>
      <c r="R399" s="216"/>
      <c r="S399" s="216"/>
      <c r="T399" s="217"/>
      <c r="AT399" s="218" t="s">
        <v>248</v>
      </c>
      <c r="AU399" s="218" t="s">
        <v>78</v>
      </c>
      <c r="AV399" s="14" t="s">
        <v>78</v>
      </c>
      <c r="AW399" s="14" t="s">
        <v>31</v>
      </c>
      <c r="AX399" s="14" t="s">
        <v>69</v>
      </c>
      <c r="AY399" s="218" t="s">
        <v>231</v>
      </c>
    </row>
    <row r="400" spans="1:65" s="13" customFormat="1" ht="11.25">
      <c r="B400" s="198"/>
      <c r="C400" s="199"/>
      <c r="D400" s="193" t="s">
        <v>248</v>
      </c>
      <c r="E400" s="200" t="s">
        <v>19</v>
      </c>
      <c r="F400" s="201" t="s">
        <v>5257</v>
      </c>
      <c r="G400" s="199"/>
      <c r="H400" s="200" t="s">
        <v>19</v>
      </c>
      <c r="I400" s="202"/>
      <c r="J400" s="199"/>
      <c r="K400" s="199"/>
      <c r="L400" s="203"/>
      <c r="M400" s="204"/>
      <c r="N400" s="205"/>
      <c r="O400" s="205"/>
      <c r="P400" s="205"/>
      <c r="Q400" s="205"/>
      <c r="R400" s="205"/>
      <c r="S400" s="205"/>
      <c r="T400" s="206"/>
      <c r="AT400" s="207" t="s">
        <v>248</v>
      </c>
      <c r="AU400" s="207" t="s">
        <v>78</v>
      </c>
      <c r="AV400" s="13" t="s">
        <v>76</v>
      </c>
      <c r="AW400" s="13" t="s">
        <v>31</v>
      </c>
      <c r="AX400" s="13" t="s">
        <v>69</v>
      </c>
      <c r="AY400" s="207" t="s">
        <v>231</v>
      </c>
    </row>
    <row r="401" spans="1:65" s="14" customFormat="1" ht="11.25">
      <c r="B401" s="208"/>
      <c r="C401" s="209"/>
      <c r="D401" s="193" t="s">
        <v>248</v>
      </c>
      <c r="E401" s="210" t="s">
        <v>19</v>
      </c>
      <c r="F401" s="211" t="s">
        <v>76</v>
      </c>
      <c r="G401" s="209"/>
      <c r="H401" s="212">
        <v>1</v>
      </c>
      <c r="I401" s="213"/>
      <c r="J401" s="209"/>
      <c r="K401" s="209"/>
      <c r="L401" s="214"/>
      <c r="M401" s="215"/>
      <c r="N401" s="216"/>
      <c r="O401" s="216"/>
      <c r="P401" s="216"/>
      <c r="Q401" s="216"/>
      <c r="R401" s="216"/>
      <c r="S401" s="216"/>
      <c r="T401" s="217"/>
      <c r="AT401" s="218" t="s">
        <v>248</v>
      </c>
      <c r="AU401" s="218" t="s">
        <v>78</v>
      </c>
      <c r="AV401" s="14" t="s">
        <v>78</v>
      </c>
      <c r="AW401" s="14" t="s">
        <v>31</v>
      </c>
      <c r="AX401" s="14" t="s">
        <v>69</v>
      </c>
      <c r="AY401" s="218" t="s">
        <v>231</v>
      </c>
    </row>
    <row r="402" spans="1:65" s="13" customFormat="1" ht="11.25">
      <c r="B402" s="198"/>
      <c r="C402" s="199"/>
      <c r="D402" s="193" t="s">
        <v>248</v>
      </c>
      <c r="E402" s="200" t="s">
        <v>19</v>
      </c>
      <c r="F402" s="201" t="s">
        <v>5259</v>
      </c>
      <c r="G402" s="199"/>
      <c r="H402" s="200" t="s">
        <v>19</v>
      </c>
      <c r="I402" s="202"/>
      <c r="J402" s="199"/>
      <c r="K402" s="199"/>
      <c r="L402" s="203"/>
      <c r="M402" s="204"/>
      <c r="N402" s="205"/>
      <c r="O402" s="205"/>
      <c r="P402" s="205"/>
      <c r="Q402" s="205"/>
      <c r="R402" s="205"/>
      <c r="S402" s="205"/>
      <c r="T402" s="206"/>
      <c r="AT402" s="207" t="s">
        <v>248</v>
      </c>
      <c r="AU402" s="207" t="s">
        <v>78</v>
      </c>
      <c r="AV402" s="13" t="s">
        <v>76</v>
      </c>
      <c r="AW402" s="13" t="s">
        <v>31</v>
      </c>
      <c r="AX402" s="13" t="s">
        <v>69</v>
      </c>
      <c r="AY402" s="207" t="s">
        <v>231</v>
      </c>
    </row>
    <row r="403" spans="1:65" s="14" customFormat="1" ht="11.25">
      <c r="B403" s="208"/>
      <c r="C403" s="209"/>
      <c r="D403" s="193" t="s">
        <v>248</v>
      </c>
      <c r="E403" s="210" t="s">
        <v>19</v>
      </c>
      <c r="F403" s="211" t="s">
        <v>76</v>
      </c>
      <c r="G403" s="209"/>
      <c r="H403" s="212">
        <v>1</v>
      </c>
      <c r="I403" s="213"/>
      <c r="J403" s="209"/>
      <c r="K403" s="209"/>
      <c r="L403" s="214"/>
      <c r="M403" s="215"/>
      <c r="N403" s="216"/>
      <c r="O403" s="216"/>
      <c r="P403" s="216"/>
      <c r="Q403" s="216"/>
      <c r="R403" s="216"/>
      <c r="S403" s="216"/>
      <c r="T403" s="217"/>
      <c r="AT403" s="218" t="s">
        <v>248</v>
      </c>
      <c r="AU403" s="218" t="s">
        <v>78</v>
      </c>
      <c r="AV403" s="14" t="s">
        <v>78</v>
      </c>
      <c r="AW403" s="14" t="s">
        <v>31</v>
      </c>
      <c r="AX403" s="14" t="s">
        <v>69</v>
      </c>
      <c r="AY403" s="218" t="s">
        <v>231</v>
      </c>
    </row>
    <row r="404" spans="1:65" s="13" customFormat="1" ht="11.25">
      <c r="B404" s="198"/>
      <c r="C404" s="199"/>
      <c r="D404" s="193" t="s">
        <v>248</v>
      </c>
      <c r="E404" s="200" t="s">
        <v>19</v>
      </c>
      <c r="F404" s="201" t="s">
        <v>5261</v>
      </c>
      <c r="G404" s="199"/>
      <c r="H404" s="200" t="s">
        <v>19</v>
      </c>
      <c r="I404" s="202"/>
      <c r="J404" s="199"/>
      <c r="K404" s="199"/>
      <c r="L404" s="203"/>
      <c r="M404" s="204"/>
      <c r="N404" s="205"/>
      <c r="O404" s="205"/>
      <c r="P404" s="205"/>
      <c r="Q404" s="205"/>
      <c r="R404" s="205"/>
      <c r="S404" s="205"/>
      <c r="T404" s="206"/>
      <c r="AT404" s="207" t="s">
        <v>248</v>
      </c>
      <c r="AU404" s="207" t="s">
        <v>78</v>
      </c>
      <c r="AV404" s="13" t="s">
        <v>76</v>
      </c>
      <c r="AW404" s="13" t="s">
        <v>31</v>
      </c>
      <c r="AX404" s="13" t="s">
        <v>69</v>
      </c>
      <c r="AY404" s="207" t="s">
        <v>231</v>
      </c>
    </row>
    <row r="405" spans="1:65" s="14" customFormat="1" ht="11.25">
      <c r="B405" s="208"/>
      <c r="C405" s="209"/>
      <c r="D405" s="193" t="s">
        <v>248</v>
      </c>
      <c r="E405" s="210" t="s">
        <v>19</v>
      </c>
      <c r="F405" s="211" t="s">
        <v>76</v>
      </c>
      <c r="G405" s="209"/>
      <c r="H405" s="212">
        <v>1</v>
      </c>
      <c r="I405" s="213"/>
      <c r="J405" s="209"/>
      <c r="K405" s="209"/>
      <c r="L405" s="214"/>
      <c r="M405" s="215"/>
      <c r="N405" s="216"/>
      <c r="O405" s="216"/>
      <c r="P405" s="216"/>
      <c r="Q405" s="216"/>
      <c r="R405" s="216"/>
      <c r="S405" s="216"/>
      <c r="T405" s="217"/>
      <c r="AT405" s="218" t="s">
        <v>248</v>
      </c>
      <c r="AU405" s="218" t="s">
        <v>78</v>
      </c>
      <c r="AV405" s="14" t="s">
        <v>78</v>
      </c>
      <c r="AW405" s="14" t="s">
        <v>31</v>
      </c>
      <c r="AX405" s="14" t="s">
        <v>69</v>
      </c>
      <c r="AY405" s="218" t="s">
        <v>231</v>
      </c>
    </row>
    <row r="406" spans="1:65" s="15" customFormat="1" ht="11.25">
      <c r="B406" s="219"/>
      <c r="C406" s="220"/>
      <c r="D406" s="193" t="s">
        <v>248</v>
      </c>
      <c r="E406" s="221" t="s">
        <v>19</v>
      </c>
      <c r="F406" s="222" t="s">
        <v>260</v>
      </c>
      <c r="G406" s="220"/>
      <c r="H406" s="223">
        <v>4</v>
      </c>
      <c r="I406" s="224"/>
      <c r="J406" s="220"/>
      <c r="K406" s="220"/>
      <c r="L406" s="225"/>
      <c r="M406" s="226"/>
      <c r="N406" s="227"/>
      <c r="O406" s="227"/>
      <c r="P406" s="227"/>
      <c r="Q406" s="227"/>
      <c r="R406" s="227"/>
      <c r="S406" s="227"/>
      <c r="T406" s="228"/>
      <c r="AT406" s="229" t="s">
        <v>248</v>
      </c>
      <c r="AU406" s="229" t="s">
        <v>78</v>
      </c>
      <c r="AV406" s="15" t="s">
        <v>238</v>
      </c>
      <c r="AW406" s="15" t="s">
        <v>31</v>
      </c>
      <c r="AX406" s="15" t="s">
        <v>76</v>
      </c>
      <c r="AY406" s="229" t="s">
        <v>231</v>
      </c>
    </row>
    <row r="407" spans="1:65" s="2" customFormat="1" ht="21.75" customHeight="1">
      <c r="A407" s="36"/>
      <c r="B407" s="37"/>
      <c r="C407" s="247" t="s">
        <v>892</v>
      </c>
      <c r="D407" s="247" t="s">
        <v>638</v>
      </c>
      <c r="E407" s="248" t="s">
        <v>5385</v>
      </c>
      <c r="F407" s="249" t="s">
        <v>5386</v>
      </c>
      <c r="G407" s="250" t="s">
        <v>237</v>
      </c>
      <c r="H407" s="251">
        <v>4</v>
      </c>
      <c r="I407" s="252"/>
      <c r="J407" s="253">
        <f>ROUND(I407*H407,2)</f>
        <v>0</v>
      </c>
      <c r="K407" s="249" t="s">
        <v>244</v>
      </c>
      <c r="L407" s="254"/>
      <c r="M407" s="255" t="s">
        <v>19</v>
      </c>
      <c r="N407" s="256" t="s">
        <v>40</v>
      </c>
      <c r="O407" s="66"/>
      <c r="P407" s="189">
        <f>O407*H407</f>
        <v>0</v>
      </c>
      <c r="Q407" s="189">
        <v>1.6</v>
      </c>
      <c r="R407" s="189">
        <f>Q407*H407</f>
        <v>6.4</v>
      </c>
      <c r="S407" s="189">
        <v>0</v>
      </c>
      <c r="T407" s="190">
        <f>S407*H407</f>
        <v>0</v>
      </c>
      <c r="U407" s="36"/>
      <c r="V407" s="36"/>
      <c r="W407" s="36"/>
      <c r="X407" s="36"/>
      <c r="Y407" s="36"/>
      <c r="Z407" s="36"/>
      <c r="AA407" s="36"/>
      <c r="AB407" s="36"/>
      <c r="AC407" s="36"/>
      <c r="AD407" s="36"/>
      <c r="AE407" s="36"/>
      <c r="AR407" s="191" t="s">
        <v>287</v>
      </c>
      <c r="AT407" s="191" t="s">
        <v>638</v>
      </c>
      <c r="AU407" s="191" t="s">
        <v>78</v>
      </c>
      <c r="AY407" s="19" t="s">
        <v>231</v>
      </c>
      <c r="BE407" s="192">
        <f>IF(N407="základní",J407,0)</f>
        <v>0</v>
      </c>
      <c r="BF407" s="192">
        <f>IF(N407="snížená",J407,0)</f>
        <v>0</v>
      </c>
      <c r="BG407" s="192">
        <f>IF(N407="zákl. přenesená",J407,0)</f>
        <v>0</v>
      </c>
      <c r="BH407" s="192">
        <f>IF(N407="sníž. přenesená",J407,0)</f>
        <v>0</v>
      </c>
      <c r="BI407" s="192">
        <f>IF(N407="nulová",J407,0)</f>
        <v>0</v>
      </c>
      <c r="BJ407" s="19" t="s">
        <v>76</v>
      </c>
      <c r="BK407" s="192">
        <f>ROUND(I407*H407,2)</f>
        <v>0</v>
      </c>
      <c r="BL407" s="19" t="s">
        <v>238</v>
      </c>
      <c r="BM407" s="191" t="s">
        <v>5387</v>
      </c>
    </row>
    <row r="408" spans="1:65" s="2" customFormat="1" ht="24.2" customHeight="1">
      <c r="A408" s="36"/>
      <c r="B408" s="37"/>
      <c r="C408" s="180" t="s">
        <v>897</v>
      </c>
      <c r="D408" s="180" t="s">
        <v>234</v>
      </c>
      <c r="E408" s="181" t="s">
        <v>5200</v>
      </c>
      <c r="F408" s="182" t="s">
        <v>5201</v>
      </c>
      <c r="G408" s="183" t="s">
        <v>237</v>
      </c>
      <c r="H408" s="184">
        <v>5</v>
      </c>
      <c r="I408" s="185"/>
      <c r="J408" s="186">
        <f>ROUND(I408*H408,2)</f>
        <v>0</v>
      </c>
      <c r="K408" s="182" t="s">
        <v>244</v>
      </c>
      <c r="L408" s="41"/>
      <c r="M408" s="187" t="s">
        <v>19</v>
      </c>
      <c r="N408" s="188" t="s">
        <v>40</v>
      </c>
      <c r="O408" s="66"/>
      <c r="P408" s="189">
        <f>O408*H408</f>
        <v>0</v>
      </c>
      <c r="Q408" s="189">
        <v>0.21734000000000001</v>
      </c>
      <c r="R408" s="189">
        <f>Q408*H408</f>
        <v>1.0867</v>
      </c>
      <c r="S408" s="189">
        <v>0</v>
      </c>
      <c r="T408" s="190">
        <f>S408*H408</f>
        <v>0</v>
      </c>
      <c r="U408" s="36"/>
      <c r="V408" s="36"/>
      <c r="W408" s="36"/>
      <c r="X408" s="36"/>
      <c r="Y408" s="36"/>
      <c r="Z408" s="36"/>
      <c r="AA408" s="36"/>
      <c r="AB408" s="36"/>
      <c r="AC408" s="36"/>
      <c r="AD408" s="36"/>
      <c r="AE408" s="36"/>
      <c r="AR408" s="191" t="s">
        <v>238</v>
      </c>
      <c r="AT408" s="191" t="s">
        <v>234</v>
      </c>
      <c r="AU408" s="191" t="s">
        <v>78</v>
      </c>
      <c r="AY408" s="19" t="s">
        <v>231</v>
      </c>
      <c r="BE408" s="192">
        <f>IF(N408="základní",J408,0)</f>
        <v>0</v>
      </c>
      <c r="BF408" s="192">
        <f>IF(N408="snížená",J408,0)</f>
        <v>0</v>
      </c>
      <c r="BG408" s="192">
        <f>IF(N408="zákl. přenesená",J408,0)</f>
        <v>0</v>
      </c>
      <c r="BH408" s="192">
        <f>IF(N408="sníž. přenesená",J408,0)</f>
        <v>0</v>
      </c>
      <c r="BI408" s="192">
        <f>IF(N408="nulová",J408,0)</f>
        <v>0</v>
      </c>
      <c r="BJ408" s="19" t="s">
        <v>76</v>
      </c>
      <c r="BK408" s="192">
        <f>ROUND(I408*H408,2)</f>
        <v>0</v>
      </c>
      <c r="BL408" s="19" t="s">
        <v>238</v>
      </c>
      <c r="BM408" s="191" t="s">
        <v>5388</v>
      </c>
    </row>
    <row r="409" spans="1:65" s="2" customFormat="1" ht="195">
      <c r="A409" s="36"/>
      <c r="B409" s="37"/>
      <c r="C409" s="38"/>
      <c r="D409" s="193" t="s">
        <v>246</v>
      </c>
      <c r="E409" s="38"/>
      <c r="F409" s="194" t="s">
        <v>4553</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246</v>
      </c>
      <c r="AU409" s="19" t="s">
        <v>78</v>
      </c>
    </row>
    <row r="410" spans="1:65" s="13" customFormat="1" ht="11.25">
      <c r="B410" s="198"/>
      <c r="C410" s="199"/>
      <c r="D410" s="193" t="s">
        <v>248</v>
      </c>
      <c r="E410" s="200" t="s">
        <v>19</v>
      </c>
      <c r="F410" s="201" t="s">
        <v>5389</v>
      </c>
      <c r="G410" s="199"/>
      <c r="H410" s="200" t="s">
        <v>19</v>
      </c>
      <c r="I410" s="202"/>
      <c r="J410" s="199"/>
      <c r="K410" s="199"/>
      <c r="L410" s="203"/>
      <c r="M410" s="204"/>
      <c r="N410" s="205"/>
      <c r="O410" s="205"/>
      <c r="P410" s="205"/>
      <c r="Q410" s="205"/>
      <c r="R410" s="205"/>
      <c r="S410" s="205"/>
      <c r="T410" s="206"/>
      <c r="AT410" s="207" t="s">
        <v>248</v>
      </c>
      <c r="AU410" s="207" t="s">
        <v>78</v>
      </c>
      <c r="AV410" s="13" t="s">
        <v>76</v>
      </c>
      <c r="AW410" s="13" t="s">
        <v>31</v>
      </c>
      <c r="AX410" s="13" t="s">
        <v>69</v>
      </c>
      <c r="AY410" s="207" t="s">
        <v>231</v>
      </c>
    </row>
    <row r="411" spans="1:65" s="14" customFormat="1" ht="11.25">
      <c r="B411" s="208"/>
      <c r="C411" s="209"/>
      <c r="D411" s="193" t="s">
        <v>248</v>
      </c>
      <c r="E411" s="210" t="s">
        <v>19</v>
      </c>
      <c r="F411" s="211" t="s">
        <v>269</v>
      </c>
      <c r="G411" s="209"/>
      <c r="H411" s="212">
        <v>5</v>
      </c>
      <c r="I411" s="213"/>
      <c r="J411" s="209"/>
      <c r="K411" s="209"/>
      <c r="L411" s="214"/>
      <c r="M411" s="215"/>
      <c r="N411" s="216"/>
      <c r="O411" s="216"/>
      <c r="P411" s="216"/>
      <c r="Q411" s="216"/>
      <c r="R411" s="216"/>
      <c r="S411" s="216"/>
      <c r="T411" s="217"/>
      <c r="AT411" s="218" t="s">
        <v>248</v>
      </c>
      <c r="AU411" s="218" t="s">
        <v>78</v>
      </c>
      <c r="AV411" s="14" t="s">
        <v>78</v>
      </c>
      <c r="AW411" s="14" t="s">
        <v>31</v>
      </c>
      <c r="AX411" s="14" t="s">
        <v>76</v>
      </c>
      <c r="AY411" s="218" t="s">
        <v>231</v>
      </c>
    </row>
    <row r="412" spans="1:65" s="2" customFormat="1" ht="21.75" customHeight="1">
      <c r="A412" s="36"/>
      <c r="B412" s="37"/>
      <c r="C412" s="247" t="s">
        <v>903</v>
      </c>
      <c r="D412" s="247" t="s">
        <v>638</v>
      </c>
      <c r="E412" s="248" t="s">
        <v>5390</v>
      </c>
      <c r="F412" s="249" t="s">
        <v>5391</v>
      </c>
      <c r="G412" s="250" t="s">
        <v>237</v>
      </c>
      <c r="H412" s="251">
        <v>5</v>
      </c>
      <c r="I412" s="252"/>
      <c r="J412" s="253">
        <f>ROUND(I412*H412,2)</f>
        <v>0</v>
      </c>
      <c r="K412" s="249" t="s">
        <v>244</v>
      </c>
      <c r="L412" s="254"/>
      <c r="M412" s="255" t="s">
        <v>19</v>
      </c>
      <c r="N412" s="256" t="s">
        <v>40</v>
      </c>
      <c r="O412" s="66"/>
      <c r="P412" s="189">
        <f>O412*H412</f>
        <v>0</v>
      </c>
      <c r="Q412" s="189">
        <v>0.08</v>
      </c>
      <c r="R412" s="189">
        <f>Q412*H412</f>
        <v>0.4</v>
      </c>
      <c r="S412" s="189">
        <v>0</v>
      </c>
      <c r="T412" s="190">
        <f>S412*H412</f>
        <v>0</v>
      </c>
      <c r="U412" s="36"/>
      <c r="V412" s="36"/>
      <c r="W412" s="36"/>
      <c r="X412" s="36"/>
      <c r="Y412" s="36"/>
      <c r="Z412" s="36"/>
      <c r="AA412" s="36"/>
      <c r="AB412" s="36"/>
      <c r="AC412" s="36"/>
      <c r="AD412" s="36"/>
      <c r="AE412" s="36"/>
      <c r="AR412" s="191" t="s">
        <v>287</v>
      </c>
      <c r="AT412" s="191" t="s">
        <v>638</v>
      </c>
      <c r="AU412" s="191" t="s">
        <v>78</v>
      </c>
      <c r="AY412" s="19" t="s">
        <v>231</v>
      </c>
      <c r="BE412" s="192">
        <f>IF(N412="základní",J412,0)</f>
        <v>0</v>
      </c>
      <c r="BF412" s="192">
        <f>IF(N412="snížená",J412,0)</f>
        <v>0</v>
      </c>
      <c r="BG412" s="192">
        <f>IF(N412="zákl. přenesená",J412,0)</f>
        <v>0</v>
      </c>
      <c r="BH412" s="192">
        <f>IF(N412="sníž. přenesená",J412,0)</f>
        <v>0</v>
      </c>
      <c r="BI412" s="192">
        <f>IF(N412="nulová",J412,0)</f>
        <v>0</v>
      </c>
      <c r="BJ412" s="19" t="s">
        <v>76</v>
      </c>
      <c r="BK412" s="192">
        <f>ROUND(I412*H412,2)</f>
        <v>0</v>
      </c>
      <c r="BL412" s="19" t="s">
        <v>238</v>
      </c>
      <c r="BM412" s="191" t="s">
        <v>5392</v>
      </c>
    </row>
    <row r="413" spans="1:65" s="2" customFormat="1" ht="24.2" customHeight="1">
      <c r="A413" s="36"/>
      <c r="B413" s="37"/>
      <c r="C413" s="180" t="s">
        <v>909</v>
      </c>
      <c r="D413" s="180" t="s">
        <v>234</v>
      </c>
      <c r="E413" s="181" t="s">
        <v>5205</v>
      </c>
      <c r="F413" s="182" t="s">
        <v>5206</v>
      </c>
      <c r="G413" s="183" t="s">
        <v>356</v>
      </c>
      <c r="H413" s="184">
        <v>2.6549999999999998</v>
      </c>
      <c r="I413" s="185"/>
      <c r="J413" s="186">
        <f>ROUND(I413*H413,2)</f>
        <v>0</v>
      </c>
      <c r="K413" s="182" t="s">
        <v>244</v>
      </c>
      <c r="L413" s="41"/>
      <c r="M413" s="187" t="s">
        <v>19</v>
      </c>
      <c r="N413" s="188" t="s">
        <v>40</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238</v>
      </c>
      <c r="AT413" s="191" t="s">
        <v>234</v>
      </c>
      <c r="AU413" s="191" t="s">
        <v>78</v>
      </c>
      <c r="AY413" s="19" t="s">
        <v>231</v>
      </c>
      <c r="BE413" s="192">
        <f>IF(N413="základní",J413,0)</f>
        <v>0</v>
      </c>
      <c r="BF413" s="192">
        <f>IF(N413="snížená",J413,0)</f>
        <v>0</v>
      </c>
      <c r="BG413" s="192">
        <f>IF(N413="zákl. přenesená",J413,0)</f>
        <v>0</v>
      </c>
      <c r="BH413" s="192">
        <f>IF(N413="sníž. přenesená",J413,0)</f>
        <v>0</v>
      </c>
      <c r="BI413" s="192">
        <f>IF(N413="nulová",J413,0)</f>
        <v>0</v>
      </c>
      <c r="BJ413" s="19" t="s">
        <v>76</v>
      </c>
      <c r="BK413" s="192">
        <f>ROUND(I413*H413,2)</f>
        <v>0</v>
      </c>
      <c r="BL413" s="19" t="s">
        <v>238</v>
      </c>
      <c r="BM413" s="191" t="s">
        <v>5393</v>
      </c>
    </row>
    <row r="414" spans="1:65" s="2" customFormat="1" ht="48.75">
      <c r="A414" s="36"/>
      <c r="B414" s="37"/>
      <c r="C414" s="38"/>
      <c r="D414" s="193" t="s">
        <v>246</v>
      </c>
      <c r="E414" s="38"/>
      <c r="F414" s="194" t="s">
        <v>1709</v>
      </c>
      <c r="G414" s="38"/>
      <c r="H414" s="38"/>
      <c r="I414" s="195"/>
      <c r="J414" s="38"/>
      <c r="K414" s="38"/>
      <c r="L414" s="41"/>
      <c r="M414" s="196"/>
      <c r="N414" s="197"/>
      <c r="O414" s="66"/>
      <c r="P414" s="66"/>
      <c r="Q414" s="66"/>
      <c r="R414" s="66"/>
      <c r="S414" s="66"/>
      <c r="T414" s="67"/>
      <c r="U414" s="36"/>
      <c r="V414" s="36"/>
      <c r="W414" s="36"/>
      <c r="X414" s="36"/>
      <c r="Y414" s="36"/>
      <c r="Z414" s="36"/>
      <c r="AA414" s="36"/>
      <c r="AB414" s="36"/>
      <c r="AC414" s="36"/>
      <c r="AD414" s="36"/>
      <c r="AE414" s="36"/>
      <c r="AT414" s="19" t="s">
        <v>246</v>
      </c>
      <c r="AU414" s="19" t="s">
        <v>78</v>
      </c>
    </row>
    <row r="415" spans="1:65" s="13" customFormat="1" ht="11.25">
      <c r="B415" s="198"/>
      <c r="C415" s="199"/>
      <c r="D415" s="193" t="s">
        <v>248</v>
      </c>
      <c r="E415" s="200" t="s">
        <v>19</v>
      </c>
      <c r="F415" s="201" t="s">
        <v>5394</v>
      </c>
      <c r="G415" s="199"/>
      <c r="H415" s="200" t="s">
        <v>19</v>
      </c>
      <c r="I415" s="202"/>
      <c r="J415" s="199"/>
      <c r="K415" s="199"/>
      <c r="L415" s="203"/>
      <c r="M415" s="204"/>
      <c r="N415" s="205"/>
      <c r="O415" s="205"/>
      <c r="P415" s="205"/>
      <c r="Q415" s="205"/>
      <c r="R415" s="205"/>
      <c r="S415" s="205"/>
      <c r="T415" s="206"/>
      <c r="AT415" s="207" t="s">
        <v>248</v>
      </c>
      <c r="AU415" s="207" t="s">
        <v>78</v>
      </c>
      <c r="AV415" s="13" t="s">
        <v>76</v>
      </c>
      <c r="AW415" s="13" t="s">
        <v>31</v>
      </c>
      <c r="AX415" s="13" t="s">
        <v>69</v>
      </c>
      <c r="AY415" s="207" t="s">
        <v>231</v>
      </c>
    </row>
    <row r="416" spans="1:65" s="14" customFormat="1" ht="11.25">
      <c r="B416" s="208"/>
      <c r="C416" s="209"/>
      <c r="D416" s="193" t="s">
        <v>248</v>
      </c>
      <c r="E416" s="210" t="s">
        <v>19</v>
      </c>
      <c r="F416" s="211" t="s">
        <v>5395</v>
      </c>
      <c r="G416" s="209"/>
      <c r="H416" s="212">
        <v>2.649</v>
      </c>
      <c r="I416" s="213"/>
      <c r="J416" s="209"/>
      <c r="K416" s="209"/>
      <c r="L416" s="214"/>
      <c r="M416" s="215"/>
      <c r="N416" s="216"/>
      <c r="O416" s="216"/>
      <c r="P416" s="216"/>
      <c r="Q416" s="216"/>
      <c r="R416" s="216"/>
      <c r="S416" s="216"/>
      <c r="T416" s="217"/>
      <c r="AT416" s="218" t="s">
        <v>248</v>
      </c>
      <c r="AU416" s="218" t="s">
        <v>78</v>
      </c>
      <c r="AV416" s="14" t="s">
        <v>78</v>
      </c>
      <c r="AW416" s="14" t="s">
        <v>31</v>
      </c>
      <c r="AX416" s="14" t="s">
        <v>69</v>
      </c>
      <c r="AY416" s="218" t="s">
        <v>231</v>
      </c>
    </row>
    <row r="417" spans="1:65" s="13" customFormat="1" ht="11.25">
      <c r="B417" s="198"/>
      <c r="C417" s="199"/>
      <c r="D417" s="193" t="s">
        <v>248</v>
      </c>
      <c r="E417" s="200" t="s">
        <v>19</v>
      </c>
      <c r="F417" s="201" t="s">
        <v>5396</v>
      </c>
      <c r="G417" s="199"/>
      <c r="H417" s="200" t="s">
        <v>19</v>
      </c>
      <c r="I417" s="202"/>
      <c r="J417" s="199"/>
      <c r="K417" s="199"/>
      <c r="L417" s="203"/>
      <c r="M417" s="204"/>
      <c r="N417" s="205"/>
      <c r="O417" s="205"/>
      <c r="P417" s="205"/>
      <c r="Q417" s="205"/>
      <c r="R417" s="205"/>
      <c r="S417" s="205"/>
      <c r="T417" s="206"/>
      <c r="AT417" s="207" t="s">
        <v>248</v>
      </c>
      <c r="AU417" s="207" t="s">
        <v>78</v>
      </c>
      <c r="AV417" s="13" t="s">
        <v>76</v>
      </c>
      <c r="AW417" s="13" t="s">
        <v>31</v>
      </c>
      <c r="AX417" s="13" t="s">
        <v>69</v>
      </c>
      <c r="AY417" s="207" t="s">
        <v>231</v>
      </c>
    </row>
    <row r="418" spans="1:65" s="14" customFormat="1" ht="11.25">
      <c r="B418" s="208"/>
      <c r="C418" s="209"/>
      <c r="D418" s="193" t="s">
        <v>248</v>
      </c>
      <c r="E418" s="210" t="s">
        <v>19</v>
      </c>
      <c r="F418" s="211" t="s">
        <v>5397</v>
      </c>
      <c r="G418" s="209"/>
      <c r="H418" s="212">
        <v>6.0000000000000001E-3</v>
      </c>
      <c r="I418" s="213"/>
      <c r="J418" s="209"/>
      <c r="K418" s="209"/>
      <c r="L418" s="214"/>
      <c r="M418" s="215"/>
      <c r="N418" s="216"/>
      <c r="O418" s="216"/>
      <c r="P418" s="216"/>
      <c r="Q418" s="216"/>
      <c r="R418" s="216"/>
      <c r="S418" s="216"/>
      <c r="T418" s="217"/>
      <c r="AT418" s="218" t="s">
        <v>248</v>
      </c>
      <c r="AU418" s="218" t="s">
        <v>78</v>
      </c>
      <c r="AV418" s="14" t="s">
        <v>78</v>
      </c>
      <c r="AW418" s="14" t="s">
        <v>31</v>
      </c>
      <c r="AX418" s="14" t="s">
        <v>69</v>
      </c>
      <c r="AY418" s="218" t="s">
        <v>231</v>
      </c>
    </row>
    <row r="419" spans="1:65" s="15" customFormat="1" ht="11.25">
      <c r="B419" s="219"/>
      <c r="C419" s="220"/>
      <c r="D419" s="193" t="s">
        <v>248</v>
      </c>
      <c r="E419" s="221" t="s">
        <v>19</v>
      </c>
      <c r="F419" s="222" t="s">
        <v>260</v>
      </c>
      <c r="G419" s="220"/>
      <c r="H419" s="223">
        <v>2.6549999999999998</v>
      </c>
      <c r="I419" s="224"/>
      <c r="J419" s="220"/>
      <c r="K419" s="220"/>
      <c r="L419" s="225"/>
      <c r="M419" s="226"/>
      <c r="N419" s="227"/>
      <c r="O419" s="227"/>
      <c r="P419" s="227"/>
      <c r="Q419" s="227"/>
      <c r="R419" s="227"/>
      <c r="S419" s="227"/>
      <c r="T419" s="228"/>
      <c r="AT419" s="229" t="s">
        <v>248</v>
      </c>
      <c r="AU419" s="229" t="s">
        <v>78</v>
      </c>
      <c r="AV419" s="15" t="s">
        <v>238</v>
      </c>
      <c r="AW419" s="15" t="s">
        <v>31</v>
      </c>
      <c r="AX419" s="15" t="s">
        <v>76</v>
      </c>
      <c r="AY419" s="229" t="s">
        <v>231</v>
      </c>
    </row>
    <row r="420" spans="1:65" s="2" customFormat="1" ht="21.75" customHeight="1">
      <c r="A420" s="36"/>
      <c r="B420" s="37"/>
      <c r="C420" s="180" t="s">
        <v>915</v>
      </c>
      <c r="D420" s="180" t="s">
        <v>234</v>
      </c>
      <c r="E420" s="181" t="s">
        <v>1713</v>
      </c>
      <c r="F420" s="182" t="s">
        <v>1714</v>
      </c>
      <c r="G420" s="183" t="s">
        <v>243</v>
      </c>
      <c r="H420" s="184">
        <v>7.2060000000000004</v>
      </c>
      <c r="I420" s="185"/>
      <c r="J420" s="186">
        <f>ROUND(I420*H420,2)</f>
        <v>0</v>
      </c>
      <c r="K420" s="182" t="s">
        <v>244</v>
      </c>
      <c r="L420" s="41"/>
      <c r="M420" s="187" t="s">
        <v>19</v>
      </c>
      <c r="N420" s="188" t="s">
        <v>40</v>
      </c>
      <c r="O420" s="66"/>
      <c r="P420" s="189">
        <f>O420*H420</f>
        <v>0</v>
      </c>
      <c r="Q420" s="189">
        <v>4.0200000000000001E-3</v>
      </c>
      <c r="R420" s="189">
        <f>Q420*H420</f>
        <v>2.8968120000000003E-2</v>
      </c>
      <c r="S420" s="189">
        <v>0</v>
      </c>
      <c r="T420" s="190">
        <f>S420*H420</f>
        <v>0</v>
      </c>
      <c r="U420" s="36"/>
      <c r="V420" s="36"/>
      <c r="W420" s="36"/>
      <c r="X420" s="36"/>
      <c r="Y420" s="36"/>
      <c r="Z420" s="36"/>
      <c r="AA420" s="36"/>
      <c r="AB420" s="36"/>
      <c r="AC420" s="36"/>
      <c r="AD420" s="36"/>
      <c r="AE420" s="36"/>
      <c r="AR420" s="191" t="s">
        <v>238</v>
      </c>
      <c r="AT420" s="191" t="s">
        <v>234</v>
      </c>
      <c r="AU420" s="191" t="s">
        <v>78</v>
      </c>
      <c r="AY420" s="19" t="s">
        <v>231</v>
      </c>
      <c r="BE420" s="192">
        <f>IF(N420="základní",J420,0)</f>
        <v>0</v>
      </c>
      <c r="BF420" s="192">
        <f>IF(N420="snížená",J420,0)</f>
        <v>0</v>
      </c>
      <c r="BG420" s="192">
        <f>IF(N420="zákl. přenesená",J420,0)</f>
        <v>0</v>
      </c>
      <c r="BH420" s="192">
        <f>IF(N420="sníž. přenesená",J420,0)</f>
        <v>0</v>
      </c>
      <c r="BI420" s="192">
        <f>IF(N420="nulová",J420,0)</f>
        <v>0</v>
      </c>
      <c r="BJ420" s="19" t="s">
        <v>76</v>
      </c>
      <c r="BK420" s="192">
        <f>ROUND(I420*H420,2)</f>
        <v>0</v>
      </c>
      <c r="BL420" s="19" t="s">
        <v>238</v>
      </c>
      <c r="BM420" s="191" t="s">
        <v>5398</v>
      </c>
    </row>
    <row r="421" spans="1:65" s="13" customFormat="1" ht="11.25">
      <c r="B421" s="198"/>
      <c r="C421" s="199"/>
      <c r="D421" s="193" t="s">
        <v>248</v>
      </c>
      <c r="E421" s="200" t="s">
        <v>19</v>
      </c>
      <c r="F421" s="201" t="s">
        <v>5394</v>
      </c>
      <c r="G421" s="199"/>
      <c r="H421" s="200" t="s">
        <v>19</v>
      </c>
      <c r="I421" s="202"/>
      <c r="J421" s="199"/>
      <c r="K421" s="199"/>
      <c r="L421" s="203"/>
      <c r="M421" s="204"/>
      <c r="N421" s="205"/>
      <c r="O421" s="205"/>
      <c r="P421" s="205"/>
      <c r="Q421" s="205"/>
      <c r="R421" s="205"/>
      <c r="S421" s="205"/>
      <c r="T421" s="206"/>
      <c r="AT421" s="207" t="s">
        <v>248</v>
      </c>
      <c r="AU421" s="207" t="s">
        <v>78</v>
      </c>
      <c r="AV421" s="13" t="s">
        <v>76</v>
      </c>
      <c r="AW421" s="13" t="s">
        <v>31</v>
      </c>
      <c r="AX421" s="13" t="s">
        <v>69</v>
      </c>
      <c r="AY421" s="207" t="s">
        <v>231</v>
      </c>
    </row>
    <row r="422" spans="1:65" s="14" customFormat="1" ht="11.25">
      <c r="B422" s="208"/>
      <c r="C422" s="209"/>
      <c r="D422" s="193" t="s">
        <v>248</v>
      </c>
      <c r="E422" s="210" t="s">
        <v>19</v>
      </c>
      <c r="F422" s="211" t="s">
        <v>5399</v>
      </c>
      <c r="G422" s="209"/>
      <c r="H422" s="212">
        <v>7.0650000000000004</v>
      </c>
      <c r="I422" s="213"/>
      <c r="J422" s="209"/>
      <c r="K422" s="209"/>
      <c r="L422" s="214"/>
      <c r="M422" s="215"/>
      <c r="N422" s="216"/>
      <c r="O422" s="216"/>
      <c r="P422" s="216"/>
      <c r="Q422" s="216"/>
      <c r="R422" s="216"/>
      <c r="S422" s="216"/>
      <c r="T422" s="217"/>
      <c r="AT422" s="218" t="s">
        <v>248</v>
      </c>
      <c r="AU422" s="218" t="s">
        <v>78</v>
      </c>
      <c r="AV422" s="14" t="s">
        <v>78</v>
      </c>
      <c r="AW422" s="14" t="s">
        <v>31</v>
      </c>
      <c r="AX422" s="14" t="s">
        <v>69</v>
      </c>
      <c r="AY422" s="218" t="s">
        <v>231</v>
      </c>
    </row>
    <row r="423" spans="1:65" s="13" customFormat="1" ht="11.25">
      <c r="B423" s="198"/>
      <c r="C423" s="199"/>
      <c r="D423" s="193" t="s">
        <v>248</v>
      </c>
      <c r="E423" s="200" t="s">
        <v>19</v>
      </c>
      <c r="F423" s="201" t="s">
        <v>5396</v>
      </c>
      <c r="G423" s="199"/>
      <c r="H423" s="200" t="s">
        <v>19</v>
      </c>
      <c r="I423" s="202"/>
      <c r="J423" s="199"/>
      <c r="K423" s="199"/>
      <c r="L423" s="203"/>
      <c r="M423" s="204"/>
      <c r="N423" s="205"/>
      <c r="O423" s="205"/>
      <c r="P423" s="205"/>
      <c r="Q423" s="205"/>
      <c r="R423" s="205"/>
      <c r="S423" s="205"/>
      <c r="T423" s="206"/>
      <c r="AT423" s="207" t="s">
        <v>248</v>
      </c>
      <c r="AU423" s="207" t="s">
        <v>78</v>
      </c>
      <c r="AV423" s="13" t="s">
        <v>76</v>
      </c>
      <c r="AW423" s="13" t="s">
        <v>31</v>
      </c>
      <c r="AX423" s="13" t="s">
        <v>69</v>
      </c>
      <c r="AY423" s="207" t="s">
        <v>231</v>
      </c>
    </row>
    <row r="424" spans="1:65" s="14" customFormat="1" ht="11.25">
      <c r="B424" s="208"/>
      <c r="C424" s="209"/>
      <c r="D424" s="193" t="s">
        <v>248</v>
      </c>
      <c r="E424" s="210" t="s">
        <v>19</v>
      </c>
      <c r="F424" s="211" t="s">
        <v>5400</v>
      </c>
      <c r="G424" s="209"/>
      <c r="H424" s="212">
        <v>0.14099999999999999</v>
      </c>
      <c r="I424" s="213"/>
      <c r="J424" s="209"/>
      <c r="K424" s="209"/>
      <c r="L424" s="214"/>
      <c r="M424" s="215"/>
      <c r="N424" s="216"/>
      <c r="O424" s="216"/>
      <c r="P424" s="216"/>
      <c r="Q424" s="216"/>
      <c r="R424" s="216"/>
      <c r="S424" s="216"/>
      <c r="T424" s="217"/>
      <c r="AT424" s="218" t="s">
        <v>248</v>
      </c>
      <c r="AU424" s="218" t="s">
        <v>78</v>
      </c>
      <c r="AV424" s="14" t="s">
        <v>78</v>
      </c>
      <c r="AW424" s="14" t="s">
        <v>31</v>
      </c>
      <c r="AX424" s="14" t="s">
        <v>69</v>
      </c>
      <c r="AY424" s="218" t="s">
        <v>231</v>
      </c>
    </row>
    <row r="425" spans="1:65" s="15" customFormat="1" ht="11.25">
      <c r="B425" s="219"/>
      <c r="C425" s="220"/>
      <c r="D425" s="193" t="s">
        <v>248</v>
      </c>
      <c r="E425" s="221" t="s">
        <v>19</v>
      </c>
      <c r="F425" s="222" t="s">
        <v>260</v>
      </c>
      <c r="G425" s="220"/>
      <c r="H425" s="223">
        <v>7.2060000000000004</v>
      </c>
      <c r="I425" s="224"/>
      <c r="J425" s="220"/>
      <c r="K425" s="220"/>
      <c r="L425" s="225"/>
      <c r="M425" s="226"/>
      <c r="N425" s="227"/>
      <c r="O425" s="227"/>
      <c r="P425" s="227"/>
      <c r="Q425" s="227"/>
      <c r="R425" s="227"/>
      <c r="S425" s="227"/>
      <c r="T425" s="228"/>
      <c r="AT425" s="229" t="s">
        <v>248</v>
      </c>
      <c r="AU425" s="229" t="s">
        <v>78</v>
      </c>
      <c r="AV425" s="15" t="s">
        <v>238</v>
      </c>
      <c r="AW425" s="15" t="s">
        <v>31</v>
      </c>
      <c r="AX425" s="15" t="s">
        <v>76</v>
      </c>
      <c r="AY425" s="229" t="s">
        <v>231</v>
      </c>
    </row>
    <row r="426" spans="1:65" s="12" customFormat="1" ht="22.9" customHeight="1">
      <c r="B426" s="164"/>
      <c r="C426" s="165"/>
      <c r="D426" s="166" t="s">
        <v>68</v>
      </c>
      <c r="E426" s="178" t="s">
        <v>294</v>
      </c>
      <c r="F426" s="178" t="s">
        <v>352</v>
      </c>
      <c r="G426" s="165"/>
      <c r="H426" s="165"/>
      <c r="I426" s="168"/>
      <c r="J426" s="179">
        <f>BK426</f>
        <v>0</v>
      </c>
      <c r="K426" s="165"/>
      <c r="L426" s="170"/>
      <c r="M426" s="171"/>
      <c r="N426" s="172"/>
      <c r="O426" s="172"/>
      <c r="P426" s="173">
        <f>SUM(P427:P430)</f>
        <v>0</v>
      </c>
      <c r="Q426" s="172"/>
      <c r="R426" s="173">
        <f>SUM(R427:R430)</f>
        <v>6.8159999999999998E-4</v>
      </c>
      <c r="S426" s="172"/>
      <c r="T426" s="174">
        <f>SUM(T427:T430)</f>
        <v>3.8159999999999999E-2</v>
      </c>
      <c r="AR426" s="175" t="s">
        <v>76</v>
      </c>
      <c r="AT426" s="176" t="s">
        <v>68</v>
      </c>
      <c r="AU426" s="176" t="s">
        <v>76</v>
      </c>
      <c r="AY426" s="175" t="s">
        <v>231</v>
      </c>
      <c r="BK426" s="177">
        <f>SUM(BK427:BK430)</f>
        <v>0</v>
      </c>
    </row>
    <row r="427" spans="1:65" s="2" customFormat="1" ht="44.25" customHeight="1">
      <c r="A427" s="36"/>
      <c r="B427" s="37"/>
      <c r="C427" s="180" t="s">
        <v>924</v>
      </c>
      <c r="D427" s="180" t="s">
        <v>234</v>
      </c>
      <c r="E427" s="181" t="s">
        <v>5401</v>
      </c>
      <c r="F427" s="182" t="s">
        <v>5402</v>
      </c>
      <c r="G427" s="183" t="s">
        <v>342</v>
      </c>
      <c r="H427" s="184">
        <v>0.24</v>
      </c>
      <c r="I427" s="185"/>
      <c r="J427" s="186">
        <f>ROUND(I427*H427,2)</f>
        <v>0</v>
      </c>
      <c r="K427" s="182" t="s">
        <v>244</v>
      </c>
      <c r="L427" s="41"/>
      <c r="M427" s="187" t="s">
        <v>19</v>
      </c>
      <c r="N427" s="188" t="s">
        <v>40</v>
      </c>
      <c r="O427" s="66"/>
      <c r="P427" s="189">
        <f>O427*H427</f>
        <v>0</v>
      </c>
      <c r="Q427" s="189">
        <v>2.8400000000000001E-3</v>
      </c>
      <c r="R427" s="189">
        <f>Q427*H427</f>
        <v>6.8159999999999998E-4</v>
      </c>
      <c r="S427" s="189">
        <v>0.159</v>
      </c>
      <c r="T427" s="190">
        <f>S427*H427</f>
        <v>3.8159999999999999E-2</v>
      </c>
      <c r="U427" s="36"/>
      <c r="V427" s="36"/>
      <c r="W427" s="36"/>
      <c r="X427" s="36"/>
      <c r="Y427" s="36"/>
      <c r="Z427" s="36"/>
      <c r="AA427" s="36"/>
      <c r="AB427" s="36"/>
      <c r="AC427" s="36"/>
      <c r="AD427" s="36"/>
      <c r="AE427" s="36"/>
      <c r="AR427" s="191" t="s">
        <v>238</v>
      </c>
      <c r="AT427" s="191" t="s">
        <v>234</v>
      </c>
      <c r="AU427" s="191" t="s">
        <v>78</v>
      </c>
      <c r="AY427" s="19" t="s">
        <v>231</v>
      </c>
      <c r="BE427" s="192">
        <f>IF(N427="základní",J427,0)</f>
        <v>0</v>
      </c>
      <c r="BF427" s="192">
        <f>IF(N427="snížená",J427,0)</f>
        <v>0</v>
      </c>
      <c r="BG427" s="192">
        <f>IF(N427="zákl. přenesená",J427,0)</f>
        <v>0</v>
      </c>
      <c r="BH427" s="192">
        <f>IF(N427="sníž. přenesená",J427,0)</f>
        <v>0</v>
      </c>
      <c r="BI427" s="192">
        <f>IF(N427="nulová",J427,0)</f>
        <v>0</v>
      </c>
      <c r="BJ427" s="19" t="s">
        <v>76</v>
      </c>
      <c r="BK427" s="192">
        <f>ROUND(I427*H427,2)</f>
        <v>0</v>
      </c>
      <c r="BL427" s="19" t="s">
        <v>238</v>
      </c>
      <c r="BM427" s="191" t="s">
        <v>5403</v>
      </c>
    </row>
    <row r="428" spans="1:65" s="2" customFormat="1" ht="68.25">
      <c r="A428" s="36"/>
      <c r="B428" s="37"/>
      <c r="C428" s="38"/>
      <c r="D428" s="193" t="s">
        <v>246</v>
      </c>
      <c r="E428" s="38"/>
      <c r="F428" s="194" t="s">
        <v>1775</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246</v>
      </c>
      <c r="AU428" s="19" t="s">
        <v>78</v>
      </c>
    </row>
    <row r="429" spans="1:65" s="13" customFormat="1" ht="11.25">
      <c r="B429" s="198"/>
      <c r="C429" s="199"/>
      <c r="D429" s="193" t="s">
        <v>248</v>
      </c>
      <c r="E429" s="200" t="s">
        <v>19</v>
      </c>
      <c r="F429" s="201" t="s">
        <v>5404</v>
      </c>
      <c r="G429" s="199"/>
      <c r="H429" s="200" t="s">
        <v>19</v>
      </c>
      <c r="I429" s="202"/>
      <c r="J429" s="199"/>
      <c r="K429" s="199"/>
      <c r="L429" s="203"/>
      <c r="M429" s="204"/>
      <c r="N429" s="205"/>
      <c r="O429" s="205"/>
      <c r="P429" s="205"/>
      <c r="Q429" s="205"/>
      <c r="R429" s="205"/>
      <c r="S429" s="205"/>
      <c r="T429" s="206"/>
      <c r="AT429" s="207" t="s">
        <v>248</v>
      </c>
      <c r="AU429" s="207" t="s">
        <v>78</v>
      </c>
      <c r="AV429" s="13" t="s">
        <v>76</v>
      </c>
      <c r="AW429" s="13" t="s">
        <v>31</v>
      </c>
      <c r="AX429" s="13" t="s">
        <v>69</v>
      </c>
      <c r="AY429" s="207" t="s">
        <v>231</v>
      </c>
    </row>
    <row r="430" spans="1:65" s="14" customFormat="1" ht="11.25">
      <c r="B430" s="208"/>
      <c r="C430" s="209"/>
      <c r="D430" s="193" t="s">
        <v>248</v>
      </c>
      <c r="E430" s="210" t="s">
        <v>19</v>
      </c>
      <c r="F430" s="211" t="s">
        <v>5236</v>
      </c>
      <c r="G430" s="209"/>
      <c r="H430" s="212">
        <v>0.24</v>
      </c>
      <c r="I430" s="213"/>
      <c r="J430" s="209"/>
      <c r="K430" s="209"/>
      <c r="L430" s="214"/>
      <c r="M430" s="215"/>
      <c r="N430" s="216"/>
      <c r="O430" s="216"/>
      <c r="P430" s="216"/>
      <c r="Q430" s="216"/>
      <c r="R430" s="216"/>
      <c r="S430" s="216"/>
      <c r="T430" s="217"/>
      <c r="AT430" s="218" t="s">
        <v>248</v>
      </c>
      <c r="AU430" s="218" t="s">
        <v>78</v>
      </c>
      <c r="AV430" s="14" t="s">
        <v>78</v>
      </c>
      <c r="AW430" s="14" t="s">
        <v>31</v>
      </c>
      <c r="AX430" s="14" t="s">
        <v>76</v>
      </c>
      <c r="AY430" s="218" t="s">
        <v>231</v>
      </c>
    </row>
    <row r="431" spans="1:65" s="12" customFormat="1" ht="22.9" customHeight="1">
      <c r="B431" s="164"/>
      <c r="C431" s="165"/>
      <c r="D431" s="166" t="s">
        <v>68</v>
      </c>
      <c r="E431" s="178" t="s">
        <v>965</v>
      </c>
      <c r="F431" s="178" t="s">
        <v>966</v>
      </c>
      <c r="G431" s="165"/>
      <c r="H431" s="165"/>
      <c r="I431" s="168"/>
      <c r="J431" s="179">
        <f>BK431</f>
        <v>0</v>
      </c>
      <c r="K431" s="165"/>
      <c r="L431" s="170"/>
      <c r="M431" s="171"/>
      <c r="N431" s="172"/>
      <c r="O431" s="172"/>
      <c r="P431" s="173">
        <f>SUM(P432:P433)</f>
        <v>0</v>
      </c>
      <c r="Q431" s="172"/>
      <c r="R431" s="173">
        <f>SUM(R432:R433)</f>
        <v>0</v>
      </c>
      <c r="S431" s="172"/>
      <c r="T431" s="174">
        <f>SUM(T432:T433)</f>
        <v>0</v>
      </c>
      <c r="AR431" s="175" t="s">
        <v>76</v>
      </c>
      <c r="AT431" s="176" t="s">
        <v>68</v>
      </c>
      <c r="AU431" s="176" t="s">
        <v>76</v>
      </c>
      <c r="AY431" s="175" t="s">
        <v>231</v>
      </c>
      <c r="BK431" s="177">
        <f>SUM(BK432:BK433)</f>
        <v>0</v>
      </c>
    </row>
    <row r="432" spans="1:65" s="2" customFormat="1" ht="49.15" customHeight="1">
      <c r="A432" s="36"/>
      <c r="B432" s="37"/>
      <c r="C432" s="180" t="s">
        <v>372</v>
      </c>
      <c r="D432" s="180" t="s">
        <v>234</v>
      </c>
      <c r="E432" s="181" t="s">
        <v>4568</v>
      </c>
      <c r="F432" s="182" t="s">
        <v>4569</v>
      </c>
      <c r="G432" s="183" t="s">
        <v>404</v>
      </c>
      <c r="H432" s="184">
        <v>50.95</v>
      </c>
      <c r="I432" s="185"/>
      <c r="J432" s="186">
        <f>ROUND(I432*H432,2)</f>
        <v>0</v>
      </c>
      <c r="K432" s="182" t="s">
        <v>244</v>
      </c>
      <c r="L432" s="41"/>
      <c r="M432" s="187" t="s">
        <v>19</v>
      </c>
      <c r="N432" s="188" t="s">
        <v>40</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238</v>
      </c>
      <c r="AT432" s="191" t="s">
        <v>234</v>
      </c>
      <c r="AU432" s="191" t="s">
        <v>78</v>
      </c>
      <c r="AY432" s="19" t="s">
        <v>231</v>
      </c>
      <c r="BE432" s="192">
        <f>IF(N432="základní",J432,0)</f>
        <v>0</v>
      </c>
      <c r="BF432" s="192">
        <f>IF(N432="snížená",J432,0)</f>
        <v>0</v>
      </c>
      <c r="BG432" s="192">
        <f>IF(N432="zákl. přenesená",J432,0)</f>
        <v>0</v>
      </c>
      <c r="BH432" s="192">
        <f>IF(N432="sníž. přenesená",J432,0)</f>
        <v>0</v>
      </c>
      <c r="BI432" s="192">
        <f>IF(N432="nulová",J432,0)</f>
        <v>0</v>
      </c>
      <c r="BJ432" s="19" t="s">
        <v>76</v>
      </c>
      <c r="BK432" s="192">
        <f>ROUND(I432*H432,2)</f>
        <v>0</v>
      </c>
      <c r="BL432" s="19" t="s">
        <v>238</v>
      </c>
      <c r="BM432" s="191" t="s">
        <v>5405</v>
      </c>
    </row>
    <row r="433" spans="1:47" s="2" customFormat="1" ht="58.5">
      <c r="A433" s="36"/>
      <c r="B433" s="37"/>
      <c r="C433" s="38"/>
      <c r="D433" s="193" t="s">
        <v>246</v>
      </c>
      <c r="E433" s="38"/>
      <c r="F433" s="194" t="s">
        <v>4571</v>
      </c>
      <c r="G433" s="38"/>
      <c r="H433" s="38"/>
      <c r="I433" s="195"/>
      <c r="J433" s="38"/>
      <c r="K433" s="38"/>
      <c r="L433" s="41"/>
      <c r="M433" s="257"/>
      <c r="N433" s="258"/>
      <c r="O433" s="259"/>
      <c r="P433" s="259"/>
      <c r="Q433" s="259"/>
      <c r="R433" s="259"/>
      <c r="S433" s="259"/>
      <c r="T433" s="260"/>
      <c r="U433" s="36"/>
      <c r="V433" s="36"/>
      <c r="W433" s="36"/>
      <c r="X433" s="36"/>
      <c r="Y433" s="36"/>
      <c r="Z433" s="36"/>
      <c r="AA433" s="36"/>
      <c r="AB433" s="36"/>
      <c r="AC433" s="36"/>
      <c r="AD433" s="36"/>
      <c r="AE433" s="36"/>
      <c r="AT433" s="19" t="s">
        <v>246</v>
      </c>
      <c r="AU433" s="19" t="s">
        <v>78</v>
      </c>
    </row>
    <row r="434" spans="1:47" s="2" customFormat="1" ht="6.95" customHeight="1">
      <c r="A434" s="36"/>
      <c r="B434" s="49"/>
      <c r="C434" s="50"/>
      <c r="D434" s="50"/>
      <c r="E434" s="50"/>
      <c r="F434" s="50"/>
      <c r="G434" s="50"/>
      <c r="H434" s="50"/>
      <c r="I434" s="50"/>
      <c r="J434" s="50"/>
      <c r="K434" s="50"/>
      <c r="L434" s="41"/>
      <c r="M434" s="36"/>
      <c r="O434" s="36"/>
      <c r="P434" s="36"/>
      <c r="Q434" s="36"/>
      <c r="R434" s="36"/>
      <c r="S434" s="36"/>
      <c r="T434" s="36"/>
      <c r="U434" s="36"/>
      <c r="V434" s="36"/>
      <c r="W434" s="36"/>
      <c r="X434" s="36"/>
      <c r="Y434" s="36"/>
      <c r="Z434" s="36"/>
      <c r="AA434" s="36"/>
      <c r="AB434" s="36"/>
      <c r="AC434" s="36"/>
      <c r="AD434" s="36"/>
      <c r="AE434" s="36"/>
    </row>
  </sheetData>
  <sheetProtection algorithmName="SHA-512" hashValue="bmmz8+Kai2eMVfekgfmObvQ4ROdZ4azXqjrRljq3A9YJKpELKDtjhBS5PajDttarvGvSIqBeVd1c9ys13InOkQ==" saltValue="6WFx6NVkJtWBZQq9AV8J2EiJVcDCPcdN8NVecIe/2+92b1684X5wolbAz+263DmUZHEYkxRpYq0ejv6B7fjoXg==" spinCount="100000" sheet="1" objects="1" scenarios="1" formatColumns="0" formatRows="0" autoFilter="0"/>
  <autoFilter ref="C92:K433"/>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174</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5406</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ROUND((SUM(BE89:BE207)),  2)</f>
        <v>0</v>
      </c>
      <c r="G33" s="36"/>
      <c r="H33" s="36"/>
      <c r="I33" s="126">
        <v>0.21</v>
      </c>
      <c r="J33" s="125">
        <f>ROUND(((SUM(BE89:BE207))*I33),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ROUND((SUM(BF89:BF207)),  2)</f>
        <v>0</v>
      </c>
      <c r="G34" s="36"/>
      <c r="H34" s="36"/>
      <c r="I34" s="126">
        <v>0.15</v>
      </c>
      <c r="J34" s="125">
        <f>ROUND(((SUM(BF89:BF207))*I34),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ROUND((SUM(BG89:BG207)),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ROUND((SUM(BH89:BH207)),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ROUND((SUM(BI89:BI207)),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204 - IO204 - Závlahový systém</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214</v>
      </c>
      <c r="E60" s="145"/>
      <c r="F60" s="145"/>
      <c r="G60" s="145"/>
      <c r="H60" s="145"/>
      <c r="I60" s="145"/>
      <c r="J60" s="146">
        <f>J90</f>
        <v>0</v>
      </c>
      <c r="K60" s="143"/>
      <c r="L60" s="147"/>
    </row>
    <row r="61" spans="1:47" s="10" customFormat="1" ht="19.899999999999999" customHeight="1">
      <c r="B61" s="148"/>
      <c r="C61" s="99"/>
      <c r="D61" s="149" t="s">
        <v>5407</v>
      </c>
      <c r="E61" s="150"/>
      <c r="F61" s="150"/>
      <c r="G61" s="150"/>
      <c r="H61" s="150"/>
      <c r="I61" s="150"/>
      <c r="J61" s="151">
        <f>J91</f>
        <v>0</v>
      </c>
      <c r="K61" s="99"/>
      <c r="L61" s="152"/>
    </row>
    <row r="62" spans="1:47" s="10" customFormat="1" ht="19.899999999999999" customHeight="1">
      <c r="B62" s="148"/>
      <c r="C62" s="99"/>
      <c r="D62" s="149" t="s">
        <v>5408</v>
      </c>
      <c r="E62" s="150"/>
      <c r="F62" s="150"/>
      <c r="G62" s="150"/>
      <c r="H62" s="150"/>
      <c r="I62" s="150"/>
      <c r="J62" s="151">
        <f>J98</f>
        <v>0</v>
      </c>
      <c r="K62" s="99"/>
      <c r="L62" s="152"/>
    </row>
    <row r="63" spans="1:47" s="10" customFormat="1" ht="19.899999999999999" customHeight="1">
      <c r="B63" s="148"/>
      <c r="C63" s="99"/>
      <c r="D63" s="149" t="s">
        <v>5409</v>
      </c>
      <c r="E63" s="150"/>
      <c r="F63" s="150"/>
      <c r="G63" s="150"/>
      <c r="H63" s="150"/>
      <c r="I63" s="150"/>
      <c r="J63" s="151">
        <f>J112</f>
        <v>0</v>
      </c>
      <c r="K63" s="99"/>
      <c r="L63" s="152"/>
    </row>
    <row r="64" spans="1:47" s="10" customFormat="1" ht="19.899999999999999" customHeight="1">
      <c r="B64" s="148"/>
      <c r="C64" s="99"/>
      <c r="D64" s="149" t="s">
        <v>5410</v>
      </c>
      <c r="E64" s="150"/>
      <c r="F64" s="150"/>
      <c r="G64" s="150"/>
      <c r="H64" s="150"/>
      <c r="I64" s="150"/>
      <c r="J64" s="151">
        <f>J136</f>
        <v>0</v>
      </c>
      <c r="K64" s="99"/>
      <c r="L64" s="152"/>
    </row>
    <row r="65" spans="1:31" s="10" customFormat="1" ht="19.899999999999999" customHeight="1">
      <c r="B65" s="148"/>
      <c r="C65" s="99"/>
      <c r="D65" s="149" t="s">
        <v>5411</v>
      </c>
      <c r="E65" s="150"/>
      <c r="F65" s="150"/>
      <c r="G65" s="150"/>
      <c r="H65" s="150"/>
      <c r="I65" s="150"/>
      <c r="J65" s="151">
        <f>J154</f>
        <v>0</v>
      </c>
      <c r="K65" s="99"/>
      <c r="L65" s="152"/>
    </row>
    <row r="66" spans="1:31" s="10" customFormat="1" ht="19.899999999999999" customHeight="1">
      <c r="B66" s="148"/>
      <c r="C66" s="99"/>
      <c r="D66" s="149" t="s">
        <v>5412</v>
      </c>
      <c r="E66" s="150"/>
      <c r="F66" s="150"/>
      <c r="G66" s="150"/>
      <c r="H66" s="150"/>
      <c r="I66" s="150"/>
      <c r="J66" s="151">
        <f>J167</f>
        <v>0</v>
      </c>
      <c r="K66" s="99"/>
      <c r="L66" s="152"/>
    </row>
    <row r="67" spans="1:31" s="10" customFormat="1" ht="19.899999999999999" customHeight="1">
      <c r="B67" s="148"/>
      <c r="C67" s="99"/>
      <c r="D67" s="149" t="s">
        <v>5413</v>
      </c>
      <c r="E67" s="150"/>
      <c r="F67" s="150"/>
      <c r="G67" s="150"/>
      <c r="H67" s="150"/>
      <c r="I67" s="150"/>
      <c r="J67" s="151">
        <f>J179</f>
        <v>0</v>
      </c>
      <c r="K67" s="99"/>
      <c r="L67" s="152"/>
    </row>
    <row r="68" spans="1:31" s="10" customFormat="1" ht="19.899999999999999" customHeight="1">
      <c r="B68" s="148"/>
      <c r="C68" s="99"/>
      <c r="D68" s="149" t="s">
        <v>5414</v>
      </c>
      <c r="E68" s="150"/>
      <c r="F68" s="150"/>
      <c r="G68" s="150"/>
      <c r="H68" s="150"/>
      <c r="I68" s="150"/>
      <c r="J68" s="151">
        <f>J198</f>
        <v>0</v>
      </c>
      <c r="K68" s="99"/>
      <c r="L68" s="152"/>
    </row>
    <row r="69" spans="1:31" s="10" customFormat="1" ht="19.899999999999999" customHeight="1">
      <c r="B69" s="148"/>
      <c r="C69" s="99"/>
      <c r="D69" s="149" t="s">
        <v>5415</v>
      </c>
      <c r="E69" s="150"/>
      <c r="F69" s="150"/>
      <c r="G69" s="150"/>
      <c r="H69" s="150"/>
      <c r="I69" s="150"/>
      <c r="J69" s="151">
        <f>J203</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200</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E9</f>
        <v>204 - IO204 - Závlahový systém</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 xml:space="preserve"> </v>
      </c>
      <c r="G85" s="38"/>
      <c r="H85" s="38"/>
      <c r="I85" s="31" t="s">
        <v>30</v>
      </c>
      <c r="J85" s="34" t="str">
        <f>E21</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IF(E18="","",E18)</f>
        <v>Vyplň údaj</v>
      </c>
      <c r="G86" s="38"/>
      <c r="H86" s="38"/>
      <c r="I86" s="31" t="s">
        <v>32</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f>
        <v>0</v>
      </c>
      <c r="Q89" s="74"/>
      <c r="R89" s="161">
        <f>R90</f>
        <v>0</v>
      </c>
      <c r="S89" s="74"/>
      <c r="T89" s="162">
        <f>T90</f>
        <v>0</v>
      </c>
      <c r="U89" s="36"/>
      <c r="V89" s="36"/>
      <c r="W89" s="36"/>
      <c r="X89" s="36"/>
      <c r="Y89" s="36"/>
      <c r="Z89" s="36"/>
      <c r="AA89" s="36"/>
      <c r="AB89" s="36"/>
      <c r="AC89" s="36"/>
      <c r="AD89" s="36"/>
      <c r="AE89" s="36"/>
      <c r="AT89" s="19" t="s">
        <v>68</v>
      </c>
      <c r="AU89" s="19" t="s">
        <v>207</v>
      </c>
      <c r="BK89" s="163">
        <f>BK90</f>
        <v>0</v>
      </c>
    </row>
    <row r="90" spans="1:65" s="12" customFormat="1" ht="25.9" customHeight="1">
      <c r="B90" s="164"/>
      <c r="C90" s="165"/>
      <c r="D90" s="166" t="s">
        <v>68</v>
      </c>
      <c r="E90" s="167" t="s">
        <v>438</v>
      </c>
      <c r="F90" s="167" t="s">
        <v>439</v>
      </c>
      <c r="G90" s="165"/>
      <c r="H90" s="165"/>
      <c r="I90" s="168"/>
      <c r="J90" s="169">
        <f>BK90</f>
        <v>0</v>
      </c>
      <c r="K90" s="165"/>
      <c r="L90" s="170"/>
      <c r="M90" s="171"/>
      <c r="N90" s="172"/>
      <c r="O90" s="172"/>
      <c r="P90" s="173">
        <f>P91+P98+P112+P136+P154+P167+P179+P198+P203</f>
        <v>0</v>
      </c>
      <c r="Q90" s="172"/>
      <c r="R90" s="173">
        <f>R91+R98+R112+R136+R154+R167+R179+R198+R203</f>
        <v>0</v>
      </c>
      <c r="S90" s="172"/>
      <c r="T90" s="174">
        <f>T91+T98+T112+T136+T154+T167+T179+T198+T203</f>
        <v>0</v>
      </c>
      <c r="AR90" s="175" t="s">
        <v>78</v>
      </c>
      <c r="AT90" s="176" t="s">
        <v>68</v>
      </c>
      <c r="AU90" s="176" t="s">
        <v>69</v>
      </c>
      <c r="AY90" s="175" t="s">
        <v>231</v>
      </c>
      <c r="BK90" s="177">
        <f>BK91+BK98+BK112+BK136+BK154+BK167+BK179+BK198+BK203</f>
        <v>0</v>
      </c>
    </row>
    <row r="91" spans="1:65" s="12" customFormat="1" ht="22.9" customHeight="1">
      <c r="B91" s="164"/>
      <c r="C91" s="165"/>
      <c r="D91" s="166" t="s">
        <v>68</v>
      </c>
      <c r="E91" s="178" t="s">
        <v>1797</v>
      </c>
      <c r="F91" s="178" t="s">
        <v>5416</v>
      </c>
      <c r="G91" s="165"/>
      <c r="H91" s="165"/>
      <c r="I91" s="168"/>
      <c r="J91" s="179">
        <f>BK91</f>
        <v>0</v>
      </c>
      <c r="K91" s="165"/>
      <c r="L91" s="170"/>
      <c r="M91" s="171"/>
      <c r="N91" s="172"/>
      <c r="O91" s="172"/>
      <c r="P91" s="173">
        <f>SUM(P92:P97)</f>
        <v>0</v>
      </c>
      <c r="Q91" s="172"/>
      <c r="R91" s="173">
        <f>SUM(R92:R97)</f>
        <v>0</v>
      </c>
      <c r="S91" s="172"/>
      <c r="T91" s="174">
        <f>SUM(T92:T97)</f>
        <v>0</v>
      </c>
      <c r="AR91" s="175" t="s">
        <v>76</v>
      </c>
      <c r="AT91" s="176" t="s">
        <v>68</v>
      </c>
      <c r="AU91" s="176" t="s">
        <v>76</v>
      </c>
      <c r="AY91" s="175" t="s">
        <v>231</v>
      </c>
      <c r="BK91" s="177">
        <f>SUM(BK92:BK97)</f>
        <v>0</v>
      </c>
    </row>
    <row r="92" spans="1:65" s="2" customFormat="1" ht="66.75" customHeight="1">
      <c r="A92" s="36"/>
      <c r="B92" s="37"/>
      <c r="C92" s="180" t="s">
        <v>76</v>
      </c>
      <c r="D92" s="180" t="s">
        <v>234</v>
      </c>
      <c r="E92" s="181" t="s">
        <v>5417</v>
      </c>
      <c r="F92" s="182" t="s">
        <v>5418</v>
      </c>
      <c r="G92" s="183" t="s">
        <v>2771</v>
      </c>
      <c r="H92" s="184">
        <v>1</v>
      </c>
      <c r="I92" s="185"/>
      <c r="J92" s="186">
        <f t="shared" ref="J92:J97" si="0">ROUND(I92*H92,2)</f>
        <v>0</v>
      </c>
      <c r="K92" s="182" t="s">
        <v>19</v>
      </c>
      <c r="L92" s="41"/>
      <c r="M92" s="187" t="s">
        <v>19</v>
      </c>
      <c r="N92" s="188" t="s">
        <v>40</v>
      </c>
      <c r="O92" s="66"/>
      <c r="P92" s="189">
        <f t="shared" ref="P92:P97" si="1">O92*H92</f>
        <v>0</v>
      </c>
      <c r="Q92" s="189">
        <v>0</v>
      </c>
      <c r="R92" s="189">
        <f t="shared" ref="R92:R97" si="2">Q92*H92</f>
        <v>0</v>
      </c>
      <c r="S92" s="189">
        <v>0</v>
      </c>
      <c r="T92" s="190">
        <f t="shared" ref="T92:T97" si="3">S92*H92</f>
        <v>0</v>
      </c>
      <c r="U92" s="36"/>
      <c r="V92" s="36"/>
      <c r="W92" s="36"/>
      <c r="X92" s="36"/>
      <c r="Y92" s="36"/>
      <c r="Z92" s="36"/>
      <c r="AA92" s="36"/>
      <c r="AB92" s="36"/>
      <c r="AC92" s="36"/>
      <c r="AD92" s="36"/>
      <c r="AE92" s="36"/>
      <c r="AR92" s="191" t="s">
        <v>238</v>
      </c>
      <c r="AT92" s="191" t="s">
        <v>234</v>
      </c>
      <c r="AU92" s="191" t="s">
        <v>78</v>
      </c>
      <c r="AY92" s="19" t="s">
        <v>231</v>
      </c>
      <c r="BE92" s="192">
        <f t="shared" ref="BE92:BE97" si="4">IF(N92="základní",J92,0)</f>
        <v>0</v>
      </c>
      <c r="BF92" s="192">
        <f t="shared" ref="BF92:BF97" si="5">IF(N92="snížená",J92,0)</f>
        <v>0</v>
      </c>
      <c r="BG92" s="192">
        <f t="shared" ref="BG92:BG97" si="6">IF(N92="zákl. přenesená",J92,0)</f>
        <v>0</v>
      </c>
      <c r="BH92" s="192">
        <f t="shared" ref="BH92:BH97" si="7">IF(N92="sníž. přenesená",J92,0)</f>
        <v>0</v>
      </c>
      <c r="BI92" s="192">
        <f t="shared" ref="BI92:BI97" si="8">IF(N92="nulová",J92,0)</f>
        <v>0</v>
      </c>
      <c r="BJ92" s="19" t="s">
        <v>76</v>
      </c>
      <c r="BK92" s="192">
        <f t="shared" ref="BK92:BK97" si="9">ROUND(I92*H92,2)</f>
        <v>0</v>
      </c>
      <c r="BL92" s="19" t="s">
        <v>238</v>
      </c>
      <c r="BM92" s="191" t="s">
        <v>78</v>
      </c>
    </row>
    <row r="93" spans="1:65" s="2" customFormat="1" ht="37.9" customHeight="1">
      <c r="A93" s="36"/>
      <c r="B93" s="37"/>
      <c r="C93" s="180" t="s">
        <v>78</v>
      </c>
      <c r="D93" s="180" t="s">
        <v>234</v>
      </c>
      <c r="E93" s="181" t="s">
        <v>5419</v>
      </c>
      <c r="F93" s="182" t="s">
        <v>5420</v>
      </c>
      <c r="G93" s="183" t="s">
        <v>2771</v>
      </c>
      <c r="H93" s="184">
        <v>0</v>
      </c>
      <c r="I93" s="185"/>
      <c r="J93" s="186">
        <f t="shared" si="0"/>
        <v>0</v>
      </c>
      <c r="K93" s="182" t="s">
        <v>19</v>
      </c>
      <c r="L93" s="41"/>
      <c r="M93" s="187" t="s">
        <v>19</v>
      </c>
      <c r="N93" s="188" t="s">
        <v>40</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238</v>
      </c>
      <c r="AT93" s="191" t="s">
        <v>234</v>
      </c>
      <c r="AU93" s="191" t="s">
        <v>78</v>
      </c>
      <c r="AY93" s="19" t="s">
        <v>231</v>
      </c>
      <c r="BE93" s="192">
        <f t="shared" si="4"/>
        <v>0</v>
      </c>
      <c r="BF93" s="192">
        <f t="shared" si="5"/>
        <v>0</v>
      </c>
      <c r="BG93" s="192">
        <f t="shared" si="6"/>
        <v>0</v>
      </c>
      <c r="BH93" s="192">
        <f t="shared" si="7"/>
        <v>0</v>
      </c>
      <c r="BI93" s="192">
        <f t="shared" si="8"/>
        <v>0</v>
      </c>
      <c r="BJ93" s="19" t="s">
        <v>76</v>
      </c>
      <c r="BK93" s="192">
        <f t="shared" si="9"/>
        <v>0</v>
      </c>
      <c r="BL93" s="19" t="s">
        <v>238</v>
      </c>
      <c r="BM93" s="191" t="s">
        <v>238</v>
      </c>
    </row>
    <row r="94" spans="1:65" s="2" customFormat="1" ht="37.9" customHeight="1">
      <c r="A94" s="36"/>
      <c r="B94" s="37"/>
      <c r="C94" s="180" t="s">
        <v>119</v>
      </c>
      <c r="D94" s="180" t="s">
        <v>234</v>
      </c>
      <c r="E94" s="181" t="s">
        <v>5421</v>
      </c>
      <c r="F94" s="182" t="s">
        <v>5422</v>
      </c>
      <c r="G94" s="183" t="s">
        <v>2771</v>
      </c>
      <c r="H94" s="184">
        <v>0</v>
      </c>
      <c r="I94" s="185"/>
      <c r="J94" s="186">
        <f t="shared" si="0"/>
        <v>0</v>
      </c>
      <c r="K94" s="182" t="s">
        <v>19</v>
      </c>
      <c r="L94" s="41"/>
      <c r="M94" s="187" t="s">
        <v>19</v>
      </c>
      <c r="N94" s="188" t="s">
        <v>40</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238</v>
      </c>
      <c r="AT94" s="191" t="s">
        <v>234</v>
      </c>
      <c r="AU94" s="191" t="s">
        <v>78</v>
      </c>
      <c r="AY94" s="19" t="s">
        <v>231</v>
      </c>
      <c r="BE94" s="192">
        <f t="shared" si="4"/>
        <v>0</v>
      </c>
      <c r="BF94" s="192">
        <f t="shared" si="5"/>
        <v>0</v>
      </c>
      <c r="BG94" s="192">
        <f t="shared" si="6"/>
        <v>0</v>
      </c>
      <c r="BH94" s="192">
        <f t="shared" si="7"/>
        <v>0</v>
      </c>
      <c r="BI94" s="192">
        <f t="shared" si="8"/>
        <v>0</v>
      </c>
      <c r="BJ94" s="19" t="s">
        <v>76</v>
      </c>
      <c r="BK94" s="192">
        <f t="shared" si="9"/>
        <v>0</v>
      </c>
      <c r="BL94" s="19" t="s">
        <v>238</v>
      </c>
      <c r="BM94" s="191" t="s">
        <v>275</v>
      </c>
    </row>
    <row r="95" spans="1:65" s="2" customFormat="1" ht="55.5" customHeight="1">
      <c r="A95" s="36"/>
      <c r="B95" s="37"/>
      <c r="C95" s="180" t="s">
        <v>238</v>
      </c>
      <c r="D95" s="180" t="s">
        <v>234</v>
      </c>
      <c r="E95" s="181" t="s">
        <v>5423</v>
      </c>
      <c r="F95" s="182" t="s">
        <v>5424</v>
      </c>
      <c r="G95" s="183" t="s">
        <v>2771</v>
      </c>
      <c r="H95" s="184">
        <v>1</v>
      </c>
      <c r="I95" s="185"/>
      <c r="J95" s="186">
        <f t="shared" si="0"/>
        <v>0</v>
      </c>
      <c r="K95" s="182" t="s">
        <v>19</v>
      </c>
      <c r="L95" s="41"/>
      <c r="M95" s="187" t="s">
        <v>19</v>
      </c>
      <c r="N95" s="188" t="s">
        <v>40</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238</v>
      </c>
      <c r="AT95" s="191" t="s">
        <v>234</v>
      </c>
      <c r="AU95" s="191" t="s">
        <v>78</v>
      </c>
      <c r="AY95" s="19" t="s">
        <v>231</v>
      </c>
      <c r="BE95" s="192">
        <f t="shared" si="4"/>
        <v>0</v>
      </c>
      <c r="BF95" s="192">
        <f t="shared" si="5"/>
        <v>0</v>
      </c>
      <c r="BG95" s="192">
        <f t="shared" si="6"/>
        <v>0</v>
      </c>
      <c r="BH95" s="192">
        <f t="shared" si="7"/>
        <v>0</v>
      </c>
      <c r="BI95" s="192">
        <f t="shared" si="8"/>
        <v>0</v>
      </c>
      <c r="BJ95" s="19" t="s">
        <v>76</v>
      </c>
      <c r="BK95" s="192">
        <f t="shared" si="9"/>
        <v>0</v>
      </c>
      <c r="BL95" s="19" t="s">
        <v>238</v>
      </c>
      <c r="BM95" s="191" t="s">
        <v>287</v>
      </c>
    </row>
    <row r="96" spans="1:65" s="2" customFormat="1" ht="37.9" customHeight="1">
      <c r="A96" s="36"/>
      <c r="B96" s="37"/>
      <c r="C96" s="180" t="s">
        <v>269</v>
      </c>
      <c r="D96" s="180" t="s">
        <v>234</v>
      </c>
      <c r="E96" s="181" t="s">
        <v>5425</v>
      </c>
      <c r="F96" s="182" t="s">
        <v>5426</v>
      </c>
      <c r="G96" s="183" t="s">
        <v>2771</v>
      </c>
      <c r="H96" s="184">
        <v>1</v>
      </c>
      <c r="I96" s="185"/>
      <c r="J96" s="186">
        <f t="shared" si="0"/>
        <v>0</v>
      </c>
      <c r="K96" s="182" t="s">
        <v>19</v>
      </c>
      <c r="L96" s="41"/>
      <c r="M96" s="187" t="s">
        <v>19</v>
      </c>
      <c r="N96" s="188" t="s">
        <v>40</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238</v>
      </c>
      <c r="AT96" s="191" t="s">
        <v>234</v>
      </c>
      <c r="AU96" s="191" t="s">
        <v>78</v>
      </c>
      <c r="AY96" s="19" t="s">
        <v>231</v>
      </c>
      <c r="BE96" s="192">
        <f t="shared" si="4"/>
        <v>0</v>
      </c>
      <c r="BF96" s="192">
        <f t="shared" si="5"/>
        <v>0</v>
      </c>
      <c r="BG96" s="192">
        <f t="shared" si="6"/>
        <v>0</v>
      </c>
      <c r="BH96" s="192">
        <f t="shared" si="7"/>
        <v>0</v>
      </c>
      <c r="BI96" s="192">
        <f t="shared" si="8"/>
        <v>0</v>
      </c>
      <c r="BJ96" s="19" t="s">
        <v>76</v>
      </c>
      <c r="BK96" s="192">
        <f t="shared" si="9"/>
        <v>0</v>
      </c>
      <c r="BL96" s="19" t="s">
        <v>238</v>
      </c>
      <c r="BM96" s="191" t="s">
        <v>145</v>
      </c>
    </row>
    <row r="97" spans="1:65" s="2" customFormat="1" ht="49.15" customHeight="1">
      <c r="A97" s="36"/>
      <c r="B97" s="37"/>
      <c r="C97" s="180" t="s">
        <v>275</v>
      </c>
      <c r="D97" s="180" t="s">
        <v>234</v>
      </c>
      <c r="E97" s="181" t="s">
        <v>5427</v>
      </c>
      <c r="F97" s="182" t="s">
        <v>5428</v>
      </c>
      <c r="G97" s="183" t="s">
        <v>2771</v>
      </c>
      <c r="H97" s="184">
        <v>4</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238</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238</v>
      </c>
      <c r="BM97" s="191" t="s">
        <v>311</v>
      </c>
    </row>
    <row r="98" spans="1:65" s="12" customFormat="1" ht="22.9" customHeight="1">
      <c r="B98" s="164"/>
      <c r="C98" s="165"/>
      <c r="D98" s="166" t="s">
        <v>68</v>
      </c>
      <c r="E98" s="178" t="s">
        <v>1800</v>
      </c>
      <c r="F98" s="178" t="s">
        <v>5429</v>
      </c>
      <c r="G98" s="165"/>
      <c r="H98" s="165"/>
      <c r="I98" s="168"/>
      <c r="J98" s="179">
        <f>BK98</f>
        <v>0</v>
      </c>
      <c r="K98" s="165"/>
      <c r="L98" s="170"/>
      <c r="M98" s="171"/>
      <c r="N98" s="172"/>
      <c r="O98" s="172"/>
      <c r="P98" s="173">
        <f>SUM(P99:P111)</f>
        <v>0</v>
      </c>
      <c r="Q98" s="172"/>
      <c r="R98" s="173">
        <f>SUM(R99:R111)</f>
        <v>0</v>
      </c>
      <c r="S98" s="172"/>
      <c r="T98" s="174">
        <f>SUM(T99:T111)</f>
        <v>0</v>
      </c>
      <c r="AR98" s="175" t="s">
        <v>76</v>
      </c>
      <c r="AT98" s="176" t="s">
        <v>68</v>
      </c>
      <c r="AU98" s="176" t="s">
        <v>76</v>
      </c>
      <c r="AY98" s="175" t="s">
        <v>231</v>
      </c>
      <c r="BK98" s="177">
        <f>SUM(BK99:BK111)</f>
        <v>0</v>
      </c>
    </row>
    <row r="99" spans="1:65" s="2" customFormat="1" ht="37.9" customHeight="1">
      <c r="A99" s="36"/>
      <c r="B99" s="37"/>
      <c r="C99" s="180" t="s">
        <v>282</v>
      </c>
      <c r="D99" s="180" t="s">
        <v>234</v>
      </c>
      <c r="E99" s="181" t="s">
        <v>5430</v>
      </c>
      <c r="F99" s="182" t="s">
        <v>5431</v>
      </c>
      <c r="G99" s="183" t="s">
        <v>2771</v>
      </c>
      <c r="H99" s="184">
        <v>17</v>
      </c>
      <c r="I99" s="185"/>
      <c r="J99" s="186">
        <f t="shared" ref="J99:J111" si="10">ROUND(I99*H99,2)</f>
        <v>0</v>
      </c>
      <c r="K99" s="182" t="s">
        <v>19</v>
      </c>
      <c r="L99" s="41"/>
      <c r="M99" s="187" t="s">
        <v>19</v>
      </c>
      <c r="N99" s="188" t="s">
        <v>40</v>
      </c>
      <c r="O99" s="66"/>
      <c r="P99" s="189">
        <f t="shared" ref="P99:P111" si="11">O99*H99</f>
        <v>0</v>
      </c>
      <c r="Q99" s="189">
        <v>0</v>
      </c>
      <c r="R99" s="189">
        <f t="shared" ref="R99:R111" si="12">Q99*H99</f>
        <v>0</v>
      </c>
      <c r="S99" s="189">
        <v>0</v>
      </c>
      <c r="T99" s="190">
        <f t="shared" ref="T99:T111" si="13">S99*H99</f>
        <v>0</v>
      </c>
      <c r="U99" s="36"/>
      <c r="V99" s="36"/>
      <c r="W99" s="36"/>
      <c r="X99" s="36"/>
      <c r="Y99" s="36"/>
      <c r="Z99" s="36"/>
      <c r="AA99" s="36"/>
      <c r="AB99" s="36"/>
      <c r="AC99" s="36"/>
      <c r="AD99" s="36"/>
      <c r="AE99" s="36"/>
      <c r="AR99" s="191" t="s">
        <v>238</v>
      </c>
      <c r="AT99" s="191" t="s">
        <v>234</v>
      </c>
      <c r="AU99" s="191" t="s">
        <v>78</v>
      </c>
      <c r="AY99" s="19" t="s">
        <v>231</v>
      </c>
      <c r="BE99" s="192">
        <f t="shared" ref="BE99:BE111" si="14">IF(N99="základní",J99,0)</f>
        <v>0</v>
      </c>
      <c r="BF99" s="192">
        <f t="shared" ref="BF99:BF111" si="15">IF(N99="snížená",J99,0)</f>
        <v>0</v>
      </c>
      <c r="BG99" s="192">
        <f t="shared" ref="BG99:BG111" si="16">IF(N99="zákl. přenesená",J99,0)</f>
        <v>0</v>
      </c>
      <c r="BH99" s="192">
        <f t="shared" ref="BH99:BH111" si="17">IF(N99="sníž. přenesená",J99,0)</f>
        <v>0</v>
      </c>
      <c r="BI99" s="192">
        <f t="shared" ref="BI99:BI111" si="18">IF(N99="nulová",J99,0)</f>
        <v>0</v>
      </c>
      <c r="BJ99" s="19" t="s">
        <v>76</v>
      </c>
      <c r="BK99" s="192">
        <f t="shared" ref="BK99:BK111" si="19">ROUND(I99*H99,2)</f>
        <v>0</v>
      </c>
      <c r="BL99" s="19" t="s">
        <v>238</v>
      </c>
      <c r="BM99" s="191" t="s">
        <v>321</v>
      </c>
    </row>
    <row r="100" spans="1:65" s="2" customFormat="1" ht="49.15" customHeight="1">
      <c r="A100" s="36"/>
      <c r="B100" s="37"/>
      <c r="C100" s="180" t="s">
        <v>287</v>
      </c>
      <c r="D100" s="180" t="s">
        <v>234</v>
      </c>
      <c r="E100" s="181" t="s">
        <v>5432</v>
      </c>
      <c r="F100" s="182" t="s">
        <v>5433</v>
      </c>
      <c r="G100" s="183" t="s">
        <v>2771</v>
      </c>
      <c r="H100" s="184">
        <v>17</v>
      </c>
      <c r="I100" s="185"/>
      <c r="J100" s="186">
        <f t="shared" si="10"/>
        <v>0</v>
      </c>
      <c r="K100" s="182" t="s">
        <v>19</v>
      </c>
      <c r="L100" s="41"/>
      <c r="M100" s="187" t="s">
        <v>19</v>
      </c>
      <c r="N100" s="188" t="s">
        <v>40</v>
      </c>
      <c r="O100" s="66"/>
      <c r="P100" s="189">
        <f t="shared" si="11"/>
        <v>0</v>
      </c>
      <c r="Q100" s="189">
        <v>0</v>
      </c>
      <c r="R100" s="189">
        <f t="shared" si="12"/>
        <v>0</v>
      </c>
      <c r="S100" s="189">
        <v>0</v>
      </c>
      <c r="T100" s="190">
        <f t="shared" si="13"/>
        <v>0</v>
      </c>
      <c r="U100" s="36"/>
      <c r="V100" s="36"/>
      <c r="W100" s="36"/>
      <c r="X100" s="36"/>
      <c r="Y100" s="36"/>
      <c r="Z100" s="36"/>
      <c r="AA100" s="36"/>
      <c r="AB100" s="36"/>
      <c r="AC100" s="36"/>
      <c r="AD100" s="36"/>
      <c r="AE100" s="36"/>
      <c r="AR100" s="191" t="s">
        <v>238</v>
      </c>
      <c r="AT100" s="191" t="s">
        <v>234</v>
      </c>
      <c r="AU100" s="191" t="s">
        <v>78</v>
      </c>
      <c r="AY100" s="19" t="s">
        <v>231</v>
      </c>
      <c r="BE100" s="192">
        <f t="shared" si="14"/>
        <v>0</v>
      </c>
      <c r="BF100" s="192">
        <f t="shared" si="15"/>
        <v>0</v>
      </c>
      <c r="BG100" s="192">
        <f t="shared" si="16"/>
        <v>0</v>
      </c>
      <c r="BH100" s="192">
        <f t="shared" si="17"/>
        <v>0</v>
      </c>
      <c r="BI100" s="192">
        <f t="shared" si="18"/>
        <v>0</v>
      </c>
      <c r="BJ100" s="19" t="s">
        <v>76</v>
      </c>
      <c r="BK100" s="192">
        <f t="shared" si="19"/>
        <v>0</v>
      </c>
      <c r="BL100" s="19" t="s">
        <v>238</v>
      </c>
      <c r="BM100" s="191" t="s">
        <v>331</v>
      </c>
    </row>
    <row r="101" spans="1:65" s="2" customFormat="1" ht="49.15" customHeight="1">
      <c r="A101" s="36"/>
      <c r="B101" s="37"/>
      <c r="C101" s="180" t="s">
        <v>294</v>
      </c>
      <c r="D101" s="180" t="s">
        <v>234</v>
      </c>
      <c r="E101" s="181" t="s">
        <v>5434</v>
      </c>
      <c r="F101" s="182" t="s">
        <v>5435</v>
      </c>
      <c r="G101" s="183" t="s">
        <v>2771</v>
      </c>
      <c r="H101" s="184">
        <v>17</v>
      </c>
      <c r="I101" s="185"/>
      <c r="J101" s="186">
        <f t="shared" si="10"/>
        <v>0</v>
      </c>
      <c r="K101" s="182" t="s">
        <v>19</v>
      </c>
      <c r="L101" s="41"/>
      <c r="M101" s="187" t="s">
        <v>19</v>
      </c>
      <c r="N101" s="188" t="s">
        <v>40</v>
      </c>
      <c r="O101" s="66"/>
      <c r="P101" s="189">
        <f t="shared" si="11"/>
        <v>0</v>
      </c>
      <c r="Q101" s="189">
        <v>0</v>
      </c>
      <c r="R101" s="189">
        <f t="shared" si="12"/>
        <v>0</v>
      </c>
      <c r="S101" s="189">
        <v>0</v>
      </c>
      <c r="T101" s="190">
        <f t="shared" si="13"/>
        <v>0</v>
      </c>
      <c r="U101" s="36"/>
      <c r="V101" s="36"/>
      <c r="W101" s="36"/>
      <c r="X101" s="36"/>
      <c r="Y101" s="36"/>
      <c r="Z101" s="36"/>
      <c r="AA101" s="36"/>
      <c r="AB101" s="36"/>
      <c r="AC101" s="36"/>
      <c r="AD101" s="36"/>
      <c r="AE101" s="36"/>
      <c r="AR101" s="191" t="s">
        <v>238</v>
      </c>
      <c r="AT101" s="191" t="s">
        <v>234</v>
      </c>
      <c r="AU101" s="191" t="s">
        <v>78</v>
      </c>
      <c r="AY101" s="19" t="s">
        <v>231</v>
      </c>
      <c r="BE101" s="192">
        <f t="shared" si="14"/>
        <v>0</v>
      </c>
      <c r="BF101" s="192">
        <f t="shared" si="15"/>
        <v>0</v>
      </c>
      <c r="BG101" s="192">
        <f t="shared" si="16"/>
        <v>0</v>
      </c>
      <c r="BH101" s="192">
        <f t="shared" si="17"/>
        <v>0</v>
      </c>
      <c r="BI101" s="192">
        <f t="shared" si="18"/>
        <v>0</v>
      </c>
      <c r="BJ101" s="19" t="s">
        <v>76</v>
      </c>
      <c r="BK101" s="192">
        <f t="shared" si="19"/>
        <v>0</v>
      </c>
      <c r="BL101" s="19" t="s">
        <v>238</v>
      </c>
      <c r="BM101" s="191" t="s">
        <v>339</v>
      </c>
    </row>
    <row r="102" spans="1:65" s="2" customFormat="1" ht="55.5" customHeight="1">
      <c r="A102" s="36"/>
      <c r="B102" s="37"/>
      <c r="C102" s="180" t="s">
        <v>145</v>
      </c>
      <c r="D102" s="180" t="s">
        <v>234</v>
      </c>
      <c r="E102" s="181" t="s">
        <v>5436</v>
      </c>
      <c r="F102" s="182" t="s">
        <v>5437</v>
      </c>
      <c r="G102" s="183" t="s">
        <v>2771</v>
      </c>
      <c r="H102" s="184">
        <v>25</v>
      </c>
      <c r="I102" s="185"/>
      <c r="J102" s="186">
        <f t="shared" si="10"/>
        <v>0</v>
      </c>
      <c r="K102" s="182" t="s">
        <v>19</v>
      </c>
      <c r="L102" s="41"/>
      <c r="M102" s="187" t="s">
        <v>19</v>
      </c>
      <c r="N102" s="188" t="s">
        <v>40</v>
      </c>
      <c r="O102" s="66"/>
      <c r="P102" s="189">
        <f t="shared" si="11"/>
        <v>0</v>
      </c>
      <c r="Q102" s="189">
        <v>0</v>
      </c>
      <c r="R102" s="189">
        <f t="shared" si="12"/>
        <v>0</v>
      </c>
      <c r="S102" s="189">
        <v>0</v>
      </c>
      <c r="T102" s="190">
        <f t="shared" si="13"/>
        <v>0</v>
      </c>
      <c r="U102" s="36"/>
      <c r="V102" s="36"/>
      <c r="W102" s="36"/>
      <c r="X102" s="36"/>
      <c r="Y102" s="36"/>
      <c r="Z102" s="36"/>
      <c r="AA102" s="36"/>
      <c r="AB102" s="36"/>
      <c r="AC102" s="36"/>
      <c r="AD102" s="36"/>
      <c r="AE102" s="36"/>
      <c r="AR102" s="191" t="s">
        <v>238</v>
      </c>
      <c r="AT102" s="191" t="s">
        <v>234</v>
      </c>
      <c r="AU102" s="191" t="s">
        <v>78</v>
      </c>
      <c r="AY102" s="19" t="s">
        <v>231</v>
      </c>
      <c r="BE102" s="192">
        <f t="shared" si="14"/>
        <v>0</v>
      </c>
      <c r="BF102" s="192">
        <f t="shared" si="15"/>
        <v>0</v>
      </c>
      <c r="BG102" s="192">
        <f t="shared" si="16"/>
        <v>0</v>
      </c>
      <c r="BH102" s="192">
        <f t="shared" si="17"/>
        <v>0</v>
      </c>
      <c r="BI102" s="192">
        <f t="shared" si="18"/>
        <v>0</v>
      </c>
      <c r="BJ102" s="19" t="s">
        <v>76</v>
      </c>
      <c r="BK102" s="192">
        <f t="shared" si="19"/>
        <v>0</v>
      </c>
      <c r="BL102" s="19" t="s">
        <v>238</v>
      </c>
      <c r="BM102" s="191" t="s">
        <v>353</v>
      </c>
    </row>
    <row r="103" spans="1:65" s="2" customFormat="1" ht="37.9" customHeight="1">
      <c r="A103" s="36"/>
      <c r="B103" s="37"/>
      <c r="C103" s="180" t="s">
        <v>154</v>
      </c>
      <c r="D103" s="180" t="s">
        <v>234</v>
      </c>
      <c r="E103" s="181" t="s">
        <v>5438</v>
      </c>
      <c r="F103" s="182" t="s">
        <v>5439</v>
      </c>
      <c r="G103" s="183" t="s">
        <v>2771</v>
      </c>
      <c r="H103" s="184">
        <v>42</v>
      </c>
      <c r="I103" s="185"/>
      <c r="J103" s="186">
        <f t="shared" si="10"/>
        <v>0</v>
      </c>
      <c r="K103" s="182" t="s">
        <v>19</v>
      </c>
      <c r="L103" s="41"/>
      <c r="M103" s="187" t="s">
        <v>19</v>
      </c>
      <c r="N103" s="188" t="s">
        <v>40</v>
      </c>
      <c r="O103" s="66"/>
      <c r="P103" s="189">
        <f t="shared" si="11"/>
        <v>0</v>
      </c>
      <c r="Q103" s="189">
        <v>0</v>
      </c>
      <c r="R103" s="189">
        <f t="shared" si="12"/>
        <v>0</v>
      </c>
      <c r="S103" s="189">
        <v>0</v>
      </c>
      <c r="T103" s="190">
        <f t="shared" si="13"/>
        <v>0</v>
      </c>
      <c r="U103" s="36"/>
      <c r="V103" s="36"/>
      <c r="W103" s="36"/>
      <c r="X103" s="36"/>
      <c r="Y103" s="36"/>
      <c r="Z103" s="36"/>
      <c r="AA103" s="36"/>
      <c r="AB103" s="36"/>
      <c r="AC103" s="36"/>
      <c r="AD103" s="36"/>
      <c r="AE103" s="36"/>
      <c r="AR103" s="191" t="s">
        <v>238</v>
      </c>
      <c r="AT103" s="191" t="s">
        <v>234</v>
      </c>
      <c r="AU103" s="191" t="s">
        <v>78</v>
      </c>
      <c r="AY103" s="19" t="s">
        <v>231</v>
      </c>
      <c r="BE103" s="192">
        <f t="shared" si="14"/>
        <v>0</v>
      </c>
      <c r="BF103" s="192">
        <f t="shared" si="15"/>
        <v>0</v>
      </c>
      <c r="BG103" s="192">
        <f t="shared" si="16"/>
        <v>0</v>
      </c>
      <c r="BH103" s="192">
        <f t="shared" si="17"/>
        <v>0</v>
      </c>
      <c r="BI103" s="192">
        <f t="shared" si="18"/>
        <v>0</v>
      </c>
      <c r="BJ103" s="19" t="s">
        <v>76</v>
      </c>
      <c r="BK103" s="192">
        <f t="shared" si="19"/>
        <v>0</v>
      </c>
      <c r="BL103" s="19" t="s">
        <v>238</v>
      </c>
      <c r="BM103" s="191" t="s">
        <v>373</v>
      </c>
    </row>
    <row r="104" spans="1:65" s="2" customFormat="1" ht="49.15" customHeight="1">
      <c r="A104" s="36"/>
      <c r="B104" s="37"/>
      <c r="C104" s="180" t="s">
        <v>311</v>
      </c>
      <c r="D104" s="180" t="s">
        <v>234</v>
      </c>
      <c r="E104" s="181" t="s">
        <v>5440</v>
      </c>
      <c r="F104" s="182" t="s">
        <v>5441</v>
      </c>
      <c r="G104" s="183" t="s">
        <v>2771</v>
      </c>
      <c r="H104" s="184">
        <v>16</v>
      </c>
      <c r="I104" s="185"/>
      <c r="J104" s="186">
        <f t="shared" si="10"/>
        <v>0</v>
      </c>
      <c r="K104" s="182" t="s">
        <v>19</v>
      </c>
      <c r="L104" s="41"/>
      <c r="M104" s="187" t="s">
        <v>19</v>
      </c>
      <c r="N104" s="188" t="s">
        <v>40</v>
      </c>
      <c r="O104" s="66"/>
      <c r="P104" s="189">
        <f t="shared" si="11"/>
        <v>0</v>
      </c>
      <c r="Q104" s="189">
        <v>0</v>
      </c>
      <c r="R104" s="189">
        <f t="shared" si="12"/>
        <v>0</v>
      </c>
      <c r="S104" s="189">
        <v>0</v>
      </c>
      <c r="T104" s="190">
        <f t="shared" si="13"/>
        <v>0</v>
      </c>
      <c r="U104" s="36"/>
      <c r="V104" s="36"/>
      <c r="W104" s="36"/>
      <c r="X104" s="36"/>
      <c r="Y104" s="36"/>
      <c r="Z104" s="36"/>
      <c r="AA104" s="36"/>
      <c r="AB104" s="36"/>
      <c r="AC104" s="36"/>
      <c r="AD104" s="36"/>
      <c r="AE104" s="36"/>
      <c r="AR104" s="191" t="s">
        <v>238</v>
      </c>
      <c r="AT104" s="191" t="s">
        <v>234</v>
      </c>
      <c r="AU104" s="191" t="s">
        <v>78</v>
      </c>
      <c r="AY104" s="19" t="s">
        <v>231</v>
      </c>
      <c r="BE104" s="192">
        <f t="shared" si="14"/>
        <v>0</v>
      </c>
      <c r="BF104" s="192">
        <f t="shared" si="15"/>
        <v>0</v>
      </c>
      <c r="BG104" s="192">
        <f t="shared" si="16"/>
        <v>0</v>
      </c>
      <c r="BH104" s="192">
        <f t="shared" si="17"/>
        <v>0</v>
      </c>
      <c r="BI104" s="192">
        <f t="shared" si="18"/>
        <v>0</v>
      </c>
      <c r="BJ104" s="19" t="s">
        <v>76</v>
      </c>
      <c r="BK104" s="192">
        <f t="shared" si="19"/>
        <v>0</v>
      </c>
      <c r="BL104" s="19" t="s">
        <v>238</v>
      </c>
      <c r="BM104" s="191" t="s">
        <v>384</v>
      </c>
    </row>
    <row r="105" spans="1:65" s="2" customFormat="1" ht="49.15" customHeight="1">
      <c r="A105" s="36"/>
      <c r="B105" s="37"/>
      <c r="C105" s="180" t="s">
        <v>316</v>
      </c>
      <c r="D105" s="180" t="s">
        <v>234</v>
      </c>
      <c r="E105" s="181" t="s">
        <v>5442</v>
      </c>
      <c r="F105" s="182" t="s">
        <v>5443</v>
      </c>
      <c r="G105" s="183" t="s">
        <v>2771</v>
      </c>
      <c r="H105" s="184">
        <v>26</v>
      </c>
      <c r="I105" s="185"/>
      <c r="J105" s="186">
        <f t="shared" si="10"/>
        <v>0</v>
      </c>
      <c r="K105" s="182" t="s">
        <v>19</v>
      </c>
      <c r="L105" s="41"/>
      <c r="M105" s="187" t="s">
        <v>19</v>
      </c>
      <c r="N105" s="188" t="s">
        <v>40</v>
      </c>
      <c r="O105" s="66"/>
      <c r="P105" s="189">
        <f t="shared" si="11"/>
        <v>0</v>
      </c>
      <c r="Q105" s="189">
        <v>0</v>
      </c>
      <c r="R105" s="189">
        <f t="shared" si="12"/>
        <v>0</v>
      </c>
      <c r="S105" s="189">
        <v>0</v>
      </c>
      <c r="T105" s="190">
        <f t="shared" si="13"/>
        <v>0</v>
      </c>
      <c r="U105" s="36"/>
      <c r="V105" s="36"/>
      <c r="W105" s="36"/>
      <c r="X105" s="36"/>
      <c r="Y105" s="36"/>
      <c r="Z105" s="36"/>
      <c r="AA105" s="36"/>
      <c r="AB105" s="36"/>
      <c r="AC105" s="36"/>
      <c r="AD105" s="36"/>
      <c r="AE105" s="36"/>
      <c r="AR105" s="191" t="s">
        <v>238</v>
      </c>
      <c r="AT105" s="191" t="s">
        <v>234</v>
      </c>
      <c r="AU105" s="191" t="s">
        <v>78</v>
      </c>
      <c r="AY105" s="19" t="s">
        <v>231</v>
      </c>
      <c r="BE105" s="192">
        <f t="shared" si="14"/>
        <v>0</v>
      </c>
      <c r="BF105" s="192">
        <f t="shared" si="15"/>
        <v>0</v>
      </c>
      <c r="BG105" s="192">
        <f t="shared" si="16"/>
        <v>0</v>
      </c>
      <c r="BH105" s="192">
        <f t="shared" si="17"/>
        <v>0</v>
      </c>
      <c r="BI105" s="192">
        <f t="shared" si="18"/>
        <v>0</v>
      </c>
      <c r="BJ105" s="19" t="s">
        <v>76</v>
      </c>
      <c r="BK105" s="192">
        <f t="shared" si="19"/>
        <v>0</v>
      </c>
      <c r="BL105" s="19" t="s">
        <v>238</v>
      </c>
      <c r="BM105" s="191" t="s">
        <v>391</v>
      </c>
    </row>
    <row r="106" spans="1:65" s="2" customFormat="1" ht="37.9" customHeight="1">
      <c r="A106" s="36"/>
      <c r="B106" s="37"/>
      <c r="C106" s="180" t="s">
        <v>321</v>
      </c>
      <c r="D106" s="180" t="s">
        <v>234</v>
      </c>
      <c r="E106" s="181" t="s">
        <v>5444</v>
      </c>
      <c r="F106" s="182" t="s">
        <v>5445</v>
      </c>
      <c r="G106" s="183" t="s">
        <v>2771</v>
      </c>
      <c r="H106" s="184">
        <v>17</v>
      </c>
      <c r="I106" s="185"/>
      <c r="J106" s="186">
        <f t="shared" si="10"/>
        <v>0</v>
      </c>
      <c r="K106" s="182" t="s">
        <v>19</v>
      </c>
      <c r="L106" s="41"/>
      <c r="M106" s="187" t="s">
        <v>19</v>
      </c>
      <c r="N106" s="188" t="s">
        <v>40</v>
      </c>
      <c r="O106" s="66"/>
      <c r="P106" s="189">
        <f t="shared" si="11"/>
        <v>0</v>
      </c>
      <c r="Q106" s="189">
        <v>0</v>
      </c>
      <c r="R106" s="189">
        <f t="shared" si="12"/>
        <v>0</v>
      </c>
      <c r="S106" s="189">
        <v>0</v>
      </c>
      <c r="T106" s="190">
        <f t="shared" si="13"/>
        <v>0</v>
      </c>
      <c r="U106" s="36"/>
      <c r="V106" s="36"/>
      <c r="W106" s="36"/>
      <c r="X106" s="36"/>
      <c r="Y106" s="36"/>
      <c r="Z106" s="36"/>
      <c r="AA106" s="36"/>
      <c r="AB106" s="36"/>
      <c r="AC106" s="36"/>
      <c r="AD106" s="36"/>
      <c r="AE106" s="36"/>
      <c r="AR106" s="191" t="s">
        <v>238</v>
      </c>
      <c r="AT106" s="191" t="s">
        <v>234</v>
      </c>
      <c r="AU106" s="191" t="s">
        <v>78</v>
      </c>
      <c r="AY106" s="19" t="s">
        <v>231</v>
      </c>
      <c r="BE106" s="192">
        <f t="shared" si="14"/>
        <v>0</v>
      </c>
      <c r="BF106" s="192">
        <f t="shared" si="15"/>
        <v>0</v>
      </c>
      <c r="BG106" s="192">
        <f t="shared" si="16"/>
        <v>0</v>
      </c>
      <c r="BH106" s="192">
        <f t="shared" si="17"/>
        <v>0</v>
      </c>
      <c r="BI106" s="192">
        <f t="shared" si="18"/>
        <v>0</v>
      </c>
      <c r="BJ106" s="19" t="s">
        <v>76</v>
      </c>
      <c r="BK106" s="192">
        <f t="shared" si="19"/>
        <v>0</v>
      </c>
      <c r="BL106" s="19" t="s">
        <v>238</v>
      </c>
      <c r="BM106" s="191" t="s">
        <v>401</v>
      </c>
    </row>
    <row r="107" spans="1:65" s="2" customFormat="1" ht="44.25" customHeight="1">
      <c r="A107" s="36"/>
      <c r="B107" s="37"/>
      <c r="C107" s="180" t="s">
        <v>8</v>
      </c>
      <c r="D107" s="180" t="s">
        <v>234</v>
      </c>
      <c r="E107" s="181" t="s">
        <v>5446</v>
      </c>
      <c r="F107" s="182" t="s">
        <v>5447</v>
      </c>
      <c r="G107" s="183" t="s">
        <v>2771</v>
      </c>
      <c r="H107" s="184">
        <v>60</v>
      </c>
      <c r="I107" s="185"/>
      <c r="J107" s="186">
        <f t="shared" si="10"/>
        <v>0</v>
      </c>
      <c r="K107" s="182" t="s">
        <v>19</v>
      </c>
      <c r="L107" s="41"/>
      <c r="M107" s="187" t="s">
        <v>19</v>
      </c>
      <c r="N107" s="188" t="s">
        <v>40</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238</v>
      </c>
      <c r="AT107" s="191" t="s">
        <v>234</v>
      </c>
      <c r="AU107" s="191" t="s">
        <v>78</v>
      </c>
      <c r="AY107" s="19" t="s">
        <v>231</v>
      </c>
      <c r="BE107" s="192">
        <f t="shared" si="14"/>
        <v>0</v>
      </c>
      <c r="BF107" s="192">
        <f t="shared" si="15"/>
        <v>0</v>
      </c>
      <c r="BG107" s="192">
        <f t="shared" si="16"/>
        <v>0</v>
      </c>
      <c r="BH107" s="192">
        <f t="shared" si="17"/>
        <v>0</v>
      </c>
      <c r="BI107" s="192">
        <f t="shared" si="18"/>
        <v>0</v>
      </c>
      <c r="BJ107" s="19" t="s">
        <v>76</v>
      </c>
      <c r="BK107" s="192">
        <f t="shared" si="19"/>
        <v>0</v>
      </c>
      <c r="BL107" s="19" t="s">
        <v>238</v>
      </c>
      <c r="BM107" s="191" t="s">
        <v>412</v>
      </c>
    </row>
    <row r="108" spans="1:65" s="2" customFormat="1" ht="44.25" customHeight="1">
      <c r="A108" s="36"/>
      <c r="B108" s="37"/>
      <c r="C108" s="180" t="s">
        <v>331</v>
      </c>
      <c r="D108" s="180" t="s">
        <v>234</v>
      </c>
      <c r="E108" s="181" t="s">
        <v>5448</v>
      </c>
      <c r="F108" s="182" t="s">
        <v>5449</v>
      </c>
      <c r="G108" s="183" t="s">
        <v>342</v>
      </c>
      <c r="H108" s="184">
        <v>40</v>
      </c>
      <c r="I108" s="185"/>
      <c r="J108" s="186">
        <f t="shared" si="10"/>
        <v>0</v>
      </c>
      <c r="K108" s="182" t="s">
        <v>19</v>
      </c>
      <c r="L108" s="41"/>
      <c r="M108" s="187" t="s">
        <v>19</v>
      </c>
      <c r="N108" s="188" t="s">
        <v>40</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238</v>
      </c>
      <c r="AT108" s="191" t="s">
        <v>234</v>
      </c>
      <c r="AU108" s="191" t="s">
        <v>78</v>
      </c>
      <c r="AY108" s="19" t="s">
        <v>231</v>
      </c>
      <c r="BE108" s="192">
        <f t="shared" si="14"/>
        <v>0</v>
      </c>
      <c r="BF108" s="192">
        <f t="shared" si="15"/>
        <v>0</v>
      </c>
      <c r="BG108" s="192">
        <f t="shared" si="16"/>
        <v>0</v>
      </c>
      <c r="BH108" s="192">
        <f t="shared" si="17"/>
        <v>0</v>
      </c>
      <c r="BI108" s="192">
        <f t="shared" si="18"/>
        <v>0</v>
      </c>
      <c r="BJ108" s="19" t="s">
        <v>76</v>
      </c>
      <c r="BK108" s="192">
        <f t="shared" si="19"/>
        <v>0</v>
      </c>
      <c r="BL108" s="19" t="s">
        <v>238</v>
      </c>
      <c r="BM108" s="191" t="s">
        <v>423</v>
      </c>
    </row>
    <row r="109" spans="1:65" s="2" customFormat="1" ht="44.25" customHeight="1">
      <c r="A109" s="36"/>
      <c r="B109" s="37"/>
      <c r="C109" s="180" t="s">
        <v>335</v>
      </c>
      <c r="D109" s="180" t="s">
        <v>234</v>
      </c>
      <c r="E109" s="181" t="s">
        <v>5450</v>
      </c>
      <c r="F109" s="182" t="s">
        <v>5451</v>
      </c>
      <c r="G109" s="183" t="s">
        <v>342</v>
      </c>
      <c r="H109" s="184">
        <v>1000</v>
      </c>
      <c r="I109" s="185"/>
      <c r="J109" s="186">
        <f t="shared" si="10"/>
        <v>0</v>
      </c>
      <c r="K109" s="182" t="s">
        <v>19</v>
      </c>
      <c r="L109" s="41"/>
      <c r="M109" s="187" t="s">
        <v>19</v>
      </c>
      <c r="N109" s="188" t="s">
        <v>40</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238</v>
      </c>
      <c r="AT109" s="191" t="s">
        <v>234</v>
      </c>
      <c r="AU109" s="191" t="s">
        <v>78</v>
      </c>
      <c r="AY109" s="19" t="s">
        <v>231</v>
      </c>
      <c r="BE109" s="192">
        <f t="shared" si="14"/>
        <v>0</v>
      </c>
      <c r="BF109" s="192">
        <f t="shared" si="15"/>
        <v>0</v>
      </c>
      <c r="BG109" s="192">
        <f t="shared" si="16"/>
        <v>0</v>
      </c>
      <c r="BH109" s="192">
        <f t="shared" si="17"/>
        <v>0</v>
      </c>
      <c r="BI109" s="192">
        <f t="shared" si="18"/>
        <v>0</v>
      </c>
      <c r="BJ109" s="19" t="s">
        <v>76</v>
      </c>
      <c r="BK109" s="192">
        <f t="shared" si="19"/>
        <v>0</v>
      </c>
      <c r="BL109" s="19" t="s">
        <v>238</v>
      </c>
      <c r="BM109" s="191" t="s">
        <v>434</v>
      </c>
    </row>
    <row r="110" spans="1:65" s="2" customFormat="1" ht="44.25" customHeight="1">
      <c r="A110" s="36"/>
      <c r="B110" s="37"/>
      <c r="C110" s="180" t="s">
        <v>339</v>
      </c>
      <c r="D110" s="180" t="s">
        <v>234</v>
      </c>
      <c r="E110" s="181" t="s">
        <v>5452</v>
      </c>
      <c r="F110" s="182" t="s">
        <v>5453</v>
      </c>
      <c r="G110" s="183" t="s">
        <v>342</v>
      </c>
      <c r="H110" s="184">
        <v>1300</v>
      </c>
      <c r="I110" s="185"/>
      <c r="J110" s="186">
        <f t="shared" si="10"/>
        <v>0</v>
      </c>
      <c r="K110" s="182" t="s">
        <v>19</v>
      </c>
      <c r="L110" s="41"/>
      <c r="M110" s="187" t="s">
        <v>19</v>
      </c>
      <c r="N110" s="188" t="s">
        <v>40</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238</v>
      </c>
      <c r="AT110" s="191" t="s">
        <v>234</v>
      </c>
      <c r="AU110" s="191" t="s">
        <v>78</v>
      </c>
      <c r="AY110" s="19" t="s">
        <v>231</v>
      </c>
      <c r="BE110" s="192">
        <f t="shared" si="14"/>
        <v>0</v>
      </c>
      <c r="BF110" s="192">
        <f t="shared" si="15"/>
        <v>0</v>
      </c>
      <c r="BG110" s="192">
        <f t="shared" si="16"/>
        <v>0</v>
      </c>
      <c r="BH110" s="192">
        <f t="shared" si="17"/>
        <v>0</v>
      </c>
      <c r="BI110" s="192">
        <f t="shared" si="18"/>
        <v>0</v>
      </c>
      <c r="BJ110" s="19" t="s">
        <v>76</v>
      </c>
      <c r="BK110" s="192">
        <f t="shared" si="19"/>
        <v>0</v>
      </c>
      <c r="BL110" s="19" t="s">
        <v>238</v>
      </c>
      <c r="BM110" s="191" t="s">
        <v>825</v>
      </c>
    </row>
    <row r="111" spans="1:65" s="2" customFormat="1" ht="24.2" customHeight="1">
      <c r="A111" s="36"/>
      <c r="B111" s="37"/>
      <c r="C111" s="180" t="s">
        <v>347</v>
      </c>
      <c r="D111" s="180" t="s">
        <v>234</v>
      </c>
      <c r="E111" s="181" t="s">
        <v>5454</v>
      </c>
      <c r="F111" s="182" t="s">
        <v>5455</v>
      </c>
      <c r="G111" s="183" t="s">
        <v>2771</v>
      </c>
      <c r="H111" s="184">
        <v>14</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238</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238</v>
      </c>
      <c r="BM111" s="191" t="s">
        <v>839</v>
      </c>
    </row>
    <row r="112" spans="1:65" s="12" customFormat="1" ht="22.9" customHeight="1">
      <c r="B112" s="164"/>
      <c r="C112" s="165"/>
      <c r="D112" s="166" t="s">
        <v>68</v>
      </c>
      <c r="E112" s="178" t="s">
        <v>1805</v>
      </c>
      <c r="F112" s="178" t="s">
        <v>5456</v>
      </c>
      <c r="G112" s="165"/>
      <c r="H112" s="165"/>
      <c r="I112" s="168"/>
      <c r="J112" s="179">
        <f>BK112</f>
        <v>0</v>
      </c>
      <c r="K112" s="165"/>
      <c r="L112" s="170"/>
      <c r="M112" s="171"/>
      <c r="N112" s="172"/>
      <c r="O112" s="172"/>
      <c r="P112" s="173">
        <f>SUM(P113:P135)</f>
        <v>0</v>
      </c>
      <c r="Q112" s="172"/>
      <c r="R112" s="173">
        <f>SUM(R113:R135)</f>
        <v>0</v>
      </c>
      <c r="S112" s="172"/>
      <c r="T112" s="174">
        <f>SUM(T113:T135)</f>
        <v>0</v>
      </c>
      <c r="AR112" s="175" t="s">
        <v>76</v>
      </c>
      <c r="AT112" s="176" t="s">
        <v>68</v>
      </c>
      <c r="AU112" s="176" t="s">
        <v>76</v>
      </c>
      <c r="AY112" s="175" t="s">
        <v>231</v>
      </c>
      <c r="BK112" s="177">
        <f>SUM(BK113:BK135)</f>
        <v>0</v>
      </c>
    </row>
    <row r="113" spans="1:65" s="2" customFormat="1" ht="44.25" customHeight="1">
      <c r="A113" s="36"/>
      <c r="B113" s="37"/>
      <c r="C113" s="180" t="s">
        <v>353</v>
      </c>
      <c r="D113" s="180" t="s">
        <v>234</v>
      </c>
      <c r="E113" s="181" t="s">
        <v>5457</v>
      </c>
      <c r="F113" s="182" t="s">
        <v>5458</v>
      </c>
      <c r="G113" s="183" t="s">
        <v>342</v>
      </c>
      <c r="H113" s="184">
        <v>700</v>
      </c>
      <c r="I113" s="185"/>
      <c r="J113" s="186">
        <f t="shared" ref="J113:J135" si="20">ROUND(I113*H113,2)</f>
        <v>0</v>
      </c>
      <c r="K113" s="182" t="s">
        <v>19</v>
      </c>
      <c r="L113" s="41"/>
      <c r="M113" s="187" t="s">
        <v>19</v>
      </c>
      <c r="N113" s="188" t="s">
        <v>40</v>
      </c>
      <c r="O113" s="66"/>
      <c r="P113" s="189">
        <f t="shared" ref="P113:P135" si="21">O113*H113</f>
        <v>0</v>
      </c>
      <c r="Q113" s="189">
        <v>0</v>
      </c>
      <c r="R113" s="189">
        <f t="shared" ref="R113:R135" si="22">Q113*H113</f>
        <v>0</v>
      </c>
      <c r="S113" s="189">
        <v>0</v>
      </c>
      <c r="T113" s="190">
        <f t="shared" ref="T113:T135" si="23">S113*H113</f>
        <v>0</v>
      </c>
      <c r="U113" s="36"/>
      <c r="V113" s="36"/>
      <c r="W113" s="36"/>
      <c r="X113" s="36"/>
      <c r="Y113" s="36"/>
      <c r="Z113" s="36"/>
      <c r="AA113" s="36"/>
      <c r="AB113" s="36"/>
      <c r="AC113" s="36"/>
      <c r="AD113" s="36"/>
      <c r="AE113" s="36"/>
      <c r="AR113" s="191" t="s">
        <v>238</v>
      </c>
      <c r="AT113" s="191" t="s">
        <v>234</v>
      </c>
      <c r="AU113" s="191" t="s">
        <v>78</v>
      </c>
      <c r="AY113" s="19" t="s">
        <v>231</v>
      </c>
      <c r="BE113" s="192">
        <f t="shared" ref="BE113:BE135" si="24">IF(N113="základní",J113,0)</f>
        <v>0</v>
      </c>
      <c r="BF113" s="192">
        <f t="shared" ref="BF113:BF135" si="25">IF(N113="snížená",J113,0)</f>
        <v>0</v>
      </c>
      <c r="BG113" s="192">
        <f t="shared" ref="BG113:BG135" si="26">IF(N113="zákl. přenesená",J113,0)</f>
        <v>0</v>
      </c>
      <c r="BH113" s="192">
        <f t="shared" ref="BH113:BH135" si="27">IF(N113="sníž. přenesená",J113,0)</f>
        <v>0</v>
      </c>
      <c r="BI113" s="192">
        <f t="shared" ref="BI113:BI135" si="28">IF(N113="nulová",J113,0)</f>
        <v>0</v>
      </c>
      <c r="BJ113" s="19" t="s">
        <v>76</v>
      </c>
      <c r="BK113" s="192">
        <f t="shared" ref="BK113:BK135" si="29">ROUND(I113*H113,2)</f>
        <v>0</v>
      </c>
      <c r="BL113" s="19" t="s">
        <v>238</v>
      </c>
      <c r="BM113" s="191" t="s">
        <v>849</v>
      </c>
    </row>
    <row r="114" spans="1:65" s="2" customFormat="1" ht="37.9" customHeight="1">
      <c r="A114" s="36"/>
      <c r="B114" s="37"/>
      <c r="C114" s="180" t="s">
        <v>7</v>
      </c>
      <c r="D114" s="180" t="s">
        <v>234</v>
      </c>
      <c r="E114" s="181" t="s">
        <v>5459</v>
      </c>
      <c r="F114" s="182" t="s">
        <v>5460</v>
      </c>
      <c r="G114" s="183" t="s">
        <v>2771</v>
      </c>
      <c r="H114" s="184">
        <v>20</v>
      </c>
      <c r="I114" s="185"/>
      <c r="J114" s="186">
        <f t="shared" si="20"/>
        <v>0</v>
      </c>
      <c r="K114" s="182" t="s">
        <v>19</v>
      </c>
      <c r="L114" s="41"/>
      <c r="M114" s="187" t="s">
        <v>19</v>
      </c>
      <c r="N114" s="188" t="s">
        <v>40</v>
      </c>
      <c r="O114" s="66"/>
      <c r="P114" s="189">
        <f t="shared" si="21"/>
        <v>0</v>
      </c>
      <c r="Q114" s="189">
        <v>0</v>
      </c>
      <c r="R114" s="189">
        <f t="shared" si="22"/>
        <v>0</v>
      </c>
      <c r="S114" s="189">
        <v>0</v>
      </c>
      <c r="T114" s="190">
        <f t="shared" si="23"/>
        <v>0</v>
      </c>
      <c r="U114" s="36"/>
      <c r="V114" s="36"/>
      <c r="W114" s="36"/>
      <c r="X114" s="36"/>
      <c r="Y114" s="36"/>
      <c r="Z114" s="36"/>
      <c r="AA114" s="36"/>
      <c r="AB114" s="36"/>
      <c r="AC114" s="36"/>
      <c r="AD114" s="36"/>
      <c r="AE114" s="36"/>
      <c r="AR114" s="191" t="s">
        <v>238</v>
      </c>
      <c r="AT114" s="191" t="s">
        <v>234</v>
      </c>
      <c r="AU114" s="191" t="s">
        <v>78</v>
      </c>
      <c r="AY114" s="19" t="s">
        <v>231</v>
      </c>
      <c r="BE114" s="192">
        <f t="shared" si="24"/>
        <v>0</v>
      </c>
      <c r="BF114" s="192">
        <f t="shared" si="25"/>
        <v>0</v>
      </c>
      <c r="BG114" s="192">
        <f t="shared" si="26"/>
        <v>0</v>
      </c>
      <c r="BH114" s="192">
        <f t="shared" si="27"/>
        <v>0</v>
      </c>
      <c r="BI114" s="192">
        <f t="shared" si="28"/>
        <v>0</v>
      </c>
      <c r="BJ114" s="19" t="s">
        <v>76</v>
      </c>
      <c r="BK114" s="192">
        <f t="shared" si="29"/>
        <v>0</v>
      </c>
      <c r="BL114" s="19" t="s">
        <v>238</v>
      </c>
      <c r="BM114" s="191" t="s">
        <v>862</v>
      </c>
    </row>
    <row r="115" spans="1:65" s="2" customFormat="1" ht="37.9" customHeight="1">
      <c r="A115" s="36"/>
      <c r="B115" s="37"/>
      <c r="C115" s="180" t="s">
        <v>373</v>
      </c>
      <c r="D115" s="180" t="s">
        <v>234</v>
      </c>
      <c r="E115" s="181" t="s">
        <v>5461</v>
      </c>
      <c r="F115" s="182" t="s">
        <v>5462</v>
      </c>
      <c r="G115" s="183" t="s">
        <v>2771</v>
      </c>
      <c r="H115" s="184">
        <v>20</v>
      </c>
      <c r="I115" s="185"/>
      <c r="J115" s="186">
        <f t="shared" si="20"/>
        <v>0</v>
      </c>
      <c r="K115" s="182" t="s">
        <v>19</v>
      </c>
      <c r="L115" s="41"/>
      <c r="M115" s="187" t="s">
        <v>19</v>
      </c>
      <c r="N115" s="188" t="s">
        <v>40</v>
      </c>
      <c r="O115" s="66"/>
      <c r="P115" s="189">
        <f t="shared" si="21"/>
        <v>0</v>
      </c>
      <c r="Q115" s="189">
        <v>0</v>
      </c>
      <c r="R115" s="189">
        <f t="shared" si="22"/>
        <v>0</v>
      </c>
      <c r="S115" s="189">
        <v>0</v>
      </c>
      <c r="T115" s="190">
        <f t="shared" si="23"/>
        <v>0</v>
      </c>
      <c r="U115" s="36"/>
      <c r="V115" s="36"/>
      <c r="W115" s="36"/>
      <c r="X115" s="36"/>
      <c r="Y115" s="36"/>
      <c r="Z115" s="36"/>
      <c r="AA115" s="36"/>
      <c r="AB115" s="36"/>
      <c r="AC115" s="36"/>
      <c r="AD115" s="36"/>
      <c r="AE115" s="36"/>
      <c r="AR115" s="191" t="s">
        <v>238</v>
      </c>
      <c r="AT115" s="191" t="s">
        <v>234</v>
      </c>
      <c r="AU115" s="191" t="s">
        <v>78</v>
      </c>
      <c r="AY115" s="19" t="s">
        <v>231</v>
      </c>
      <c r="BE115" s="192">
        <f t="shared" si="24"/>
        <v>0</v>
      </c>
      <c r="BF115" s="192">
        <f t="shared" si="25"/>
        <v>0</v>
      </c>
      <c r="BG115" s="192">
        <f t="shared" si="26"/>
        <v>0</v>
      </c>
      <c r="BH115" s="192">
        <f t="shared" si="27"/>
        <v>0</v>
      </c>
      <c r="BI115" s="192">
        <f t="shared" si="28"/>
        <v>0</v>
      </c>
      <c r="BJ115" s="19" t="s">
        <v>76</v>
      </c>
      <c r="BK115" s="192">
        <f t="shared" si="29"/>
        <v>0</v>
      </c>
      <c r="BL115" s="19" t="s">
        <v>238</v>
      </c>
      <c r="BM115" s="191" t="s">
        <v>881</v>
      </c>
    </row>
    <row r="116" spans="1:65" s="2" customFormat="1" ht="37.9" customHeight="1">
      <c r="A116" s="36"/>
      <c r="B116" s="37"/>
      <c r="C116" s="180" t="s">
        <v>380</v>
      </c>
      <c r="D116" s="180" t="s">
        <v>234</v>
      </c>
      <c r="E116" s="181" t="s">
        <v>5463</v>
      </c>
      <c r="F116" s="182" t="s">
        <v>5464</v>
      </c>
      <c r="G116" s="183" t="s">
        <v>2771</v>
      </c>
      <c r="H116" s="184">
        <v>4</v>
      </c>
      <c r="I116" s="185"/>
      <c r="J116" s="186">
        <f t="shared" si="20"/>
        <v>0</v>
      </c>
      <c r="K116" s="182" t="s">
        <v>19</v>
      </c>
      <c r="L116" s="41"/>
      <c r="M116" s="187" t="s">
        <v>19</v>
      </c>
      <c r="N116" s="188" t="s">
        <v>40</v>
      </c>
      <c r="O116" s="66"/>
      <c r="P116" s="189">
        <f t="shared" si="21"/>
        <v>0</v>
      </c>
      <c r="Q116" s="189">
        <v>0</v>
      </c>
      <c r="R116" s="189">
        <f t="shared" si="22"/>
        <v>0</v>
      </c>
      <c r="S116" s="189">
        <v>0</v>
      </c>
      <c r="T116" s="190">
        <f t="shared" si="23"/>
        <v>0</v>
      </c>
      <c r="U116" s="36"/>
      <c r="V116" s="36"/>
      <c r="W116" s="36"/>
      <c r="X116" s="36"/>
      <c r="Y116" s="36"/>
      <c r="Z116" s="36"/>
      <c r="AA116" s="36"/>
      <c r="AB116" s="36"/>
      <c r="AC116" s="36"/>
      <c r="AD116" s="36"/>
      <c r="AE116" s="36"/>
      <c r="AR116" s="191" t="s">
        <v>238</v>
      </c>
      <c r="AT116" s="191" t="s">
        <v>234</v>
      </c>
      <c r="AU116" s="191" t="s">
        <v>78</v>
      </c>
      <c r="AY116" s="19" t="s">
        <v>231</v>
      </c>
      <c r="BE116" s="192">
        <f t="shared" si="24"/>
        <v>0</v>
      </c>
      <c r="BF116" s="192">
        <f t="shared" si="25"/>
        <v>0</v>
      </c>
      <c r="BG116" s="192">
        <f t="shared" si="26"/>
        <v>0</v>
      </c>
      <c r="BH116" s="192">
        <f t="shared" si="27"/>
        <v>0</v>
      </c>
      <c r="BI116" s="192">
        <f t="shared" si="28"/>
        <v>0</v>
      </c>
      <c r="BJ116" s="19" t="s">
        <v>76</v>
      </c>
      <c r="BK116" s="192">
        <f t="shared" si="29"/>
        <v>0</v>
      </c>
      <c r="BL116" s="19" t="s">
        <v>238</v>
      </c>
      <c r="BM116" s="191" t="s">
        <v>892</v>
      </c>
    </row>
    <row r="117" spans="1:65" s="2" customFormat="1" ht="37.9" customHeight="1">
      <c r="A117" s="36"/>
      <c r="B117" s="37"/>
      <c r="C117" s="180" t="s">
        <v>384</v>
      </c>
      <c r="D117" s="180" t="s">
        <v>234</v>
      </c>
      <c r="E117" s="181" t="s">
        <v>5465</v>
      </c>
      <c r="F117" s="182" t="s">
        <v>5466</v>
      </c>
      <c r="G117" s="183" t="s">
        <v>342</v>
      </c>
      <c r="H117" s="184">
        <v>300</v>
      </c>
      <c r="I117" s="185"/>
      <c r="J117" s="186">
        <f t="shared" si="20"/>
        <v>0</v>
      </c>
      <c r="K117" s="182" t="s">
        <v>19</v>
      </c>
      <c r="L117" s="41"/>
      <c r="M117" s="187" t="s">
        <v>19</v>
      </c>
      <c r="N117" s="188" t="s">
        <v>40</v>
      </c>
      <c r="O117" s="66"/>
      <c r="P117" s="189">
        <f t="shared" si="21"/>
        <v>0</v>
      </c>
      <c r="Q117" s="189">
        <v>0</v>
      </c>
      <c r="R117" s="189">
        <f t="shared" si="22"/>
        <v>0</v>
      </c>
      <c r="S117" s="189">
        <v>0</v>
      </c>
      <c r="T117" s="190">
        <f t="shared" si="23"/>
        <v>0</v>
      </c>
      <c r="U117" s="36"/>
      <c r="V117" s="36"/>
      <c r="W117" s="36"/>
      <c r="X117" s="36"/>
      <c r="Y117" s="36"/>
      <c r="Z117" s="36"/>
      <c r="AA117" s="36"/>
      <c r="AB117" s="36"/>
      <c r="AC117" s="36"/>
      <c r="AD117" s="36"/>
      <c r="AE117" s="36"/>
      <c r="AR117" s="191" t="s">
        <v>238</v>
      </c>
      <c r="AT117" s="191" t="s">
        <v>234</v>
      </c>
      <c r="AU117" s="191" t="s">
        <v>78</v>
      </c>
      <c r="AY117" s="19" t="s">
        <v>231</v>
      </c>
      <c r="BE117" s="192">
        <f t="shared" si="24"/>
        <v>0</v>
      </c>
      <c r="BF117" s="192">
        <f t="shared" si="25"/>
        <v>0</v>
      </c>
      <c r="BG117" s="192">
        <f t="shared" si="26"/>
        <v>0</v>
      </c>
      <c r="BH117" s="192">
        <f t="shared" si="27"/>
        <v>0</v>
      </c>
      <c r="BI117" s="192">
        <f t="shared" si="28"/>
        <v>0</v>
      </c>
      <c r="BJ117" s="19" t="s">
        <v>76</v>
      </c>
      <c r="BK117" s="192">
        <f t="shared" si="29"/>
        <v>0</v>
      </c>
      <c r="BL117" s="19" t="s">
        <v>238</v>
      </c>
      <c r="BM117" s="191" t="s">
        <v>903</v>
      </c>
    </row>
    <row r="118" spans="1:65" s="2" customFormat="1" ht="37.9" customHeight="1">
      <c r="A118" s="36"/>
      <c r="B118" s="37"/>
      <c r="C118" s="180" t="s">
        <v>378</v>
      </c>
      <c r="D118" s="180" t="s">
        <v>234</v>
      </c>
      <c r="E118" s="181" t="s">
        <v>5467</v>
      </c>
      <c r="F118" s="182" t="s">
        <v>5468</v>
      </c>
      <c r="G118" s="183" t="s">
        <v>2771</v>
      </c>
      <c r="H118" s="184">
        <v>7</v>
      </c>
      <c r="I118" s="185"/>
      <c r="J118" s="186">
        <f t="shared" si="20"/>
        <v>0</v>
      </c>
      <c r="K118" s="182" t="s">
        <v>19</v>
      </c>
      <c r="L118" s="41"/>
      <c r="M118" s="187" t="s">
        <v>19</v>
      </c>
      <c r="N118" s="188" t="s">
        <v>40</v>
      </c>
      <c r="O118" s="66"/>
      <c r="P118" s="189">
        <f t="shared" si="21"/>
        <v>0</v>
      </c>
      <c r="Q118" s="189">
        <v>0</v>
      </c>
      <c r="R118" s="189">
        <f t="shared" si="22"/>
        <v>0</v>
      </c>
      <c r="S118" s="189">
        <v>0</v>
      </c>
      <c r="T118" s="190">
        <f t="shared" si="23"/>
        <v>0</v>
      </c>
      <c r="U118" s="36"/>
      <c r="V118" s="36"/>
      <c r="W118" s="36"/>
      <c r="X118" s="36"/>
      <c r="Y118" s="36"/>
      <c r="Z118" s="36"/>
      <c r="AA118" s="36"/>
      <c r="AB118" s="36"/>
      <c r="AC118" s="36"/>
      <c r="AD118" s="36"/>
      <c r="AE118" s="36"/>
      <c r="AR118" s="191" t="s">
        <v>238</v>
      </c>
      <c r="AT118" s="191" t="s">
        <v>234</v>
      </c>
      <c r="AU118" s="191" t="s">
        <v>78</v>
      </c>
      <c r="AY118" s="19" t="s">
        <v>231</v>
      </c>
      <c r="BE118" s="192">
        <f t="shared" si="24"/>
        <v>0</v>
      </c>
      <c r="BF118" s="192">
        <f t="shared" si="25"/>
        <v>0</v>
      </c>
      <c r="BG118" s="192">
        <f t="shared" si="26"/>
        <v>0</v>
      </c>
      <c r="BH118" s="192">
        <f t="shared" si="27"/>
        <v>0</v>
      </c>
      <c r="BI118" s="192">
        <f t="shared" si="28"/>
        <v>0</v>
      </c>
      <c r="BJ118" s="19" t="s">
        <v>76</v>
      </c>
      <c r="BK118" s="192">
        <f t="shared" si="29"/>
        <v>0</v>
      </c>
      <c r="BL118" s="19" t="s">
        <v>238</v>
      </c>
      <c r="BM118" s="191" t="s">
        <v>915</v>
      </c>
    </row>
    <row r="119" spans="1:65" s="2" customFormat="1" ht="37.9" customHeight="1">
      <c r="A119" s="36"/>
      <c r="B119" s="37"/>
      <c r="C119" s="180" t="s">
        <v>391</v>
      </c>
      <c r="D119" s="180" t="s">
        <v>234</v>
      </c>
      <c r="E119" s="181" t="s">
        <v>5469</v>
      </c>
      <c r="F119" s="182" t="s">
        <v>5470</v>
      </c>
      <c r="G119" s="183" t="s">
        <v>2771</v>
      </c>
      <c r="H119" s="184">
        <v>15</v>
      </c>
      <c r="I119" s="185"/>
      <c r="J119" s="186">
        <f t="shared" si="20"/>
        <v>0</v>
      </c>
      <c r="K119" s="182" t="s">
        <v>19</v>
      </c>
      <c r="L119" s="41"/>
      <c r="M119" s="187" t="s">
        <v>19</v>
      </c>
      <c r="N119" s="188" t="s">
        <v>40</v>
      </c>
      <c r="O119" s="66"/>
      <c r="P119" s="189">
        <f t="shared" si="21"/>
        <v>0</v>
      </c>
      <c r="Q119" s="189">
        <v>0</v>
      </c>
      <c r="R119" s="189">
        <f t="shared" si="22"/>
        <v>0</v>
      </c>
      <c r="S119" s="189">
        <v>0</v>
      </c>
      <c r="T119" s="190">
        <f t="shared" si="23"/>
        <v>0</v>
      </c>
      <c r="U119" s="36"/>
      <c r="V119" s="36"/>
      <c r="W119" s="36"/>
      <c r="X119" s="36"/>
      <c r="Y119" s="36"/>
      <c r="Z119" s="36"/>
      <c r="AA119" s="36"/>
      <c r="AB119" s="36"/>
      <c r="AC119" s="36"/>
      <c r="AD119" s="36"/>
      <c r="AE119" s="36"/>
      <c r="AR119" s="191" t="s">
        <v>238</v>
      </c>
      <c r="AT119" s="191" t="s">
        <v>234</v>
      </c>
      <c r="AU119" s="191" t="s">
        <v>78</v>
      </c>
      <c r="AY119" s="19" t="s">
        <v>231</v>
      </c>
      <c r="BE119" s="192">
        <f t="shared" si="24"/>
        <v>0</v>
      </c>
      <c r="BF119" s="192">
        <f t="shared" si="25"/>
        <v>0</v>
      </c>
      <c r="BG119" s="192">
        <f t="shared" si="26"/>
        <v>0</v>
      </c>
      <c r="BH119" s="192">
        <f t="shared" si="27"/>
        <v>0</v>
      </c>
      <c r="BI119" s="192">
        <f t="shared" si="28"/>
        <v>0</v>
      </c>
      <c r="BJ119" s="19" t="s">
        <v>76</v>
      </c>
      <c r="BK119" s="192">
        <f t="shared" si="29"/>
        <v>0</v>
      </c>
      <c r="BL119" s="19" t="s">
        <v>238</v>
      </c>
      <c r="BM119" s="191" t="s">
        <v>372</v>
      </c>
    </row>
    <row r="120" spans="1:65" s="2" customFormat="1" ht="37.9" customHeight="1">
      <c r="A120" s="36"/>
      <c r="B120" s="37"/>
      <c r="C120" s="180" t="s">
        <v>395</v>
      </c>
      <c r="D120" s="180" t="s">
        <v>234</v>
      </c>
      <c r="E120" s="181" t="s">
        <v>5471</v>
      </c>
      <c r="F120" s="182" t="s">
        <v>5472</v>
      </c>
      <c r="G120" s="183" t="s">
        <v>2771</v>
      </c>
      <c r="H120" s="184">
        <v>5</v>
      </c>
      <c r="I120" s="185"/>
      <c r="J120" s="186">
        <f t="shared" si="20"/>
        <v>0</v>
      </c>
      <c r="K120" s="182" t="s">
        <v>19</v>
      </c>
      <c r="L120" s="41"/>
      <c r="M120" s="187" t="s">
        <v>19</v>
      </c>
      <c r="N120" s="188" t="s">
        <v>40</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238</v>
      </c>
      <c r="AT120" s="191" t="s">
        <v>234</v>
      </c>
      <c r="AU120" s="191" t="s">
        <v>78</v>
      </c>
      <c r="AY120" s="19" t="s">
        <v>231</v>
      </c>
      <c r="BE120" s="192">
        <f t="shared" si="24"/>
        <v>0</v>
      </c>
      <c r="BF120" s="192">
        <f t="shared" si="25"/>
        <v>0</v>
      </c>
      <c r="BG120" s="192">
        <f t="shared" si="26"/>
        <v>0</v>
      </c>
      <c r="BH120" s="192">
        <f t="shared" si="27"/>
        <v>0</v>
      </c>
      <c r="BI120" s="192">
        <f t="shared" si="28"/>
        <v>0</v>
      </c>
      <c r="BJ120" s="19" t="s">
        <v>76</v>
      </c>
      <c r="BK120" s="192">
        <f t="shared" si="29"/>
        <v>0</v>
      </c>
      <c r="BL120" s="19" t="s">
        <v>238</v>
      </c>
      <c r="BM120" s="191" t="s">
        <v>941</v>
      </c>
    </row>
    <row r="121" spans="1:65" s="2" customFormat="1" ht="37.9" customHeight="1">
      <c r="A121" s="36"/>
      <c r="B121" s="37"/>
      <c r="C121" s="180" t="s">
        <v>401</v>
      </c>
      <c r="D121" s="180" t="s">
        <v>234</v>
      </c>
      <c r="E121" s="181" t="s">
        <v>5473</v>
      </c>
      <c r="F121" s="182" t="s">
        <v>5474</v>
      </c>
      <c r="G121" s="183" t="s">
        <v>2771</v>
      </c>
      <c r="H121" s="184">
        <v>18</v>
      </c>
      <c r="I121" s="185"/>
      <c r="J121" s="186">
        <f t="shared" si="20"/>
        <v>0</v>
      </c>
      <c r="K121" s="182" t="s">
        <v>19</v>
      </c>
      <c r="L121" s="41"/>
      <c r="M121" s="187" t="s">
        <v>19</v>
      </c>
      <c r="N121" s="188" t="s">
        <v>40</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238</v>
      </c>
      <c r="AT121" s="191" t="s">
        <v>234</v>
      </c>
      <c r="AU121" s="191" t="s">
        <v>78</v>
      </c>
      <c r="AY121" s="19" t="s">
        <v>231</v>
      </c>
      <c r="BE121" s="192">
        <f t="shared" si="24"/>
        <v>0</v>
      </c>
      <c r="BF121" s="192">
        <f t="shared" si="25"/>
        <v>0</v>
      </c>
      <c r="BG121" s="192">
        <f t="shared" si="26"/>
        <v>0</v>
      </c>
      <c r="BH121" s="192">
        <f t="shared" si="27"/>
        <v>0</v>
      </c>
      <c r="BI121" s="192">
        <f t="shared" si="28"/>
        <v>0</v>
      </c>
      <c r="BJ121" s="19" t="s">
        <v>76</v>
      </c>
      <c r="BK121" s="192">
        <f t="shared" si="29"/>
        <v>0</v>
      </c>
      <c r="BL121" s="19" t="s">
        <v>238</v>
      </c>
      <c r="BM121" s="191" t="s">
        <v>959</v>
      </c>
    </row>
    <row r="122" spans="1:65" s="2" customFormat="1" ht="37.9" customHeight="1">
      <c r="A122" s="36"/>
      <c r="B122" s="37"/>
      <c r="C122" s="180" t="s">
        <v>407</v>
      </c>
      <c r="D122" s="180" t="s">
        <v>234</v>
      </c>
      <c r="E122" s="181" t="s">
        <v>5475</v>
      </c>
      <c r="F122" s="182" t="s">
        <v>5476</v>
      </c>
      <c r="G122" s="183" t="s">
        <v>2771</v>
      </c>
      <c r="H122" s="184">
        <v>1</v>
      </c>
      <c r="I122" s="185"/>
      <c r="J122" s="186">
        <f t="shared" si="20"/>
        <v>0</v>
      </c>
      <c r="K122" s="182" t="s">
        <v>19</v>
      </c>
      <c r="L122" s="41"/>
      <c r="M122" s="187" t="s">
        <v>19</v>
      </c>
      <c r="N122" s="188" t="s">
        <v>40</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238</v>
      </c>
      <c r="AT122" s="191" t="s">
        <v>234</v>
      </c>
      <c r="AU122" s="191" t="s">
        <v>78</v>
      </c>
      <c r="AY122" s="19" t="s">
        <v>231</v>
      </c>
      <c r="BE122" s="192">
        <f t="shared" si="24"/>
        <v>0</v>
      </c>
      <c r="BF122" s="192">
        <f t="shared" si="25"/>
        <v>0</v>
      </c>
      <c r="BG122" s="192">
        <f t="shared" si="26"/>
        <v>0</v>
      </c>
      <c r="BH122" s="192">
        <f t="shared" si="27"/>
        <v>0</v>
      </c>
      <c r="BI122" s="192">
        <f t="shared" si="28"/>
        <v>0</v>
      </c>
      <c r="BJ122" s="19" t="s">
        <v>76</v>
      </c>
      <c r="BK122" s="192">
        <f t="shared" si="29"/>
        <v>0</v>
      </c>
      <c r="BL122" s="19" t="s">
        <v>238</v>
      </c>
      <c r="BM122" s="191" t="s">
        <v>973</v>
      </c>
    </row>
    <row r="123" spans="1:65" s="2" customFormat="1" ht="37.9" customHeight="1">
      <c r="A123" s="36"/>
      <c r="B123" s="37"/>
      <c r="C123" s="180" t="s">
        <v>412</v>
      </c>
      <c r="D123" s="180" t="s">
        <v>234</v>
      </c>
      <c r="E123" s="181" t="s">
        <v>5477</v>
      </c>
      <c r="F123" s="182" t="s">
        <v>5478</v>
      </c>
      <c r="G123" s="183" t="s">
        <v>2771</v>
      </c>
      <c r="H123" s="184">
        <v>10</v>
      </c>
      <c r="I123" s="185"/>
      <c r="J123" s="186">
        <f t="shared" si="20"/>
        <v>0</v>
      </c>
      <c r="K123" s="182" t="s">
        <v>19</v>
      </c>
      <c r="L123" s="41"/>
      <c r="M123" s="187" t="s">
        <v>19</v>
      </c>
      <c r="N123" s="188" t="s">
        <v>40</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238</v>
      </c>
      <c r="AT123" s="191" t="s">
        <v>234</v>
      </c>
      <c r="AU123" s="191" t="s">
        <v>78</v>
      </c>
      <c r="AY123" s="19" t="s">
        <v>231</v>
      </c>
      <c r="BE123" s="192">
        <f t="shared" si="24"/>
        <v>0</v>
      </c>
      <c r="BF123" s="192">
        <f t="shared" si="25"/>
        <v>0</v>
      </c>
      <c r="BG123" s="192">
        <f t="shared" si="26"/>
        <v>0</v>
      </c>
      <c r="BH123" s="192">
        <f t="shared" si="27"/>
        <v>0</v>
      </c>
      <c r="BI123" s="192">
        <f t="shared" si="28"/>
        <v>0</v>
      </c>
      <c r="BJ123" s="19" t="s">
        <v>76</v>
      </c>
      <c r="BK123" s="192">
        <f t="shared" si="29"/>
        <v>0</v>
      </c>
      <c r="BL123" s="19" t="s">
        <v>238</v>
      </c>
      <c r="BM123" s="191" t="s">
        <v>983</v>
      </c>
    </row>
    <row r="124" spans="1:65" s="2" customFormat="1" ht="37.9" customHeight="1">
      <c r="A124" s="36"/>
      <c r="B124" s="37"/>
      <c r="C124" s="180" t="s">
        <v>417</v>
      </c>
      <c r="D124" s="180" t="s">
        <v>234</v>
      </c>
      <c r="E124" s="181" t="s">
        <v>5479</v>
      </c>
      <c r="F124" s="182" t="s">
        <v>5480</v>
      </c>
      <c r="G124" s="183" t="s">
        <v>342</v>
      </c>
      <c r="H124" s="184">
        <v>400</v>
      </c>
      <c r="I124" s="185"/>
      <c r="J124" s="186">
        <f t="shared" si="20"/>
        <v>0</v>
      </c>
      <c r="K124" s="182" t="s">
        <v>19</v>
      </c>
      <c r="L124" s="41"/>
      <c r="M124" s="187" t="s">
        <v>19</v>
      </c>
      <c r="N124" s="188" t="s">
        <v>40</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238</v>
      </c>
      <c r="AT124" s="191" t="s">
        <v>234</v>
      </c>
      <c r="AU124" s="191" t="s">
        <v>78</v>
      </c>
      <c r="AY124" s="19" t="s">
        <v>231</v>
      </c>
      <c r="BE124" s="192">
        <f t="shared" si="24"/>
        <v>0</v>
      </c>
      <c r="BF124" s="192">
        <f t="shared" si="25"/>
        <v>0</v>
      </c>
      <c r="BG124" s="192">
        <f t="shared" si="26"/>
        <v>0</v>
      </c>
      <c r="BH124" s="192">
        <f t="shared" si="27"/>
        <v>0</v>
      </c>
      <c r="BI124" s="192">
        <f t="shared" si="28"/>
        <v>0</v>
      </c>
      <c r="BJ124" s="19" t="s">
        <v>76</v>
      </c>
      <c r="BK124" s="192">
        <f t="shared" si="29"/>
        <v>0</v>
      </c>
      <c r="BL124" s="19" t="s">
        <v>238</v>
      </c>
      <c r="BM124" s="191" t="s">
        <v>1599</v>
      </c>
    </row>
    <row r="125" spans="1:65" s="2" customFormat="1" ht="37.9" customHeight="1">
      <c r="A125" s="36"/>
      <c r="B125" s="37"/>
      <c r="C125" s="180" t="s">
        <v>423</v>
      </c>
      <c r="D125" s="180" t="s">
        <v>234</v>
      </c>
      <c r="E125" s="181" t="s">
        <v>5481</v>
      </c>
      <c r="F125" s="182" t="s">
        <v>5482</v>
      </c>
      <c r="G125" s="183" t="s">
        <v>2771</v>
      </c>
      <c r="H125" s="184">
        <v>6</v>
      </c>
      <c r="I125" s="185"/>
      <c r="J125" s="186">
        <f t="shared" si="20"/>
        <v>0</v>
      </c>
      <c r="K125" s="182" t="s">
        <v>19</v>
      </c>
      <c r="L125" s="41"/>
      <c r="M125" s="187" t="s">
        <v>19</v>
      </c>
      <c r="N125" s="188" t="s">
        <v>40</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238</v>
      </c>
      <c r="AT125" s="191" t="s">
        <v>234</v>
      </c>
      <c r="AU125" s="191" t="s">
        <v>78</v>
      </c>
      <c r="AY125" s="19" t="s">
        <v>231</v>
      </c>
      <c r="BE125" s="192">
        <f t="shared" si="24"/>
        <v>0</v>
      </c>
      <c r="BF125" s="192">
        <f t="shared" si="25"/>
        <v>0</v>
      </c>
      <c r="BG125" s="192">
        <f t="shared" si="26"/>
        <v>0</v>
      </c>
      <c r="BH125" s="192">
        <f t="shared" si="27"/>
        <v>0</v>
      </c>
      <c r="BI125" s="192">
        <f t="shared" si="28"/>
        <v>0</v>
      </c>
      <c r="BJ125" s="19" t="s">
        <v>76</v>
      </c>
      <c r="BK125" s="192">
        <f t="shared" si="29"/>
        <v>0</v>
      </c>
      <c r="BL125" s="19" t="s">
        <v>238</v>
      </c>
      <c r="BM125" s="191" t="s">
        <v>1610</v>
      </c>
    </row>
    <row r="126" spans="1:65" s="2" customFormat="1" ht="37.9" customHeight="1">
      <c r="A126" s="36"/>
      <c r="B126" s="37"/>
      <c r="C126" s="180" t="s">
        <v>429</v>
      </c>
      <c r="D126" s="180" t="s">
        <v>234</v>
      </c>
      <c r="E126" s="181" t="s">
        <v>5483</v>
      </c>
      <c r="F126" s="182" t="s">
        <v>5484</v>
      </c>
      <c r="G126" s="183" t="s">
        <v>2771</v>
      </c>
      <c r="H126" s="184">
        <v>30</v>
      </c>
      <c r="I126" s="185"/>
      <c r="J126" s="186">
        <f t="shared" si="20"/>
        <v>0</v>
      </c>
      <c r="K126" s="182" t="s">
        <v>19</v>
      </c>
      <c r="L126" s="41"/>
      <c r="M126" s="187" t="s">
        <v>19</v>
      </c>
      <c r="N126" s="188" t="s">
        <v>40</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238</v>
      </c>
      <c r="AT126" s="191" t="s">
        <v>234</v>
      </c>
      <c r="AU126" s="191" t="s">
        <v>78</v>
      </c>
      <c r="AY126" s="19" t="s">
        <v>231</v>
      </c>
      <c r="BE126" s="192">
        <f t="shared" si="24"/>
        <v>0</v>
      </c>
      <c r="BF126" s="192">
        <f t="shared" si="25"/>
        <v>0</v>
      </c>
      <c r="BG126" s="192">
        <f t="shared" si="26"/>
        <v>0</v>
      </c>
      <c r="BH126" s="192">
        <f t="shared" si="27"/>
        <v>0</v>
      </c>
      <c r="BI126" s="192">
        <f t="shared" si="28"/>
        <v>0</v>
      </c>
      <c r="BJ126" s="19" t="s">
        <v>76</v>
      </c>
      <c r="BK126" s="192">
        <f t="shared" si="29"/>
        <v>0</v>
      </c>
      <c r="BL126" s="19" t="s">
        <v>238</v>
      </c>
      <c r="BM126" s="191" t="s">
        <v>1624</v>
      </c>
    </row>
    <row r="127" spans="1:65" s="2" customFormat="1" ht="37.9" customHeight="1">
      <c r="A127" s="36"/>
      <c r="B127" s="37"/>
      <c r="C127" s="180" t="s">
        <v>434</v>
      </c>
      <c r="D127" s="180" t="s">
        <v>234</v>
      </c>
      <c r="E127" s="181" t="s">
        <v>5485</v>
      </c>
      <c r="F127" s="182" t="s">
        <v>5486</v>
      </c>
      <c r="G127" s="183" t="s">
        <v>2771</v>
      </c>
      <c r="H127" s="184">
        <v>40</v>
      </c>
      <c r="I127" s="185"/>
      <c r="J127" s="186">
        <f t="shared" si="20"/>
        <v>0</v>
      </c>
      <c r="K127" s="182" t="s">
        <v>19</v>
      </c>
      <c r="L127" s="41"/>
      <c r="M127" s="187" t="s">
        <v>19</v>
      </c>
      <c r="N127" s="188" t="s">
        <v>40</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238</v>
      </c>
      <c r="AT127" s="191" t="s">
        <v>234</v>
      </c>
      <c r="AU127" s="191" t="s">
        <v>78</v>
      </c>
      <c r="AY127" s="19" t="s">
        <v>231</v>
      </c>
      <c r="BE127" s="192">
        <f t="shared" si="24"/>
        <v>0</v>
      </c>
      <c r="BF127" s="192">
        <f t="shared" si="25"/>
        <v>0</v>
      </c>
      <c r="BG127" s="192">
        <f t="shared" si="26"/>
        <v>0</v>
      </c>
      <c r="BH127" s="192">
        <f t="shared" si="27"/>
        <v>0</v>
      </c>
      <c r="BI127" s="192">
        <f t="shared" si="28"/>
        <v>0</v>
      </c>
      <c r="BJ127" s="19" t="s">
        <v>76</v>
      </c>
      <c r="BK127" s="192">
        <f t="shared" si="29"/>
        <v>0</v>
      </c>
      <c r="BL127" s="19" t="s">
        <v>238</v>
      </c>
      <c r="BM127" s="191" t="s">
        <v>1634</v>
      </c>
    </row>
    <row r="128" spans="1:65" s="2" customFormat="1" ht="37.9" customHeight="1">
      <c r="A128" s="36"/>
      <c r="B128" s="37"/>
      <c r="C128" s="180" t="s">
        <v>442</v>
      </c>
      <c r="D128" s="180" t="s">
        <v>234</v>
      </c>
      <c r="E128" s="181" t="s">
        <v>5487</v>
      </c>
      <c r="F128" s="182" t="s">
        <v>5488</v>
      </c>
      <c r="G128" s="183" t="s">
        <v>2771</v>
      </c>
      <c r="H128" s="184">
        <v>20</v>
      </c>
      <c r="I128" s="185"/>
      <c r="J128" s="186">
        <f t="shared" si="20"/>
        <v>0</v>
      </c>
      <c r="K128" s="182" t="s">
        <v>19</v>
      </c>
      <c r="L128" s="41"/>
      <c r="M128" s="187" t="s">
        <v>19</v>
      </c>
      <c r="N128" s="188" t="s">
        <v>40</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238</v>
      </c>
      <c r="AT128" s="191" t="s">
        <v>234</v>
      </c>
      <c r="AU128" s="191" t="s">
        <v>78</v>
      </c>
      <c r="AY128" s="19" t="s">
        <v>231</v>
      </c>
      <c r="BE128" s="192">
        <f t="shared" si="24"/>
        <v>0</v>
      </c>
      <c r="BF128" s="192">
        <f t="shared" si="25"/>
        <v>0</v>
      </c>
      <c r="BG128" s="192">
        <f t="shared" si="26"/>
        <v>0</v>
      </c>
      <c r="BH128" s="192">
        <f t="shared" si="27"/>
        <v>0</v>
      </c>
      <c r="BI128" s="192">
        <f t="shared" si="28"/>
        <v>0</v>
      </c>
      <c r="BJ128" s="19" t="s">
        <v>76</v>
      </c>
      <c r="BK128" s="192">
        <f t="shared" si="29"/>
        <v>0</v>
      </c>
      <c r="BL128" s="19" t="s">
        <v>238</v>
      </c>
      <c r="BM128" s="191" t="s">
        <v>1643</v>
      </c>
    </row>
    <row r="129" spans="1:65" s="2" customFormat="1" ht="37.9" customHeight="1">
      <c r="A129" s="36"/>
      <c r="B129" s="37"/>
      <c r="C129" s="180" t="s">
        <v>825</v>
      </c>
      <c r="D129" s="180" t="s">
        <v>234</v>
      </c>
      <c r="E129" s="181" t="s">
        <v>5489</v>
      </c>
      <c r="F129" s="182" t="s">
        <v>5490</v>
      </c>
      <c r="G129" s="183" t="s">
        <v>2771</v>
      </c>
      <c r="H129" s="184">
        <v>2</v>
      </c>
      <c r="I129" s="185"/>
      <c r="J129" s="186">
        <f t="shared" si="20"/>
        <v>0</v>
      </c>
      <c r="K129" s="182" t="s">
        <v>19</v>
      </c>
      <c r="L129" s="41"/>
      <c r="M129" s="187" t="s">
        <v>19</v>
      </c>
      <c r="N129" s="188" t="s">
        <v>40</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238</v>
      </c>
      <c r="AT129" s="191" t="s">
        <v>234</v>
      </c>
      <c r="AU129" s="191" t="s">
        <v>78</v>
      </c>
      <c r="AY129" s="19" t="s">
        <v>231</v>
      </c>
      <c r="BE129" s="192">
        <f t="shared" si="24"/>
        <v>0</v>
      </c>
      <c r="BF129" s="192">
        <f t="shared" si="25"/>
        <v>0</v>
      </c>
      <c r="BG129" s="192">
        <f t="shared" si="26"/>
        <v>0</v>
      </c>
      <c r="BH129" s="192">
        <f t="shared" si="27"/>
        <v>0</v>
      </c>
      <c r="BI129" s="192">
        <f t="shared" si="28"/>
        <v>0</v>
      </c>
      <c r="BJ129" s="19" t="s">
        <v>76</v>
      </c>
      <c r="BK129" s="192">
        <f t="shared" si="29"/>
        <v>0</v>
      </c>
      <c r="BL129" s="19" t="s">
        <v>238</v>
      </c>
      <c r="BM129" s="191" t="s">
        <v>1647</v>
      </c>
    </row>
    <row r="130" spans="1:65" s="2" customFormat="1" ht="37.9" customHeight="1">
      <c r="A130" s="36"/>
      <c r="B130" s="37"/>
      <c r="C130" s="180" t="s">
        <v>833</v>
      </c>
      <c r="D130" s="180" t="s">
        <v>234</v>
      </c>
      <c r="E130" s="181" t="s">
        <v>5491</v>
      </c>
      <c r="F130" s="182" t="s">
        <v>5492</v>
      </c>
      <c r="G130" s="183" t="s">
        <v>342</v>
      </c>
      <c r="H130" s="184">
        <v>1350</v>
      </c>
      <c r="I130" s="185"/>
      <c r="J130" s="186">
        <f t="shared" si="20"/>
        <v>0</v>
      </c>
      <c r="K130" s="182" t="s">
        <v>19</v>
      </c>
      <c r="L130" s="41"/>
      <c r="M130" s="187" t="s">
        <v>19</v>
      </c>
      <c r="N130" s="188" t="s">
        <v>40</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238</v>
      </c>
      <c r="AT130" s="191" t="s">
        <v>234</v>
      </c>
      <c r="AU130" s="191" t="s">
        <v>78</v>
      </c>
      <c r="AY130" s="19" t="s">
        <v>231</v>
      </c>
      <c r="BE130" s="192">
        <f t="shared" si="24"/>
        <v>0</v>
      </c>
      <c r="BF130" s="192">
        <f t="shared" si="25"/>
        <v>0</v>
      </c>
      <c r="BG130" s="192">
        <f t="shared" si="26"/>
        <v>0</v>
      </c>
      <c r="BH130" s="192">
        <f t="shared" si="27"/>
        <v>0</v>
      </c>
      <c r="BI130" s="192">
        <f t="shared" si="28"/>
        <v>0</v>
      </c>
      <c r="BJ130" s="19" t="s">
        <v>76</v>
      </c>
      <c r="BK130" s="192">
        <f t="shared" si="29"/>
        <v>0</v>
      </c>
      <c r="BL130" s="19" t="s">
        <v>238</v>
      </c>
      <c r="BM130" s="191" t="s">
        <v>1664</v>
      </c>
    </row>
    <row r="131" spans="1:65" s="2" customFormat="1" ht="37.9" customHeight="1">
      <c r="A131" s="36"/>
      <c r="B131" s="37"/>
      <c r="C131" s="180" t="s">
        <v>839</v>
      </c>
      <c r="D131" s="180" t="s">
        <v>234</v>
      </c>
      <c r="E131" s="181" t="s">
        <v>5493</v>
      </c>
      <c r="F131" s="182" t="s">
        <v>5494</v>
      </c>
      <c r="G131" s="183" t="s">
        <v>2771</v>
      </c>
      <c r="H131" s="184">
        <v>2</v>
      </c>
      <c r="I131" s="185"/>
      <c r="J131" s="186">
        <f t="shared" si="20"/>
        <v>0</v>
      </c>
      <c r="K131" s="182" t="s">
        <v>19</v>
      </c>
      <c r="L131" s="41"/>
      <c r="M131" s="187" t="s">
        <v>19</v>
      </c>
      <c r="N131" s="188" t="s">
        <v>40</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238</v>
      </c>
      <c r="AT131" s="191" t="s">
        <v>234</v>
      </c>
      <c r="AU131" s="191" t="s">
        <v>78</v>
      </c>
      <c r="AY131" s="19" t="s">
        <v>231</v>
      </c>
      <c r="BE131" s="192">
        <f t="shared" si="24"/>
        <v>0</v>
      </c>
      <c r="BF131" s="192">
        <f t="shared" si="25"/>
        <v>0</v>
      </c>
      <c r="BG131" s="192">
        <f t="shared" si="26"/>
        <v>0</v>
      </c>
      <c r="BH131" s="192">
        <f t="shared" si="27"/>
        <v>0</v>
      </c>
      <c r="BI131" s="192">
        <f t="shared" si="28"/>
        <v>0</v>
      </c>
      <c r="BJ131" s="19" t="s">
        <v>76</v>
      </c>
      <c r="BK131" s="192">
        <f t="shared" si="29"/>
        <v>0</v>
      </c>
      <c r="BL131" s="19" t="s">
        <v>238</v>
      </c>
      <c r="BM131" s="191" t="s">
        <v>1677</v>
      </c>
    </row>
    <row r="132" spans="1:65" s="2" customFormat="1" ht="37.9" customHeight="1">
      <c r="A132" s="36"/>
      <c r="B132" s="37"/>
      <c r="C132" s="180" t="s">
        <v>844</v>
      </c>
      <c r="D132" s="180" t="s">
        <v>234</v>
      </c>
      <c r="E132" s="181" t="s">
        <v>5495</v>
      </c>
      <c r="F132" s="182" t="s">
        <v>5496</v>
      </c>
      <c r="G132" s="183" t="s">
        <v>2771</v>
      </c>
      <c r="H132" s="184">
        <v>30</v>
      </c>
      <c r="I132" s="185"/>
      <c r="J132" s="186">
        <f t="shared" si="20"/>
        <v>0</v>
      </c>
      <c r="K132" s="182" t="s">
        <v>19</v>
      </c>
      <c r="L132" s="41"/>
      <c r="M132" s="187" t="s">
        <v>19</v>
      </c>
      <c r="N132" s="188" t="s">
        <v>40</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238</v>
      </c>
      <c r="AT132" s="191" t="s">
        <v>234</v>
      </c>
      <c r="AU132" s="191" t="s">
        <v>78</v>
      </c>
      <c r="AY132" s="19" t="s">
        <v>231</v>
      </c>
      <c r="BE132" s="192">
        <f t="shared" si="24"/>
        <v>0</v>
      </c>
      <c r="BF132" s="192">
        <f t="shared" si="25"/>
        <v>0</v>
      </c>
      <c r="BG132" s="192">
        <f t="shared" si="26"/>
        <v>0</v>
      </c>
      <c r="BH132" s="192">
        <f t="shared" si="27"/>
        <v>0</v>
      </c>
      <c r="BI132" s="192">
        <f t="shared" si="28"/>
        <v>0</v>
      </c>
      <c r="BJ132" s="19" t="s">
        <v>76</v>
      </c>
      <c r="BK132" s="192">
        <f t="shared" si="29"/>
        <v>0</v>
      </c>
      <c r="BL132" s="19" t="s">
        <v>238</v>
      </c>
      <c r="BM132" s="191" t="s">
        <v>1689</v>
      </c>
    </row>
    <row r="133" spans="1:65" s="2" customFormat="1" ht="37.9" customHeight="1">
      <c r="A133" s="36"/>
      <c r="B133" s="37"/>
      <c r="C133" s="180" t="s">
        <v>849</v>
      </c>
      <c r="D133" s="180" t="s">
        <v>234</v>
      </c>
      <c r="E133" s="181" t="s">
        <v>5497</v>
      </c>
      <c r="F133" s="182" t="s">
        <v>5498</v>
      </c>
      <c r="G133" s="183" t="s">
        <v>2771</v>
      </c>
      <c r="H133" s="184">
        <v>50</v>
      </c>
      <c r="I133" s="185"/>
      <c r="J133" s="186">
        <f t="shared" si="20"/>
        <v>0</v>
      </c>
      <c r="K133" s="182" t="s">
        <v>19</v>
      </c>
      <c r="L133" s="41"/>
      <c r="M133" s="187" t="s">
        <v>19</v>
      </c>
      <c r="N133" s="188" t="s">
        <v>40</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238</v>
      </c>
      <c r="AT133" s="191" t="s">
        <v>234</v>
      </c>
      <c r="AU133" s="191" t="s">
        <v>78</v>
      </c>
      <c r="AY133" s="19" t="s">
        <v>231</v>
      </c>
      <c r="BE133" s="192">
        <f t="shared" si="24"/>
        <v>0</v>
      </c>
      <c r="BF133" s="192">
        <f t="shared" si="25"/>
        <v>0</v>
      </c>
      <c r="BG133" s="192">
        <f t="shared" si="26"/>
        <v>0</v>
      </c>
      <c r="BH133" s="192">
        <f t="shared" si="27"/>
        <v>0</v>
      </c>
      <c r="BI133" s="192">
        <f t="shared" si="28"/>
        <v>0</v>
      </c>
      <c r="BJ133" s="19" t="s">
        <v>76</v>
      </c>
      <c r="BK133" s="192">
        <f t="shared" si="29"/>
        <v>0</v>
      </c>
      <c r="BL133" s="19" t="s">
        <v>238</v>
      </c>
      <c r="BM133" s="191" t="s">
        <v>1696</v>
      </c>
    </row>
    <row r="134" spans="1:65" s="2" customFormat="1" ht="37.9" customHeight="1">
      <c r="A134" s="36"/>
      <c r="B134" s="37"/>
      <c r="C134" s="180" t="s">
        <v>855</v>
      </c>
      <c r="D134" s="180" t="s">
        <v>234</v>
      </c>
      <c r="E134" s="181" t="s">
        <v>5499</v>
      </c>
      <c r="F134" s="182" t="s">
        <v>5500</v>
      </c>
      <c r="G134" s="183" t="s">
        <v>2771</v>
      </c>
      <c r="H134" s="184">
        <v>10</v>
      </c>
      <c r="I134" s="185"/>
      <c r="J134" s="186">
        <f t="shared" si="20"/>
        <v>0</v>
      </c>
      <c r="K134" s="182" t="s">
        <v>19</v>
      </c>
      <c r="L134" s="41"/>
      <c r="M134" s="187" t="s">
        <v>19</v>
      </c>
      <c r="N134" s="188" t="s">
        <v>40</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238</v>
      </c>
      <c r="AT134" s="191" t="s">
        <v>234</v>
      </c>
      <c r="AU134" s="191" t="s">
        <v>78</v>
      </c>
      <c r="AY134" s="19" t="s">
        <v>231</v>
      </c>
      <c r="BE134" s="192">
        <f t="shared" si="24"/>
        <v>0</v>
      </c>
      <c r="BF134" s="192">
        <f t="shared" si="25"/>
        <v>0</v>
      </c>
      <c r="BG134" s="192">
        <f t="shared" si="26"/>
        <v>0</v>
      </c>
      <c r="BH134" s="192">
        <f t="shared" si="27"/>
        <v>0</v>
      </c>
      <c r="BI134" s="192">
        <f t="shared" si="28"/>
        <v>0</v>
      </c>
      <c r="BJ134" s="19" t="s">
        <v>76</v>
      </c>
      <c r="BK134" s="192">
        <f t="shared" si="29"/>
        <v>0</v>
      </c>
      <c r="BL134" s="19" t="s">
        <v>238</v>
      </c>
      <c r="BM134" s="191" t="s">
        <v>1705</v>
      </c>
    </row>
    <row r="135" spans="1:65" s="2" customFormat="1" ht="16.5" customHeight="1">
      <c r="A135" s="36"/>
      <c r="B135" s="37"/>
      <c r="C135" s="180" t="s">
        <v>862</v>
      </c>
      <c r="D135" s="180" t="s">
        <v>234</v>
      </c>
      <c r="E135" s="181" t="s">
        <v>5501</v>
      </c>
      <c r="F135" s="182" t="s">
        <v>5502</v>
      </c>
      <c r="G135" s="183" t="s">
        <v>2589</v>
      </c>
      <c r="H135" s="184">
        <v>1</v>
      </c>
      <c r="I135" s="185"/>
      <c r="J135" s="186">
        <f t="shared" si="20"/>
        <v>0</v>
      </c>
      <c r="K135" s="182" t="s">
        <v>19</v>
      </c>
      <c r="L135" s="41"/>
      <c r="M135" s="187" t="s">
        <v>19</v>
      </c>
      <c r="N135" s="188" t="s">
        <v>40</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238</v>
      </c>
      <c r="AT135" s="191" t="s">
        <v>234</v>
      </c>
      <c r="AU135" s="191" t="s">
        <v>78</v>
      </c>
      <c r="AY135" s="19" t="s">
        <v>231</v>
      </c>
      <c r="BE135" s="192">
        <f t="shared" si="24"/>
        <v>0</v>
      </c>
      <c r="BF135" s="192">
        <f t="shared" si="25"/>
        <v>0</v>
      </c>
      <c r="BG135" s="192">
        <f t="shared" si="26"/>
        <v>0</v>
      </c>
      <c r="BH135" s="192">
        <f t="shared" si="27"/>
        <v>0</v>
      </c>
      <c r="BI135" s="192">
        <f t="shared" si="28"/>
        <v>0</v>
      </c>
      <c r="BJ135" s="19" t="s">
        <v>76</v>
      </c>
      <c r="BK135" s="192">
        <f t="shared" si="29"/>
        <v>0</v>
      </c>
      <c r="BL135" s="19" t="s">
        <v>238</v>
      </c>
      <c r="BM135" s="191" t="s">
        <v>1717</v>
      </c>
    </row>
    <row r="136" spans="1:65" s="12" customFormat="1" ht="22.9" customHeight="1">
      <c r="B136" s="164"/>
      <c r="C136" s="165"/>
      <c r="D136" s="166" t="s">
        <v>68</v>
      </c>
      <c r="E136" s="178" t="s">
        <v>1809</v>
      </c>
      <c r="F136" s="178" t="s">
        <v>5503</v>
      </c>
      <c r="G136" s="165"/>
      <c r="H136" s="165"/>
      <c r="I136" s="168"/>
      <c r="J136" s="179">
        <f>BK136</f>
        <v>0</v>
      </c>
      <c r="K136" s="165"/>
      <c r="L136" s="170"/>
      <c r="M136" s="171"/>
      <c r="N136" s="172"/>
      <c r="O136" s="172"/>
      <c r="P136" s="173">
        <f>SUM(P137:P153)</f>
        <v>0</v>
      </c>
      <c r="Q136" s="172"/>
      <c r="R136" s="173">
        <f>SUM(R137:R153)</f>
        <v>0</v>
      </c>
      <c r="S136" s="172"/>
      <c r="T136" s="174">
        <f>SUM(T137:T153)</f>
        <v>0</v>
      </c>
      <c r="AR136" s="175" t="s">
        <v>76</v>
      </c>
      <c r="AT136" s="176" t="s">
        <v>68</v>
      </c>
      <c r="AU136" s="176" t="s">
        <v>76</v>
      </c>
      <c r="AY136" s="175" t="s">
        <v>231</v>
      </c>
      <c r="BK136" s="177">
        <f>SUM(BK137:BK153)</f>
        <v>0</v>
      </c>
    </row>
    <row r="137" spans="1:65" s="2" customFormat="1" ht="78" customHeight="1">
      <c r="A137" s="36"/>
      <c r="B137" s="37"/>
      <c r="C137" s="180" t="s">
        <v>867</v>
      </c>
      <c r="D137" s="180" t="s">
        <v>234</v>
      </c>
      <c r="E137" s="181" t="s">
        <v>5504</v>
      </c>
      <c r="F137" s="182" t="s">
        <v>5505</v>
      </c>
      <c r="G137" s="183" t="s">
        <v>2771</v>
      </c>
      <c r="H137" s="184">
        <v>212</v>
      </c>
      <c r="I137" s="185"/>
      <c r="J137" s="186">
        <f t="shared" ref="J137:J153" si="30">ROUND(I137*H137,2)</f>
        <v>0</v>
      </c>
      <c r="K137" s="182" t="s">
        <v>19</v>
      </c>
      <c r="L137" s="41"/>
      <c r="M137" s="187" t="s">
        <v>19</v>
      </c>
      <c r="N137" s="188" t="s">
        <v>40</v>
      </c>
      <c r="O137" s="66"/>
      <c r="P137" s="189">
        <f t="shared" ref="P137:P153" si="31">O137*H137</f>
        <v>0</v>
      </c>
      <c r="Q137" s="189">
        <v>0</v>
      </c>
      <c r="R137" s="189">
        <f t="shared" ref="R137:R153" si="32">Q137*H137</f>
        <v>0</v>
      </c>
      <c r="S137" s="189">
        <v>0</v>
      </c>
      <c r="T137" s="190">
        <f t="shared" ref="T137:T153" si="33">S137*H137</f>
        <v>0</v>
      </c>
      <c r="U137" s="36"/>
      <c r="V137" s="36"/>
      <c r="W137" s="36"/>
      <c r="X137" s="36"/>
      <c r="Y137" s="36"/>
      <c r="Z137" s="36"/>
      <c r="AA137" s="36"/>
      <c r="AB137" s="36"/>
      <c r="AC137" s="36"/>
      <c r="AD137" s="36"/>
      <c r="AE137" s="36"/>
      <c r="AR137" s="191" t="s">
        <v>238</v>
      </c>
      <c r="AT137" s="191" t="s">
        <v>234</v>
      </c>
      <c r="AU137" s="191" t="s">
        <v>78</v>
      </c>
      <c r="AY137" s="19" t="s">
        <v>231</v>
      </c>
      <c r="BE137" s="192">
        <f t="shared" ref="BE137:BE153" si="34">IF(N137="základní",J137,0)</f>
        <v>0</v>
      </c>
      <c r="BF137" s="192">
        <f t="shared" ref="BF137:BF153" si="35">IF(N137="snížená",J137,0)</f>
        <v>0</v>
      </c>
      <c r="BG137" s="192">
        <f t="shared" ref="BG137:BG153" si="36">IF(N137="zákl. přenesená",J137,0)</f>
        <v>0</v>
      </c>
      <c r="BH137" s="192">
        <f t="shared" ref="BH137:BH153" si="37">IF(N137="sníž. přenesená",J137,0)</f>
        <v>0</v>
      </c>
      <c r="BI137" s="192">
        <f t="shared" ref="BI137:BI153" si="38">IF(N137="nulová",J137,0)</f>
        <v>0</v>
      </c>
      <c r="BJ137" s="19" t="s">
        <v>76</v>
      </c>
      <c r="BK137" s="192">
        <f t="shared" ref="BK137:BK153" si="39">ROUND(I137*H137,2)</f>
        <v>0</v>
      </c>
      <c r="BL137" s="19" t="s">
        <v>238</v>
      </c>
      <c r="BM137" s="191" t="s">
        <v>1725</v>
      </c>
    </row>
    <row r="138" spans="1:65" s="2" customFormat="1" ht="37.9" customHeight="1">
      <c r="A138" s="36"/>
      <c r="B138" s="37"/>
      <c r="C138" s="180" t="s">
        <v>881</v>
      </c>
      <c r="D138" s="180" t="s">
        <v>234</v>
      </c>
      <c r="E138" s="181" t="s">
        <v>5506</v>
      </c>
      <c r="F138" s="182" t="s">
        <v>5507</v>
      </c>
      <c r="G138" s="183" t="s">
        <v>5508</v>
      </c>
      <c r="H138" s="184">
        <v>88</v>
      </c>
      <c r="I138" s="185"/>
      <c r="J138" s="186">
        <f t="shared" si="30"/>
        <v>0</v>
      </c>
      <c r="K138" s="182" t="s">
        <v>19</v>
      </c>
      <c r="L138" s="41"/>
      <c r="M138" s="187" t="s">
        <v>19</v>
      </c>
      <c r="N138" s="188" t="s">
        <v>40</v>
      </c>
      <c r="O138" s="66"/>
      <c r="P138" s="189">
        <f t="shared" si="31"/>
        <v>0</v>
      </c>
      <c r="Q138" s="189">
        <v>0</v>
      </c>
      <c r="R138" s="189">
        <f t="shared" si="32"/>
        <v>0</v>
      </c>
      <c r="S138" s="189">
        <v>0</v>
      </c>
      <c r="T138" s="190">
        <f t="shared" si="33"/>
        <v>0</v>
      </c>
      <c r="U138" s="36"/>
      <c r="V138" s="36"/>
      <c r="W138" s="36"/>
      <c r="X138" s="36"/>
      <c r="Y138" s="36"/>
      <c r="Z138" s="36"/>
      <c r="AA138" s="36"/>
      <c r="AB138" s="36"/>
      <c r="AC138" s="36"/>
      <c r="AD138" s="36"/>
      <c r="AE138" s="36"/>
      <c r="AR138" s="191" t="s">
        <v>238</v>
      </c>
      <c r="AT138" s="191" t="s">
        <v>234</v>
      </c>
      <c r="AU138" s="191" t="s">
        <v>78</v>
      </c>
      <c r="AY138" s="19" t="s">
        <v>231</v>
      </c>
      <c r="BE138" s="192">
        <f t="shared" si="34"/>
        <v>0</v>
      </c>
      <c r="BF138" s="192">
        <f t="shared" si="35"/>
        <v>0</v>
      </c>
      <c r="BG138" s="192">
        <f t="shared" si="36"/>
        <v>0</v>
      </c>
      <c r="BH138" s="192">
        <f t="shared" si="37"/>
        <v>0</v>
      </c>
      <c r="BI138" s="192">
        <f t="shared" si="38"/>
        <v>0</v>
      </c>
      <c r="BJ138" s="19" t="s">
        <v>76</v>
      </c>
      <c r="BK138" s="192">
        <f t="shared" si="39"/>
        <v>0</v>
      </c>
      <c r="BL138" s="19" t="s">
        <v>238</v>
      </c>
      <c r="BM138" s="191" t="s">
        <v>1733</v>
      </c>
    </row>
    <row r="139" spans="1:65" s="2" customFormat="1" ht="44.25" customHeight="1">
      <c r="A139" s="36"/>
      <c r="B139" s="37"/>
      <c r="C139" s="180" t="s">
        <v>886</v>
      </c>
      <c r="D139" s="180" t="s">
        <v>234</v>
      </c>
      <c r="E139" s="181" t="s">
        <v>5509</v>
      </c>
      <c r="F139" s="182" t="s">
        <v>5510</v>
      </c>
      <c r="G139" s="183" t="s">
        <v>5508</v>
      </c>
      <c r="H139" s="184">
        <v>75</v>
      </c>
      <c r="I139" s="185"/>
      <c r="J139" s="186">
        <f t="shared" si="30"/>
        <v>0</v>
      </c>
      <c r="K139" s="182" t="s">
        <v>19</v>
      </c>
      <c r="L139" s="41"/>
      <c r="M139" s="187" t="s">
        <v>19</v>
      </c>
      <c r="N139" s="188" t="s">
        <v>40</v>
      </c>
      <c r="O139" s="66"/>
      <c r="P139" s="189">
        <f t="shared" si="31"/>
        <v>0</v>
      </c>
      <c r="Q139" s="189">
        <v>0</v>
      </c>
      <c r="R139" s="189">
        <f t="shared" si="32"/>
        <v>0</v>
      </c>
      <c r="S139" s="189">
        <v>0</v>
      </c>
      <c r="T139" s="190">
        <f t="shared" si="33"/>
        <v>0</v>
      </c>
      <c r="U139" s="36"/>
      <c r="V139" s="36"/>
      <c r="W139" s="36"/>
      <c r="X139" s="36"/>
      <c r="Y139" s="36"/>
      <c r="Z139" s="36"/>
      <c r="AA139" s="36"/>
      <c r="AB139" s="36"/>
      <c r="AC139" s="36"/>
      <c r="AD139" s="36"/>
      <c r="AE139" s="36"/>
      <c r="AR139" s="191" t="s">
        <v>238</v>
      </c>
      <c r="AT139" s="191" t="s">
        <v>234</v>
      </c>
      <c r="AU139" s="191" t="s">
        <v>78</v>
      </c>
      <c r="AY139" s="19" t="s">
        <v>231</v>
      </c>
      <c r="BE139" s="192">
        <f t="shared" si="34"/>
        <v>0</v>
      </c>
      <c r="BF139" s="192">
        <f t="shared" si="35"/>
        <v>0</v>
      </c>
      <c r="BG139" s="192">
        <f t="shared" si="36"/>
        <v>0</v>
      </c>
      <c r="BH139" s="192">
        <f t="shared" si="37"/>
        <v>0</v>
      </c>
      <c r="BI139" s="192">
        <f t="shared" si="38"/>
        <v>0</v>
      </c>
      <c r="BJ139" s="19" t="s">
        <v>76</v>
      </c>
      <c r="BK139" s="192">
        <f t="shared" si="39"/>
        <v>0</v>
      </c>
      <c r="BL139" s="19" t="s">
        <v>238</v>
      </c>
      <c r="BM139" s="191" t="s">
        <v>1745</v>
      </c>
    </row>
    <row r="140" spans="1:65" s="2" customFormat="1" ht="44.25" customHeight="1">
      <c r="A140" s="36"/>
      <c r="B140" s="37"/>
      <c r="C140" s="180" t="s">
        <v>892</v>
      </c>
      <c r="D140" s="180" t="s">
        <v>234</v>
      </c>
      <c r="E140" s="181" t="s">
        <v>5511</v>
      </c>
      <c r="F140" s="182" t="s">
        <v>5512</v>
      </c>
      <c r="G140" s="183" t="s">
        <v>5508</v>
      </c>
      <c r="H140" s="184">
        <v>43</v>
      </c>
      <c r="I140" s="185"/>
      <c r="J140" s="186">
        <f t="shared" si="30"/>
        <v>0</v>
      </c>
      <c r="K140" s="182" t="s">
        <v>19</v>
      </c>
      <c r="L140" s="41"/>
      <c r="M140" s="187" t="s">
        <v>19</v>
      </c>
      <c r="N140" s="188" t="s">
        <v>40</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238</v>
      </c>
      <c r="AT140" s="191" t="s">
        <v>234</v>
      </c>
      <c r="AU140" s="191" t="s">
        <v>78</v>
      </c>
      <c r="AY140" s="19" t="s">
        <v>231</v>
      </c>
      <c r="BE140" s="192">
        <f t="shared" si="34"/>
        <v>0</v>
      </c>
      <c r="BF140" s="192">
        <f t="shared" si="35"/>
        <v>0</v>
      </c>
      <c r="BG140" s="192">
        <f t="shared" si="36"/>
        <v>0</v>
      </c>
      <c r="BH140" s="192">
        <f t="shared" si="37"/>
        <v>0</v>
      </c>
      <c r="BI140" s="192">
        <f t="shared" si="38"/>
        <v>0</v>
      </c>
      <c r="BJ140" s="19" t="s">
        <v>76</v>
      </c>
      <c r="BK140" s="192">
        <f t="shared" si="39"/>
        <v>0</v>
      </c>
      <c r="BL140" s="19" t="s">
        <v>238</v>
      </c>
      <c r="BM140" s="191" t="s">
        <v>1755</v>
      </c>
    </row>
    <row r="141" spans="1:65" s="2" customFormat="1" ht="33" customHeight="1">
      <c r="A141" s="36"/>
      <c r="B141" s="37"/>
      <c r="C141" s="180" t="s">
        <v>897</v>
      </c>
      <c r="D141" s="180" t="s">
        <v>234</v>
      </c>
      <c r="E141" s="181" t="s">
        <v>5513</v>
      </c>
      <c r="F141" s="182" t="s">
        <v>5514</v>
      </c>
      <c r="G141" s="183" t="s">
        <v>2771</v>
      </c>
      <c r="H141" s="184">
        <v>212</v>
      </c>
      <c r="I141" s="185"/>
      <c r="J141" s="186">
        <f t="shared" si="30"/>
        <v>0</v>
      </c>
      <c r="K141" s="182" t="s">
        <v>19</v>
      </c>
      <c r="L141" s="41"/>
      <c r="M141" s="187" t="s">
        <v>19</v>
      </c>
      <c r="N141" s="188" t="s">
        <v>40</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238</v>
      </c>
      <c r="AT141" s="191" t="s">
        <v>234</v>
      </c>
      <c r="AU141" s="191" t="s">
        <v>78</v>
      </c>
      <c r="AY141" s="19" t="s">
        <v>231</v>
      </c>
      <c r="BE141" s="192">
        <f t="shared" si="34"/>
        <v>0</v>
      </c>
      <c r="BF141" s="192">
        <f t="shared" si="35"/>
        <v>0</v>
      </c>
      <c r="BG141" s="192">
        <f t="shared" si="36"/>
        <v>0</v>
      </c>
      <c r="BH141" s="192">
        <f t="shared" si="37"/>
        <v>0</v>
      </c>
      <c r="BI141" s="192">
        <f t="shared" si="38"/>
        <v>0</v>
      </c>
      <c r="BJ141" s="19" t="s">
        <v>76</v>
      </c>
      <c r="BK141" s="192">
        <f t="shared" si="39"/>
        <v>0</v>
      </c>
      <c r="BL141" s="19" t="s">
        <v>238</v>
      </c>
      <c r="BM141" s="191" t="s">
        <v>1766</v>
      </c>
    </row>
    <row r="142" spans="1:65" s="2" customFormat="1" ht="66.75" customHeight="1">
      <c r="A142" s="36"/>
      <c r="B142" s="37"/>
      <c r="C142" s="180" t="s">
        <v>903</v>
      </c>
      <c r="D142" s="180" t="s">
        <v>234</v>
      </c>
      <c r="E142" s="181" t="s">
        <v>5515</v>
      </c>
      <c r="F142" s="182" t="s">
        <v>5516</v>
      </c>
      <c r="G142" s="183" t="s">
        <v>2771</v>
      </c>
      <c r="H142" s="184">
        <v>34</v>
      </c>
      <c r="I142" s="185"/>
      <c r="J142" s="186">
        <f t="shared" si="30"/>
        <v>0</v>
      </c>
      <c r="K142" s="182" t="s">
        <v>19</v>
      </c>
      <c r="L142" s="41"/>
      <c r="M142" s="187" t="s">
        <v>19</v>
      </c>
      <c r="N142" s="188" t="s">
        <v>40</v>
      </c>
      <c r="O142" s="66"/>
      <c r="P142" s="189">
        <f t="shared" si="31"/>
        <v>0</v>
      </c>
      <c r="Q142" s="189">
        <v>0</v>
      </c>
      <c r="R142" s="189">
        <f t="shared" si="32"/>
        <v>0</v>
      </c>
      <c r="S142" s="189">
        <v>0</v>
      </c>
      <c r="T142" s="190">
        <f t="shared" si="33"/>
        <v>0</v>
      </c>
      <c r="U142" s="36"/>
      <c r="V142" s="36"/>
      <c r="W142" s="36"/>
      <c r="X142" s="36"/>
      <c r="Y142" s="36"/>
      <c r="Z142" s="36"/>
      <c r="AA142" s="36"/>
      <c r="AB142" s="36"/>
      <c r="AC142" s="36"/>
      <c r="AD142" s="36"/>
      <c r="AE142" s="36"/>
      <c r="AR142" s="191" t="s">
        <v>238</v>
      </c>
      <c r="AT142" s="191" t="s">
        <v>234</v>
      </c>
      <c r="AU142" s="191" t="s">
        <v>78</v>
      </c>
      <c r="AY142" s="19" t="s">
        <v>231</v>
      </c>
      <c r="BE142" s="192">
        <f t="shared" si="34"/>
        <v>0</v>
      </c>
      <c r="BF142" s="192">
        <f t="shared" si="35"/>
        <v>0</v>
      </c>
      <c r="BG142" s="192">
        <f t="shared" si="36"/>
        <v>0</v>
      </c>
      <c r="BH142" s="192">
        <f t="shared" si="37"/>
        <v>0</v>
      </c>
      <c r="BI142" s="192">
        <f t="shared" si="38"/>
        <v>0</v>
      </c>
      <c r="BJ142" s="19" t="s">
        <v>76</v>
      </c>
      <c r="BK142" s="192">
        <f t="shared" si="39"/>
        <v>0</v>
      </c>
      <c r="BL142" s="19" t="s">
        <v>238</v>
      </c>
      <c r="BM142" s="191" t="s">
        <v>1777</v>
      </c>
    </row>
    <row r="143" spans="1:65" s="2" customFormat="1" ht="24.2" customHeight="1">
      <c r="A143" s="36"/>
      <c r="B143" s="37"/>
      <c r="C143" s="180" t="s">
        <v>909</v>
      </c>
      <c r="D143" s="180" t="s">
        <v>234</v>
      </c>
      <c r="E143" s="181" t="s">
        <v>5517</v>
      </c>
      <c r="F143" s="182" t="s">
        <v>5518</v>
      </c>
      <c r="G143" s="183" t="s">
        <v>2771</v>
      </c>
      <c r="H143" s="184">
        <v>13</v>
      </c>
      <c r="I143" s="185"/>
      <c r="J143" s="186">
        <f t="shared" si="30"/>
        <v>0</v>
      </c>
      <c r="K143" s="182" t="s">
        <v>19</v>
      </c>
      <c r="L143" s="41"/>
      <c r="M143" s="187" t="s">
        <v>19</v>
      </c>
      <c r="N143" s="188" t="s">
        <v>40</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238</v>
      </c>
      <c r="AT143" s="191" t="s">
        <v>234</v>
      </c>
      <c r="AU143" s="191" t="s">
        <v>78</v>
      </c>
      <c r="AY143" s="19" t="s">
        <v>231</v>
      </c>
      <c r="BE143" s="192">
        <f t="shared" si="34"/>
        <v>0</v>
      </c>
      <c r="BF143" s="192">
        <f t="shared" si="35"/>
        <v>0</v>
      </c>
      <c r="BG143" s="192">
        <f t="shared" si="36"/>
        <v>0</v>
      </c>
      <c r="BH143" s="192">
        <f t="shared" si="37"/>
        <v>0</v>
      </c>
      <c r="BI143" s="192">
        <f t="shared" si="38"/>
        <v>0</v>
      </c>
      <c r="BJ143" s="19" t="s">
        <v>76</v>
      </c>
      <c r="BK143" s="192">
        <f t="shared" si="39"/>
        <v>0</v>
      </c>
      <c r="BL143" s="19" t="s">
        <v>238</v>
      </c>
      <c r="BM143" s="191" t="s">
        <v>1786</v>
      </c>
    </row>
    <row r="144" spans="1:65" s="2" customFormat="1" ht="24.2" customHeight="1">
      <c r="A144" s="36"/>
      <c r="B144" s="37"/>
      <c r="C144" s="180" t="s">
        <v>915</v>
      </c>
      <c r="D144" s="180" t="s">
        <v>234</v>
      </c>
      <c r="E144" s="181" t="s">
        <v>5519</v>
      </c>
      <c r="F144" s="182" t="s">
        <v>5520</v>
      </c>
      <c r="G144" s="183" t="s">
        <v>2771</v>
      </c>
      <c r="H144" s="184">
        <v>5</v>
      </c>
      <c r="I144" s="185"/>
      <c r="J144" s="186">
        <f t="shared" si="30"/>
        <v>0</v>
      </c>
      <c r="K144" s="182" t="s">
        <v>19</v>
      </c>
      <c r="L144" s="41"/>
      <c r="M144" s="187" t="s">
        <v>19</v>
      </c>
      <c r="N144" s="188" t="s">
        <v>40</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238</v>
      </c>
      <c r="AT144" s="191" t="s">
        <v>234</v>
      </c>
      <c r="AU144" s="191" t="s">
        <v>78</v>
      </c>
      <c r="AY144" s="19" t="s">
        <v>231</v>
      </c>
      <c r="BE144" s="192">
        <f t="shared" si="34"/>
        <v>0</v>
      </c>
      <c r="BF144" s="192">
        <f t="shared" si="35"/>
        <v>0</v>
      </c>
      <c r="BG144" s="192">
        <f t="shared" si="36"/>
        <v>0</v>
      </c>
      <c r="BH144" s="192">
        <f t="shared" si="37"/>
        <v>0</v>
      </c>
      <c r="BI144" s="192">
        <f t="shared" si="38"/>
        <v>0</v>
      </c>
      <c r="BJ144" s="19" t="s">
        <v>76</v>
      </c>
      <c r="BK144" s="192">
        <f t="shared" si="39"/>
        <v>0</v>
      </c>
      <c r="BL144" s="19" t="s">
        <v>238</v>
      </c>
      <c r="BM144" s="191" t="s">
        <v>1794</v>
      </c>
    </row>
    <row r="145" spans="1:65" s="2" customFormat="1" ht="24.2" customHeight="1">
      <c r="A145" s="36"/>
      <c r="B145" s="37"/>
      <c r="C145" s="180" t="s">
        <v>924</v>
      </c>
      <c r="D145" s="180" t="s">
        <v>234</v>
      </c>
      <c r="E145" s="181" t="s">
        <v>5521</v>
      </c>
      <c r="F145" s="182" t="s">
        <v>5522</v>
      </c>
      <c r="G145" s="183" t="s">
        <v>2771</v>
      </c>
      <c r="H145" s="184">
        <v>14</v>
      </c>
      <c r="I145" s="185"/>
      <c r="J145" s="186">
        <f t="shared" si="30"/>
        <v>0</v>
      </c>
      <c r="K145" s="182" t="s">
        <v>19</v>
      </c>
      <c r="L145" s="41"/>
      <c r="M145" s="187" t="s">
        <v>19</v>
      </c>
      <c r="N145" s="188" t="s">
        <v>40</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238</v>
      </c>
      <c r="AT145" s="191" t="s">
        <v>234</v>
      </c>
      <c r="AU145" s="191" t="s">
        <v>78</v>
      </c>
      <c r="AY145" s="19" t="s">
        <v>231</v>
      </c>
      <c r="BE145" s="192">
        <f t="shared" si="34"/>
        <v>0</v>
      </c>
      <c r="BF145" s="192">
        <f t="shared" si="35"/>
        <v>0</v>
      </c>
      <c r="BG145" s="192">
        <f t="shared" si="36"/>
        <v>0</v>
      </c>
      <c r="BH145" s="192">
        <f t="shared" si="37"/>
        <v>0</v>
      </c>
      <c r="BI145" s="192">
        <f t="shared" si="38"/>
        <v>0</v>
      </c>
      <c r="BJ145" s="19" t="s">
        <v>76</v>
      </c>
      <c r="BK145" s="192">
        <f t="shared" si="39"/>
        <v>0</v>
      </c>
      <c r="BL145" s="19" t="s">
        <v>238</v>
      </c>
      <c r="BM145" s="191" t="s">
        <v>1800</v>
      </c>
    </row>
    <row r="146" spans="1:65" s="2" customFormat="1" ht="24.2" customHeight="1">
      <c r="A146" s="36"/>
      <c r="B146" s="37"/>
      <c r="C146" s="180" t="s">
        <v>372</v>
      </c>
      <c r="D146" s="180" t="s">
        <v>234</v>
      </c>
      <c r="E146" s="181" t="s">
        <v>5523</v>
      </c>
      <c r="F146" s="182" t="s">
        <v>5524</v>
      </c>
      <c r="G146" s="183" t="s">
        <v>2771</v>
      </c>
      <c r="H146" s="184">
        <v>1</v>
      </c>
      <c r="I146" s="185"/>
      <c r="J146" s="186">
        <f t="shared" si="30"/>
        <v>0</v>
      </c>
      <c r="K146" s="182" t="s">
        <v>19</v>
      </c>
      <c r="L146" s="41"/>
      <c r="M146" s="187" t="s">
        <v>19</v>
      </c>
      <c r="N146" s="188" t="s">
        <v>40</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238</v>
      </c>
      <c r="AT146" s="191" t="s">
        <v>234</v>
      </c>
      <c r="AU146" s="191" t="s">
        <v>78</v>
      </c>
      <c r="AY146" s="19" t="s">
        <v>231</v>
      </c>
      <c r="BE146" s="192">
        <f t="shared" si="34"/>
        <v>0</v>
      </c>
      <c r="BF146" s="192">
        <f t="shared" si="35"/>
        <v>0</v>
      </c>
      <c r="BG146" s="192">
        <f t="shared" si="36"/>
        <v>0</v>
      </c>
      <c r="BH146" s="192">
        <f t="shared" si="37"/>
        <v>0</v>
      </c>
      <c r="BI146" s="192">
        <f t="shared" si="38"/>
        <v>0</v>
      </c>
      <c r="BJ146" s="19" t="s">
        <v>76</v>
      </c>
      <c r="BK146" s="192">
        <f t="shared" si="39"/>
        <v>0</v>
      </c>
      <c r="BL146" s="19" t="s">
        <v>238</v>
      </c>
      <c r="BM146" s="191" t="s">
        <v>1809</v>
      </c>
    </row>
    <row r="147" spans="1:65" s="2" customFormat="1" ht="44.25" customHeight="1">
      <c r="A147" s="36"/>
      <c r="B147" s="37"/>
      <c r="C147" s="180" t="s">
        <v>936</v>
      </c>
      <c r="D147" s="180" t="s">
        <v>234</v>
      </c>
      <c r="E147" s="181" t="s">
        <v>5525</v>
      </c>
      <c r="F147" s="182" t="s">
        <v>5526</v>
      </c>
      <c r="G147" s="183" t="s">
        <v>2771</v>
      </c>
      <c r="H147" s="184">
        <v>1</v>
      </c>
      <c r="I147" s="185"/>
      <c r="J147" s="186">
        <f t="shared" si="30"/>
        <v>0</v>
      </c>
      <c r="K147" s="182" t="s">
        <v>19</v>
      </c>
      <c r="L147" s="41"/>
      <c r="M147" s="187" t="s">
        <v>19</v>
      </c>
      <c r="N147" s="188" t="s">
        <v>40</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238</v>
      </c>
      <c r="AT147" s="191" t="s">
        <v>234</v>
      </c>
      <c r="AU147" s="191" t="s">
        <v>78</v>
      </c>
      <c r="AY147" s="19" t="s">
        <v>231</v>
      </c>
      <c r="BE147" s="192">
        <f t="shared" si="34"/>
        <v>0</v>
      </c>
      <c r="BF147" s="192">
        <f t="shared" si="35"/>
        <v>0</v>
      </c>
      <c r="BG147" s="192">
        <f t="shared" si="36"/>
        <v>0</v>
      </c>
      <c r="BH147" s="192">
        <f t="shared" si="37"/>
        <v>0</v>
      </c>
      <c r="BI147" s="192">
        <f t="shared" si="38"/>
        <v>0</v>
      </c>
      <c r="BJ147" s="19" t="s">
        <v>76</v>
      </c>
      <c r="BK147" s="192">
        <f t="shared" si="39"/>
        <v>0</v>
      </c>
      <c r="BL147" s="19" t="s">
        <v>238</v>
      </c>
      <c r="BM147" s="191" t="s">
        <v>190</v>
      </c>
    </row>
    <row r="148" spans="1:65" s="2" customFormat="1" ht="37.9" customHeight="1">
      <c r="A148" s="36"/>
      <c r="B148" s="37"/>
      <c r="C148" s="180" t="s">
        <v>941</v>
      </c>
      <c r="D148" s="180" t="s">
        <v>234</v>
      </c>
      <c r="E148" s="181" t="s">
        <v>5527</v>
      </c>
      <c r="F148" s="182" t="s">
        <v>5528</v>
      </c>
      <c r="G148" s="183" t="s">
        <v>2771</v>
      </c>
      <c r="H148" s="184">
        <v>34</v>
      </c>
      <c r="I148" s="185"/>
      <c r="J148" s="186">
        <f t="shared" si="30"/>
        <v>0</v>
      </c>
      <c r="K148" s="182" t="s">
        <v>19</v>
      </c>
      <c r="L148" s="41"/>
      <c r="M148" s="187" t="s">
        <v>19</v>
      </c>
      <c r="N148" s="188" t="s">
        <v>40</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238</v>
      </c>
      <c r="AT148" s="191" t="s">
        <v>234</v>
      </c>
      <c r="AU148" s="191" t="s">
        <v>78</v>
      </c>
      <c r="AY148" s="19" t="s">
        <v>231</v>
      </c>
      <c r="BE148" s="192">
        <f t="shared" si="34"/>
        <v>0</v>
      </c>
      <c r="BF148" s="192">
        <f t="shared" si="35"/>
        <v>0</v>
      </c>
      <c r="BG148" s="192">
        <f t="shared" si="36"/>
        <v>0</v>
      </c>
      <c r="BH148" s="192">
        <f t="shared" si="37"/>
        <v>0</v>
      </c>
      <c r="BI148" s="192">
        <f t="shared" si="38"/>
        <v>0</v>
      </c>
      <c r="BJ148" s="19" t="s">
        <v>76</v>
      </c>
      <c r="BK148" s="192">
        <f t="shared" si="39"/>
        <v>0</v>
      </c>
      <c r="BL148" s="19" t="s">
        <v>238</v>
      </c>
      <c r="BM148" s="191" t="s">
        <v>1823</v>
      </c>
    </row>
    <row r="149" spans="1:65" s="2" customFormat="1" ht="33" customHeight="1">
      <c r="A149" s="36"/>
      <c r="B149" s="37"/>
      <c r="C149" s="180" t="s">
        <v>952</v>
      </c>
      <c r="D149" s="180" t="s">
        <v>234</v>
      </c>
      <c r="E149" s="181" t="s">
        <v>5529</v>
      </c>
      <c r="F149" s="182" t="s">
        <v>5530</v>
      </c>
      <c r="G149" s="183" t="s">
        <v>2771</v>
      </c>
      <c r="H149" s="184">
        <v>10</v>
      </c>
      <c r="I149" s="185"/>
      <c r="J149" s="186">
        <f t="shared" si="30"/>
        <v>0</v>
      </c>
      <c r="K149" s="182" t="s">
        <v>19</v>
      </c>
      <c r="L149" s="41"/>
      <c r="M149" s="187" t="s">
        <v>19</v>
      </c>
      <c r="N149" s="188" t="s">
        <v>40</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238</v>
      </c>
      <c r="AT149" s="191" t="s">
        <v>234</v>
      </c>
      <c r="AU149" s="191" t="s">
        <v>78</v>
      </c>
      <c r="AY149" s="19" t="s">
        <v>231</v>
      </c>
      <c r="BE149" s="192">
        <f t="shared" si="34"/>
        <v>0</v>
      </c>
      <c r="BF149" s="192">
        <f t="shared" si="35"/>
        <v>0</v>
      </c>
      <c r="BG149" s="192">
        <f t="shared" si="36"/>
        <v>0</v>
      </c>
      <c r="BH149" s="192">
        <f t="shared" si="37"/>
        <v>0</v>
      </c>
      <c r="BI149" s="192">
        <f t="shared" si="38"/>
        <v>0</v>
      </c>
      <c r="BJ149" s="19" t="s">
        <v>76</v>
      </c>
      <c r="BK149" s="192">
        <f t="shared" si="39"/>
        <v>0</v>
      </c>
      <c r="BL149" s="19" t="s">
        <v>238</v>
      </c>
      <c r="BM149" s="191" t="s">
        <v>1831</v>
      </c>
    </row>
    <row r="150" spans="1:65" s="2" customFormat="1" ht="24.2" customHeight="1">
      <c r="A150" s="36"/>
      <c r="B150" s="37"/>
      <c r="C150" s="180" t="s">
        <v>959</v>
      </c>
      <c r="D150" s="180" t="s">
        <v>234</v>
      </c>
      <c r="E150" s="181" t="s">
        <v>5531</v>
      </c>
      <c r="F150" s="182" t="s">
        <v>5532</v>
      </c>
      <c r="G150" s="183" t="s">
        <v>2771</v>
      </c>
      <c r="H150" s="184">
        <v>246</v>
      </c>
      <c r="I150" s="185"/>
      <c r="J150" s="186">
        <f t="shared" si="30"/>
        <v>0</v>
      </c>
      <c r="K150" s="182" t="s">
        <v>19</v>
      </c>
      <c r="L150" s="41"/>
      <c r="M150" s="187" t="s">
        <v>19</v>
      </c>
      <c r="N150" s="188" t="s">
        <v>40</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238</v>
      </c>
      <c r="AT150" s="191" t="s">
        <v>234</v>
      </c>
      <c r="AU150" s="191" t="s">
        <v>78</v>
      </c>
      <c r="AY150" s="19" t="s">
        <v>231</v>
      </c>
      <c r="BE150" s="192">
        <f t="shared" si="34"/>
        <v>0</v>
      </c>
      <c r="BF150" s="192">
        <f t="shared" si="35"/>
        <v>0</v>
      </c>
      <c r="BG150" s="192">
        <f t="shared" si="36"/>
        <v>0</v>
      </c>
      <c r="BH150" s="192">
        <f t="shared" si="37"/>
        <v>0</v>
      </c>
      <c r="BI150" s="192">
        <f t="shared" si="38"/>
        <v>0</v>
      </c>
      <c r="BJ150" s="19" t="s">
        <v>76</v>
      </c>
      <c r="BK150" s="192">
        <f t="shared" si="39"/>
        <v>0</v>
      </c>
      <c r="BL150" s="19" t="s">
        <v>238</v>
      </c>
      <c r="BM150" s="191" t="s">
        <v>1842</v>
      </c>
    </row>
    <row r="151" spans="1:65" s="2" customFormat="1" ht="16.5" customHeight="1">
      <c r="A151" s="36"/>
      <c r="B151" s="37"/>
      <c r="C151" s="180" t="s">
        <v>967</v>
      </c>
      <c r="D151" s="180" t="s">
        <v>234</v>
      </c>
      <c r="E151" s="181" t="s">
        <v>5533</v>
      </c>
      <c r="F151" s="182" t="s">
        <v>5534</v>
      </c>
      <c r="G151" s="183" t="s">
        <v>2771</v>
      </c>
      <c r="H151" s="184">
        <v>175</v>
      </c>
      <c r="I151" s="185"/>
      <c r="J151" s="186">
        <f t="shared" si="30"/>
        <v>0</v>
      </c>
      <c r="K151" s="182" t="s">
        <v>19</v>
      </c>
      <c r="L151" s="41"/>
      <c r="M151" s="187" t="s">
        <v>19</v>
      </c>
      <c r="N151" s="188" t="s">
        <v>40</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238</v>
      </c>
      <c r="AT151" s="191" t="s">
        <v>234</v>
      </c>
      <c r="AU151" s="191" t="s">
        <v>78</v>
      </c>
      <c r="AY151" s="19" t="s">
        <v>231</v>
      </c>
      <c r="BE151" s="192">
        <f t="shared" si="34"/>
        <v>0</v>
      </c>
      <c r="BF151" s="192">
        <f t="shared" si="35"/>
        <v>0</v>
      </c>
      <c r="BG151" s="192">
        <f t="shared" si="36"/>
        <v>0</v>
      </c>
      <c r="BH151" s="192">
        <f t="shared" si="37"/>
        <v>0</v>
      </c>
      <c r="BI151" s="192">
        <f t="shared" si="38"/>
        <v>0</v>
      </c>
      <c r="BJ151" s="19" t="s">
        <v>76</v>
      </c>
      <c r="BK151" s="192">
        <f t="shared" si="39"/>
        <v>0</v>
      </c>
      <c r="BL151" s="19" t="s">
        <v>238</v>
      </c>
      <c r="BM151" s="191" t="s">
        <v>1853</v>
      </c>
    </row>
    <row r="152" spans="1:65" s="2" customFormat="1" ht="16.5" customHeight="1">
      <c r="A152" s="36"/>
      <c r="B152" s="37"/>
      <c r="C152" s="180" t="s">
        <v>973</v>
      </c>
      <c r="D152" s="180" t="s">
        <v>234</v>
      </c>
      <c r="E152" s="181" t="s">
        <v>5535</v>
      </c>
      <c r="F152" s="182" t="s">
        <v>5536</v>
      </c>
      <c r="G152" s="183" t="s">
        <v>2771</v>
      </c>
      <c r="H152" s="184">
        <v>44</v>
      </c>
      <c r="I152" s="185"/>
      <c r="J152" s="186">
        <f t="shared" si="30"/>
        <v>0</v>
      </c>
      <c r="K152" s="182" t="s">
        <v>19</v>
      </c>
      <c r="L152" s="41"/>
      <c r="M152" s="187" t="s">
        <v>19</v>
      </c>
      <c r="N152" s="188" t="s">
        <v>40</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238</v>
      </c>
      <c r="AT152" s="191" t="s">
        <v>234</v>
      </c>
      <c r="AU152" s="191" t="s">
        <v>78</v>
      </c>
      <c r="AY152" s="19" t="s">
        <v>231</v>
      </c>
      <c r="BE152" s="192">
        <f t="shared" si="34"/>
        <v>0</v>
      </c>
      <c r="BF152" s="192">
        <f t="shared" si="35"/>
        <v>0</v>
      </c>
      <c r="BG152" s="192">
        <f t="shared" si="36"/>
        <v>0</v>
      </c>
      <c r="BH152" s="192">
        <f t="shared" si="37"/>
        <v>0</v>
      </c>
      <c r="BI152" s="192">
        <f t="shared" si="38"/>
        <v>0</v>
      </c>
      <c r="BJ152" s="19" t="s">
        <v>76</v>
      </c>
      <c r="BK152" s="192">
        <f t="shared" si="39"/>
        <v>0</v>
      </c>
      <c r="BL152" s="19" t="s">
        <v>238</v>
      </c>
      <c r="BM152" s="191" t="s">
        <v>1871</v>
      </c>
    </row>
    <row r="153" spans="1:65" s="2" customFormat="1" ht="16.5" customHeight="1">
      <c r="A153" s="36"/>
      <c r="B153" s="37"/>
      <c r="C153" s="180" t="s">
        <v>979</v>
      </c>
      <c r="D153" s="180" t="s">
        <v>234</v>
      </c>
      <c r="E153" s="181" t="s">
        <v>5537</v>
      </c>
      <c r="F153" s="182" t="s">
        <v>5538</v>
      </c>
      <c r="G153" s="183" t="s">
        <v>2771</v>
      </c>
      <c r="H153" s="184">
        <v>27</v>
      </c>
      <c r="I153" s="185"/>
      <c r="J153" s="186">
        <f t="shared" si="30"/>
        <v>0</v>
      </c>
      <c r="K153" s="182" t="s">
        <v>19</v>
      </c>
      <c r="L153" s="41"/>
      <c r="M153" s="187" t="s">
        <v>19</v>
      </c>
      <c r="N153" s="188" t="s">
        <v>40</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238</v>
      </c>
      <c r="AT153" s="191" t="s">
        <v>234</v>
      </c>
      <c r="AU153" s="191" t="s">
        <v>78</v>
      </c>
      <c r="AY153" s="19" t="s">
        <v>231</v>
      </c>
      <c r="BE153" s="192">
        <f t="shared" si="34"/>
        <v>0</v>
      </c>
      <c r="BF153" s="192">
        <f t="shared" si="35"/>
        <v>0</v>
      </c>
      <c r="BG153" s="192">
        <f t="shared" si="36"/>
        <v>0</v>
      </c>
      <c r="BH153" s="192">
        <f t="shared" si="37"/>
        <v>0</v>
      </c>
      <c r="BI153" s="192">
        <f t="shared" si="38"/>
        <v>0</v>
      </c>
      <c r="BJ153" s="19" t="s">
        <v>76</v>
      </c>
      <c r="BK153" s="192">
        <f t="shared" si="39"/>
        <v>0</v>
      </c>
      <c r="BL153" s="19" t="s">
        <v>238</v>
      </c>
      <c r="BM153" s="191" t="s">
        <v>1884</v>
      </c>
    </row>
    <row r="154" spans="1:65" s="12" customFormat="1" ht="22.9" customHeight="1">
      <c r="B154" s="164"/>
      <c r="C154" s="165"/>
      <c r="D154" s="166" t="s">
        <v>68</v>
      </c>
      <c r="E154" s="178" t="s">
        <v>187</v>
      </c>
      <c r="F154" s="178" t="s">
        <v>5539</v>
      </c>
      <c r="G154" s="165"/>
      <c r="H154" s="165"/>
      <c r="I154" s="168"/>
      <c r="J154" s="179">
        <f>BK154</f>
        <v>0</v>
      </c>
      <c r="K154" s="165"/>
      <c r="L154" s="170"/>
      <c r="M154" s="171"/>
      <c r="N154" s="172"/>
      <c r="O154" s="172"/>
      <c r="P154" s="173">
        <f>SUM(P155:P166)</f>
        <v>0</v>
      </c>
      <c r="Q154" s="172"/>
      <c r="R154" s="173">
        <f>SUM(R155:R166)</f>
        <v>0</v>
      </c>
      <c r="S154" s="172"/>
      <c r="T154" s="174">
        <f>SUM(T155:T166)</f>
        <v>0</v>
      </c>
      <c r="AR154" s="175" t="s">
        <v>76</v>
      </c>
      <c r="AT154" s="176" t="s">
        <v>68</v>
      </c>
      <c r="AU154" s="176" t="s">
        <v>76</v>
      </c>
      <c r="AY154" s="175" t="s">
        <v>231</v>
      </c>
      <c r="BK154" s="177">
        <f>SUM(BK155:BK166)</f>
        <v>0</v>
      </c>
    </row>
    <row r="155" spans="1:65" s="2" customFormat="1" ht="37.9" customHeight="1">
      <c r="A155" s="36"/>
      <c r="B155" s="37"/>
      <c r="C155" s="180" t="s">
        <v>983</v>
      </c>
      <c r="D155" s="180" t="s">
        <v>234</v>
      </c>
      <c r="E155" s="181" t="s">
        <v>5540</v>
      </c>
      <c r="F155" s="182" t="s">
        <v>5541</v>
      </c>
      <c r="G155" s="183" t="s">
        <v>342</v>
      </c>
      <c r="H155" s="184">
        <v>11200</v>
      </c>
      <c r="I155" s="185"/>
      <c r="J155" s="186">
        <f t="shared" ref="J155:J166" si="40">ROUND(I155*H155,2)</f>
        <v>0</v>
      </c>
      <c r="K155" s="182" t="s">
        <v>19</v>
      </c>
      <c r="L155" s="41"/>
      <c r="M155" s="187" t="s">
        <v>19</v>
      </c>
      <c r="N155" s="188" t="s">
        <v>40</v>
      </c>
      <c r="O155" s="66"/>
      <c r="P155" s="189">
        <f t="shared" ref="P155:P166" si="41">O155*H155</f>
        <v>0</v>
      </c>
      <c r="Q155" s="189">
        <v>0</v>
      </c>
      <c r="R155" s="189">
        <f t="shared" ref="R155:R166" si="42">Q155*H155</f>
        <v>0</v>
      </c>
      <c r="S155" s="189">
        <v>0</v>
      </c>
      <c r="T155" s="190">
        <f t="shared" ref="T155:T166" si="43">S155*H155</f>
        <v>0</v>
      </c>
      <c r="U155" s="36"/>
      <c r="V155" s="36"/>
      <c r="W155" s="36"/>
      <c r="X155" s="36"/>
      <c r="Y155" s="36"/>
      <c r="Z155" s="36"/>
      <c r="AA155" s="36"/>
      <c r="AB155" s="36"/>
      <c r="AC155" s="36"/>
      <c r="AD155" s="36"/>
      <c r="AE155" s="36"/>
      <c r="AR155" s="191" t="s">
        <v>238</v>
      </c>
      <c r="AT155" s="191" t="s">
        <v>234</v>
      </c>
      <c r="AU155" s="191" t="s">
        <v>78</v>
      </c>
      <c r="AY155" s="19" t="s">
        <v>231</v>
      </c>
      <c r="BE155" s="192">
        <f t="shared" ref="BE155:BE166" si="44">IF(N155="základní",J155,0)</f>
        <v>0</v>
      </c>
      <c r="BF155" s="192">
        <f t="shared" ref="BF155:BF166" si="45">IF(N155="snížená",J155,0)</f>
        <v>0</v>
      </c>
      <c r="BG155" s="192">
        <f t="shared" ref="BG155:BG166" si="46">IF(N155="zákl. přenesená",J155,0)</f>
        <v>0</v>
      </c>
      <c r="BH155" s="192">
        <f t="shared" ref="BH155:BH166" si="47">IF(N155="sníž. přenesená",J155,0)</f>
        <v>0</v>
      </c>
      <c r="BI155" s="192">
        <f t="shared" ref="BI155:BI166" si="48">IF(N155="nulová",J155,0)</f>
        <v>0</v>
      </c>
      <c r="BJ155" s="19" t="s">
        <v>76</v>
      </c>
      <c r="BK155" s="192">
        <f t="shared" ref="BK155:BK166" si="49">ROUND(I155*H155,2)</f>
        <v>0</v>
      </c>
      <c r="BL155" s="19" t="s">
        <v>238</v>
      </c>
      <c r="BM155" s="191" t="s">
        <v>1897</v>
      </c>
    </row>
    <row r="156" spans="1:65" s="2" customFormat="1" ht="33" customHeight="1">
      <c r="A156" s="36"/>
      <c r="B156" s="37"/>
      <c r="C156" s="180" t="s">
        <v>1563</v>
      </c>
      <c r="D156" s="180" t="s">
        <v>234</v>
      </c>
      <c r="E156" s="181" t="s">
        <v>5542</v>
      </c>
      <c r="F156" s="182" t="s">
        <v>5543</v>
      </c>
      <c r="G156" s="183" t="s">
        <v>2771</v>
      </c>
      <c r="H156" s="184">
        <v>60</v>
      </c>
      <c r="I156" s="185"/>
      <c r="J156" s="186">
        <f t="shared" si="40"/>
        <v>0</v>
      </c>
      <c r="K156" s="182" t="s">
        <v>19</v>
      </c>
      <c r="L156" s="41"/>
      <c r="M156" s="187" t="s">
        <v>19</v>
      </c>
      <c r="N156" s="188" t="s">
        <v>40</v>
      </c>
      <c r="O156" s="66"/>
      <c r="P156" s="189">
        <f t="shared" si="41"/>
        <v>0</v>
      </c>
      <c r="Q156" s="189">
        <v>0</v>
      </c>
      <c r="R156" s="189">
        <f t="shared" si="42"/>
        <v>0</v>
      </c>
      <c r="S156" s="189">
        <v>0</v>
      </c>
      <c r="T156" s="190">
        <f t="shared" si="43"/>
        <v>0</v>
      </c>
      <c r="U156" s="36"/>
      <c r="V156" s="36"/>
      <c r="W156" s="36"/>
      <c r="X156" s="36"/>
      <c r="Y156" s="36"/>
      <c r="Z156" s="36"/>
      <c r="AA156" s="36"/>
      <c r="AB156" s="36"/>
      <c r="AC156" s="36"/>
      <c r="AD156" s="36"/>
      <c r="AE156" s="36"/>
      <c r="AR156" s="191" t="s">
        <v>238</v>
      </c>
      <c r="AT156" s="191" t="s">
        <v>234</v>
      </c>
      <c r="AU156" s="191" t="s">
        <v>78</v>
      </c>
      <c r="AY156" s="19" t="s">
        <v>231</v>
      </c>
      <c r="BE156" s="192">
        <f t="shared" si="44"/>
        <v>0</v>
      </c>
      <c r="BF156" s="192">
        <f t="shared" si="45"/>
        <v>0</v>
      </c>
      <c r="BG156" s="192">
        <f t="shared" si="46"/>
        <v>0</v>
      </c>
      <c r="BH156" s="192">
        <f t="shared" si="47"/>
        <v>0</v>
      </c>
      <c r="BI156" s="192">
        <f t="shared" si="48"/>
        <v>0</v>
      </c>
      <c r="BJ156" s="19" t="s">
        <v>76</v>
      </c>
      <c r="BK156" s="192">
        <f t="shared" si="49"/>
        <v>0</v>
      </c>
      <c r="BL156" s="19" t="s">
        <v>238</v>
      </c>
      <c r="BM156" s="191" t="s">
        <v>1909</v>
      </c>
    </row>
    <row r="157" spans="1:65" s="2" customFormat="1" ht="33" customHeight="1">
      <c r="A157" s="36"/>
      <c r="B157" s="37"/>
      <c r="C157" s="180" t="s">
        <v>1599</v>
      </c>
      <c r="D157" s="180" t="s">
        <v>234</v>
      </c>
      <c r="E157" s="181" t="s">
        <v>5544</v>
      </c>
      <c r="F157" s="182" t="s">
        <v>5545</v>
      </c>
      <c r="G157" s="183" t="s">
        <v>2771</v>
      </c>
      <c r="H157" s="184">
        <v>2500</v>
      </c>
      <c r="I157" s="185"/>
      <c r="J157" s="186">
        <f t="shared" si="40"/>
        <v>0</v>
      </c>
      <c r="K157" s="182" t="s">
        <v>19</v>
      </c>
      <c r="L157" s="41"/>
      <c r="M157" s="187" t="s">
        <v>19</v>
      </c>
      <c r="N157" s="188" t="s">
        <v>40</v>
      </c>
      <c r="O157" s="66"/>
      <c r="P157" s="189">
        <f t="shared" si="41"/>
        <v>0</v>
      </c>
      <c r="Q157" s="189">
        <v>0</v>
      </c>
      <c r="R157" s="189">
        <f t="shared" si="42"/>
        <v>0</v>
      </c>
      <c r="S157" s="189">
        <v>0</v>
      </c>
      <c r="T157" s="190">
        <f t="shared" si="43"/>
        <v>0</v>
      </c>
      <c r="U157" s="36"/>
      <c r="V157" s="36"/>
      <c r="W157" s="36"/>
      <c r="X157" s="36"/>
      <c r="Y157" s="36"/>
      <c r="Z157" s="36"/>
      <c r="AA157" s="36"/>
      <c r="AB157" s="36"/>
      <c r="AC157" s="36"/>
      <c r="AD157" s="36"/>
      <c r="AE157" s="36"/>
      <c r="AR157" s="191" t="s">
        <v>238</v>
      </c>
      <c r="AT157" s="191" t="s">
        <v>234</v>
      </c>
      <c r="AU157" s="191" t="s">
        <v>78</v>
      </c>
      <c r="AY157" s="19" t="s">
        <v>231</v>
      </c>
      <c r="BE157" s="192">
        <f t="shared" si="44"/>
        <v>0</v>
      </c>
      <c r="BF157" s="192">
        <f t="shared" si="45"/>
        <v>0</v>
      </c>
      <c r="BG157" s="192">
        <f t="shared" si="46"/>
        <v>0</v>
      </c>
      <c r="BH157" s="192">
        <f t="shared" si="47"/>
        <v>0</v>
      </c>
      <c r="BI157" s="192">
        <f t="shared" si="48"/>
        <v>0</v>
      </c>
      <c r="BJ157" s="19" t="s">
        <v>76</v>
      </c>
      <c r="BK157" s="192">
        <f t="shared" si="49"/>
        <v>0</v>
      </c>
      <c r="BL157" s="19" t="s">
        <v>238</v>
      </c>
      <c r="BM157" s="191" t="s">
        <v>1918</v>
      </c>
    </row>
    <row r="158" spans="1:65" s="2" customFormat="1" ht="37.9" customHeight="1">
      <c r="A158" s="36"/>
      <c r="B158" s="37"/>
      <c r="C158" s="180" t="s">
        <v>1604</v>
      </c>
      <c r="D158" s="180" t="s">
        <v>234</v>
      </c>
      <c r="E158" s="181" t="s">
        <v>5546</v>
      </c>
      <c r="F158" s="182" t="s">
        <v>5547</v>
      </c>
      <c r="G158" s="183" t="s">
        <v>2771</v>
      </c>
      <c r="H158" s="184">
        <v>1200</v>
      </c>
      <c r="I158" s="185"/>
      <c r="J158" s="186">
        <f t="shared" si="40"/>
        <v>0</v>
      </c>
      <c r="K158" s="182" t="s">
        <v>19</v>
      </c>
      <c r="L158" s="41"/>
      <c r="M158" s="187" t="s">
        <v>19</v>
      </c>
      <c r="N158" s="188" t="s">
        <v>40</v>
      </c>
      <c r="O158" s="66"/>
      <c r="P158" s="189">
        <f t="shared" si="41"/>
        <v>0</v>
      </c>
      <c r="Q158" s="189">
        <v>0</v>
      </c>
      <c r="R158" s="189">
        <f t="shared" si="42"/>
        <v>0</v>
      </c>
      <c r="S158" s="189">
        <v>0</v>
      </c>
      <c r="T158" s="190">
        <f t="shared" si="43"/>
        <v>0</v>
      </c>
      <c r="U158" s="36"/>
      <c r="V158" s="36"/>
      <c r="W158" s="36"/>
      <c r="X158" s="36"/>
      <c r="Y158" s="36"/>
      <c r="Z158" s="36"/>
      <c r="AA158" s="36"/>
      <c r="AB158" s="36"/>
      <c r="AC158" s="36"/>
      <c r="AD158" s="36"/>
      <c r="AE158" s="36"/>
      <c r="AR158" s="191" t="s">
        <v>238</v>
      </c>
      <c r="AT158" s="191" t="s">
        <v>234</v>
      </c>
      <c r="AU158" s="191" t="s">
        <v>78</v>
      </c>
      <c r="AY158" s="19" t="s">
        <v>231</v>
      </c>
      <c r="BE158" s="192">
        <f t="shared" si="44"/>
        <v>0</v>
      </c>
      <c r="BF158" s="192">
        <f t="shared" si="45"/>
        <v>0</v>
      </c>
      <c r="BG158" s="192">
        <f t="shared" si="46"/>
        <v>0</v>
      </c>
      <c r="BH158" s="192">
        <f t="shared" si="47"/>
        <v>0</v>
      </c>
      <c r="BI158" s="192">
        <f t="shared" si="48"/>
        <v>0</v>
      </c>
      <c r="BJ158" s="19" t="s">
        <v>76</v>
      </c>
      <c r="BK158" s="192">
        <f t="shared" si="49"/>
        <v>0</v>
      </c>
      <c r="BL158" s="19" t="s">
        <v>238</v>
      </c>
      <c r="BM158" s="191" t="s">
        <v>1926</v>
      </c>
    </row>
    <row r="159" spans="1:65" s="2" customFormat="1" ht="44.25" customHeight="1">
      <c r="A159" s="36"/>
      <c r="B159" s="37"/>
      <c r="C159" s="180" t="s">
        <v>1610</v>
      </c>
      <c r="D159" s="180" t="s">
        <v>234</v>
      </c>
      <c r="E159" s="181" t="s">
        <v>5548</v>
      </c>
      <c r="F159" s="182" t="s">
        <v>5549</v>
      </c>
      <c r="G159" s="183" t="s">
        <v>2771</v>
      </c>
      <c r="H159" s="184">
        <v>10000</v>
      </c>
      <c r="I159" s="185"/>
      <c r="J159" s="186">
        <f t="shared" si="40"/>
        <v>0</v>
      </c>
      <c r="K159" s="182" t="s">
        <v>19</v>
      </c>
      <c r="L159" s="41"/>
      <c r="M159" s="187" t="s">
        <v>19</v>
      </c>
      <c r="N159" s="188" t="s">
        <v>40</v>
      </c>
      <c r="O159" s="66"/>
      <c r="P159" s="189">
        <f t="shared" si="41"/>
        <v>0</v>
      </c>
      <c r="Q159" s="189">
        <v>0</v>
      </c>
      <c r="R159" s="189">
        <f t="shared" si="42"/>
        <v>0</v>
      </c>
      <c r="S159" s="189">
        <v>0</v>
      </c>
      <c r="T159" s="190">
        <f t="shared" si="43"/>
        <v>0</v>
      </c>
      <c r="U159" s="36"/>
      <c r="V159" s="36"/>
      <c r="W159" s="36"/>
      <c r="X159" s="36"/>
      <c r="Y159" s="36"/>
      <c r="Z159" s="36"/>
      <c r="AA159" s="36"/>
      <c r="AB159" s="36"/>
      <c r="AC159" s="36"/>
      <c r="AD159" s="36"/>
      <c r="AE159" s="36"/>
      <c r="AR159" s="191" t="s">
        <v>238</v>
      </c>
      <c r="AT159" s="191" t="s">
        <v>234</v>
      </c>
      <c r="AU159" s="191" t="s">
        <v>78</v>
      </c>
      <c r="AY159" s="19" t="s">
        <v>231</v>
      </c>
      <c r="BE159" s="192">
        <f t="shared" si="44"/>
        <v>0</v>
      </c>
      <c r="BF159" s="192">
        <f t="shared" si="45"/>
        <v>0</v>
      </c>
      <c r="BG159" s="192">
        <f t="shared" si="46"/>
        <v>0</v>
      </c>
      <c r="BH159" s="192">
        <f t="shared" si="47"/>
        <v>0</v>
      </c>
      <c r="BI159" s="192">
        <f t="shared" si="48"/>
        <v>0</v>
      </c>
      <c r="BJ159" s="19" t="s">
        <v>76</v>
      </c>
      <c r="BK159" s="192">
        <f t="shared" si="49"/>
        <v>0</v>
      </c>
      <c r="BL159" s="19" t="s">
        <v>238</v>
      </c>
      <c r="BM159" s="191" t="s">
        <v>1934</v>
      </c>
    </row>
    <row r="160" spans="1:65" s="2" customFormat="1" ht="44.25" customHeight="1">
      <c r="A160" s="36"/>
      <c r="B160" s="37"/>
      <c r="C160" s="180" t="s">
        <v>1619</v>
      </c>
      <c r="D160" s="180" t="s">
        <v>234</v>
      </c>
      <c r="E160" s="181" t="s">
        <v>5550</v>
      </c>
      <c r="F160" s="182" t="s">
        <v>5551</v>
      </c>
      <c r="G160" s="183" t="s">
        <v>2771</v>
      </c>
      <c r="H160" s="184">
        <v>8000</v>
      </c>
      <c r="I160" s="185"/>
      <c r="J160" s="186">
        <f t="shared" si="40"/>
        <v>0</v>
      </c>
      <c r="K160" s="182" t="s">
        <v>19</v>
      </c>
      <c r="L160" s="41"/>
      <c r="M160" s="187" t="s">
        <v>19</v>
      </c>
      <c r="N160" s="188" t="s">
        <v>40</v>
      </c>
      <c r="O160" s="66"/>
      <c r="P160" s="189">
        <f t="shared" si="41"/>
        <v>0</v>
      </c>
      <c r="Q160" s="189">
        <v>0</v>
      </c>
      <c r="R160" s="189">
        <f t="shared" si="42"/>
        <v>0</v>
      </c>
      <c r="S160" s="189">
        <v>0</v>
      </c>
      <c r="T160" s="190">
        <f t="shared" si="43"/>
        <v>0</v>
      </c>
      <c r="U160" s="36"/>
      <c r="V160" s="36"/>
      <c r="W160" s="36"/>
      <c r="X160" s="36"/>
      <c r="Y160" s="36"/>
      <c r="Z160" s="36"/>
      <c r="AA160" s="36"/>
      <c r="AB160" s="36"/>
      <c r="AC160" s="36"/>
      <c r="AD160" s="36"/>
      <c r="AE160" s="36"/>
      <c r="AR160" s="191" t="s">
        <v>238</v>
      </c>
      <c r="AT160" s="191" t="s">
        <v>234</v>
      </c>
      <c r="AU160" s="191" t="s">
        <v>78</v>
      </c>
      <c r="AY160" s="19" t="s">
        <v>231</v>
      </c>
      <c r="BE160" s="192">
        <f t="shared" si="44"/>
        <v>0</v>
      </c>
      <c r="BF160" s="192">
        <f t="shared" si="45"/>
        <v>0</v>
      </c>
      <c r="BG160" s="192">
        <f t="shared" si="46"/>
        <v>0</v>
      </c>
      <c r="BH160" s="192">
        <f t="shared" si="47"/>
        <v>0</v>
      </c>
      <c r="BI160" s="192">
        <f t="shared" si="48"/>
        <v>0</v>
      </c>
      <c r="BJ160" s="19" t="s">
        <v>76</v>
      </c>
      <c r="BK160" s="192">
        <f t="shared" si="49"/>
        <v>0</v>
      </c>
      <c r="BL160" s="19" t="s">
        <v>238</v>
      </c>
      <c r="BM160" s="191" t="s">
        <v>1945</v>
      </c>
    </row>
    <row r="161" spans="1:65" s="2" customFormat="1" ht="37.9" customHeight="1">
      <c r="A161" s="36"/>
      <c r="B161" s="37"/>
      <c r="C161" s="180" t="s">
        <v>1624</v>
      </c>
      <c r="D161" s="180" t="s">
        <v>234</v>
      </c>
      <c r="E161" s="181" t="s">
        <v>5552</v>
      </c>
      <c r="F161" s="182" t="s">
        <v>5553</v>
      </c>
      <c r="G161" s="183" t="s">
        <v>2771</v>
      </c>
      <c r="H161" s="184">
        <v>120</v>
      </c>
      <c r="I161" s="185"/>
      <c r="J161" s="186">
        <f t="shared" si="40"/>
        <v>0</v>
      </c>
      <c r="K161" s="182" t="s">
        <v>19</v>
      </c>
      <c r="L161" s="41"/>
      <c r="M161" s="187" t="s">
        <v>19</v>
      </c>
      <c r="N161" s="188" t="s">
        <v>40</v>
      </c>
      <c r="O161" s="66"/>
      <c r="P161" s="189">
        <f t="shared" si="41"/>
        <v>0</v>
      </c>
      <c r="Q161" s="189">
        <v>0</v>
      </c>
      <c r="R161" s="189">
        <f t="shared" si="42"/>
        <v>0</v>
      </c>
      <c r="S161" s="189">
        <v>0</v>
      </c>
      <c r="T161" s="190">
        <f t="shared" si="43"/>
        <v>0</v>
      </c>
      <c r="U161" s="36"/>
      <c r="V161" s="36"/>
      <c r="W161" s="36"/>
      <c r="X161" s="36"/>
      <c r="Y161" s="36"/>
      <c r="Z161" s="36"/>
      <c r="AA161" s="36"/>
      <c r="AB161" s="36"/>
      <c r="AC161" s="36"/>
      <c r="AD161" s="36"/>
      <c r="AE161" s="36"/>
      <c r="AR161" s="191" t="s">
        <v>238</v>
      </c>
      <c r="AT161" s="191" t="s">
        <v>234</v>
      </c>
      <c r="AU161" s="191" t="s">
        <v>78</v>
      </c>
      <c r="AY161" s="19" t="s">
        <v>231</v>
      </c>
      <c r="BE161" s="192">
        <f t="shared" si="44"/>
        <v>0</v>
      </c>
      <c r="BF161" s="192">
        <f t="shared" si="45"/>
        <v>0</v>
      </c>
      <c r="BG161" s="192">
        <f t="shared" si="46"/>
        <v>0</v>
      </c>
      <c r="BH161" s="192">
        <f t="shared" si="47"/>
        <v>0</v>
      </c>
      <c r="BI161" s="192">
        <f t="shared" si="48"/>
        <v>0</v>
      </c>
      <c r="BJ161" s="19" t="s">
        <v>76</v>
      </c>
      <c r="BK161" s="192">
        <f t="shared" si="49"/>
        <v>0</v>
      </c>
      <c r="BL161" s="19" t="s">
        <v>238</v>
      </c>
      <c r="BM161" s="191" t="s">
        <v>1960</v>
      </c>
    </row>
    <row r="162" spans="1:65" s="2" customFormat="1" ht="37.9" customHeight="1">
      <c r="A162" s="36"/>
      <c r="B162" s="37"/>
      <c r="C162" s="180" t="s">
        <v>1628</v>
      </c>
      <c r="D162" s="180" t="s">
        <v>234</v>
      </c>
      <c r="E162" s="181" t="s">
        <v>5554</v>
      </c>
      <c r="F162" s="182" t="s">
        <v>5555</v>
      </c>
      <c r="G162" s="183" t="s">
        <v>2771</v>
      </c>
      <c r="H162" s="184">
        <v>37</v>
      </c>
      <c r="I162" s="185"/>
      <c r="J162" s="186">
        <f t="shared" si="40"/>
        <v>0</v>
      </c>
      <c r="K162" s="182" t="s">
        <v>19</v>
      </c>
      <c r="L162" s="41"/>
      <c r="M162" s="187" t="s">
        <v>19</v>
      </c>
      <c r="N162" s="188" t="s">
        <v>40</v>
      </c>
      <c r="O162" s="66"/>
      <c r="P162" s="189">
        <f t="shared" si="41"/>
        <v>0</v>
      </c>
      <c r="Q162" s="189">
        <v>0</v>
      </c>
      <c r="R162" s="189">
        <f t="shared" si="42"/>
        <v>0</v>
      </c>
      <c r="S162" s="189">
        <v>0</v>
      </c>
      <c r="T162" s="190">
        <f t="shared" si="43"/>
        <v>0</v>
      </c>
      <c r="U162" s="36"/>
      <c r="V162" s="36"/>
      <c r="W162" s="36"/>
      <c r="X162" s="36"/>
      <c r="Y162" s="36"/>
      <c r="Z162" s="36"/>
      <c r="AA162" s="36"/>
      <c r="AB162" s="36"/>
      <c r="AC162" s="36"/>
      <c r="AD162" s="36"/>
      <c r="AE162" s="36"/>
      <c r="AR162" s="191" t="s">
        <v>238</v>
      </c>
      <c r="AT162" s="191" t="s">
        <v>234</v>
      </c>
      <c r="AU162" s="191" t="s">
        <v>78</v>
      </c>
      <c r="AY162" s="19" t="s">
        <v>231</v>
      </c>
      <c r="BE162" s="192">
        <f t="shared" si="44"/>
        <v>0</v>
      </c>
      <c r="BF162" s="192">
        <f t="shared" si="45"/>
        <v>0</v>
      </c>
      <c r="BG162" s="192">
        <f t="shared" si="46"/>
        <v>0</v>
      </c>
      <c r="BH162" s="192">
        <f t="shared" si="47"/>
        <v>0</v>
      </c>
      <c r="BI162" s="192">
        <f t="shared" si="48"/>
        <v>0</v>
      </c>
      <c r="BJ162" s="19" t="s">
        <v>76</v>
      </c>
      <c r="BK162" s="192">
        <f t="shared" si="49"/>
        <v>0</v>
      </c>
      <c r="BL162" s="19" t="s">
        <v>238</v>
      </c>
      <c r="BM162" s="191" t="s">
        <v>1971</v>
      </c>
    </row>
    <row r="163" spans="1:65" s="2" customFormat="1" ht="44.25" customHeight="1">
      <c r="A163" s="36"/>
      <c r="B163" s="37"/>
      <c r="C163" s="180" t="s">
        <v>1634</v>
      </c>
      <c r="D163" s="180" t="s">
        <v>234</v>
      </c>
      <c r="E163" s="181" t="s">
        <v>5556</v>
      </c>
      <c r="F163" s="182" t="s">
        <v>5557</v>
      </c>
      <c r="G163" s="183" t="s">
        <v>2771</v>
      </c>
      <c r="H163" s="184">
        <v>37</v>
      </c>
      <c r="I163" s="185"/>
      <c r="J163" s="186">
        <f t="shared" si="40"/>
        <v>0</v>
      </c>
      <c r="K163" s="182" t="s">
        <v>19</v>
      </c>
      <c r="L163" s="41"/>
      <c r="M163" s="187" t="s">
        <v>19</v>
      </c>
      <c r="N163" s="188" t="s">
        <v>40</v>
      </c>
      <c r="O163" s="66"/>
      <c r="P163" s="189">
        <f t="shared" si="41"/>
        <v>0</v>
      </c>
      <c r="Q163" s="189">
        <v>0</v>
      </c>
      <c r="R163" s="189">
        <f t="shared" si="42"/>
        <v>0</v>
      </c>
      <c r="S163" s="189">
        <v>0</v>
      </c>
      <c r="T163" s="190">
        <f t="shared" si="43"/>
        <v>0</v>
      </c>
      <c r="U163" s="36"/>
      <c r="V163" s="36"/>
      <c r="W163" s="36"/>
      <c r="X163" s="36"/>
      <c r="Y163" s="36"/>
      <c r="Z163" s="36"/>
      <c r="AA163" s="36"/>
      <c r="AB163" s="36"/>
      <c r="AC163" s="36"/>
      <c r="AD163" s="36"/>
      <c r="AE163" s="36"/>
      <c r="AR163" s="191" t="s">
        <v>238</v>
      </c>
      <c r="AT163" s="191" t="s">
        <v>234</v>
      </c>
      <c r="AU163" s="191" t="s">
        <v>78</v>
      </c>
      <c r="AY163" s="19" t="s">
        <v>231</v>
      </c>
      <c r="BE163" s="192">
        <f t="shared" si="44"/>
        <v>0</v>
      </c>
      <c r="BF163" s="192">
        <f t="shared" si="45"/>
        <v>0</v>
      </c>
      <c r="BG163" s="192">
        <f t="shared" si="46"/>
        <v>0</v>
      </c>
      <c r="BH163" s="192">
        <f t="shared" si="47"/>
        <v>0</v>
      </c>
      <c r="BI163" s="192">
        <f t="shared" si="48"/>
        <v>0</v>
      </c>
      <c r="BJ163" s="19" t="s">
        <v>76</v>
      </c>
      <c r="BK163" s="192">
        <f t="shared" si="49"/>
        <v>0</v>
      </c>
      <c r="BL163" s="19" t="s">
        <v>238</v>
      </c>
      <c r="BM163" s="191" t="s">
        <v>1986</v>
      </c>
    </row>
    <row r="164" spans="1:65" s="2" customFormat="1" ht="44.25" customHeight="1">
      <c r="A164" s="36"/>
      <c r="B164" s="37"/>
      <c r="C164" s="180" t="s">
        <v>1638</v>
      </c>
      <c r="D164" s="180" t="s">
        <v>234</v>
      </c>
      <c r="E164" s="181" t="s">
        <v>5558</v>
      </c>
      <c r="F164" s="182" t="s">
        <v>5559</v>
      </c>
      <c r="G164" s="183" t="s">
        <v>2771</v>
      </c>
      <c r="H164" s="184">
        <v>25</v>
      </c>
      <c r="I164" s="185"/>
      <c r="J164" s="186">
        <f t="shared" si="40"/>
        <v>0</v>
      </c>
      <c r="K164" s="182" t="s">
        <v>19</v>
      </c>
      <c r="L164" s="41"/>
      <c r="M164" s="187" t="s">
        <v>19</v>
      </c>
      <c r="N164" s="188" t="s">
        <v>40</v>
      </c>
      <c r="O164" s="66"/>
      <c r="P164" s="189">
        <f t="shared" si="41"/>
        <v>0</v>
      </c>
      <c r="Q164" s="189">
        <v>0</v>
      </c>
      <c r="R164" s="189">
        <f t="shared" si="42"/>
        <v>0</v>
      </c>
      <c r="S164" s="189">
        <v>0</v>
      </c>
      <c r="T164" s="190">
        <f t="shared" si="43"/>
        <v>0</v>
      </c>
      <c r="U164" s="36"/>
      <c r="V164" s="36"/>
      <c r="W164" s="36"/>
      <c r="X164" s="36"/>
      <c r="Y164" s="36"/>
      <c r="Z164" s="36"/>
      <c r="AA164" s="36"/>
      <c r="AB164" s="36"/>
      <c r="AC164" s="36"/>
      <c r="AD164" s="36"/>
      <c r="AE164" s="36"/>
      <c r="AR164" s="191" t="s">
        <v>238</v>
      </c>
      <c r="AT164" s="191" t="s">
        <v>234</v>
      </c>
      <c r="AU164" s="191" t="s">
        <v>78</v>
      </c>
      <c r="AY164" s="19" t="s">
        <v>231</v>
      </c>
      <c r="BE164" s="192">
        <f t="shared" si="44"/>
        <v>0</v>
      </c>
      <c r="BF164" s="192">
        <f t="shared" si="45"/>
        <v>0</v>
      </c>
      <c r="BG164" s="192">
        <f t="shared" si="46"/>
        <v>0</v>
      </c>
      <c r="BH164" s="192">
        <f t="shared" si="47"/>
        <v>0</v>
      </c>
      <c r="BI164" s="192">
        <f t="shared" si="48"/>
        <v>0</v>
      </c>
      <c r="BJ164" s="19" t="s">
        <v>76</v>
      </c>
      <c r="BK164" s="192">
        <f t="shared" si="49"/>
        <v>0</v>
      </c>
      <c r="BL164" s="19" t="s">
        <v>238</v>
      </c>
      <c r="BM164" s="191" t="s">
        <v>1999</v>
      </c>
    </row>
    <row r="165" spans="1:65" s="2" customFormat="1" ht="44.25" customHeight="1">
      <c r="A165" s="36"/>
      <c r="B165" s="37"/>
      <c r="C165" s="180" t="s">
        <v>1643</v>
      </c>
      <c r="D165" s="180" t="s">
        <v>234</v>
      </c>
      <c r="E165" s="181" t="s">
        <v>5560</v>
      </c>
      <c r="F165" s="182" t="s">
        <v>5561</v>
      </c>
      <c r="G165" s="183" t="s">
        <v>2771</v>
      </c>
      <c r="H165" s="184">
        <v>200</v>
      </c>
      <c r="I165" s="185"/>
      <c r="J165" s="186">
        <f t="shared" si="40"/>
        <v>0</v>
      </c>
      <c r="K165" s="182" t="s">
        <v>19</v>
      </c>
      <c r="L165" s="41"/>
      <c r="M165" s="187" t="s">
        <v>19</v>
      </c>
      <c r="N165" s="188" t="s">
        <v>40</v>
      </c>
      <c r="O165" s="66"/>
      <c r="P165" s="189">
        <f t="shared" si="41"/>
        <v>0</v>
      </c>
      <c r="Q165" s="189">
        <v>0</v>
      </c>
      <c r="R165" s="189">
        <f t="shared" si="42"/>
        <v>0</v>
      </c>
      <c r="S165" s="189">
        <v>0</v>
      </c>
      <c r="T165" s="190">
        <f t="shared" si="43"/>
        <v>0</v>
      </c>
      <c r="U165" s="36"/>
      <c r="V165" s="36"/>
      <c r="W165" s="36"/>
      <c r="X165" s="36"/>
      <c r="Y165" s="36"/>
      <c r="Z165" s="36"/>
      <c r="AA165" s="36"/>
      <c r="AB165" s="36"/>
      <c r="AC165" s="36"/>
      <c r="AD165" s="36"/>
      <c r="AE165" s="36"/>
      <c r="AR165" s="191" t="s">
        <v>238</v>
      </c>
      <c r="AT165" s="191" t="s">
        <v>234</v>
      </c>
      <c r="AU165" s="191" t="s">
        <v>78</v>
      </c>
      <c r="AY165" s="19" t="s">
        <v>231</v>
      </c>
      <c r="BE165" s="192">
        <f t="shared" si="44"/>
        <v>0</v>
      </c>
      <c r="BF165" s="192">
        <f t="shared" si="45"/>
        <v>0</v>
      </c>
      <c r="BG165" s="192">
        <f t="shared" si="46"/>
        <v>0</v>
      </c>
      <c r="BH165" s="192">
        <f t="shared" si="47"/>
        <v>0</v>
      </c>
      <c r="BI165" s="192">
        <f t="shared" si="48"/>
        <v>0</v>
      </c>
      <c r="BJ165" s="19" t="s">
        <v>76</v>
      </c>
      <c r="BK165" s="192">
        <f t="shared" si="49"/>
        <v>0</v>
      </c>
      <c r="BL165" s="19" t="s">
        <v>238</v>
      </c>
      <c r="BM165" s="191" t="s">
        <v>2008</v>
      </c>
    </row>
    <row r="166" spans="1:65" s="2" customFormat="1" ht="37.9" customHeight="1">
      <c r="A166" s="36"/>
      <c r="B166" s="37"/>
      <c r="C166" s="180" t="s">
        <v>1645</v>
      </c>
      <c r="D166" s="180" t="s">
        <v>234</v>
      </c>
      <c r="E166" s="181" t="s">
        <v>5562</v>
      </c>
      <c r="F166" s="182" t="s">
        <v>5563</v>
      </c>
      <c r="G166" s="183" t="s">
        <v>2771</v>
      </c>
      <c r="H166" s="184">
        <v>12</v>
      </c>
      <c r="I166" s="185"/>
      <c r="J166" s="186">
        <f t="shared" si="40"/>
        <v>0</v>
      </c>
      <c r="K166" s="182" t="s">
        <v>19</v>
      </c>
      <c r="L166" s="41"/>
      <c r="M166" s="187" t="s">
        <v>19</v>
      </c>
      <c r="N166" s="188" t="s">
        <v>40</v>
      </c>
      <c r="O166" s="66"/>
      <c r="P166" s="189">
        <f t="shared" si="41"/>
        <v>0</v>
      </c>
      <c r="Q166" s="189">
        <v>0</v>
      </c>
      <c r="R166" s="189">
        <f t="shared" si="42"/>
        <v>0</v>
      </c>
      <c r="S166" s="189">
        <v>0</v>
      </c>
      <c r="T166" s="190">
        <f t="shared" si="43"/>
        <v>0</v>
      </c>
      <c r="U166" s="36"/>
      <c r="V166" s="36"/>
      <c r="W166" s="36"/>
      <c r="X166" s="36"/>
      <c r="Y166" s="36"/>
      <c r="Z166" s="36"/>
      <c r="AA166" s="36"/>
      <c r="AB166" s="36"/>
      <c r="AC166" s="36"/>
      <c r="AD166" s="36"/>
      <c r="AE166" s="36"/>
      <c r="AR166" s="191" t="s">
        <v>238</v>
      </c>
      <c r="AT166" s="191" t="s">
        <v>234</v>
      </c>
      <c r="AU166" s="191" t="s">
        <v>78</v>
      </c>
      <c r="AY166" s="19" t="s">
        <v>231</v>
      </c>
      <c r="BE166" s="192">
        <f t="shared" si="44"/>
        <v>0</v>
      </c>
      <c r="BF166" s="192">
        <f t="shared" si="45"/>
        <v>0</v>
      </c>
      <c r="BG166" s="192">
        <f t="shared" si="46"/>
        <v>0</v>
      </c>
      <c r="BH166" s="192">
        <f t="shared" si="47"/>
        <v>0</v>
      </c>
      <c r="BI166" s="192">
        <f t="shared" si="48"/>
        <v>0</v>
      </c>
      <c r="BJ166" s="19" t="s">
        <v>76</v>
      </c>
      <c r="BK166" s="192">
        <f t="shared" si="49"/>
        <v>0</v>
      </c>
      <c r="BL166" s="19" t="s">
        <v>238</v>
      </c>
      <c r="BM166" s="191" t="s">
        <v>2016</v>
      </c>
    </row>
    <row r="167" spans="1:65" s="12" customFormat="1" ht="22.9" customHeight="1">
      <c r="B167" s="164"/>
      <c r="C167" s="165"/>
      <c r="D167" s="166" t="s">
        <v>68</v>
      </c>
      <c r="E167" s="178" t="s">
        <v>190</v>
      </c>
      <c r="F167" s="178" t="s">
        <v>5564</v>
      </c>
      <c r="G167" s="165"/>
      <c r="H167" s="165"/>
      <c r="I167" s="168"/>
      <c r="J167" s="179">
        <f>BK167</f>
        <v>0</v>
      </c>
      <c r="K167" s="165"/>
      <c r="L167" s="170"/>
      <c r="M167" s="171"/>
      <c r="N167" s="172"/>
      <c r="O167" s="172"/>
      <c r="P167" s="173">
        <f>SUM(P168:P178)</f>
        <v>0</v>
      </c>
      <c r="Q167" s="172"/>
      <c r="R167" s="173">
        <f>SUM(R168:R178)</f>
        <v>0</v>
      </c>
      <c r="S167" s="172"/>
      <c r="T167" s="174">
        <f>SUM(T168:T178)</f>
        <v>0</v>
      </c>
      <c r="AR167" s="175" t="s">
        <v>76</v>
      </c>
      <c r="AT167" s="176" t="s">
        <v>68</v>
      </c>
      <c r="AU167" s="176" t="s">
        <v>76</v>
      </c>
      <c r="AY167" s="175" t="s">
        <v>231</v>
      </c>
      <c r="BK167" s="177">
        <f>SUM(BK168:BK178)</f>
        <v>0</v>
      </c>
    </row>
    <row r="168" spans="1:65" s="2" customFormat="1" ht="49.15" customHeight="1">
      <c r="A168" s="36"/>
      <c r="B168" s="37"/>
      <c r="C168" s="180" t="s">
        <v>1647</v>
      </c>
      <c r="D168" s="180" t="s">
        <v>234</v>
      </c>
      <c r="E168" s="181" t="s">
        <v>5565</v>
      </c>
      <c r="F168" s="182" t="s">
        <v>5566</v>
      </c>
      <c r="G168" s="183" t="s">
        <v>342</v>
      </c>
      <c r="H168" s="184">
        <v>800</v>
      </c>
      <c r="I168" s="185"/>
      <c r="J168" s="186">
        <f t="shared" ref="J168:J178" si="50">ROUND(I168*H168,2)</f>
        <v>0</v>
      </c>
      <c r="K168" s="182" t="s">
        <v>19</v>
      </c>
      <c r="L168" s="41"/>
      <c r="M168" s="187" t="s">
        <v>19</v>
      </c>
      <c r="N168" s="188" t="s">
        <v>40</v>
      </c>
      <c r="O168" s="66"/>
      <c r="P168" s="189">
        <f t="shared" ref="P168:P178" si="51">O168*H168</f>
        <v>0</v>
      </c>
      <c r="Q168" s="189">
        <v>0</v>
      </c>
      <c r="R168" s="189">
        <f t="shared" ref="R168:R178" si="52">Q168*H168</f>
        <v>0</v>
      </c>
      <c r="S168" s="189">
        <v>0</v>
      </c>
      <c r="T168" s="190">
        <f t="shared" ref="T168:T178" si="53">S168*H168</f>
        <v>0</v>
      </c>
      <c r="U168" s="36"/>
      <c r="V168" s="36"/>
      <c r="W168" s="36"/>
      <c r="X168" s="36"/>
      <c r="Y168" s="36"/>
      <c r="Z168" s="36"/>
      <c r="AA168" s="36"/>
      <c r="AB168" s="36"/>
      <c r="AC168" s="36"/>
      <c r="AD168" s="36"/>
      <c r="AE168" s="36"/>
      <c r="AR168" s="191" t="s">
        <v>238</v>
      </c>
      <c r="AT168" s="191" t="s">
        <v>234</v>
      </c>
      <c r="AU168" s="191" t="s">
        <v>78</v>
      </c>
      <c r="AY168" s="19" t="s">
        <v>231</v>
      </c>
      <c r="BE168" s="192">
        <f t="shared" ref="BE168:BE178" si="54">IF(N168="základní",J168,0)</f>
        <v>0</v>
      </c>
      <c r="BF168" s="192">
        <f t="shared" ref="BF168:BF178" si="55">IF(N168="snížená",J168,0)</f>
        <v>0</v>
      </c>
      <c r="BG168" s="192">
        <f t="shared" ref="BG168:BG178" si="56">IF(N168="zákl. přenesená",J168,0)</f>
        <v>0</v>
      </c>
      <c r="BH168" s="192">
        <f t="shared" ref="BH168:BH178" si="57">IF(N168="sníž. přenesená",J168,0)</f>
        <v>0</v>
      </c>
      <c r="BI168" s="192">
        <f t="shared" ref="BI168:BI178" si="58">IF(N168="nulová",J168,0)</f>
        <v>0</v>
      </c>
      <c r="BJ168" s="19" t="s">
        <v>76</v>
      </c>
      <c r="BK168" s="192">
        <f t="shared" ref="BK168:BK178" si="59">ROUND(I168*H168,2)</f>
        <v>0</v>
      </c>
      <c r="BL168" s="19" t="s">
        <v>238</v>
      </c>
      <c r="BM168" s="191" t="s">
        <v>2024</v>
      </c>
    </row>
    <row r="169" spans="1:65" s="2" customFormat="1" ht="37.9" customHeight="1">
      <c r="A169" s="36"/>
      <c r="B169" s="37"/>
      <c r="C169" s="180" t="s">
        <v>1657</v>
      </c>
      <c r="D169" s="180" t="s">
        <v>234</v>
      </c>
      <c r="E169" s="181" t="s">
        <v>5567</v>
      </c>
      <c r="F169" s="182" t="s">
        <v>5555</v>
      </c>
      <c r="G169" s="183" t="s">
        <v>2771</v>
      </c>
      <c r="H169" s="184">
        <v>17</v>
      </c>
      <c r="I169" s="185"/>
      <c r="J169" s="186">
        <f t="shared" si="50"/>
        <v>0</v>
      </c>
      <c r="K169" s="182" t="s">
        <v>19</v>
      </c>
      <c r="L169" s="41"/>
      <c r="M169" s="187" t="s">
        <v>19</v>
      </c>
      <c r="N169" s="188" t="s">
        <v>40</v>
      </c>
      <c r="O169" s="66"/>
      <c r="P169" s="189">
        <f t="shared" si="51"/>
        <v>0</v>
      </c>
      <c r="Q169" s="189">
        <v>0</v>
      </c>
      <c r="R169" s="189">
        <f t="shared" si="52"/>
        <v>0</v>
      </c>
      <c r="S169" s="189">
        <v>0</v>
      </c>
      <c r="T169" s="190">
        <f t="shared" si="53"/>
        <v>0</v>
      </c>
      <c r="U169" s="36"/>
      <c r="V169" s="36"/>
      <c r="W169" s="36"/>
      <c r="X169" s="36"/>
      <c r="Y169" s="36"/>
      <c r="Z169" s="36"/>
      <c r="AA169" s="36"/>
      <c r="AB169" s="36"/>
      <c r="AC169" s="36"/>
      <c r="AD169" s="36"/>
      <c r="AE169" s="36"/>
      <c r="AR169" s="191" t="s">
        <v>238</v>
      </c>
      <c r="AT169" s="191" t="s">
        <v>234</v>
      </c>
      <c r="AU169" s="191" t="s">
        <v>78</v>
      </c>
      <c r="AY169" s="19" t="s">
        <v>231</v>
      </c>
      <c r="BE169" s="192">
        <f t="shared" si="54"/>
        <v>0</v>
      </c>
      <c r="BF169" s="192">
        <f t="shared" si="55"/>
        <v>0</v>
      </c>
      <c r="BG169" s="192">
        <f t="shared" si="56"/>
        <v>0</v>
      </c>
      <c r="BH169" s="192">
        <f t="shared" si="57"/>
        <v>0</v>
      </c>
      <c r="BI169" s="192">
        <f t="shared" si="58"/>
        <v>0</v>
      </c>
      <c r="BJ169" s="19" t="s">
        <v>76</v>
      </c>
      <c r="BK169" s="192">
        <f t="shared" si="59"/>
        <v>0</v>
      </c>
      <c r="BL169" s="19" t="s">
        <v>238</v>
      </c>
      <c r="BM169" s="191" t="s">
        <v>2032</v>
      </c>
    </row>
    <row r="170" spans="1:65" s="2" customFormat="1" ht="37.9" customHeight="1">
      <c r="A170" s="36"/>
      <c r="B170" s="37"/>
      <c r="C170" s="180" t="s">
        <v>1664</v>
      </c>
      <c r="D170" s="180" t="s">
        <v>234</v>
      </c>
      <c r="E170" s="181" t="s">
        <v>5568</v>
      </c>
      <c r="F170" s="182" t="s">
        <v>5569</v>
      </c>
      <c r="G170" s="183" t="s">
        <v>2771</v>
      </c>
      <c r="H170" s="184">
        <v>15</v>
      </c>
      <c r="I170" s="185"/>
      <c r="J170" s="186">
        <f t="shared" si="50"/>
        <v>0</v>
      </c>
      <c r="K170" s="182" t="s">
        <v>19</v>
      </c>
      <c r="L170" s="41"/>
      <c r="M170" s="187" t="s">
        <v>19</v>
      </c>
      <c r="N170" s="188" t="s">
        <v>40</v>
      </c>
      <c r="O170" s="66"/>
      <c r="P170" s="189">
        <f t="shared" si="51"/>
        <v>0</v>
      </c>
      <c r="Q170" s="189">
        <v>0</v>
      </c>
      <c r="R170" s="189">
        <f t="shared" si="52"/>
        <v>0</v>
      </c>
      <c r="S170" s="189">
        <v>0</v>
      </c>
      <c r="T170" s="190">
        <f t="shared" si="53"/>
        <v>0</v>
      </c>
      <c r="U170" s="36"/>
      <c r="V170" s="36"/>
      <c r="W170" s="36"/>
      <c r="X170" s="36"/>
      <c r="Y170" s="36"/>
      <c r="Z170" s="36"/>
      <c r="AA170" s="36"/>
      <c r="AB170" s="36"/>
      <c r="AC170" s="36"/>
      <c r="AD170" s="36"/>
      <c r="AE170" s="36"/>
      <c r="AR170" s="191" t="s">
        <v>238</v>
      </c>
      <c r="AT170" s="191" t="s">
        <v>234</v>
      </c>
      <c r="AU170" s="191" t="s">
        <v>78</v>
      </c>
      <c r="AY170" s="19" t="s">
        <v>231</v>
      </c>
      <c r="BE170" s="192">
        <f t="shared" si="54"/>
        <v>0</v>
      </c>
      <c r="BF170" s="192">
        <f t="shared" si="55"/>
        <v>0</v>
      </c>
      <c r="BG170" s="192">
        <f t="shared" si="56"/>
        <v>0</v>
      </c>
      <c r="BH170" s="192">
        <f t="shared" si="57"/>
        <v>0</v>
      </c>
      <c r="BI170" s="192">
        <f t="shared" si="58"/>
        <v>0</v>
      </c>
      <c r="BJ170" s="19" t="s">
        <v>76</v>
      </c>
      <c r="BK170" s="192">
        <f t="shared" si="59"/>
        <v>0</v>
      </c>
      <c r="BL170" s="19" t="s">
        <v>238</v>
      </c>
      <c r="BM170" s="191" t="s">
        <v>2040</v>
      </c>
    </row>
    <row r="171" spans="1:65" s="2" customFormat="1" ht="24.2" customHeight="1">
      <c r="A171" s="36"/>
      <c r="B171" s="37"/>
      <c r="C171" s="180" t="s">
        <v>1669</v>
      </c>
      <c r="D171" s="180" t="s">
        <v>234</v>
      </c>
      <c r="E171" s="181" t="s">
        <v>5570</v>
      </c>
      <c r="F171" s="182" t="s">
        <v>5571</v>
      </c>
      <c r="G171" s="183" t="s">
        <v>2771</v>
      </c>
      <c r="H171" s="184">
        <v>14</v>
      </c>
      <c r="I171" s="185"/>
      <c r="J171" s="186">
        <f t="shared" si="50"/>
        <v>0</v>
      </c>
      <c r="K171" s="182" t="s">
        <v>19</v>
      </c>
      <c r="L171" s="41"/>
      <c r="M171" s="187" t="s">
        <v>19</v>
      </c>
      <c r="N171" s="188" t="s">
        <v>40</v>
      </c>
      <c r="O171" s="66"/>
      <c r="P171" s="189">
        <f t="shared" si="51"/>
        <v>0</v>
      </c>
      <c r="Q171" s="189">
        <v>0</v>
      </c>
      <c r="R171" s="189">
        <f t="shared" si="52"/>
        <v>0</v>
      </c>
      <c r="S171" s="189">
        <v>0</v>
      </c>
      <c r="T171" s="190">
        <f t="shared" si="53"/>
        <v>0</v>
      </c>
      <c r="U171" s="36"/>
      <c r="V171" s="36"/>
      <c r="W171" s="36"/>
      <c r="X171" s="36"/>
      <c r="Y171" s="36"/>
      <c r="Z171" s="36"/>
      <c r="AA171" s="36"/>
      <c r="AB171" s="36"/>
      <c r="AC171" s="36"/>
      <c r="AD171" s="36"/>
      <c r="AE171" s="36"/>
      <c r="AR171" s="191" t="s">
        <v>238</v>
      </c>
      <c r="AT171" s="191" t="s">
        <v>234</v>
      </c>
      <c r="AU171" s="191" t="s">
        <v>78</v>
      </c>
      <c r="AY171" s="19" t="s">
        <v>231</v>
      </c>
      <c r="BE171" s="192">
        <f t="shared" si="54"/>
        <v>0</v>
      </c>
      <c r="BF171" s="192">
        <f t="shared" si="55"/>
        <v>0</v>
      </c>
      <c r="BG171" s="192">
        <f t="shared" si="56"/>
        <v>0</v>
      </c>
      <c r="BH171" s="192">
        <f t="shared" si="57"/>
        <v>0</v>
      </c>
      <c r="BI171" s="192">
        <f t="shared" si="58"/>
        <v>0</v>
      </c>
      <c r="BJ171" s="19" t="s">
        <v>76</v>
      </c>
      <c r="BK171" s="192">
        <f t="shared" si="59"/>
        <v>0</v>
      </c>
      <c r="BL171" s="19" t="s">
        <v>238</v>
      </c>
      <c r="BM171" s="191" t="s">
        <v>2051</v>
      </c>
    </row>
    <row r="172" spans="1:65" s="2" customFormat="1" ht="24.2" customHeight="1">
      <c r="A172" s="36"/>
      <c r="B172" s="37"/>
      <c r="C172" s="180" t="s">
        <v>1677</v>
      </c>
      <c r="D172" s="180" t="s">
        <v>234</v>
      </c>
      <c r="E172" s="181" t="s">
        <v>5572</v>
      </c>
      <c r="F172" s="182" t="s">
        <v>5573</v>
      </c>
      <c r="G172" s="183" t="s">
        <v>2771</v>
      </c>
      <c r="H172" s="184">
        <v>14</v>
      </c>
      <c r="I172" s="185"/>
      <c r="J172" s="186">
        <f t="shared" si="50"/>
        <v>0</v>
      </c>
      <c r="K172" s="182" t="s">
        <v>19</v>
      </c>
      <c r="L172" s="41"/>
      <c r="M172" s="187" t="s">
        <v>19</v>
      </c>
      <c r="N172" s="188" t="s">
        <v>40</v>
      </c>
      <c r="O172" s="66"/>
      <c r="P172" s="189">
        <f t="shared" si="51"/>
        <v>0</v>
      </c>
      <c r="Q172" s="189">
        <v>0</v>
      </c>
      <c r="R172" s="189">
        <f t="shared" si="52"/>
        <v>0</v>
      </c>
      <c r="S172" s="189">
        <v>0</v>
      </c>
      <c r="T172" s="190">
        <f t="shared" si="53"/>
        <v>0</v>
      </c>
      <c r="U172" s="36"/>
      <c r="V172" s="36"/>
      <c r="W172" s="36"/>
      <c r="X172" s="36"/>
      <c r="Y172" s="36"/>
      <c r="Z172" s="36"/>
      <c r="AA172" s="36"/>
      <c r="AB172" s="36"/>
      <c r="AC172" s="36"/>
      <c r="AD172" s="36"/>
      <c r="AE172" s="36"/>
      <c r="AR172" s="191" t="s">
        <v>238</v>
      </c>
      <c r="AT172" s="191" t="s">
        <v>234</v>
      </c>
      <c r="AU172" s="191" t="s">
        <v>78</v>
      </c>
      <c r="AY172" s="19" t="s">
        <v>231</v>
      </c>
      <c r="BE172" s="192">
        <f t="shared" si="54"/>
        <v>0</v>
      </c>
      <c r="BF172" s="192">
        <f t="shared" si="55"/>
        <v>0</v>
      </c>
      <c r="BG172" s="192">
        <f t="shared" si="56"/>
        <v>0</v>
      </c>
      <c r="BH172" s="192">
        <f t="shared" si="57"/>
        <v>0</v>
      </c>
      <c r="BI172" s="192">
        <f t="shared" si="58"/>
        <v>0</v>
      </c>
      <c r="BJ172" s="19" t="s">
        <v>76</v>
      </c>
      <c r="BK172" s="192">
        <f t="shared" si="59"/>
        <v>0</v>
      </c>
      <c r="BL172" s="19" t="s">
        <v>238</v>
      </c>
      <c r="BM172" s="191" t="s">
        <v>2063</v>
      </c>
    </row>
    <row r="173" spans="1:65" s="2" customFormat="1" ht="44.25" customHeight="1">
      <c r="A173" s="36"/>
      <c r="B173" s="37"/>
      <c r="C173" s="180" t="s">
        <v>1683</v>
      </c>
      <c r="D173" s="180" t="s">
        <v>234</v>
      </c>
      <c r="E173" s="181" t="s">
        <v>5574</v>
      </c>
      <c r="F173" s="182" t="s">
        <v>5557</v>
      </c>
      <c r="G173" s="183" t="s">
        <v>2771</v>
      </c>
      <c r="H173" s="184">
        <v>14</v>
      </c>
      <c r="I173" s="185"/>
      <c r="J173" s="186">
        <f t="shared" si="50"/>
        <v>0</v>
      </c>
      <c r="K173" s="182" t="s">
        <v>19</v>
      </c>
      <c r="L173" s="41"/>
      <c r="M173" s="187" t="s">
        <v>19</v>
      </c>
      <c r="N173" s="188" t="s">
        <v>40</v>
      </c>
      <c r="O173" s="66"/>
      <c r="P173" s="189">
        <f t="shared" si="51"/>
        <v>0</v>
      </c>
      <c r="Q173" s="189">
        <v>0</v>
      </c>
      <c r="R173" s="189">
        <f t="shared" si="52"/>
        <v>0</v>
      </c>
      <c r="S173" s="189">
        <v>0</v>
      </c>
      <c r="T173" s="190">
        <f t="shared" si="53"/>
        <v>0</v>
      </c>
      <c r="U173" s="36"/>
      <c r="V173" s="36"/>
      <c r="W173" s="36"/>
      <c r="X173" s="36"/>
      <c r="Y173" s="36"/>
      <c r="Z173" s="36"/>
      <c r="AA173" s="36"/>
      <c r="AB173" s="36"/>
      <c r="AC173" s="36"/>
      <c r="AD173" s="36"/>
      <c r="AE173" s="36"/>
      <c r="AR173" s="191" t="s">
        <v>238</v>
      </c>
      <c r="AT173" s="191" t="s">
        <v>234</v>
      </c>
      <c r="AU173" s="191" t="s">
        <v>78</v>
      </c>
      <c r="AY173" s="19" t="s">
        <v>231</v>
      </c>
      <c r="BE173" s="192">
        <f t="shared" si="54"/>
        <v>0</v>
      </c>
      <c r="BF173" s="192">
        <f t="shared" si="55"/>
        <v>0</v>
      </c>
      <c r="BG173" s="192">
        <f t="shared" si="56"/>
        <v>0</v>
      </c>
      <c r="BH173" s="192">
        <f t="shared" si="57"/>
        <v>0</v>
      </c>
      <c r="BI173" s="192">
        <f t="shared" si="58"/>
        <v>0</v>
      </c>
      <c r="BJ173" s="19" t="s">
        <v>76</v>
      </c>
      <c r="BK173" s="192">
        <f t="shared" si="59"/>
        <v>0</v>
      </c>
      <c r="BL173" s="19" t="s">
        <v>238</v>
      </c>
      <c r="BM173" s="191" t="s">
        <v>2075</v>
      </c>
    </row>
    <row r="174" spans="1:65" s="2" customFormat="1" ht="33" customHeight="1">
      <c r="A174" s="36"/>
      <c r="B174" s="37"/>
      <c r="C174" s="180" t="s">
        <v>1689</v>
      </c>
      <c r="D174" s="180" t="s">
        <v>234</v>
      </c>
      <c r="E174" s="181" t="s">
        <v>5575</v>
      </c>
      <c r="F174" s="182" t="s">
        <v>5576</v>
      </c>
      <c r="G174" s="183" t="s">
        <v>2771</v>
      </c>
      <c r="H174" s="184">
        <v>5</v>
      </c>
      <c r="I174" s="185"/>
      <c r="J174" s="186">
        <f t="shared" si="50"/>
        <v>0</v>
      </c>
      <c r="K174" s="182" t="s">
        <v>19</v>
      </c>
      <c r="L174" s="41"/>
      <c r="M174" s="187" t="s">
        <v>19</v>
      </c>
      <c r="N174" s="188" t="s">
        <v>40</v>
      </c>
      <c r="O174" s="66"/>
      <c r="P174" s="189">
        <f t="shared" si="51"/>
        <v>0</v>
      </c>
      <c r="Q174" s="189">
        <v>0</v>
      </c>
      <c r="R174" s="189">
        <f t="shared" si="52"/>
        <v>0</v>
      </c>
      <c r="S174" s="189">
        <v>0</v>
      </c>
      <c r="T174" s="190">
        <f t="shared" si="53"/>
        <v>0</v>
      </c>
      <c r="U174" s="36"/>
      <c r="V174" s="36"/>
      <c r="W174" s="36"/>
      <c r="X174" s="36"/>
      <c r="Y174" s="36"/>
      <c r="Z174" s="36"/>
      <c r="AA174" s="36"/>
      <c r="AB174" s="36"/>
      <c r="AC174" s="36"/>
      <c r="AD174" s="36"/>
      <c r="AE174" s="36"/>
      <c r="AR174" s="191" t="s">
        <v>238</v>
      </c>
      <c r="AT174" s="191" t="s">
        <v>234</v>
      </c>
      <c r="AU174" s="191" t="s">
        <v>78</v>
      </c>
      <c r="AY174" s="19" t="s">
        <v>231</v>
      </c>
      <c r="BE174" s="192">
        <f t="shared" si="54"/>
        <v>0</v>
      </c>
      <c r="BF174" s="192">
        <f t="shared" si="55"/>
        <v>0</v>
      </c>
      <c r="BG174" s="192">
        <f t="shared" si="56"/>
        <v>0</v>
      </c>
      <c r="BH174" s="192">
        <f t="shared" si="57"/>
        <v>0</v>
      </c>
      <c r="BI174" s="192">
        <f t="shared" si="58"/>
        <v>0</v>
      </c>
      <c r="BJ174" s="19" t="s">
        <v>76</v>
      </c>
      <c r="BK174" s="192">
        <f t="shared" si="59"/>
        <v>0</v>
      </c>
      <c r="BL174" s="19" t="s">
        <v>238</v>
      </c>
      <c r="BM174" s="191" t="s">
        <v>2084</v>
      </c>
    </row>
    <row r="175" spans="1:65" s="2" customFormat="1" ht="21.75" customHeight="1">
      <c r="A175" s="36"/>
      <c r="B175" s="37"/>
      <c r="C175" s="180" t="s">
        <v>1691</v>
      </c>
      <c r="D175" s="180" t="s">
        <v>234</v>
      </c>
      <c r="E175" s="181" t="s">
        <v>5577</v>
      </c>
      <c r="F175" s="182" t="s">
        <v>5578</v>
      </c>
      <c r="G175" s="183" t="s">
        <v>2771</v>
      </c>
      <c r="H175" s="184">
        <v>5</v>
      </c>
      <c r="I175" s="185"/>
      <c r="J175" s="186">
        <f t="shared" si="50"/>
        <v>0</v>
      </c>
      <c r="K175" s="182" t="s">
        <v>19</v>
      </c>
      <c r="L175" s="41"/>
      <c r="M175" s="187" t="s">
        <v>19</v>
      </c>
      <c r="N175" s="188" t="s">
        <v>40</v>
      </c>
      <c r="O175" s="66"/>
      <c r="P175" s="189">
        <f t="shared" si="51"/>
        <v>0</v>
      </c>
      <c r="Q175" s="189">
        <v>0</v>
      </c>
      <c r="R175" s="189">
        <f t="shared" si="52"/>
        <v>0</v>
      </c>
      <c r="S175" s="189">
        <v>0</v>
      </c>
      <c r="T175" s="190">
        <f t="shared" si="53"/>
        <v>0</v>
      </c>
      <c r="U175" s="36"/>
      <c r="V175" s="36"/>
      <c r="W175" s="36"/>
      <c r="X175" s="36"/>
      <c r="Y175" s="36"/>
      <c r="Z175" s="36"/>
      <c r="AA175" s="36"/>
      <c r="AB175" s="36"/>
      <c r="AC175" s="36"/>
      <c r="AD175" s="36"/>
      <c r="AE175" s="36"/>
      <c r="AR175" s="191" t="s">
        <v>238</v>
      </c>
      <c r="AT175" s="191" t="s">
        <v>234</v>
      </c>
      <c r="AU175" s="191" t="s">
        <v>78</v>
      </c>
      <c r="AY175" s="19" t="s">
        <v>231</v>
      </c>
      <c r="BE175" s="192">
        <f t="shared" si="54"/>
        <v>0</v>
      </c>
      <c r="BF175" s="192">
        <f t="shared" si="55"/>
        <v>0</v>
      </c>
      <c r="BG175" s="192">
        <f t="shared" si="56"/>
        <v>0</v>
      </c>
      <c r="BH175" s="192">
        <f t="shared" si="57"/>
        <v>0</v>
      </c>
      <c r="BI175" s="192">
        <f t="shared" si="58"/>
        <v>0</v>
      </c>
      <c r="BJ175" s="19" t="s">
        <v>76</v>
      </c>
      <c r="BK175" s="192">
        <f t="shared" si="59"/>
        <v>0</v>
      </c>
      <c r="BL175" s="19" t="s">
        <v>238</v>
      </c>
      <c r="BM175" s="191" t="s">
        <v>2096</v>
      </c>
    </row>
    <row r="176" spans="1:65" s="2" customFormat="1" ht="16.5" customHeight="1">
      <c r="A176" s="36"/>
      <c r="B176" s="37"/>
      <c r="C176" s="180" t="s">
        <v>1696</v>
      </c>
      <c r="D176" s="180" t="s">
        <v>234</v>
      </c>
      <c r="E176" s="181" t="s">
        <v>5579</v>
      </c>
      <c r="F176" s="182" t="s">
        <v>5580</v>
      </c>
      <c r="G176" s="183" t="s">
        <v>2771</v>
      </c>
      <c r="H176" s="184">
        <v>5</v>
      </c>
      <c r="I176" s="185"/>
      <c r="J176" s="186">
        <f t="shared" si="50"/>
        <v>0</v>
      </c>
      <c r="K176" s="182" t="s">
        <v>19</v>
      </c>
      <c r="L176" s="41"/>
      <c r="M176" s="187" t="s">
        <v>19</v>
      </c>
      <c r="N176" s="188" t="s">
        <v>40</v>
      </c>
      <c r="O176" s="66"/>
      <c r="P176" s="189">
        <f t="shared" si="51"/>
        <v>0</v>
      </c>
      <c r="Q176" s="189">
        <v>0</v>
      </c>
      <c r="R176" s="189">
        <f t="shared" si="52"/>
        <v>0</v>
      </c>
      <c r="S176" s="189">
        <v>0</v>
      </c>
      <c r="T176" s="190">
        <f t="shared" si="53"/>
        <v>0</v>
      </c>
      <c r="U176" s="36"/>
      <c r="V176" s="36"/>
      <c r="W176" s="36"/>
      <c r="X176" s="36"/>
      <c r="Y176" s="36"/>
      <c r="Z176" s="36"/>
      <c r="AA176" s="36"/>
      <c r="AB176" s="36"/>
      <c r="AC176" s="36"/>
      <c r="AD176" s="36"/>
      <c r="AE176" s="36"/>
      <c r="AR176" s="191" t="s">
        <v>238</v>
      </c>
      <c r="AT176" s="191" t="s">
        <v>234</v>
      </c>
      <c r="AU176" s="191" t="s">
        <v>78</v>
      </c>
      <c r="AY176" s="19" t="s">
        <v>231</v>
      </c>
      <c r="BE176" s="192">
        <f t="shared" si="54"/>
        <v>0</v>
      </c>
      <c r="BF176" s="192">
        <f t="shared" si="55"/>
        <v>0</v>
      </c>
      <c r="BG176" s="192">
        <f t="shared" si="56"/>
        <v>0</v>
      </c>
      <c r="BH176" s="192">
        <f t="shared" si="57"/>
        <v>0</v>
      </c>
      <c r="BI176" s="192">
        <f t="shared" si="58"/>
        <v>0</v>
      </c>
      <c r="BJ176" s="19" t="s">
        <v>76</v>
      </c>
      <c r="BK176" s="192">
        <f t="shared" si="59"/>
        <v>0</v>
      </c>
      <c r="BL176" s="19" t="s">
        <v>238</v>
      </c>
      <c r="BM176" s="191" t="s">
        <v>2104</v>
      </c>
    </row>
    <row r="177" spans="1:65" s="2" customFormat="1" ht="21.75" customHeight="1">
      <c r="A177" s="36"/>
      <c r="B177" s="37"/>
      <c r="C177" s="180" t="s">
        <v>1700</v>
      </c>
      <c r="D177" s="180" t="s">
        <v>234</v>
      </c>
      <c r="E177" s="181" t="s">
        <v>5581</v>
      </c>
      <c r="F177" s="182" t="s">
        <v>5582</v>
      </c>
      <c r="G177" s="183" t="s">
        <v>2771</v>
      </c>
      <c r="H177" s="184">
        <v>5</v>
      </c>
      <c r="I177" s="185"/>
      <c r="J177" s="186">
        <f t="shared" si="50"/>
        <v>0</v>
      </c>
      <c r="K177" s="182" t="s">
        <v>19</v>
      </c>
      <c r="L177" s="41"/>
      <c r="M177" s="187" t="s">
        <v>19</v>
      </c>
      <c r="N177" s="188" t="s">
        <v>40</v>
      </c>
      <c r="O177" s="66"/>
      <c r="P177" s="189">
        <f t="shared" si="51"/>
        <v>0</v>
      </c>
      <c r="Q177" s="189">
        <v>0</v>
      </c>
      <c r="R177" s="189">
        <f t="shared" si="52"/>
        <v>0</v>
      </c>
      <c r="S177" s="189">
        <v>0</v>
      </c>
      <c r="T177" s="190">
        <f t="shared" si="53"/>
        <v>0</v>
      </c>
      <c r="U177" s="36"/>
      <c r="V177" s="36"/>
      <c r="W177" s="36"/>
      <c r="X177" s="36"/>
      <c r="Y177" s="36"/>
      <c r="Z177" s="36"/>
      <c r="AA177" s="36"/>
      <c r="AB177" s="36"/>
      <c r="AC177" s="36"/>
      <c r="AD177" s="36"/>
      <c r="AE177" s="36"/>
      <c r="AR177" s="191" t="s">
        <v>238</v>
      </c>
      <c r="AT177" s="191" t="s">
        <v>234</v>
      </c>
      <c r="AU177" s="191" t="s">
        <v>78</v>
      </c>
      <c r="AY177" s="19" t="s">
        <v>231</v>
      </c>
      <c r="BE177" s="192">
        <f t="shared" si="54"/>
        <v>0</v>
      </c>
      <c r="BF177" s="192">
        <f t="shared" si="55"/>
        <v>0</v>
      </c>
      <c r="BG177" s="192">
        <f t="shared" si="56"/>
        <v>0</v>
      </c>
      <c r="BH177" s="192">
        <f t="shared" si="57"/>
        <v>0</v>
      </c>
      <c r="BI177" s="192">
        <f t="shared" si="58"/>
        <v>0</v>
      </c>
      <c r="BJ177" s="19" t="s">
        <v>76</v>
      </c>
      <c r="BK177" s="192">
        <f t="shared" si="59"/>
        <v>0</v>
      </c>
      <c r="BL177" s="19" t="s">
        <v>238</v>
      </c>
      <c r="BM177" s="191" t="s">
        <v>2116</v>
      </c>
    </row>
    <row r="178" spans="1:65" s="2" customFormat="1" ht="24.2" customHeight="1">
      <c r="A178" s="36"/>
      <c r="B178" s="37"/>
      <c r="C178" s="180" t="s">
        <v>1705</v>
      </c>
      <c r="D178" s="180" t="s">
        <v>234</v>
      </c>
      <c r="E178" s="181" t="s">
        <v>5583</v>
      </c>
      <c r="F178" s="182" t="s">
        <v>5584</v>
      </c>
      <c r="G178" s="183" t="s">
        <v>2771</v>
      </c>
      <c r="H178" s="184">
        <v>5</v>
      </c>
      <c r="I178" s="185"/>
      <c r="J178" s="186">
        <f t="shared" si="50"/>
        <v>0</v>
      </c>
      <c r="K178" s="182" t="s">
        <v>19</v>
      </c>
      <c r="L178" s="41"/>
      <c r="M178" s="187" t="s">
        <v>19</v>
      </c>
      <c r="N178" s="188" t="s">
        <v>40</v>
      </c>
      <c r="O178" s="66"/>
      <c r="P178" s="189">
        <f t="shared" si="51"/>
        <v>0</v>
      </c>
      <c r="Q178" s="189">
        <v>0</v>
      </c>
      <c r="R178" s="189">
        <f t="shared" si="52"/>
        <v>0</v>
      </c>
      <c r="S178" s="189">
        <v>0</v>
      </c>
      <c r="T178" s="190">
        <f t="shared" si="53"/>
        <v>0</v>
      </c>
      <c r="U178" s="36"/>
      <c r="V178" s="36"/>
      <c r="W178" s="36"/>
      <c r="X178" s="36"/>
      <c r="Y178" s="36"/>
      <c r="Z178" s="36"/>
      <c r="AA178" s="36"/>
      <c r="AB178" s="36"/>
      <c r="AC178" s="36"/>
      <c r="AD178" s="36"/>
      <c r="AE178" s="36"/>
      <c r="AR178" s="191" t="s">
        <v>238</v>
      </c>
      <c r="AT178" s="191" t="s">
        <v>234</v>
      </c>
      <c r="AU178" s="191" t="s">
        <v>78</v>
      </c>
      <c r="AY178" s="19" t="s">
        <v>231</v>
      </c>
      <c r="BE178" s="192">
        <f t="shared" si="54"/>
        <v>0</v>
      </c>
      <c r="BF178" s="192">
        <f t="shared" si="55"/>
        <v>0</v>
      </c>
      <c r="BG178" s="192">
        <f t="shared" si="56"/>
        <v>0</v>
      </c>
      <c r="BH178" s="192">
        <f t="shared" si="57"/>
        <v>0</v>
      </c>
      <c r="BI178" s="192">
        <f t="shared" si="58"/>
        <v>0</v>
      </c>
      <c r="BJ178" s="19" t="s">
        <v>76</v>
      </c>
      <c r="BK178" s="192">
        <f t="shared" si="59"/>
        <v>0</v>
      </c>
      <c r="BL178" s="19" t="s">
        <v>238</v>
      </c>
      <c r="BM178" s="191" t="s">
        <v>2124</v>
      </c>
    </row>
    <row r="179" spans="1:65" s="12" customFormat="1" ht="22.9" customHeight="1">
      <c r="B179" s="164"/>
      <c r="C179" s="165"/>
      <c r="D179" s="166" t="s">
        <v>68</v>
      </c>
      <c r="E179" s="178" t="s">
        <v>193</v>
      </c>
      <c r="F179" s="178" t="s">
        <v>5585</v>
      </c>
      <c r="G179" s="165"/>
      <c r="H179" s="165"/>
      <c r="I179" s="168"/>
      <c r="J179" s="179">
        <f>BK179</f>
        <v>0</v>
      </c>
      <c r="K179" s="165"/>
      <c r="L179" s="170"/>
      <c r="M179" s="171"/>
      <c r="N179" s="172"/>
      <c r="O179" s="172"/>
      <c r="P179" s="173">
        <f>SUM(P180:P197)</f>
        <v>0</v>
      </c>
      <c r="Q179" s="172"/>
      <c r="R179" s="173">
        <f>SUM(R180:R197)</f>
        <v>0</v>
      </c>
      <c r="S179" s="172"/>
      <c r="T179" s="174">
        <f>SUM(T180:T197)</f>
        <v>0</v>
      </c>
      <c r="AR179" s="175" t="s">
        <v>76</v>
      </c>
      <c r="AT179" s="176" t="s">
        <v>68</v>
      </c>
      <c r="AU179" s="176" t="s">
        <v>76</v>
      </c>
      <c r="AY179" s="175" t="s">
        <v>231</v>
      </c>
      <c r="BK179" s="177">
        <f>SUM(BK180:BK197)</f>
        <v>0</v>
      </c>
    </row>
    <row r="180" spans="1:65" s="2" customFormat="1" ht="44.25" customHeight="1">
      <c r="A180" s="36"/>
      <c r="B180" s="37"/>
      <c r="C180" s="180" t="s">
        <v>1712</v>
      </c>
      <c r="D180" s="180" t="s">
        <v>234</v>
      </c>
      <c r="E180" s="181" t="s">
        <v>5586</v>
      </c>
      <c r="F180" s="182" t="s">
        <v>5587</v>
      </c>
      <c r="G180" s="183" t="s">
        <v>2771</v>
      </c>
      <c r="H180" s="184">
        <v>2</v>
      </c>
      <c r="I180" s="185"/>
      <c r="J180" s="186">
        <f t="shared" ref="J180:J197" si="60">ROUND(I180*H180,2)</f>
        <v>0</v>
      </c>
      <c r="K180" s="182" t="s">
        <v>19</v>
      </c>
      <c r="L180" s="41"/>
      <c r="M180" s="187" t="s">
        <v>19</v>
      </c>
      <c r="N180" s="188" t="s">
        <v>40</v>
      </c>
      <c r="O180" s="66"/>
      <c r="P180" s="189">
        <f t="shared" ref="P180:P197" si="61">O180*H180</f>
        <v>0</v>
      </c>
      <c r="Q180" s="189">
        <v>0</v>
      </c>
      <c r="R180" s="189">
        <f t="shared" ref="R180:R197" si="62">Q180*H180</f>
        <v>0</v>
      </c>
      <c r="S180" s="189">
        <v>0</v>
      </c>
      <c r="T180" s="190">
        <f t="shared" ref="T180:T197" si="63">S180*H180</f>
        <v>0</v>
      </c>
      <c r="U180" s="36"/>
      <c r="V180" s="36"/>
      <c r="W180" s="36"/>
      <c r="X180" s="36"/>
      <c r="Y180" s="36"/>
      <c r="Z180" s="36"/>
      <c r="AA180" s="36"/>
      <c r="AB180" s="36"/>
      <c r="AC180" s="36"/>
      <c r="AD180" s="36"/>
      <c r="AE180" s="36"/>
      <c r="AR180" s="191" t="s">
        <v>238</v>
      </c>
      <c r="AT180" s="191" t="s">
        <v>234</v>
      </c>
      <c r="AU180" s="191" t="s">
        <v>78</v>
      </c>
      <c r="AY180" s="19" t="s">
        <v>231</v>
      </c>
      <c r="BE180" s="192">
        <f t="shared" ref="BE180:BE197" si="64">IF(N180="základní",J180,0)</f>
        <v>0</v>
      </c>
      <c r="BF180" s="192">
        <f t="shared" ref="BF180:BF197" si="65">IF(N180="snížená",J180,0)</f>
        <v>0</v>
      </c>
      <c r="BG180" s="192">
        <f t="shared" ref="BG180:BG197" si="66">IF(N180="zákl. přenesená",J180,0)</f>
        <v>0</v>
      </c>
      <c r="BH180" s="192">
        <f t="shared" ref="BH180:BH197" si="67">IF(N180="sníž. přenesená",J180,0)</f>
        <v>0</v>
      </c>
      <c r="BI180" s="192">
        <f t="shared" ref="BI180:BI197" si="68">IF(N180="nulová",J180,0)</f>
        <v>0</v>
      </c>
      <c r="BJ180" s="19" t="s">
        <v>76</v>
      </c>
      <c r="BK180" s="192">
        <f t="shared" ref="BK180:BK197" si="69">ROUND(I180*H180,2)</f>
        <v>0</v>
      </c>
      <c r="BL180" s="19" t="s">
        <v>238</v>
      </c>
      <c r="BM180" s="191" t="s">
        <v>2133</v>
      </c>
    </row>
    <row r="181" spans="1:65" s="2" customFormat="1" ht="21.75" customHeight="1">
      <c r="A181" s="36"/>
      <c r="B181" s="37"/>
      <c r="C181" s="180" t="s">
        <v>1717</v>
      </c>
      <c r="D181" s="180" t="s">
        <v>234</v>
      </c>
      <c r="E181" s="181" t="s">
        <v>5588</v>
      </c>
      <c r="F181" s="182" t="s">
        <v>5589</v>
      </c>
      <c r="G181" s="183" t="s">
        <v>2771</v>
      </c>
      <c r="H181" s="184">
        <v>1</v>
      </c>
      <c r="I181" s="185"/>
      <c r="J181" s="186">
        <f t="shared" si="60"/>
        <v>0</v>
      </c>
      <c r="K181" s="182" t="s">
        <v>19</v>
      </c>
      <c r="L181" s="41"/>
      <c r="M181" s="187" t="s">
        <v>19</v>
      </c>
      <c r="N181" s="188" t="s">
        <v>40</v>
      </c>
      <c r="O181" s="66"/>
      <c r="P181" s="189">
        <f t="shared" si="61"/>
        <v>0</v>
      </c>
      <c r="Q181" s="189">
        <v>0</v>
      </c>
      <c r="R181" s="189">
        <f t="shared" si="62"/>
        <v>0</v>
      </c>
      <c r="S181" s="189">
        <v>0</v>
      </c>
      <c r="T181" s="190">
        <f t="shared" si="63"/>
        <v>0</v>
      </c>
      <c r="U181" s="36"/>
      <c r="V181" s="36"/>
      <c r="W181" s="36"/>
      <c r="X181" s="36"/>
      <c r="Y181" s="36"/>
      <c r="Z181" s="36"/>
      <c r="AA181" s="36"/>
      <c r="AB181" s="36"/>
      <c r="AC181" s="36"/>
      <c r="AD181" s="36"/>
      <c r="AE181" s="36"/>
      <c r="AR181" s="191" t="s">
        <v>238</v>
      </c>
      <c r="AT181" s="191" t="s">
        <v>234</v>
      </c>
      <c r="AU181" s="191" t="s">
        <v>78</v>
      </c>
      <c r="AY181" s="19" t="s">
        <v>231</v>
      </c>
      <c r="BE181" s="192">
        <f t="shared" si="64"/>
        <v>0</v>
      </c>
      <c r="BF181" s="192">
        <f t="shared" si="65"/>
        <v>0</v>
      </c>
      <c r="BG181" s="192">
        <f t="shared" si="66"/>
        <v>0</v>
      </c>
      <c r="BH181" s="192">
        <f t="shared" si="67"/>
        <v>0</v>
      </c>
      <c r="BI181" s="192">
        <f t="shared" si="68"/>
        <v>0</v>
      </c>
      <c r="BJ181" s="19" t="s">
        <v>76</v>
      </c>
      <c r="BK181" s="192">
        <f t="shared" si="69"/>
        <v>0</v>
      </c>
      <c r="BL181" s="19" t="s">
        <v>238</v>
      </c>
      <c r="BM181" s="191" t="s">
        <v>2143</v>
      </c>
    </row>
    <row r="182" spans="1:65" s="2" customFormat="1" ht="24.2" customHeight="1">
      <c r="A182" s="36"/>
      <c r="B182" s="37"/>
      <c r="C182" s="180" t="s">
        <v>1721</v>
      </c>
      <c r="D182" s="180" t="s">
        <v>234</v>
      </c>
      <c r="E182" s="181" t="s">
        <v>5590</v>
      </c>
      <c r="F182" s="182" t="s">
        <v>5591</v>
      </c>
      <c r="G182" s="183" t="s">
        <v>2771</v>
      </c>
      <c r="H182" s="184">
        <v>1</v>
      </c>
      <c r="I182" s="185"/>
      <c r="J182" s="186">
        <f t="shared" si="60"/>
        <v>0</v>
      </c>
      <c r="K182" s="182" t="s">
        <v>19</v>
      </c>
      <c r="L182" s="41"/>
      <c r="M182" s="187" t="s">
        <v>19</v>
      </c>
      <c r="N182" s="188" t="s">
        <v>40</v>
      </c>
      <c r="O182" s="66"/>
      <c r="P182" s="189">
        <f t="shared" si="61"/>
        <v>0</v>
      </c>
      <c r="Q182" s="189">
        <v>0</v>
      </c>
      <c r="R182" s="189">
        <f t="shared" si="62"/>
        <v>0</v>
      </c>
      <c r="S182" s="189">
        <v>0</v>
      </c>
      <c r="T182" s="190">
        <f t="shared" si="63"/>
        <v>0</v>
      </c>
      <c r="U182" s="36"/>
      <c r="V182" s="36"/>
      <c r="W182" s="36"/>
      <c r="X182" s="36"/>
      <c r="Y182" s="36"/>
      <c r="Z182" s="36"/>
      <c r="AA182" s="36"/>
      <c r="AB182" s="36"/>
      <c r="AC182" s="36"/>
      <c r="AD182" s="36"/>
      <c r="AE182" s="36"/>
      <c r="AR182" s="191" t="s">
        <v>238</v>
      </c>
      <c r="AT182" s="191" t="s">
        <v>234</v>
      </c>
      <c r="AU182" s="191" t="s">
        <v>78</v>
      </c>
      <c r="AY182" s="19" t="s">
        <v>231</v>
      </c>
      <c r="BE182" s="192">
        <f t="shared" si="64"/>
        <v>0</v>
      </c>
      <c r="BF182" s="192">
        <f t="shared" si="65"/>
        <v>0</v>
      </c>
      <c r="BG182" s="192">
        <f t="shared" si="66"/>
        <v>0</v>
      </c>
      <c r="BH182" s="192">
        <f t="shared" si="67"/>
        <v>0</v>
      </c>
      <c r="BI182" s="192">
        <f t="shared" si="68"/>
        <v>0</v>
      </c>
      <c r="BJ182" s="19" t="s">
        <v>76</v>
      </c>
      <c r="BK182" s="192">
        <f t="shared" si="69"/>
        <v>0</v>
      </c>
      <c r="BL182" s="19" t="s">
        <v>238</v>
      </c>
      <c r="BM182" s="191" t="s">
        <v>2152</v>
      </c>
    </row>
    <row r="183" spans="1:65" s="2" customFormat="1" ht="37.9" customHeight="1">
      <c r="A183" s="36"/>
      <c r="B183" s="37"/>
      <c r="C183" s="180" t="s">
        <v>1725</v>
      </c>
      <c r="D183" s="180" t="s">
        <v>234</v>
      </c>
      <c r="E183" s="181" t="s">
        <v>5592</v>
      </c>
      <c r="F183" s="182" t="s">
        <v>5593</v>
      </c>
      <c r="G183" s="183" t="s">
        <v>2771</v>
      </c>
      <c r="H183" s="184">
        <v>1</v>
      </c>
      <c r="I183" s="185"/>
      <c r="J183" s="186">
        <f t="shared" si="60"/>
        <v>0</v>
      </c>
      <c r="K183" s="182" t="s">
        <v>19</v>
      </c>
      <c r="L183" s="41"/>
      <c r="M183" s="187" t="s">
        <v>19</v>
      </c>
      <c r="N183" s="188" t="s">
        <v>40</v>
      </c>
      <c r="O183" s="66"/>
      <c r="P183" s="189">
        <f t="shared" si="61"/>
        <v>0</v>
      </c>
      <c r="Q183" s="189">
        <v>0</v>
      </c>
      <c r="R183" s="189">
        <f t="shared" si="62"/>
        <v>0</v>
      </c>
      <c r="S183" s="189">
        <v>0</v>
      </c>
      <c r="T183" s="190">
        <f t="shared" si="63"/>
        <v>0</v>
      </c>
      <c r="U183" s="36"/>
      <c r="V183" s="36"/>
      <c r="W183" s="36"/>
      <c r="X183" s="36"/>
      <c r="Y183" s="36"/>
      <c r="Z183" s="36"/>
      <c r="AA183" s="36"/>
      <c r="AB183" s="36"/>
      <c r="AC183" s="36"/>
      <c r="AD183" s="36"/>
      <c r="AE183" s="36"/>
      <c r="AR183" s="191" t="s">
        <v>238</v>
      </c>
      <c r="AT183" s="191" t="s">
        <v>234</v>
      </c>
      <c r="AU183" s="191" t="s">
        <v>78</v>
      </c>
      <c r="AY183" s="19" t="s">
        <v>231</v>
      </c>
      <c r="BE183" s="192">
        <f t="shared" si="64"/>
        <v>0</v>
      </c>
      <c r="BF183" s="192">
        <f t="shared" si="65"/>
        <v>0</v>
      </c>
      <c r="BG183" s="192">
        <f t="shared" si="66"/>
        <v>0</v>
      </c>
      <c r="BH183" s="192">
        <f t="shared" si="67"/>
        <v>0</v>
      </c>
      <c r="BI183" s="192">
        <f t="shared" si="68"/>
        <v>0</v>
      </c>
      <c r="BJ183" s="19" t="s">
        <v>76</v>
      </c>
      <c r="BK183" s="192">
        <f t="shared" si="69"/>
        <v>0</v>
      </c>
      <c r="BL183" s="19" t="s">
        <v>238</v>
      </c>
      <c r="BM183" s="191" t="s">
        <v>2160</v>
      </c>
    </row>
    <row r="184" spans="1:65" s="2" customFormat="1" ht="33" customHeight="1">
      <c r="A184" s="36"/>
      <c r="B184" s="37"/>
      <c r="C184" s="180" t="s">
        <v>1730</v>
      </c>
      <c r="D184" s="180" t="s">
        <v>234</v>
      </c>
      <c r="E184" s="181" t="s">
        <v>5594</v>
      </c>
      <c r="F184" s="182" t="s">
        <v>5595</v>
      </c>
      <c r="G184" s="183" t="s">
        <v>2771</v>
      </c>
      <c r="H184" s="184">
        <v>1</v>
      </c>
      <c r="I184" s="185"/>
      <c r="J184" s="186">
        <f t="shared" si="60"/>
        <v>0</v>
      </c>
      <c r="K184" s="182" t="s">
        <v>19</v>
      </c>
      <c r="L184" s="41"/>
      <c r="M184" s="187" t="s">
        <v>19</v>
      </c>
      <c r="N184" s="188" t="s">
        <v>40</v>
      </c>
      <c r="O184" s="66"/>
      <c r="P184" s="189">
        <f t="shared" si="61"/>
        <v>0</v>
      </c>
      <c r="Q184" s="189">
        <v>0</v>
      </c>
      <c r="R184" s="189">
        <f t="shared" si="62"/>
        <v>0</v>
      </c>
      <c r="S184" s="189">
        <v>0</v>
      </c>
      <c r="T184" s="190">
        <f t="shared" si="63"/>
        <v>0</v>
      </c>
      <c r="U184" s="36"/>
      <c r="V184" s="36"/>
      <c r="W184" s="36"/>
      <c r="X184" s="36"/>
      <c r="Y184" s="36"/>
      <c r="Z184" s="36"/>
      <c r="AA184" s="36"/>
      <c r="AB184" s="36"/>
      <c r="AC184" s="36"/>
      <c r="AD184" s="36"/>
      <c r="AE184" s="36"/>
      <c r="AR184" s="191" t="s">
        <v>238</v>
      </c>
      <c r="AT184" s="191" t="s">
        <v>234</v>
      </c>
      <c r="AU184" s="191" t="s">
        <v>78</v>
      </c>
      <c r="AY184" s="19" t="s">
        <v>231</v>
      </c>
      <c r="BE184" s="192">
        <f t="shared" si="64"/>
        <v>0</v>
      </c>
      <c r="BF184" s="192">
        <f t="shared" si="65"/>
        <v>0</v>
      </c>
      <c r="BG184" s="192">
        <f t="shared" si="66"/>
        <v>0</v>
      </c>
      <c r="BH184" s="192">
        <f t="shared" si="67"/>
        <v>0</v>
      </c>
      <c r="BI184" s="192">
        <f t="shared" si="68"/>
        <v>0</v>
      </c>
      <c r="BJ184" s="19" t="s">
        <v>76</v>
      </c>
      <c r="BK184" s="192">
        <f t="shared" si="69"/>
        <v>0</v>
      </c>
      <c r="BL184" s="19" t="s">
        <v>238</v>
      </c>
      <c r="BM184" s="191" t="s">
        <v>2168</v>
      </c>
    </row>
    <row r="185" spans="1:65" s="2" customFormat="1" ht="33" customHeight="1">
      <c r="A185" s="36"/>
      <c r="B185" s="37"/>
      <c r="C185" s="180" t="s">
        <v>1733</v>
      </c>
      <c r="D185" s="180" t="s">
        <v>234</v>
      </c>
      <c r="E185" s="181" t="s">
        <v>5596</v>
      </c>
      <c r="F185" s="182" t="s">
        <v>5597</v>
      </c>
      <c r="G185" s="183" t="s">
        <v>2771</v>
      </c>
      <c r="H185" s="184">
        <v>1</v>
      </c>
      <c r="I185" s="185"/>
      <c r="J185" s="186">
        <f t="shared" si="60"/>
        <v>0</v>
      </c>
      <c r="K185" s="182" t="s">
        <v>19</v>
      </c>
      <c r="L185" s="41"/>
      <c r="M185" s="187" t="s">
        <v>19</v>
      </c>
      <c r="N185" s="188" t="s">
        <v>40</v>
      </c>
      <c r="O185" s="66"/>
      <c r="P185" s="189">
        <f t="shared" si="61"/>
        <v>0</v>
      </c>
      <c r="Q185" s="189">
        <v>0</v>
      </c>
      <c r="R185" s="189">
        <f t="shared" si="62"/>
        <v>0</v>
      </c>
      <c r="S185" s="189">
        <v>0</v>
      </c>
      <c r="T185" s="190">
        <f t="shared" si="63"/>
        <v>0</v>
      </c>
      <c r="U185" s="36"/>
      <c r="V185" s="36"/>
      <c r="W185" s="36"/>
      <c r="X185" s="36"/>
      <c r="Y185" s="36"/>
      <c r="Z185" s="36"/>
      <c r="AA185" s="36"/>
      <c r="AB185" s="36"/>
      <c r="AC185" s="36"/>
      <c r="AD185" s="36"/>
      <c r="AE185" s="36"/>
      <c r="AR185" s="191" t="s">
        <v>238</v>
      </c>
      <c r="AT185" s="191" t="s">
        <v>234</v>
      </c>
      <c r="AU185" s="191" t="s">
        <v>78</v>
      </c>
      <c r="AY185" s="19" t="s">
        <v>231</v>
      </c>
      <c r="BE185" s="192">
        <f t="shared" si="64"/>
        <v>0</v>
      </c>
      <c r="BF185" s="192">
        <f t="shared" si="65"/>
        <v>0</v>
      </c>
      <c r="BG185" s="192">
        <f t="shared" si="66"/>
        <v>0</v>
      </c>
      <c r="BH185" s="192">
        <f t="shared" si="67"/>
        <v>0</v>
      </c>
      <c r="BI185" s="192">
        <f t="shared" si="68"/>
        <v>0</v>
      </c>
      <c r="BJ185" s="19" t="s">
        <v>76</v>
      </c>
      <c r="BK185" s="192">
        <f t="shared" si="69"/>
        <v>0</v>
      </c>
      <c r="BL185" s="19" t="s">
        <v>238</v>
      </c>
      <c r="BM185" s="191" t="s">
        <v>2176</v>
      </c>
    </row>
    <row r="186" spans="1:65" s="2" customFormat="1" ht="24.2" customHeight="1">
      <c r="A186" s="36"/>
      <c r="B186" s="37"/>
      <c r="C186" s="180" t="s">
        <v>1740</v>
      </c>
      <c r="D186" s="180" t="s">
        <v>234</v>
      </c>
      <c r="E186" s="181" t="s">
        <v>5598</v>
      </c>
      <c r="F186" s="182" t="s">
        <v>5599</v>
      </c>
      <c r="G186" s="183" t="s">
        <v>2771</v>
      </c>
      <c r="H186" s="184">
        <v>2</v>
      </c>
      <c r="I186" s="185"/>
      <c r="J186" s="186">
        <f t="shared" si="60"/>
        <v>0</v>
      </c>
      <c r="K186" s="182" t="s">
        <v>19</v>
      </c>
      <c r="L186" s="41"/>
      <c r="M186" s="187" t="s">
        <v>19</v>
      </c>
      <c r="N186" s="188" t="s">
        <v>40</v>
      </c>
      <c r="O186" s="66"/>
      <c r="P186" s="189">
        <f t="shared" si="61"/>
        <v>0</v>
      </c>
      <c r="Q186" s="189">
        <v>0</v>
      </c>
      <c r="R186" s="189">
        <f t="shared" si="62"/>
        <v>0</v>
      </c>
      <c r="S186" s="189">
        <v>0</v>
      </c>
      <c r="T186" s="190">
        <f t="shared" si="63"/>
        <v>0</v>
      </c>
      <c r="U186" s="36"/>
      <c r="V186" s="36"/>
      <c r="W186" s="36"/>
      <c r="X186" s="36"/>
      <c r="Y186" s="36"/>
      <c r="Z186" s="36"/>
      <c r="AA186" s="36"/>
      <c r="AB186" s="36"/>
      <c r="AC186" s="36"/>
      <c r="AD186" s="36"/>
      <c r="AE186" s="36"/>
      <c r="AR186" s="191" t="s">
        <v>238</v>
      </c>
      <c r="AT186" s="191" t="s">
        <v>234</v>
      </c>
      <c r="AU186" s="191" t="s">
        <v>78</v>
      </c>
      <c r="AY186" s="19" t="s">
        <v>231</v>
      </c>
      <c r="BE186" s="192">
        <f t="shared" si="64"/>
        <v>0</v>
      </c>
      <c r="BF186" s="192">
        <f t="shared" si="65"/>
        <v>0</v>
      </c>
      <c r="BG186" s="192">
        <f t="shared" si="66"/>
        <v>0</v>
      </c>
      <c r="BH186" s="192">
        <f t="shared" si="67"/>
        <v>0</v>
      </c>
      <c r="BI186" s="192">
        <f t="shared" si="68"/>
        <v>0</v>
      </c>
      <c r="BJ186" s="19" t="s">
        <v>76</v>
      </c>
      <c r="BK186" s="192">
        <f t="shared" si="69"/>
        <v>0</v>
      </c>
      <c r="BL186" s="19" t="s">
        <v>238</v>
      </c>
      <c r="BM186" s="191" t="s">
        <v>2184</v>
      </c>
    </row>
    <row r="187" spans="1:65" s="2" customFormat="1" ht="44.25" customHeight="1">
      <c r="A187" s="36"/>
      <c r="B187" s="37"/>
      <c r="C187" s="180" t="s">
        <v>1745</v>
      </c>
      <c r="D187" s="180" t="s">
        <v>234</v>
      </c>
      <c r="E187" s="181" t="s">
        <v>5600</v>
      </c>
      <c r="F187" s="182" t="s">
        <v>5601</v>
      </c>
      <c r="G187" s="183" t="s">
        <v>2771</v>
      </c>
      <c r="H187" s="184">
        <v>1</v>
      </c>
      <c r="I187" s="185"/>
      <c r="J187" s="186">
        <f t="shared" si="60"/>
        <v>0</v>
      </c>
      <c r="K187" s="182" t="s">
        <v>19</v>
      </c>
      <c r="L187" s="41"/>
      <c r="M187" s="187" t="s">
        <v>19</v>
      </c>
      <c r="N187" s="188" t="s">
        <v>40</v>
      </c>
      <c r="O187" s="66"/>
      <c r="P187" s="189">
        <f t="shared" si="61"/>
        <v>0</v>
      </c>
      <c r="Q187" s="189">
        <v>0</v>
      </c>
      <c r="R187" s="189">
        <f t="shared" si="62"/>
        <v>0</v>
      </c>
      <c r="S187" s="189">
        <v>0</v>
      </c>
      <c r="T187" s="190">
        <f t="shared" si="63"/>
        <v>0</v>
      </c>
      <c r="U187" s="36"/>
      <c r="V187" s="36"/>
      <c r="W187" s="36"/>
      <c r="X187" s="36"/>
      <c r="Y187" s="36"/>
      <c r="Z187" s="36"/>
      <c r="AA187" s="36"/>
      <c r="AB187" s="36"/>
      <c r="AC187" s="36"/>
      <c r="AD187" s="36"/>
      <c r="AE187" s="36"/>
      <c r="AR187" s="191" t="s">
        <v>238</v>
      </c>
      <c r="AT187" s="191" t="s">
        <v>234</v>
      </c>
      <c r="AU187" s="191" t="s">
        <v>78</v>
      </c>
      <c r="AY187" s="19" t="s">
        <v>231</v>
      </c>
      <c r="BE187" s="192">
        <f t="shared" si="64"/>
        <v>0</v>
      </c>
      <c r="BF187" s="192">
        <f t="shared" si="65"/>
        <v>0</v>
      </c>
      <c r="BG187" s="192">
        <f t="shared" si="66"/>
        <v>0</v>
      </c>
      <c r="BH187" s="192">
        <f t="shared" si="67"/>
        <v>0</v>
      </c>
      <c r="BI187" s="192">
        <f t="shared" si="68"/>
        <v>0</v>
      </c>
      <c r="BJ187" s="19" t="s">
        <v>76</v>
      </c>
      <c r="BK187" s="192">
        <f t="shared" si="69"/>
        <v>0</v>
      </c>
      <c r="BL187" s="19" t="s">
        <v>238</v>
      </c>
      <c r="BM187" s="191" t="s">
        <v>2194</v>
      </c>
    </row>
    <row r="188" spans="1:65" s="2" customFormat="1" ht="37.9" customHeight="1">
      <c r="A188" s="36"/>
      <c r="B188" s="37"/>
      <c r="C188" s="180" t="s">
        <v>1750</v>
      </c>
      <c r="D188" s="180" t="s">
        <v>234</v>
      </c>
      <c r="E188" s="181" t="s">
        <v>5602</v>
      </c>
      <c r="F188" s="182" t="s">
        <v>5603</v>
      </c>
      <c r="G188" s="183" t="s">
        <v>2771</v>
      </c>
      <c r="H188" s="184">
        <v>1</v>
      </c>
      <c r="I188" s="185"/>
      <c r="J188" s="186">
        <f t="shared" si="60"/>
        <v>0</v>
      </c>
      <c r="K188" s="182" t="s">
        <v>19</v>
      </c>
      <c r="L188" s="41"/>
      <c r="M188" s="187" t="s">
        <v>19</v>
      </c>
      <c r="N188" s="188" t="s">
        <v>40</v>
      </c>
      <c r="O188" s="66"/>
      <c r="P188" s="189">
        <f t="shared" si="61"/>
        <v>0</v>
      </c>
      <c r="Q188" s="189">
        <v>0</v>
      </c>
      <c r="R188" s="189">
        <f t="shared" si="62"/>
        <v>0</v>
      </c>
      <c r="S188" s="189">
        <v>0</v>
      </c>
      <c r="T188" s="190">
        <f t="shared" si="63"/>
        <v>0</v>
      </c>
      <c r="U188" s="36"/>
      <c r="V188" s="36"/>
      <c r="W188" s="36"/>
      <c r="X188" s="36"/>
      <c r="Y188" s="36"/>
      <c r="Z188" s="36"/>
      <c r="AA188" s="36"/>
      <c r="AB188" s="36"/>
      <c r="AC188" s="36"/>
      <c r="AD188" s="36"/>
      <c r="AE188" s="36"/>
      <c r="AR188" s="191" t="s">
        <v>238</v>
      </c>
      <c r="AT188" s="191" t="s">
        <v>234</v>
      </c>
      <c r="AU188" s="191" t="s">
        <v>78</v>
      </c>
      <c r="AY188" s="19" t="s">
        <v>231</v>
      </c>
      <c r="BE188" s="192">
        <f t="shared" si="64"/>
        <v>0</v>
      </c>
      <c r="BF188" s="192">
        <f t="shared" si="65"/>
        <v>0</v>
      </c>
      <c r="BG188" s="192">
        <f t="shared" si="66"/>
        <v>0</v>
      </c>
      <c r="BH188" s="192">
        <f t="shared" si="67"/>
        <v>0</v>
      </c>
      <c r="BI188" s="192">
        <f t="shared" si="68"/>
        <v>0</v>
      </c>
      <c r="BJ188" s="19" t="s">
        <v>76</v>
      </c>
      <c r="BK188" s="192">
        <f t="shared" si="69"/>
        <v>0</v>
      </c>
      <c r="BL188" s="19" t="s">
        <v>238</v>
      </c>
      <c r="BM188" s="191" t="s">
        <v>2203</v>
      </c>
    </row>
    <row r="189" spans="1:65" s="2" customFormat="1" ht="24.2" customHeight="1">
      <c r="A189" s="36"/>
      <c r="B189" s="37"/>
      <c r="C189" s="180" t="s">
        <v>1755</v>
      </c>
      <c r="D189" s="180" t="s">
        <v>234</v>
      </c>
      <c r="E189" s="181" t="s">
        <v>5604</v>
      </c>
      <c r="F189" s="182" t="s">
        <v>5605</v>
      </c>
      <c r="G189" s="183" t="s">
        <v>2771</v>
      </c>
      <c r="H189" s="184">
        <v>1</v>
      </c>
      <c r="I189" s="185"/>
      <c r="J189" s="186">
        <f t="shared" si="60"/>
        <v>0</v>
      </c>
      <c r="K189" s="182" t="s">
        <v>19</v>
      </c>
      <c r="L189" s="41"/>
      <c r="M189" s="187" t="s">
        <v>19</v>
      </c>
      <c r="N189" s="188" t="s">
        <v>40</v>
      </c>
      <c r="O189" s="66"/>
      <c r="P189" s="189">
        <f t="shared" si="61"/>
        <v>0</v>
      </c>
      <c r="Q189" s="189">
        <v>0</v>
      </c>
      <c r="R189" s="189">
        <f t="shared" si="62"/>
        <v>0</v>
      </c>
      <c r="S189" s="189">
        <v>0</v>
      </c>
      <c r="T189" s="190">
        <f t="shared" si="63"/>
        <v>0</v>
      </c>
      <c r="U189" s="36"/>
      <c r="V189" s="36"/>
      <c r="W189" s="36"/>
      <c r="X189" s="36"/>
      <c r="Y189" s="36"/>
      <c r="Z189" s="36"/>
      <c r="AA189" s="36"/>
      <c r="AB189" s="36"/>
      <c r="AC189" s="36"/>
      <c r="AD189" s="36"/>
      <c r="AE189" s="36"/>
      <c r="AR189" s="191" t="s">
        <v>238</v>
      </c>
      <c r="AT189" s="191" t="s">
        <v>234</v>
      </c>
      <c r="AU189" s="191" t="s">
        <v>78</v>
      </c>
      <c r="AY189" s="19" t="s">
        <v>231</v>
      </c>
      <c r="BE189" s="192">
        <f t="shared" si="64"/>
        <v>0</v>
      </c>
      <c r="BF189" s="192">
        <f t="shared" si="65"/>
        <v>0</v>
      </c>
      <c r="BG189" s="192">
        <f t="shared" si="66"/>
        <v>0</v>
      </c>
      <c r="BH189" s="192">
        <f t="shared" si="67"/>
        <v>0</v>
      </c>
      <c r="BI189" s="192">
        <f t="shared" si="68"/>
        <v>0</v>
      </c>
      <c r="BJ189" s="19" t="s">
        <v>76</v>
      </c>
      <c r="BK189" s="192">
        <f t="shared" si="69"/>
        <v>0</v>
      </c>
      <c r="BL189" s="19" t="s">
        <v>238</v>
      </c>
      <c r="BM189" s="191" t="s">
        <v>2212</v>
      </c>
    </row>
    <row r="190" spans="1:65" s="2" customFormat="1" ht="37.9" customHeight="1">
      <c r="A190" s="36"/>
      <c r="B190" s="37"/>
      <c r="C190" s="180" t="s">
        <v>1759</v>
      </c>
      <c r="D190" s="180" t="s">
        <v>234</v>
      </c>
      <c r="E190" s="181" t="s">
        <v>5606</v>
      </c>
      <c r="F190" s="182" t="s">
        <v>5555</v>
      </c>
      <c r="G190" s="183" t="s">
        <v>2771</v>
      </c>
      <c r="H190" s="184">
        <v>3</v>
      </c>
      <c r="I190" s="185"/>
      <c r="J190" s="186">
        <f t="shared" si="60"/>
        <v>0</v>
      </c>
      <c r="K190" s="182" t="s">
        <v>19</v>
      </c>
      <c r="L190" s="41"/>
      <c r="M190" s="187" t="s">
        <v>19</v>
      </c>
      <c r="N190" s="188" t="s">
        <v>40</v>
      </c>
      <c r="O190" s="66"/>
      <c r="P190" s="189">
        <f t="shared" si="61"/>
        <v>0</v>
      </c>
      <c r="Q190" s="189">
        <v>0</v>
      </c>
      <c r="R190" s="189">
        <f t="shared" si="62"/>
        <v>0</v>
      </c>
      <c r="S190" s="189">
        <v>0</v>
      </c>
      <c r="T190" s="190">
        <f t="shared" si="63"/>
        <v>0</v>
      </c>
      <c r="U190" s="36"/>
      <c r="V190" s="36"/>
      <c r="W190" s="36"/>
      <c r="X190" s="36"/>
      <c r="Y190" s="36"/>
      <c r="Z190" s="36"/>
      <c r="AA190" s="36"/>
      <c r="AB190" s="36"/>
      <c r="AC190" s="36"/>
      <c r="AD190" s="36"/>
      <c r="AE190" s="36"/>
      <c r="AR190" s="191" t="s">
        <v>238</v>
      </c>
      <c r="AT190" s="191" t="s">
        <v>234</v>
      </c>
      <c r="AU190" s="191" t="s">
        <v>78</v>
      </c>
      <c r="AY190" s="19" t="s">
        <v>231</v>
      </c>
      <c r="BE190" s="192">
        <f t="shared" si="64"/>
        <v>0</v>
      </c>
      <c r="BF190" s="192">
        <f t="shared" si="65"/>
        <v>0</v>
      </c>
      <c r="BG190" s="192">
        <f t="shared" si="66"/>
        <v>0</v>
      </c>
      <c r="BH190" s="192">
        <f t="shared" si="67"/>
        <v>0</v>
      </c>
      <c r="BI190" s="192">
        <f t="shared" si="68"/>
        <v>0</v>
      </c>
      <c r="BJ190" s="19" t="s">
        <v>76</v>
      </c>
      <c r="BK190" s="192">
        <f t="shared" si="69"/>
        <v>0</v>
      </c>
      <c r="BL190" s="19" t="s">
        <v>238</v>
      </c>
      <c r="BM190" s="191" t="s">
        <v>2220</v>
      </c>
    </row>
    <row r="191" spans="1:65" s="2" customFormat="1" ht="44.25" customHeight="1">
      <c r="A191" s="36"/>
      <c r="B191" s="37"/>
      <c r="C191" s="180" t="s">
        <v>1766</v>
      </c>
      <c r="D191" s="180" t="s">
        <v>234</v>
      </c>
      <c r="E191" s="181" t="s">
        <v>5607</v>
      </c>
      <c r="F191" s="182" t="s">
        <v>5557</v>
      </c>
      <c r="G191" s="183" t="s">
        <v>2771</v>
      </c>
      <c r="H191" s="184">
        <v>3</v>
      </c>
      <c r="I191" s="185"/>
      <c r="J191" s="186">
        <f t="shared" si="60"/>
        <v>0</v>
      </c>
      <c r="K191" s="182" t="s">
        <v>19</v>
      </c>
      <c r="L191" s="41"/>
      <c r="M191" s="187" t="s">
        <v>19</v>
      </c>
      <c r="N191" s="188" t="s">
        <v>40</v>
      </c>
      <c r="O191" s="66"/>
      <c r="P191" s="189">
        <f t="shared" si="61"/>
        <v>0</v>
      </c>
      <c r="Q191" s="189">
        <v>0</v>
      </c>
      <c r="R191" s="189">
        <f t="shared" si="62"/>
        <v>0</v>
      </c>
      <c r="S191" s="189">
        <v>0</v>
      </c>
      <c r="T191" s="190">
        <f t="shared" si="63"/>
        <v>0</v>
      </c>
      <c r="U191" s="36"/>
      <c r="V191" s="36"/>
      <c r="W191" s="36"/>
      <c r="X191" s="36"/>
      <c r="Y191" s="36"/>
      <c r="Z191" s="36"/>
      <c r="AA191" s="36"/>
      <c r="AB191" s="36"/>
      <c r="AC191" s="36"/>
      <c r="AD191" s="36"/>
      <c r="AE191" s="36"/>
      <c r="AR191" s="191" t="s">
        <v>238</v>
      </c>
      <c r="AT191" s="191" t="s">
        <v>234</v>
      </c>
      <c r="AU191" s="191" t="s">
        <v>78</v>
      </c>
      <c r="AY191" s="19" t="s">
        <v>231</v>
      </c>
      <c r="BE191" s="192">
        <f t="shared" si="64"/>
        <v>0</v>
      </c>
      <c r="BF191" s="192">
        <f t="shared" si="65"/>
        <v>0</v>
      </c>
      <c r="BG191" s="192">
        <f t="shared" si="66"/>
        <v>0</v>
      </c>
      <c r="BH191" s="192">
        <f t="shared" si="67"/>
        <v>0</v>
      </c>
      <c r="BI191" s="192">
        <f t="shared" si="68"/>
        <v>0</v>
      </c>
      <c r="BJ191" s="19" t="s">
        <v>76</v>
      </c>
      <c r="BK191" s="192">
        <f t="shared" si="69"/>
        <v>0</v>
      </c>
      <c r="BL191" s="19" t="s">
        <v>238</v>
      </c>
      <c r="BM191" s="191" t="s">
        <v>2230</v>
      </c>
    </row>
    <row r="192" spans="1:65" s="2" customFormat="1" ht="37.9" customHeight="1">
      <c r="A192" s="36"/>
      <c r="B192" s="37"/>
      <c r="C192" s="180" t="s">
        <v>1771</v>
      </c>
      <c r="D192" s="180" t="s">
        <v>234</v>
      </c>
      <c r="E192" s="181" t="s">
        <v>5608</v>
      </c>
      <c r="F192" s="182" t="s">
        <v>5609</v>
      </c>
      <c r="G192" s="183" t="s">
        <v>2771</v>
      </c>
      <c r="H192" s="184">
        <v>1</v>
      </c>
      <c r="I192" s="185"/>
      <c r="J192" s="186">
        <f t="shared" si="60"/>
        <v>0</v>
      </c>
      <c r="K192" s="182" t="s">
        <v>19</v>
      </c>
      <c r="L192" s="41"/>
      <c r="M192" s="187" t="s">
        <v>19</v>
      </c>
      <c r="N192" s="188" t="s">
        <v>40</v>
      </c>
      <c r="O192" s="66"/>
      <c r="P192" s="189">
        <f t="shared" si="61"/>
        <v>0</v>
      </c>
      <c r="Q192" s="189">
        <v>0</v>
      </c>
      <c r="R192" s="189">
        <f t="shared" si="62"/>
        <v>0</v>
      </c>
      <c r="S192" s="189">
        <v>0</v>
      </c>
      <c r="T192" s="190">
        <f t="shared" si="63"/>
        <v>0</v>
      </c>
      <c r="U192" s="36"/>
      <c r="V192" s="36"/>
      <c r="W192" s="36"/>
      <c r="X192" s="36"/>
      <c r="Y192" s="36"/>
      <c r="Z192" s="36"/>
      <c r="AA192" s="36"/>
      <c r="AB192" s="36"/>
      <c r="AC192" s="36"/>
      <c r="AD192" s="36"/>
      <c r="AE192" s="36"/>
      <c r="AR192" s="191" t="s">
        <v>238</v>
      </c>
      <c r="AT192" s="191" t="s">
        <v>234</v>
      </c>
      <c r="AU192" s="191" t="s">
        <v>78</v>
      </c>
      <c r="AY192" s="19" t="s">
        <v>231</v>
      </c>
      <c r="BE192" s="192">
        <f t="shared" si="64"/>
        <v>0</v>
      </c>
      <c r="BF192" s="192">
        <f t="shared" si="65"/>
        <v>0</v>
      </c>
      <c r="BG192" s="192">
        <f t="shared" si="66"/>
        <v>0</v>
      </c>
      <c r="BH192" s="192">
        <f t="shared" si="67"/>
        <v>0</v>
      </c>
      <c r="BI192" s="192">
        <f t="shared" si="68"/>
        <v>0</v>
      </c>
      <c r="BJ192" s="19" t="s">
        <v>76</v>
      </c>
      <c r="BK192" s="192">
        <f t="shared" si="69"/>
        <v>0</v>
      </c>
      <c r="BL192" s="19" t="s">
        <v>238</v>
      </c>
      <c r="BM192" s="191" t="s">
        <v>2238</v>
      </c>
    </row>
    <row r="193" spans="1:65" s="2" customFormat="1" ht="37.9" customHeight="1">
      <c r="A193" s="36"/>
      <c r="B193" s="37"/>
      <c r="C193" s="180" t="s">
        <v>1777</v>
      </c>
      <c r="D193" s="180" t="s">
        <v>234</v>
      </c>
      <c r="E193" s="181" t="s">
        <v>5610</v>
      </c>
      <c r="F193" s="182" t="s">
        <v>5611</v>
      </c>
      <c r="G193" s="183" t="s">
        <v>2771</v>
      </c>
      <c r="H193" s="184">
        <v>2</v>
      </c>
      <c r="I193" s="185"/>
      <c r="J193" s="186">
        <f t="shared" si="60"/>
        <v>0</v>
      </c>
      <c r="K193" s="182" t="s">
        <v>19</v>
      </c>
      <c r="L193" s="41"/>
      <c r="M193" s="187" t="s">
        <v>19</v>
      </c>
      <c r="N193" s="188" t="s">
        <v>40</v>
      </c>
      <c r="O193" s="66"/>
      <c r="P193" s="189">
        <f t="shared" si="61"/>
        <v>0</v>
      </c>
      <c r="Q193" s="189">
        <v>0</v>
      </c>
      <c r="R193" s="189">
        <f t="shared" si="62"/>
        <v>0</v>
      </c>
      <c r="S193" s="189">
        <v>0</v>
      </c>
      <c r="T193" s="190">
        <f t="shared" si="63"/>
        <v>0</v>
      </c>
      <c r="U193" s="36"/>
      <c r="V193" s="36"/>
      <c r="W193" s="36"/>
      <c r="X193" s="36"/>
      <c r="Y193" s="36"/>
      <c r="Z193" s="36"/>
      <c r="AA193" s="36"/>
      <c r="AB193" s="36"/>
      <c r="AC193" s="36"/>
      <c r="AD193" s="36"/>
      <c r="AE193" s="36"/>
      <c r="AR193" s="191" t="s">
        <v>238</v>
      </c>
      <c r="AT193" s="191" t="s">
        <v>234</v>
      </c>
      <c r="AU193" s="191" t="s">
        <v>78</v>
      </c>
      <c r="AY193" s="19" t="s">
        <v>231</v>
      </c>
      <c r="BE193" s="192">
        <f t="shared" si="64"/>
        <v>0</v>
      </c>
      <c r="BF193" s="192">
        <f t="shared" si="65"/>
        <v>0</v>
      </c>
      <c r="BG193" s="192">
        <f t="shared" si="66"/>
        <v>0</v>
      </c>
      <c r="BH193" s="192">
        <f t="shared" si="67"/>
        <v>0</v>
      </c>
      <c r="BI193" s="192">
        <f t="shared" si="68"/>
        <v>0</v>
      </c>
      <c r="BJ193" s="19" t="s">
        <v>76</v>
      </c>
      <c r="BK193" s="192">
        <f t="shared" si="69"/>
        <v>0</v>
      </c>
      <c r="BL193" s="19" t="s">
        <v>238</v>
      </c>
      <c r="BM193" s="191" t="s">
        <v>2246</v>
      </c>
    </row>
    <row r="194" spans="1:65" s="2" customFormat="1" ht="33" customHeight="1">
      <c r="A194" s="36"/>
      <c r="B194" s="37"/>
      <c r="C194" s="180" t="s">
        <v>1782</v>
      </c>
      <c r="D194" s="180" t="s">
        <v>234</v>
      </c>
      <c r="E194" s="181" t="s">
        <v>5612</v>
      </c>
      <c r="F194" s="182" t="s">
        <v>5613</v>
      </c>
      <c r="G194" s="183" t="s">
        <v>2771</v>
      </c>
      <c r="H194" s="184">
        <v>1</v>
      </c>
      <c r="I194" s="185"/>
      <c r="J194" s="186">
        <f t="shared" si="60"/>
        <v>0</v>
      </c>
      <c r="K194" s="182" t="s">
        <v>19</v>
      </c>
      <c r="L194" s="41"/>
      <c r="M194" s="187" t="s">
        <v>19</v>
      </c>
      <c r="N194" s="188" t="s">
        <v>40</v>
      </c>
      <c r="O194" s="66"/>
      <c r="P194" s="189">
        <f t="shared" si="61"/>
        <v>0</v>
      </c>
      <c r="Q194" s="189">
        <v>0</v>
      </c>
      <c r="R194" s="189">
        <f t="shared" si="62"/>
        <v>0</v>
      </c>
      <c r="S194" s="189">
        <v>0</v>
      </c>
      <c r="T194" s="190">
        <f t="shared" si="63"/>
        <v>0</v>
      </c>
      <c r="U194" s="36"/>
      <c r="V194" s="36"/>
      <c r="W194" s="36"/>
      <c r="X194" s="36"/>
      <c r="Y194" s="36"/>
      <c r="Z194" s="36"/>
      <c r="AA194" s="36"/>
      <c r="AB194" s="36"/>
      <c r="AC194" s="36"/>
      <c r="AD194" s="36"/>
      <c r="AE194" s="36"/>
      <c r="AR194" s="191" t="s">
        <v>238</v>
      </c>
      <c r="AT194" s="191" t="s">
        <v>234</v>
      </c>
      <c r="AU194" s="191" t="s">
        <v>78</v>
      </c>
      <c r="AY194" s="19" t="s">
        <v>231</v>
      </c>
      <c r="BE194" s="192">
        <f t="shared" si="64"/>
        <v>0</v>
      </c>
      <c r="BF194" s="192">
        <f t="shared" si="65"/>
        <v>0</v>
      </c>
      <c r="BG194" s="192">
        <f t="shared" si="66"/>
        <v>0</v>
      </c>
      <c r="BH194" s="192">
        <f t="shared" si="67"/>
        <v>0</v>
      </c>
      <c r="BI194" s="192">
        <f t="shared" si="68"/>
        <v>0</v>
      </c>
      <c r="BJ194" s="19" t="s">
        <v>76</v>
      </c>
      <c r="BK194" s="192">
        <f t="shared" si="69"/>
        <v>0</v>
      </c>
      <c r="BL194" s="19" t="s">
        <v>238</v>
      </c>
      <c r="BM194" s="191" t="s">
        <v>2256</v>
      </c>
    </row>
    <row r="195" spans="1:65" s="2" customFormat="1" ht="37.9" customHeight="1">
      <c r="A195" s="36"/>
      <c r="B195" s="37"/>
      <c r="C195" s="180" t="s">
        <v>1786</v>
      </c>
      <c r="D195" s="180" t="s">
        <v>234</v>
      </c>
      <c r="E195" s="181" t="s">
        <v>5614</v>
      </c>
      <c r="F195" s="182" t="s">
        <v>5615</v>
      </c>
      <c r="G195" s="183" t="s">
        <v>2771</v>
      </c>
      <c r="H195" s="184">
        <v>4</v>
      </c>
      <c r="I195" s="185"/>
      <c r="J195" s="186">
        <f t="shared" si="60"/>
        <v>0</v>
      </c>
      <c r="K195" s="182" t="s">
        <v>19</v>
      </c>
      <c r="L195" s="41"/>
      <c r="M195" s="187" t="s">
        <v>19</v>
      </c>
      <c r="N195" s="188" t="s">
        <v>40</v>
      </c>
      <c r="O195" s="66"/>
      <c r="P195" s="189">
        <f t="shared" si="61"/>
        <v>0</v>
      </c>
      <c r="Q195" s="189">
        <v>0</v>
      </c>
      <c r="R195" s="189">
        <f t="shared" si="62"/>
        <v>0</v>
      </c>
      <c r="S195" s="189">
        <v>0</v>
      </c>
      <c r="T195" s="190">
        <f t="shared" si="63"/>
        <v>0</v>
      </c>
      <c r="U195" s="36"/>
      <c r="V195" s="36"/>
      <c r="W195" s="36"/>
      <c r="X195" s="36"/>
      <c r="Y195" s="36"/>
      <c r="Z195" s="36"/>
      <c r="AA195" s="36"/>
      <c r="AB195" s="36"/>
      <c r="AC195" s="36"/>
      <c r="AD195" s="36"/>
      <c r="AE195" s="36"/>
      <c r="AR195" s="191" t="s">
        <v>238</v>
      </c>
      <c r="AT195" s="191" t="s">
        <v>234</v>
      </c>
      <c r="AU195" s="191" t="s">
        <v>78</v>
      </c>
      <c r="AY195" s="19" t="s">
        <v>231</v>
      </c>
      <c r="BE195" s="192">
        <f t="shared" si="64"/>
        <v>0</v>
      </c>
      <c r="BF195" s="192">
        <f t="shared" si="65"/>
        <v>0</v>
      </c>
      <c r="BG195" s="192">
        <f t="shared" si="66"/>
        <v>0</v>
      </c>
      <c r="BH195" s="192">
        <f t="shared" si="67"/>
        <v>0</v>
      </c>
      <c r="BI195" s="192">
        <f t="shared" si="68"/>
        <v>0</v>
      </c>
      <c r="BJ195" s="19" t="s">
        <v>76</v>
      </c>
      <c r="BK195" s="192">
        <f t="shared" si="69"/>
        <v>0</v>
      </c>
      <c r="BL195" s="19" t="s">
        <v>238</v>
      </c>
      <c r="BM195" s="191" t="s">
        <v>2264</v>
      </c>
    </row>
    <row r="196" spans="1:65" s="2" customFormat="1" ht="37.9" customHeight="1">
      <c r="A196" s="36"/>
      <c r="B196" s="37"/>
      <c r="C196" s="180" t="s">
        <v>1789</v>
      </c>
      <c r="D196" s="180" t="s">
        <v>234</v>
      </c>
      <c r="E196" s="181" t="s">
        <v>5616</v>
      </c>
      <c r="F196" s="182" t="s">
        <v>5617</v>
      </c>
      <c r="G196" s="183" t="s">
        <v>2771</v>
      </c>
      <c r="H196" s="184">
        <v>1</v>
      </c>
      <c r="I196" s="185"/>
      <c r="J196" s="186">
        <f t="shared" si="60"/>
        <v>0</v>
      </c>
      <c r="K196" s="182" t="s">
        <v>19</v>
      </c>
      <c r="L196" s="41"/>
      <c r="M196" s="187" t="s">
        <v>19</v>
      </c>
      <c r="N196" s="188" t="s">
        <v>40</v>
      </c>
      <c r="O196" s="66"/>
      <c r="P196" s="189">
        <f t="shared" si="61"/>
        <v>0</v>
      </c>
      <c r="Q196" s="189">
        <v>0</v>
      </c>
      <c r="R196" s="189">
        <f t="shared" si="62"/>
        <v>0</v>
      </c>
      <c r="S196" s="189">
        <v>0</v>
      </c>
      <c r="T196" s="190">
        <f t="shared" si="63"/>
        <v>0</v>
      </c>
      <c r="U196" s="36"/>
      <c r="V196" s="36"/>
      <c r="W196" s="36"/>
      <c r="X196" s="36"/>
      <c r="Y196" s="36"/>
      <c r="Z196" s="36"/>
      <c r="AA196" s="36"/>
      <c r="AB196" s="36"/>
      <c r="AC196" s="36"/>
      <c r="AD196" s="36"/>
      <c r="AE196" s="36"/>
      <c r="AR196" s="191" t="s">
        <v>238</v>
      </c>
      <c r="AT196" s="191" t="s">
        <v>234</v>
      </c>
      <c r="AU196" s="191" t="s">
        <v>78</v>
      </c>
      <c r="AY196" s="19" t="s">
        <v>231</v>
      </c>
      <c r="BE196" s="192">
        <f t="shared" si="64"/>
        <v>0</v>
      </c>
      <c r="BF196" s="192">
        <f t="shared" si="65"/>
        <v>0</v>
      </c>
      <c r="BG196" s="192">
        <f t="shared" si="66"/>
        <v>0</v>
      </c>
      <c r="BH196" s="192">
        <f t="shared" si="67"/>
        <v>0</v>
      </c>
      <c r="BI196" s="192">
        <f t="shared" si="68"/>
        <v>0</v>
      </c>
      <c r="BJ196" s="19" t="s">
        <v>76</v>
      </c>
      <c r="BK196" s="192">
        <f t="shared" si="69"/>
        <v>0</v>
      </c>
      <c r="BL196" s="19" t="s">
        <v>238</v>
      </c>
      <c r="BM196" s="191" t="s">
        <v>2272</v>
      </c>
    </row>
    <row r="197" spans="1:65" s="2" customFormat="1" ht="24.2" customHeight="1">
      <c r="A197" s="36"/>
      <c r="B197" s="37"/>
      <c r="C197" s="180" t="s">
        <v>1794</v>
      </c>
      <c r="D197" s="180" t="s">
        <v>234</v>
      </c>
      <c r="E197" s="181" t="s">
        <v>5618</v>
      </c>
      <c r="F197" s="182" t="s">
        <v>5619</v>
      </c>
      <c r="G197" s="183" t="s">
        <v>2771</v>
      </c>
      <c r="H197" s="184">
        <v>1</v>
      </c>
      <c r="I197" s="185"/>
      <c r="J197" s="186">
        <f t="shared" si="60"/>
        <v>0</v>
      </c>
      <c r="K197" s="182" t="s">
        <v>19</v>
      </c>
      <c r="L197" s="41"/>
      <c r="M197" s="187" t="s">
        <v>19</v>
      </c>
      <c r="N197" s="188" t="s">
        <v>40</v>
      </c>
      <c r="O197" s="66"/>
      <c r="P197" s="189">
        <f t="shared" si="61"/>
        <v>0</v>
      </c>
      <c r="Q197" s="189">
        <v>0</v>
      </c>
      <c r="R197" s="189">
        <f t="shared" si="62"/>
        <v>0</v>
      </c>
      <c r="S197" s="189">
        <v>0</v>
      </c>
      <c r="T197" s="190">
        <f t="shared" si="63"/>
        <v>0</v>
      </c>
      <c r="U197" s="36"/>
      <c r="V197" s="36"/>
      <c r="W197" s="36"/>
      <c r="X197" s="36"/>
      <c r="Y197" s="36"/>
      <c r="Z197" s="36"/>
      <c r="AA197" s="36"/>
      <c r="AB197" s="36"/>
      <c r="AC197" s="36"/>
      <c r="AD197" s="36"/>
      <c r="AE197" s="36"/>
      <c r="AR197" s="191" t="s">
        <v>238</v>
      </c>
      <c r="AT197" s="191" t="s">
        <v>234</v>
      </c>
      <c r="AU197" s="191" t="s">
        <v>78</v>
      </c>
      <c r="AY197" s="19" t="s">
        <v>231</v>
      </c>
      <c r="BE197" s="192">
        <f t="shared" si="64"/>
        <v>0</v>
      </c>
      <c r="BF197" s="192">
        <f t="shared" si="65"/>
        <v>0</v>
      </c>
      <c r="BG197" s="192">
        <f t="shared" si="66"/>
        <v>0</v>
      </c>
      <c r="BH197" s="192">
        <f t="shared" si="67"/>
        <v>0</v>
      </c>
      <c r="BI197" s="192">
        <f t="shared" si="68"/>
        <v>0</v>
      </c>
      <c r="BJ197" s="19" t="s">
        <v>76</v>
      </c>
      <c r="BK197" s="192">
        <f t="shared" si="69"/>
        <v>0</v>
      </c>
      <c r="BL197" s="19" t="s">
        <v>238</v>
      </c>
      <c r="BM197" s="191" t="s">
        <v>2280</v>
      </c>
    </row>
    <row r="198" spans="1:65" s="12" customFormat="1" ht="22.9" customHeight="1">
      <c r="B198" s="164"/>
      <c r="C198" s="165"/>
      <c r="D198" s="166" t="s">
        <v>68</v>
      </c>
      <c r="E198" s="178" t="s">
        <v>1823</v>
      </c>
      <c r="F198" s="178" t="s">
        <v>5620</v>
      </c>
      <c r="G198" s="165"/>
      <c r="H198" s="165"/>
      <c r="I198" s="168"/>
      <c r="J198" s="179">
        <f>BK198</f>
        <v>0</v>
      </c>
      <c r="K198" s="165"/>
      <c r="L198" s="170"/>
      <c r="M198" s="171"/>
      <c r="N198" s="172"/>
      <c r="O198" s="172"/>
      <c r="P198" s="173">
        <f>SUM(P199:P202)</f>
        <v>0</v>
      </c>
      <c r="Q198" s="172"/>
      <c r="R198" s="173">
        <f>SUM(R199:R202)</f>
        <v>0</v>
      </c>
      <c r="S198" s="172"/>
      <c r="T198" s="174">
        <f>SUM(T199:T202)</f>
        <v>0</v>
      </c>
      <c r="AR198" s="175" t="s">
        <v>76</v>
      </c>
      <c r="AT198" s="176" t="s">
        <v>68</v>
      </c>
      <c r="AU198" s="176" t="s">
        <v>76</v>
      </c>
      <c r="AY198" s="175" t="s">
        <v>231</v>
      </c>
      <c r="BK198" s="177">
        <f>SUM(BK199:BK202)</f>
        <v>0</v>
      </c>
    </row>
    <row r="199" spans="1:65" s="2" customFormat="1" ht="44.25" customHeight="1">
      <c r="A199" s="36"/>
      <c r="B199" s="37"/>
      <c r="C199" s="180" t="s">
        <v>1797</v>
      </c>
      <c r="D199" s="180" t="s">
        <v>234</v>
      </c>
      <c r="E199" s="181" t="s">
        <v>5621</v>
      </c>
      <c r="F199" s="182" t="s">
        <v>5622</v>
      </c>
      <c r="G199" s="183" t="s">
        <v>2771</v>
      </c>
      <c r="H199" s="184">
        <v>30</v>
      </c>
      <c r="I199" s="185"/>
      <c r="J199" s="186">
        <f>ROUND(I199*H199,2)</f>
        <v>0</v>
      </c>
      <c r="K199" s="182" t="s">
        <v>19</v>
      </c>
      <c r="L199" s="41"/>
      <c r="M199" s="187" t="s">
        <v>19</v>
      </c>
      <c r="N199" s="188" t="s">
        <v>40</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238</v>
      </c>
      <c r="AT199" s="191" t="s">
        <v>234</v>
      </c>
      <c r="AU199" s="191" t="s">
        <v>78</v>
      </c>
      <c r="AY199" s="19" t="s">
        <v>231</v>
      </c>
      <c r="BE199" s="192">
        <f>IF(N199="základní",J199,0)</f>
        <v>0</v>
      </c>
      <c r="BF199" s="192">
        <f>IF(N199="snížená",J199,0)</f>
        <v>0</v>
      </c>
      <c r="BG199" s="192">
        <f>IF(N199="zákl. přenesená",J199,0)</f>
        <v>0</v>
      </c>
      <c r="BH199" s="192">
        <f>IF(N199="sníž. přenesená",J199,0)</f>
        <v>0</v>
      </c>
      <c r="BI199" s="192">
        <f>IF(N199="nulová",J199,0)</f>
        <v>0</v>
      </c>
      <c r="BJ199" s="19" t="s">
        <v>76</v>
      </c>
      <c r="BK199" s="192">
        <f>ROUND(I199*H199,2)</f>
        <v>0</v>
      </c>
      <c r="BL199" s="19" t="s">
        <v>238</v>
      </c>
      <c r="BM199" s="191" t="s">
        <v>160</v>
      </c>
    </row>
    <row r="200" spans="1:65" s="2" customFormat="1" ht="24.2" customHeight="1">
      <c r="A200" s="36"/>
      <c r="B200" s="37"/>
      <c r="C200" s="180" t="s">
        <v>1800</v>
      </c>
      <c r="D200" s="180" t="s">
        <v>234</v>
      </c>
      <c r="E200" s="181" t="s">
        <v>5623</v>
      </c>
      <c r="F200" s="182" t="s">
        <v>5624</v>
      </c>
      <c r="G200" s="183" t="s">
        <v>2771</v>
      </c>
      <c r="H200" s="184">
        <v>3</v>
      </c>
      <c r="I200" s="185"/>
      <c r="J200" s="186">
        <f>ROUND(I200*H200,2)</f>
        <v>0</v>
      </c>
      <c r="K200" s="182" t="s">
        <v>19</v>
      </c>
      <c r="L200" s="41"/>
      <c r="M200" s="187" t="s">
        <v>19</v>
      </c>
      <c r="N200" s="188" t="s">
        <v>40</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238</v>
      </c>
      <c r="AT200" s="191" t="s">
        <v>234</v>
      </c>
      <c r="AU200" s="191" t="s">
        <v>78</v>
      </c>
      <c r="AY200" s="19" t="s">
        <v>231</v>
      </c>
      <c r="BE200" s="192">
        <f>IF(N200="základní",J200,0)</f>
        <v>0</v>
      </c>
      <c r="BF200" s="192">
        <f>IF(N200="snížená",J200,0)</f>
        <v>0</v>
      </c>
      <c r="BG200" s="192">
        <f>IF(N200="zákl. přenesená",J200,0)</f>
        <v>0</v>
      </c>
      <c r="BH200" s="192">
        <f>IF(N200="sníž. přenesená",J200,0)</f>
        <v>0</v>
      </c>
      <c r="BI200" s="192">
        <f>IF(N200="nulová",J200,0)</f>
        <v>0</v>
      </c>
      <c r="BJ200" s="19" t="s">
        <v>76</v>
      </c>
      <c r="BK200" s="192">
        <f>ROUND(I200*H200,2)</f>
        <v>0</v>
      </c>
      <c r="BL200" s="19" t="s">
        <v>238</v>
      </c>
      <c r="BM200" s="191" t="s">
        <v>172</v>
      </c>
    </row>
    <row r="201" spans="1:65" s="2" customFormat="1" ht="49.15" customHeight="1">
      <c r="A201" s="36"/>
      <c r="B201" s="37"/>
      <c r="C201" s="180" t="s">
        <v>1805</v>
      </c>
      <c r="D201" s="180" t="s">
        <v>234</v>
      </c>
      <c r="E201" s="181" t="s">
        <v>5625</v>
      </c>
      <c r="F201" s="182" t="s">
        <v>5626</v>
      </c>
      <c r="G201" s="183" t="s">
        <v>2771</v>
      </c>
      <c r="H201" s="184">
        <v>2</v>
      </c>
      <c r="I201" s="185"/>
      <c r="J201" s="186">
        <f>ROUND(I201*H201,2)</f>
        <v>0</v>
      </c>
      <c r="K201" s="182" t="s">
        <v>19</v>
      </c>
      <c r="L201" s="41"/>
      <c r="M201" s="187" t="s">
        <v>19</v>
      </c>
      <c r="N201" s="188" t="s">
        <v>40</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238</v>
      </c>
      <c r="AT201" s="191" t="s">
        <v>234</v>
      </c>
      <c r="AU201" s="191" t="s">
        <v>78</v>
      </c>
      <c r="AY201" s="19" t="s">
        <v>231</v>
      </c>
      <c r="BE201" s="192">
        <f>IF(N201="základní",J201,0)</f>
        <v>0</v>
      </c>
      <c r="BF201" s="192">
        <f>IF(N201="snížená",J201,0)</f>
        <v>0</v>
      </c>
      <c r="BG201" s="192">
        <f>IF(N201="zákl. přenesená",J201,0)</f>
        <v>0</v>
      </c>
      <c r="BH201" s="192">
        <f>IF(N201="sníž. přenesená",J201,0)</f>
        <v>0</v>
      </c>
      <c r="BI201" s="192">
        <f>IF(N201="nulová",J201,0)</f>
        <v>0</v>
      </c>
      <c r="BJ201" s="19" t="s">
        <v>76</v>
      </c>
      <c r="BK201" s="192">
        <f>ROUND(I201*H201,2)</f>
        <v>0</v>
      </c>
      <c r="BL201" s="19" t="s">
        <v>238</v>
      </c>
      <c r="BM201" s="191" t="s">
        <v>2302</v>
      </c>
    </row>
    <row r="202" spans="1:65" s="2" customFormat="1" ht="24.2" customHeight="1">
      <c r="A202" s="36"/>
      <c r="B202" s="37"/>
      <c r="C202" s="180" t="s">
        <v>1809</v>
      </c>
      <c r="D202" s="180" t="s">
        <v>234</v>
      </c>
      <c r="E202" s="181" t="s">
        <v>5627</v>
      </c>
      <c r="F202" s="182" t="s">
        <v>5628</v>
      </c>
      <c r="G202" s="183" t="s">
        <v>2771</v>
      </c>
      <c r="H202" s="184">
        <v>2</v>
      </c>
      <c r="I202" s="185"/>
      <c r="J202" s="186">
        <f>ROUND(I202*H202,2)</f>
        <v>0</v>
      </c>
      <c r="K202" s="182" t="s">
        <v>19</v>
      </c>
      <c r="L202" s="41"/>
      <c r="M202" s="187" t="s">
        <v>19</v>
      </c>
      <c r="N202" s="188" t="s">
        <v>40</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238</v>
      </c>
      <c r="AT202" s="191" t="s">
        <v>234</v>
      </c>
      <c r="AU202" s="191" t="s">
        <v>78</v>
      </c>
      <c r="AY202" s="19" t="s">
        <v>231</v>
      </c>
      <c r="BE202" s="192">
        <f>IF(N202="základní",J202,0)</f>
        <v>0</v>
      </c>
      <c r="BF202" s="192">
        <f>IF(N202="snížená",J202,0)</f>
        <v>0</v>
      </c>
      <c r="BG202" s="192">
        <f>IF(N202="zákl. přenesená",J202,0)</f>
        <v>0</v>
      </c>
      <c r="BH202" s="192">
        <f>IF(N202="sníž. přenesená",J202,0)</f>
        <v>0</v>
      </c>
      <c r="BI202" s="192">
        <f>IF(N202="nulová",J202,0)</f>
        <v>0</v>
      </c>
      <c r="BJ202" s="19" t="s">
        <v>76</v>
      </c>
      <c r="BK202" s="192">
        <f>ROUND(I202*H202,2)</f>
        <v>0</v>
      </c>
      <c r="BL202" s="19" t="s">
        <v>238</v>
      </c>
      <c r="BM202" s="191" t="s">
        <v>2310</v>
      </c>
    </row>
    <row r="203" spans="1:65" s="12" customFormat="1" ht="22.9" customHeight="1">
      <c r="B203" s="164"/>
      <c r="C203" s="165"/>
      <c r="D203" s="166" t="s">
        <v>68</v>
      </c>
      <c r="E203" s="178" t="s">
        <v>1825</v>
      </c>
      <c r="F203" s="178" t="s">
        <v>5629</v>
      </c>
      <c r="G203" s="165"/>
      <c r="H203" s="165"/>
      <c r="I203" s="168"/>
      <c r="J203" s="179">
        <f>BK203</f>
        <v>0</v>
      </c>
      <c r="K203" s="165"/>
      <c r="L203" s="170"/>
      <c r="M203" s="171"/>
      <c r="N203" s="172"/>
      <c r="O203" s="172"/>
      <c r="P203" s="173">
        <f>SUM(P204:P207)</f>
        <v>0</v>
      </c>
      <c r="Q203" s="172"/>
      <c r="R203" s="173">
        <f>SUM(R204:R207)</f>
        <v>0</v>
      </c>
      <c r="S203" s="172"/>
      <c r="T203" s="174">
        <f>SUM(T204:T207)</f>
        <v>0</v>
      </c>
      <c r="AR203" s="175" t="s">
        <v>76</v>
      </c>
      <c r="AT203" s="176" t="s">
        <v>68</v>
      </c>
      <c r="AU203" s="176" t="s">
        <v>76</v>
      </c>
      <c r="AY203" s="175" t="s">
        <v>231</v>
      </c>
      <c r="BK203" s="177">
        <f>SUM(BK204:BK207)</f>
        <v>0</v>
      </c>
    </row>
    <row r="204" spans="1:65" s="2" customFormat="1" ht="16.5" customHeight="1">
      <c r="A204" s="36"/>
      <c r="B204" s="37"/>
      <c r="C204" s="180" t="s">
        <v>187</v>
      </c>
      <c r="D204" s="180" t="s">
        <v>234</v>
      </c>
      <c r="E204" s="181" t="s">
        <v>5630</v>
      </c>
      <c r="F204" s="182" t="s">
        <v>5631</v>
      </c>
      <c r="G204" s="183" t="s">
        <v>2589</v>
      </c>
      <c r="H204" s="184">
        <v>240000</v>
      </c>
      <c r="I204" s="185"/>
      <c r="J204" s="186">
        <f>ROUND(I204*H204,2)</f>
        <v>0</v>
      </c>
      <c r="K204" s="182" t="s">
        <v>19</v>
      </c>
      <c r="L204" s="41"/>
      <c r="M204" s="187" t="s">
        <v>19</v>
      </c>
      <c r="N204" s="188" t="s">
        <v>40</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238</v>
      </c>
      <c r="AT204" s="191" t="s">
        <v>234</v>
      </c>
      <c r="AU204" s="191" t="s">
        <v>78</v>
      </c>
      <c r="AY204" s="19" t="s">
        <v>231</v>
      </c>
      <c r="BE204" s="192">
        <f>IF(N204="základní",J204,0)</f>
        <v>0</v>
      </c>
      <c r="BF204" s="192">
        <f>IF(N204="snížená",J204,0)</f>
        <v>0</v>
      </c>
      <c r="BG204" s="192">
        <f>IF(N204="zákl. přenesená",J204,0)</f>
        <v>0</v>
      </c>
      <c r="BH204" s="192">
        <f>IF(N204="sníž. přenesená",J204,0)</f>
        <v>0</v>
      </c>
      <c r="BI204" s="192">
        <f>IF(N204="nulová",J204,0)</f>
        <v>0</v>
      </c>
      <c r="BJ204" s="19" t="s">
        <v>76</v>
      </c>
      <c r="BK204" s="192">
        <f>ROUND(I204*H204,2)</f>
        <v>0</v>
      </c>
      <c r="BL204" s="19" t="s">
        <v>238</v>
      </c>
      <c r="BM204" s="191" t="s">
        <v>2318</v>
      </c>
    </row>
    <row r="205" spans="1:65" s="2" customFormat="1" ht="24.2" customHeight="1">
      <c r="A205" s="36"/>
      <c r="B205" s="37"/>
      <c r="C205" s="180" t="s">
        <v>190</v>
      </c>
      <c r="D205" s="180" t="s">
        <v>234</v>
      </c>
      <c r="E205" s="181" t="s">
        <v>5632</v>
      </c>
      <c r="F205" s="182" t="s">
        <v>5633</v>
      </c>
      <c r="G205" s="183" t="s">
        <v>2589</v>
      </c>
      <c r="H205" s="184">
        <v>155000</v>
      </c>
      <c r="I205" s="185"/>
      <c r="J205" s="186">
        <f>ROUND(I205*H205,2)</f>
        <v>0</v>
      </c>
      <c r="K205" s="182" t="s">
        <v>19</v>
      </c>
      <c r="L205" s="41"/>
      <c r="M205" s="187" t="s">
        <v>19</v>
      </c>
      <c r="N205" s="188" t="s">
        <v>40</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238</v>
      </c>
      <c r="AT205" s="191" t="s">
        <v>234</v>
      </c>
      <c r="AU205" s="191" t="s">
        <v>78</v>
      </c>
      <c r="AY205" s="19" t="s">
        <v>231</v>
      </c>
      <c r="BE205" s="192">
        <f>IF(N205="základní",J205,0)</f>
        <v>0</v>
      </c>
      <c r="BF205" s="192">
        <f>IF(N205="snížená",J205,0)</f>
        <v>0</v>
      </c>
      <c r="BG205" s="192">
        <f>IF(N205="zákl. přenesená",J205,0)</f>
        <v>0</v>
      </c>
      <c r="BH205" s="192">
        <f>IF(N205="sníž. přenesená",J205,0)</f>
        <v>0</v>
      </c>
      <c r="BI205" s="192">
        <f>IF(N205="nulová",J205,0)</f>
        <v>0</v>
      </c>
      <c r="BJ205" s="19" t="s">
        <v>76</v>
      </c>
      <c r="BK205" s="192">
        <f>ROUND(I205*H205,2)</f>
        <v>0</v>
      </c>
      <c r="BL205" s="19" t="s">
        <v>238</v>
      </c>
      <c r="BM205" s="191" t="s">
        <v>2326</v>
      </c>
    </row>
    <row r="206" spans="1:65" s="2" customFormat="1" ht="16.5" customHeight="1">
      <c r="A206" s="36"/>
      <c r="B206" s="37"/>
      <c r="C206" s="180" t="s">
        <v>193</v>
      </c>
      <c r="D206" s="180" t="s">
        <v>234</v>
      </c>
      <c r="E206" s="181" t="s">
        <v>5634</v>
      </c>
      <c r="F206" s="182" t="s">
        <v>5635</v>
      </c>
      <c r="G206" s="183" t="s">
        <v>2589</v>
      </c>
      <c r="H206" s="184">
        <v>15000</v>
      </c>
      <c r="I206" s="185"/>
      <c r="J206" s="186">
        <f>ROUND(I206*H206,2)</f>
        <v>0</v>
      </c>
      <c r="K206" s="182" t="s">
        <v>19</v>
      </c>
      <c r="L206" s="41"/>
      <c r="M206" s="187" t="s">
        <v>19</v>
      </c>
      <c r="N206" s="188" t="s">
        <v>40</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238</v>
      </c>
      <c r="AT206" s="191" t="s">
        <v>234</v>
      </c>
      <c r="AU206" s="191" t="s">
        <v>78</v>
      </c>
      <c r="AY206" s="19" t="s">
        <v>231</v>
      </c>
      <c r="BE206" s="192">
        <f>IF(N206="základní",J206,0)</f>
        <v>0</v>
      </c>
      <c r="BF206" s="192">
        <f>IF(N206="snížená",J206,0)</f>
        <v>0</v>
      </c>
      <c r="BG206" s="192">
        <f>IF(N206="zákl. přenesená",J206,0)</f>
        <v>0</v>
      </c>
      <c r="BH206" s="192">
        <f>IF(N206="sníž. přenesená",J206,0)</f>
        <v>0</v>
      </c>
      <c r="BI206" s="192">
        <f>IF(N206="nulová",J206,0)</f>
        <v>0</v>
      </c>
      <c r="BJ206" s="19" t="s">
        <v>76</v>
      </c>
      <c r="BK206" s="192">
        <f>ROUND(I206*H206,2)</f>
        <v>0</v>
      </c>
      <c r="BL206" s="19" t="s">
        <v>238</v>
      </c>
      <c r="BM206" s="191" t="s">
        <v>2348</v>
      </c>
    </row>
    <row r="207" spans="1:65" s="2" customFormat="1" ht="16.5" customHeight="1">
      <c r="A207" s="36"/>
      <c r="B207" s="37"/>
      <c r="C207" s="180" t="s">
        <v>1823</v>
      </c>
      <c r="D207" s="180" t="s">
        <v>234</v>
      </c>
      <c r="E207" s="181" t="s">
        <v>5636</v>
      </c>
      <c r="F207" s="182" t="s">
        <v>5637</v>
      </c>
      <c r="G207" s="183" t="s">
        <v>2589</v>
      </c>
      <c r="H207" s="184">
        <v>5000</v>
      </c>
      <c r="I207" s="185"/>
      <c r="J207" s="186">
        <f>ROUND(I207*H207,2)</f>
        <v>0</v>
      </c>
      <c r="K207" s="182" t="s">
        <v>19</v>
      </c>
      <c r="L207" s="41"/>
      <c r="M207" s="261" t="s">
        <v>19</v>
      </c>
      <c r="N207" s="262" t="s">
        <v>40</v>
      </c>
      <c r="O207" s="259"/>
      <c r="P207" s="263">
        <f>O207*H207</f>
        <v>0</v>
      </c>
      <c r="Q207" s="263">
        <v>0</v>
      </c>
      <c r="R207" s="263">
        <f>Q207*H207</f>
        <v>0</v>
      </c>
      <c r="S207" s="263">
        <v>0</v>
      </c>
      <c r="T207" s="264">
        <f>S207*H207</f>
        <v>0</v>
      </c>
      <c r="U207" s="36"/>
      <c r="V207" s="36"/>
      <c r="W207" s="36"/>
      <c r="X207" s="36"/>
      <c r="Y207" s="36"/>
      <c r="Z207" s="36"/>
      <c r="AA207" s="36"/>
      <c r="AB207" s="36"/>
      <c r="AC207" s="36"/>
      <c r="AD207" s="36"/>
      <c r="AE207" s="36"/>
      <c r="AR207" s="191" t="s">
        <v>238</v>
      </c>
      <c r="AT207" s="191" t="s">
        <v>234</v>
      </c>
      <c r="AU207" s="191" t="s">
        <v>78</v>
      </c>
      <c r="AY207" s="19" t="s">
        <v>231</v>
      </c>
      <c r="BE207" s="192">
        <f>IF(N207="základní",J207,0)</f>
        <v>0</v>
      </c>
      <c r="BF207" s="192">
        <f>IF(N207="snížená",J207,0)</f>
        <v>0</v>
      </c>
      <c r="BG207" s="192">
        <f>IF(N207="zákl. přenesená",J207,0)</f>
        <v>0</v>
      </c>
      <c r="BH207" s="192">
        <f>IF(N207="sníž. přenesená",J207,0)</f>
        <v>0</v>
      </c>
      <c r="BI207" s="192">
        <f>IF(N207="nulová",J207,0)</f>
        <v>0</v>
      </c>
      <c r="BJ207" s="19" t="s">
        <v>76</v>
      </c>
      <c r="BK207" s="192">
        <f>ROUND(I207*H207,2)</f>
        <v>0</v>
      </c>
      <c r="BL207" s="19" t="s">
        <v>238</v>
      </c>
      <c r="BM207" s="191" t="s">
        <v>2358</v>
      </c>
    </row>
    <row r="208" spans="1:65" s="2" customFormat="1" ht="6.95" customHeight="1">
      <c r="A208" s="36"/>
      <c r="B208" s="49"/>
      <c r="C208" s="50"/>
      <c r="D208" s="50"/>
      <c r="E208" s="50"/>
      <c r="F208" s="50"/>
      <c r="G208" s="50"/>
      <c r="H208" s="50"/>
      <c r="I208" s="50"/>
      <c r="J208" s="50"/>
      <c r="K208" s="50"/>
      <c r="L208" s="41"/>
      <c r="M208" s="36"/>
      <c r="O208" s="36"/>
      <c r="P208" s="36"/>
      <c r="Q208" s="36"/>
      <c r="R208" s="36"/>
      <c r="S208" s="36"/>
      <c r="T208" s="36"/>
      <c r="U208" s="36"/>
      <c r="V208" s="36"/>
      <c r="W208" s="36"/>
      <c r="X208" s="36"/>
      <c r="Y208" s="36"/>
      <c r="Z208" s="36"/>
      <c r="AA208" s="36"/>
      <c r="AB208" s="36"/>
      <c r="AC208" s="36"/>
      <c r="AD208" s="36"/>
      <c r="AE208" s="36"/>
    </row>
  </sheetData>
  <sheetProtection algorithmName="SHA-512" hashValue="bqfWvSI/c/NQsTzWJ2B6t0o6jPtXA+BU9C172iLHXT68z0xgCKc9y7K8B31xiJS+uywPgkWhoRaS47OQfn+xyw==" saltValue="xvqIS902ayqPwBiVM01AYNUxxjvp4uHkogzN049Jeg1EbxRWU5L/o5wBP+sUNV1F7U8ETD60Oz8ZLdyh5bUO4A==" spinCount="100000" sheet="1" objects="1" scenarios="1" formatColumns="0" formatRows="0" autoFilter="0"/>
  <autoFilter ref="C88:K207"/>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177</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5638</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ROUND((SUM(BE82:BE123)),  2)</f>
        <v>0</v>
      </c>
      <c r="G33" s="36"/>
      <c r="H33" s="36"/>
      <c r="I33" s="126">
        <v>0.21</v>
      </c>
      <c r="J33" s="125">
        <f>ROUND(((SUM(BE82:BE123))*I33),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ROUND((SUM(BF82:BF123)),  2)</f>
        <v>0</v>
      </c>
      <c r="G34" s="36"/>
      <c r="H34" s="36"/>
      <c r="I34" s="126">
        <v>0.15</v>
      </c>
      <c r="J34" s="125">
        <f>ROUND(((SUM(BF82:BF123))*I34),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ROUND((SUM(BG82:BG123)),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ROUND((SUM(BH82:BH123)),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ROUND((SUM(BI82:BI123)),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301 - IO301 - Optický kabel</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J82</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5639</v>
      </c>
      <c r="E60" s="145"/>
      <c r="F60" s="145"/>
      <c r="G60" s="145"/>
      <c r="H60" s="145"/>
      <c r="I60" s="145"/>
      <c r="J60" s="146">
        <f>J83</f>
        <v>0</v>
      </c>
      <c r="K60" s="143"/>
      <c r="L60" s="147"/>
    </row>
    <row r="61" spans="1:47" s="10" customFormat="1" ht="19.899999999999999" customHeight="1">
      <c r="B61" s="148"/>
      <c r="C61" s="99"/>
      <c r="D61" s="149" t="s">
        <v>5640</v>
      </c>
      <c r="E61" s="150"/>
      <c r="F61" s="150"/>
      <c r="G61" s="150"/>
      <c r="H61" s="150"/>
      <c r="I61" s="150"/>
      <c r="J61" s="151">
        <f>J84</f>
        <v>0</v>
      </c>
      <c r="K61" s="99"/>
      <c r="L61" s="152"/>
    </row>
    <row r="62" spans="1:47" s="10" customFormat="1" ht="19.899999999999999" customHeight="1">
      <c r="B62" s="148"/>
      <c r="C62" s="99"/>
      <c r="D62" s="149" t="s">
        <v>5641</v>
      </c>
      <c r="E62" s="150"/>
      <c r="F62" s="150"/>
      <c r="G62" s="150"/>
      <c r="H62" s="150"/>
      <c r="I62" s="150"/>
      <c r="J62" s="151">
        <f>J98</f>
        <v>0</v>
      </c>
      <c r="K62" s="99"/>
      <c r="L62" s="152"/>
    </row>
    <row r="63" spans="1:47" s="2" customFormat="1" ht="21.75" customHeight="1">
      <c r="A63" s="36"/>
      <c r="B63" s="37"/>
      <c r="C63" s="38"/>
      <c r="D63" s="38"/>
      <c r="E63" s="38"/>
      <c r="F63" s="38"/>
      <c r="G63" s="38"/>
      <c r="H63" s="38"/>
      <c r="I63" s="38"/>
      <c r="J63" s="38"/>
      <c r="K63" s="38"/>
      <c r="L63" s="115"/>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5"/>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5"/>
      <c r="S68" s="36"/>
      <c r="T68" s="36"/>
      <c r="U68" s="36"/>
      <c r="V68" s="36"/>
      <c r="W68" s="36"/>
      <c r="X68" s="36"/>
      <c r="Y68" s="36"/>
      <c r="Z68" s="36"/>
      <c r="AA68" s="36"/>
      <c r="AB68" s="36"/>
      <c r="AC68" s="36"/>
      <c r="AD68" s="36"/>
      <c r="AE68" s="36"/>
    </row>
    <row r="69" spans="1:31" s="2" customFormat="1" ht="24.95" customHeight="1">
      <c r="A69" s="36"/>
      <c r="B69" s="37"/>
      <c r="C69" s="25" t="s">
        <v>216</v>
      </c>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6.5" customHeight="1">
      <c r="A72" s="36"/>
      <c r="B72" s="37"/>
      <c r="C72" s="38"/>
      <c r="D72" s="38"/>
      <c r="E72" s="418" t="str">
        <f>E7</f>
        <v>Park na Moravském náměstí v Brně</v>
      </c>
      <c r="F72" s="419"/>
      <c r="G72" s="419"/>
      <c r="H72" s="419"/>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200</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2" t="str">
        <f>E9</f>
        <v>301 - IO301 - Optický kabel</v>
      </c>
      <c r="F74" s="420"/>
      <c r="G74" s="420"/>
      <c r="H74" s="420"/>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 xml:space="preserve"> </v>
      </c>
      <c r="G76" s="38"/>
      <c r="H76" s="38"/>
      <c r="I76" s="31" t="s">
        <v>23</v>
      </c>
      <c r="J76" s="61" t="str">
        <f>IF(J12="","",J12)</f>
        <v>28. 5. 2021</v>
      </c>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 xml:space="preserve"> </v>
      </c>
      <c r="G78" s="38"/>
      <c r="H78" s="38"/>
      <c r="I78" s="31" t="s">
        <v>30</v>
      </c>
      <c r="J78" s="34" t="str">
        <f>E21</f>
        <v xml:space="preserve"> </v>
      </c>
      <c r="K78" s="38"/>
      <c r="L78" s="115"/>
      <c r="S78" s="36"/>
      <c r="T78" s="36"/>
      <c r="U78" s="36"/>
      <c r="V78" s="36"/>
      <c r="W78" s="36"/>
      <c r="X78" s="36"/>
      <c r="Y78" s="36"/>
      <c r="Z78" s="36"/>
      <c r="AA78" s="36"/>
      <c r="AB78" s="36"/>
      <c r="AC78" s="36"/>
      <c r="AD78" s="36"/>
      <c r="AE78" s="36"/>
    </row>
    <row r="79" spans="1:31" s="2" customFormat="1" ht="15.2" customHeight="1">
      <c r="A79" s="36"/>
      <c r="B79" s="37"/>
      <c r="C79" s="31" t="s">
        <v>28</v>
      </c>
      <c r="D79" s="38"/>
      <c r="E79" s="38"/>
      <c r="F79" s="29" t="str">
        <f>IF(E18="","",E18)</f>
        <v>Vyplň údaj</v>
      </c>
      <c r="G79" s="38"/>
      <c r="H79" s="38"/>
      <c r="I79" s="31" t="s">
        <v>32</v>
      </c>
      <c r="J79" s="34" t="str">
        <f>E24</f>
        <v xml:space="preserve"> </v>
      </c>
      <c r="K79" s="38"/>
      <c r="L79" s="115"/>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11" customFormat="1" ht="29.25" customHeight="1">
      <c r="A81" s="153"/>
      <c r="B81" s="154"/>
      <c r="C81" s="155" t="s">
        <v>217</v>
      </c>
      <c r="D81" s="156" t="s">
        <v>54</v>
      </c>
      <c r="E81" s="156" t="s">
        <v>50</v>
      </c>
      <c r="F81" s="156" t="s">
        <v>51</v>
      </c>
      <c r="G81" s="156" t="s">
        <v>218</v>
      </c>
      <c r="H81" s="156" t="s">
        <v>219</v>
      </c>
      <c r="I81" s="156" t="s">
        <v>220</v>
      </c>
      <c r="J81" s="156" t="s">
        <v>206</v>
      </c>
      <c r="K81" s="157" t="s">
        <v>221</v>
      </c>
      <c r="L81" s="158"/>
      <c r="M81" s="70" t="s">
        <v>19</v>
      </c>
      <c r="N81" s="71" t="s">
        <v>39</v>
      </c>
      <c r="O81" s="71" t="s">
        <v>222</v>
      </c>
      <c r="P81" s="71" t="s">
        <v>223</v>
      </c>
      <c r="Q81" s="71" t="s">
        <v>224</v>
      </c>
      <c r="R81" s="71" t="s">
        <v>225</v>
      </c>
      <c r="S81" s="71" t="s">
        <v>226</v>
      </c>
      <c r="T81" s="72" t="s">
        <v>227</v>
      </c>
      <c r="U81" s="153"/>
      <c r="V81" s="153"/>
      <c r="W81" s="153"/>
      <c r="X81" s="153"/>
      <c r="Y81" s="153"/>
      <c r="Z81" s="153"/>
      <c r="AA81" s="153"/>
      <c r="AB81" s="153"/>
      <c r="AC81" s="153"/>
      <c r="AD81" s="153"/>
      <c r="AE81" s="153"/>
    </row>
    <row r="82" spans="1:65" s="2" customFormat="1" ht="22.9" customHeight="1">
      <c r="A82" s="36"/>
      <c r="B82" s="37"/>
      <c r="C82" s="77" t="s">
        <v>228</v>
      </c>
      <c r="D82" s="38"/>
      <c r="E82" s="38"/>
      <c r="F82" s="38"/>
      <c r="G82" s="38"/>
      <c r="H82" s="38"/>
      <c r="I82" s="38"/>
      <c r="J82" s="159">
        <f>BK82</f>
        <v>0</v>
      </c>
      <c r="K82" s="38"/>
      <c r="L82" s="41"/>
      <c r="M82" s="73"/>
      <c r="N82" s="160"/>
      <c r="O82" s="74"/>
      <c r="P82" s="161">
        <f>P83</f>
        <v>0</v>
      </c>
      <c r="Q82" s="74"/>
      <c r="R82" s="161">
        <f>R83</f>
        <v>0</v>
      </c>
      <c r="S82" s="74"/>
      <c r="T82" s="162">
        <f>T83</f>
        <v>0</v>
      </c>
      <c r="U82" s="36"/>
      <c r="V82" s="36"/>
      <c r="W82" s="36"/>
      <c r="X82" s="36"/>
      <c r="Y82" s="36"/>
      <c r="Z82" s="36"/>
      <c r="AA82" s="36"/>
      <c r="AB82" s="36"/>
      <c r="AC82" s="36"/>
      <c r="AD82" s="36"/>
      <c r="AE82" s="36"/>
      <c r="AT82" s="19" t="s">
        <v>68</v>
      </c>
      <c r="AU82" s="19" t="s">
        <v>207</v>
      </c>
      <c r="BK82" s="163">
        <f>BK83</f>
        <v>0</v>
      </c>
    </row>
    <row r="83" spans="1:65" s="12" customFormat="1" ht="25.9" customHeight="1">
      <c r="B83" s="164"/>
      <c r="C83" s="165"/>
      <c r="D83" s="166" t="s">
        <v>68</v>
      </c>
      <c r="E83" s="167" t="s">
        <v>5642</v>
      </c>
      <c r="F83" s="167" t="s">
        <v>5643</v>
      </c>
      <c r="G83" s="165"/>
      <c r="H83" s="165"/>
      <c r="I83" s="168"/>
      <c r="J83" s="169">
        <f>BK83</f>
        <v>0</v>
      </c>
      <c r="K83" s="165"/>
      <c r="L83" s="170"/>
      <c r="M83" s="171"/>
      <c r="N83" s="172"/>
      <c r="O83" s="172"/>
      <c r="P83" s="173">
        <f>P84+P98</f>
        <v>0</v>
      </c>
      <c r="Q83" s="172"/>
      <c r="R83" s="173">
        <f>R84+R98</f>
        <v>0</v>
      </c>
      <c r="S83" s="172"/>
      <c r="T83" s="174">
        <f>T84+T98</f>
        <v>0</v>
      </c>
      <c r="AR83" s="175" t="s">
        <v>119</v>
      </c>
      <c r="AT83" s="176" t="s">
        <v>68</v>
      </c>
      <c r="AU83" s="176" t="s">
        <v>69</v>
      </c>
      <c r="AY83" s="175" t="s">
        <v>231</v>
      </c>
      <c r="BK83" s="177">
        <f>BK84+BK98</f>
        <v>0</v>
      </c>
    </row>
    <row r="84" spans="1:65" s="12" customFormat="1" ht="22.9" customHeight="1">
      <c r="B84" s="164"/>
      <c r="C84" s="165"/>
      <c r="D84" s="166" t="s">
        <v>68</v>
      </c>
      <c r="E84" s="178" t="s">
        <v>2813</v>
      </c>
      <c r="F84" s="178" t="s">
        <v>240</v>
      </c>
      <c r="G84" s="165"/>
      <c r="H84" s="165"/>
      <c r="I84" s="168"/>
      <c r="J84" s="179">
        <f>BK84</f>
        <v>0</v>
      </c>
      <c r="K84" s="165"/>
      <c r="L84" s="170"/>
      <c r="M84" s="171"/>
      <c r="N84" s="172"/>
      <c r="O84" s="172"/>
      <c r="P84" s="173">
        <f>SUM(P85:P97)</f>
        <v>0</v>
      </c>
      <c r="Q84" s="172"/>
      <c r="R84" s="173">
        <f>SUM(R85:R97)</f>
        <v>0</v>
      </c>
      <c r="S84" s="172"/>
      <c r="T84" s="174">
        <f>SUM(T85:T97)</f>
        <v>0</v>
      </c>
      <c r="AR84" s="175" t="s">
        <v>76</v>
      </c>
      <c r="AT84" s="176" t="s">
        <v>68</v>
      </c>
      <c r="AU84" s="176" t="s">
        <v>76</v>
      </c>
      <c r="AY84" s="175" t="s">
        <v>231</v>
      </c>
      <c r="BK84" s="177">
        <f>SUM(BK85:BK97)</f>
        <v>0</v>
      </c>
    </row>
    <row r="85" spans="1:65" s="2" customFormat="1" ht="16.5" customHeight="1">
      <c r="A85" s="36"/>
      <c r="B85" s="37"/>
      <c r="C85" s="180" t="s">
        <v>76</v>
      </c>
      <c r="D85" s="180" t="s">
        <v>234</v>
      </c>
      <c r="E85" s="181" t="s">
        <v>5644</v>
      </c>
      <c r="F85" s="182" t="s">
        <v>5645</v>
      </c>
      <c r="G85" s="183" t="s">
        <v>5646</v>
      </c>
      <c r="H85" s="184">
        <v>1</v>
      </c>
      <c r="I85" s="185"/>
      <c r="J85" s="186">
        <f t="shared" ref="J85:J97" si="0">ROUND(I85*H85,2)</f>
        <v>0</v>
      </c>
      <c r="K85" s="182" t="s">
        <v>19</v>
      </c>
      <c r="L85" s="41"/>
      <c r="M85" s="187" t="s">
        <v>19</v>
      </c>
      <c r="N85" s="188" t="s">
        <v>40</v>
      </c>
      <c r="O85" s="66"/>
      <c r="P85" s="189">
        <f t="shared" ref="P85:P97" si="1">O85*H85</f>
        <v>0</v>
      </c>
      <c r="Q85" s="189">
        <v>0</v>
      </c>
      <c r="R85" s="189">
        <f t="shared" ref="R85:R97" si="2">Q85*H85</f>
        <v>0</v>
      </c>
      <c r="S85" s="189">
        <v>0</v>
      </c>
      <c r="T85" s="190">
        <f t="shared" ref="T85:T97" si="3">S85*H85</f>
        <v>0</v>
      </c>
      <c r="U85" s="36"/>
      <c r="V85" s="36"/>
      <c r="W85" s="36"/>
      <c r="X85" s="36"/>
      <c r="Y85" s="36"/>
      <c r="Z85" s="36"/>
      <c r="AA85" s="36"/>
      <c r="AB85" s="36"/>
      <c r="AC85" s="36"/>
      <c r="AD85" s="36"/>
      <c r="AE85" s="36"/>
      <c r="AR85" s="191" t="s">
        <v>1610</v>
      </c>
      <c r="AT85" s="191" t="s">
        <v>234</v>
      </c>
      <c r="AU85" s="191" t="s">
        <v>78</v>
      </c>
      <c r="AY85" s="19" t="s">
        <v>231</v>
      </c>
      <c r="BE85" s="192">
        <f t="shared" ref="BE85:BE97" si="4">IF(N85="základní",J85,0)</f>
        <v>0</v>
      </c>
      <c r="BF85" s="192">
        <f t="shared" ref="BF85:BF97" si="5">IF(N85="snížená",J85,0)</f>
        <v>0</v>
      </c>
      <c r="BG85" s="192">
        <f t="shared" ref="BG85:BG97" si="6">IF(N85="zákl. přenesená",J85,0)</f>
        <v>0</v>
      </c>
      <c r="BH85" s="192">
        <f t="shared" ref="BH85:BH97" si="7">IF(N85="sníž. přenesená",J85,0)</f>
        <v>0</v>
      </c>
      <c r="BI85" s="192">
        <f t="shared" ref="BI85:BI97" si="8">IF(N85="nulová",J85,0)</f>
        <v>0</v>
      </c>
      <c r="BJ85" s="19" t="s">
        <v>76</v>
      </c>
      <c r="BK85" s="192">
        <f t="shared" ref="BK85:BK97" si="9">ROUND(I85*H85,2)</f>
        <v>0</v>
      </c>
      <c r="BL85" s="19" t="s">
        <v>1610</v>
      </c>
      <c r="BM85" s="191" t="s">
        <v>5647</v>
      </c>
    </row>
    <row r="86" spans="1:65" s="2" customFormat="1" ht="24.2" customHeight="1">
      <c r="A86" s="36"/>
      <c r="B86" s="37"/>
      <c r="C86" s="180" t="s">
        <v>78</v>
      </c>
      <c r="D86" s="180" t="s">
        <v>234</v>
      </c>
      <c r="E86" s="181" t="s">
        <v>5648</v>
      </c>
      <c r="F86" s="182" t="s">
        <v>5649</v>
      </c>
      <c r="G86" s="183" t="s">
        <v>342</v>
      </c>
      <c r="H86" s="184">
        <v>6</v>
      </c>
      <c r="I86" s="185"/>
      <c r="J86" s="186">
        <f t="shared" si="0"/>
        <v>0</v>
      </c>
      <c r="K86" s="182" t="s">
        <v>19</v>
      </c>
      <c r="L86" s="41"/>
      <c r="M86" s="187" t="s">
        <v>19</v>
      </c>
      <c r="N86" s="188" t="s">
        <v>40</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1610</v>
      </c>
      <c r="AT86" s="191" t="s">
        <v>234</v>
      </c>
      <c r="AU86" s="191" t="s">
        <v>78</v>
      </c>
      <c r="AY86" s="19" t="s">
        <v>231</v>
      </c>
      <c r="BE86" s="192">
        <f t="shared" si="4"/>
        <v>0</v>
      </c>
      <c r="BF86" s="192">
        <f t="shared" si="5"/>
        <v>0</v>
      </c>
      <c r="BG86" s="192">
        <f t="shared" si="6"/>
        <v>0</v>
      </c>
      <c r="BH86" s="192">
        <f t="shared" si="7"/>
        <v>0</v>
      </c>
      <c r="BI86" s="192">
        <f t="shared" si="8"/>
        <v>0</v>
      </c>
      <c r="BJ86" s="19" t="s">
        <v>76</v>
      </c>
      <c r="BK86" s="192">
        <f t="shared" si="9"/>
        <v>0</v>
      </c>
      <c r="BL86" s="19" t="s">
        <v>1610</v>
      </c>
      <c r="BM86" s="191" t="s">
        <v>5650</v>
      </c>
    </row>
    <row r="87" spans="1:65" s="2" customFormat="1" ht="24.2" customHeight="1">
      <c r="A87" s="36"/>
      <c r="B87" s="37"/>
      <c r="C87" s="180" t="s">
        <v>119</v>
      </c>
      <c r="D87" s="180" t="s">
        <v>234</v>
      </c>
      <c r="E87" s="181" t="s">
        <v>5651</v>
      </c>
      <c r="F87" s="182" t="s">
        <v>5652</v>
      </c>
      <c r="G87" s="183" t="s">
        <v>342</v>
      </c>
      <c r="H87" s="184">
        <v>227</v>
      </c>
      <c r="I87" s="185"/>
      <c r="J87" s="186">
        <f t="shared" si="0"/>
        <v>0</v>
      </c>
      <c r="K87" s="182" t="s">
        <v>19</v>
      </c>
      <c r="L87" s="41"/>
      <c r="M87" s="187" t="s">
        <v>19</v>
      </c>
      <c r="N87" s="188" t="s">
        <v>40</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1610</v>
      </c>
      <c r="AT87" s="191" t="s">
        <v>234</v>
      </c>
      <c r="AU87" s="191" t="s">
        <v>78</v>
      </c>
      <c r="AY87" s="19" t="s">
        <v>231</v>
      </c>
      <c r="BE87" s="192">
        <f t="shared" si="4"/>
        <v>0</v>
      </c>
      <c r="BF87" s="192">
        <f t="shared" si="5"/>
        <v>0</v>
      </c>
      <c r="BG87" s="192">
        <f t="shared" si="6"/>
        <v>0</v>
      </c>
      <c r="BH87" s="192">
        <f t="shared" si="7"/>
        <v>0</v>
      </c>
      <c r="BI87" s="192">
        <f t="shared" si="8"/>
        <v>0</v>
      </c>
      <c r="BJ87" s="19" t="s">
        <v>76</v>
      </c>
      <c r="BK87" s="192">
        <f t="shared" si="9"/>
        <v>0</v>
      </c>
      <c r="BL87" s="19" t="s">
        <v>1610</v>
      </c>
      <c r="BM87" s="191" t="s">
        <v>5653</v>
      </c>
    </row>
    <row r="88" spans="1:65" s="2" customFormat="1" ht="24.2" customHeight="1">
      <c r="A88" s="36"/>
      <c r="B88" s="37"/>
      <c r="C88" s="180" t="s">
        <v>238</v>
      </c>
      <c r="D88" s="180" t="s">
        <v>234</v>
      </c>
      <c r="E88" s="181" t="s">
        <v>5654</v>
      </c>
      <c r="F88" s="182" t="s">
        <v>5655</v>
      </c>
      <c r="G88" s="183" t="s">
        <v>342</v>
      </c>
      <c r="H88" s="184">
        <v>227</v>
      </c>
      <c r="I88" s="185"/>
      <c r="J88" s="186">
        <f t="shared" si="0"/>
        <v>0</v>
      </c>
      <c r="K88" s="182" t="s">
        <v>19</v>
      </c>
      <c r="L88" s="41"/>
      <c r="M88" s="187" t="s">
        <v>19</v>
      </c>
      <c r="N88" s="188" t="s">
        <v>40</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1610</v>
      </c>
      <c r="AT88" s="191" t="s">
        <v>234</v>
      </c>
      <c r="AU88" s="191" t="s">
        <v>78</v>
      </c>
      <c r="AY88" s="19" t="s">
        <v>231</v>
      </c>
      <c r="BE88" s="192">
        <f t="shared" si="4"/>
        <v>0</v>
      </c>
      <c r="BF88" s="192">
        <f t="shared" si="5"/>
        <v>0</v>
      </c>
      <c r="BG88" s="192">
        <f t="shared" si="6"/>
        <v>0</v>
      </c>
      <c r="BH88" s="192">
        <f t="shared" si="7"/>
        <v>0</v>
      </c>
      <c r="BI88" s="192">
        <f t="shared" si="8"/>
        <v>0</v>
      </c>
      <c r="BJ88" s="19" t="s">
        <v>76</v>
      </c>
      <c r="BK88" s="192">
        <f t="shared" si="9"/>
        <v>0</v>
      </c>
      <c r="BL88" s="19" t="s">
        <v>1610</v>
      </c>
      <c r="BM88" s="191" t="s">
        <v>5656</v>
      </c>
    </row>
    <row r="89" spans="1:65" s="2" customFormat="1" ht="16.5" customHeight="1">
      <c r="A89" s="36"/>
      <c r="B89" s="37"/>
      <c r="C89" s="180" t="s">
        <v>269</v>
      </c>
      <c r="D89" s="180" t="s">
        <v>234</v>
      </c>
      <c r="E89" s="181" t="s">
        <v>5657</v>
      </c>
      <c r="F89" s="182" t="s">
        <v>5658</v>
      </c>
      <c r="G89" s="183" t="s">
        <v>356</v>
      </c>
      <c r="H89" s="184">
        <v>0.54</v>
      </c>
      <c r="I89" s="185"/>
      <c r="J89" s="186">
        <f t="shared" si="0"/>
        <v>0</v>
      </c>
      <c r="K89" s="182" t="s">
        <v>19</v>
      </c>
      <c r="L89" s="41"/>
      <c r="M89" s="187" t="s">
        <v>19</v>
      </c>
      <c r="N89" s="188" t="s">
        <v>40</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1610</v>
      </c>
      <c r="AT89" s="191" t="s">
        <v>234</v>
      </c>
      <c r="AU89" s="191" t="s">
        <v>78</v>
      </c>
      <c r="AY89" s="19" t="s">
        <v>231</v>
      </c>
      <c r="BE89" s="192">
        <f t="shared" si="4"/>
        <v>0</v>
      </c>
      <c r="BF89" s="192">
        <f t="shared" si="5"/>
        <v>0</v>
      </c>
      <c r="BG89" s="192">
        <f t="shared" si="6"/>
        <v>0</v>
      </c>
      <c r="BH89" s="192">
        <f t="shared" si="7"/>
        <v>0</v>
      </c>
      <c r="BI89" s="192">
        <f t="shared" si="8"/>
        <v>0</v>
      </c>
      <c r="BJ89" s="19" t="s">
        <v>76</v>
      </c>
      <c r="BK89" s="192">
        <f t="shared" si="9"/>
        <v>0</v>
      </c>
      <c r="BL89" s="19" t="s">
        <v>1610</v>
      </c>
      <c r="BM89" s="191" t="s">
        <v>5659</v>
      </c>
    </row>
    <row r="90" spans="1:65" s="2" customFormat="1" ht="16.5" customHeight="1">
      <c r="A90" s="36"/>
      <c r="B90" s="37"/>
      <c r="C90" s="180" t="s">
        <v>275</v>
      </c>
      <c r="D90" s="180" t="s">
        <v>234</v>
      </c>
      <c r="E90" s="181" t="s">
        <v>5660</v>
      </c>
      <c r="F90" s="182" t="s">
        <v>5661</v>
      </c>
      <c r="G90" s="183" t="s">
        <v>342</v>
      </c>
      <c r="H90" s="184">
        <v>73</v>
      </c>
      <c r="I90" s="185"/>
      <c r="J90" s="186">
        <f t="shared" si="0"/>
        <v>0</v>
      </c>
      <c r="K90" s="182" t="s">
        <v>19</v>
      </c>
      <c r="L90" s="41"/>
      <c r="M90" s="187" t="s">
        <v>19</v>
      </c>
      <c r="N90" s="188" t="s">
        <v>40</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1610</v>
      </c>
      <c r="AT90" s="191" t="s">
        <v>234</v>
      </c>
      <c r="AU90" s="191" t="s">
        <v>78</v>
      </c>
      <c r="AY90" s="19" t="s">
        <v>231</v>
      </c>
      <c r="BE90" s="192">
        <f t="shared" si="4"/>
        <v>0</v>
      </c>
      <c r="BF90" s="192">
        <f t="shared" si="5"/>
        <v>0</v>
      </c>
      <c r="BG90" s="192">
        <f t="shared" si="6"/>
        <v>0</v>
      </c>
      <c r="BH90" s="192">
        <f t="shared" si="7"/>
        <v>0</v>
      </c>
      <c r="BI90" s="192">
        <f t="shared" si="8"/>
        <v>0</v>
      </c>
      <c r="BJ90" s="19" t="s">
        <v>76</v>
      </c>
      <c r="BK90" s="192">
        <f t="shared" si="9"/>
        <v>0</v>
      </c>
      <c r="BL90" s="19" t="s">
        <v>1610</v>
      </c>
      <c r="BM90" s="191" t="s">
        <v>5662</v>
      </c>
    </row>
    <row r="91" spans="1:65" s="2" customFormat="1" ht="16.5" customHeight="1">
      <c r="A91" s="36"/>
      <c r="B91" s="37"/>
      <c r="C91" s="180" t="s">
        <v>282</v>
      </c>
      <c r="D91" s="180" t="s">
        <v>234</v>
      </c>
      <c r="E91" s="181" t="s">
        <v>5663</v>
      </c>
      <c r="F91" s="182" t="s">
        <v>5664</v>
      </c>
      <c r="G91" s="183" t="s">
        <v>2771</v>
      </c>
      <c r="H91" s="184">
        <v>2</v>
      </c>
      <c r="I91" s="185"/>
      <c r="J91" s="186">
        <f t="shared" si="0"/>
        <v>0</v>
      </c>
      <c r="K91" s="182" t="s">
        <v>19</v>
      </c>
      <c r="L91" s="41"/>
      <c r="M91" s="187" t="s">
        <v>19</v>
      </c>
      <c r="N91" s="188" t="s">
        <v>40</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1610</v>
      </c>
      <c r="AT91" s="191" t="s">
        <v>234</v>
      </c>
      <c r="AU91" s="191" t="s">
        <v>78</v>
      </c>
      <c r="AY91" s="19" t="s">
        <v>231</v>
      </c>
      <c r="BE91" s="192">
        <f t="shared" si="4"/>
        <v>0</v>
      </c>
      <c r="BF91" s="192">
        <f t="shared" si="5"/>
        <v>0</v>
      </c>
      <c r="BG91" s="192">
        <f t="shared" si="6"/>
        <v>0</v>
      </c>
      <c r="BH91" s="192">
        <f t="shared" si="7"/>
        <v>0</v>
      </c>
      <c r="BI91" s="192">
        <f t="shared" si="8"/>
        <v>0</v>
      </c>
      <c r="BJ91" s="19" t="s">
        <v>76</v>
      </c>
      <c r="BK91" s="192">
        <f t="shared" si="9"/>
        <v>0</v>
      </c>
      <c r="BL91" s="19" t="s">
        <v>1610</v>
      </c>
      <c r="BM91" s="191" t="s">
        <v>5665</v>
      </c>
    </row>
    <row r="92" spans="1:65" s="2" customFormat="1" ht="16.5" customHeight="1">
      <c r="A92" s="36"/>
      <c r="B92" s="37"/>
      <c r="C92" s="180" t="s">
        <v>287</v>
      </c>
      <c r="D92" s="180" t="s">
        <v>234</v>
      </c>
      <c r="E92" s="181" t="s">
        <v>5666</v>
      </c>
      <c r="F92" s="182" t="s">
        <v>5667</v>
      </c>
      <c r="G92" s="183" t="s">
        <v>2771</v>
      </c>
      <c r="H92" s="184">
        <v>2</v>
      </c>
      <c r="I92" s="185"/>
      <c r="J92" s="186">
        <f t="shared" si="0"/>
        <v>0</v>
      </c>
      <c r="K92" s="182" t="s">
        <v>19</v>
      </c>
      <c r="L92" s="41"/>
      <c r="M92" s="187" t="s">
        <v>19</v>
      </c>
      <c r="N92" s="188" t="s">
        <v>40</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1610</v>
      </c>
      <c r="AT92" s="191" t="s">
        <v>234</v>
      </c>
      <c r="AU92" s="191" t="s">
        <v>78</v>
      </c>
      <c r="AY92" s="19" t="s">
        <v>231</v>
      </c>
      <c r="BE92" s="192">
        <f t="shared" si="4"/>
        <v>0</v>
      </c>
      <c r="BF92" s="192">
        <f t="shared" si="5"/>
        <v>0</v>
      </c>
      <c r="BG92" s="192">
        <f t="shared" si="6"/>
        <v>0</v>
      </c>
      <c r="BH92" s="192">
        <f t="shared" si="7"/>
        <v>0</v>
      </c>
      <c r="BI92" s="192">
        <f t="shared" si="8"/>
        <v>0</v>
      </c>
      <c r="BJ92" s="19" t="s">
        <v>76</v>
      </c>
      <c r="BK92" s="192">
        <f t="shared" si="9"/>
        <v>0</v>
      </c>
      <c r="BL92" s="19" t="s">
        <v>1610</v>
      </c>
      <c r="BM92" s="191" t="s">
        <v>5668</v>
      </c>
    </row>
    <row r="93" spans="1:65" s="2" customFormat="1" ht="16.5" customHeight="1">
      <c r="A93" s="36"/>
      <c r="B93" s="37"/>
      <c r="C93" s="180" t="s">
        <v>294</v>
      </c>
      <c r="D93" s="180" t="s">
        <v>234</v>
      </c>
      <c r="E93" s="181" t="s">
        <v>5669</v>
      </c>
      <c r="F93" s="182" t="s">
        <v>5670</v>
      </c>
      <c r="G93" s="183" t="s">
        <v>342</v>
      </c>
      <c r="H93" s="184">
        <v>67</v>
      </c>
      <c r="I93" s="185"/>
      <c r="J93" s="186">
        <f t="shared" si="0"/>
        <v>0</v>
      </c>
      <c r="K93" s="182" t="s">
        <v>19</v>
      </c>
      <c r="L93" s="41"/>
      <c r="M93" s="187" t="s">
        <v>19</v>
      </c>
      <c r="N93" s="188" t="s">
        <v>40</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1610</v>
      </c>
      <c r="AT93" s="191" t="s">
        <v>234</v>
      </c>
      <c r="AU93" s="191" t="s">
        <v>78</v>
      </c>
      <c r="AY93" s="19" t="s">
        <v>231</v>
      </c>
      <c r="BE93" s="192">
        <f t="shared" si="4"/>
        <v>0</v>
      </c>
      <c r="BF93" s="192">
        <f t="shared" si="5"/>
        <v>0</v>
      </c>
      <c r="BG93" s="192">
        <f t="shared" si="6"/>
        <v>0</v>
      </c>
      <c r="BH93" s="192">
        <f t="shared" si="7"/>
        <v>0</v>
      </c>
      <c r="BI93" s="192">
        <f t="shared" si="8"/>
        <v>0</v>
      </c>
      <c r="BJ93" s="19" t="s">
        <v>76</v>
      </c>
      <c r="BK93" s="192">
        <f t="shared" si="9"/>
        <v>0</v>
      </c>
      <c r="BL93" s="19" t="s">
        <v>1610</v>
      </c>
      <c r="BM93" s="191" t="s">
        <v>5671</v>
      </c>
    </row>
    <row r="94" spans="1:65" s="2" customFormat="1" ht="24.2" customHeight="1">
      <c r="A94" s="36"/>
      <c r="B94" s="37"/>
      <c r="C94" s="180" t="s">
        <v>145</v>
      </c>
      <c r="D94" s="180" t="s">
        <v>234</v>
      </c>
      <c r="E94" s="181" t="s">
        <v>5672</v>
      </c>
      <c r="F94" s="182" t="s">
        <v>5673</v>
      </c>
      <c r="G94" s="183" t="s">
        <v>342</v>
      </c>
      <c r="H94" s="184">
        <v>6</v>
      </c>
      <c r="I94" s="185"/>
      <c r="J94" s="186">
        <f t="shared" si="0"/>
        <v>0</v>
      </c>
      <c r="K94" s="182" t="s">
        <v>19</v>
      </c>
      <c r="L94" s="41"/>
      <c r="M94" s="187" t="s">
        <v>19</v>
      </c>
      <c r="N94" s="188" t="s">
        <v>40</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1610</v>
      </c>
      <c r="AT94" s="191" t="s">
        <v>234</v>
      </c>
      <c r="AU94" s="191" t="s">
        <v>78</v>
      </c>
      <c r="AY94" s="19" t="s">
        <v>231</v>
      </c>
      <c r="BE94" s="192">
        <f t="shared" si="4"/>
        <v>0</v>
      </c>
      <c r="BF94" s="192">
        <f t="shared" si="5"/>
        <v>0</v>
      </c>
      <c r="BG94" s="192">
        <f t="shared" si="6"/>
        <v>0</v>
      </c>
      <c r="BH94" s="192">
        <f t="shared" si="7"/>
        <v>0</v>
      </c>
      <c r="BI94" s="192">
        <f t="shared" si="8"/>
        <v>0</v>
      </c>
      <c r="BJ94" s="19" t="s">
        <v>76</v>
      </c>
      <c r="BK94" s="192">
        <f t="shared" si="9"/>
        <v>0</v>
      </c>
      <c r="BL94" s="19" t="s">
        <v>1610</v>
      </c>
      <c r="BM94" s="191" t="s">
        <v>5674</v>
      </c>
    </row>
    <row r="95" spans="1:65" s="2" customFormat="1" ht="24.2" customHeight="1">
      <c r="A95" s="36"/>
      <c r="B95" s="37"/>
      <c r="C95" s="180" t="s">
        <v>154</v>
      </c>
      <c r="D95" s="180" t="s">
        <v>234</v>
      </c>
      <c r="E95" s="181" t="s">
        <v>5675</v>
      </c>
      <c r="F95" s="182" t="s">
        <v>5676</v>
      </c>
      <c r="G95" s="183" t="s">
        <v>342</v>
      </c>
      <c r="H95" s="184">
        <v>227</v>
      </c>
      <c r="I95" s="185"/>
      <c r="J95" s="186">
        <f t="shared" si="0"/>
        <v>0</v>
      </c>
      <c r="K95" s="182" t="s">
        <v>19</v>
      </c>
      <c r="L95" s="41"/>
      <c r="M95" s="187" t="s">
        <v>19</v>
      </c>
      <c r="N95" s="188" t="s">
        <v>40</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1610</v>
      </c>
      <c r="AT95" s="191" t="s">
        <v>234</v>
      </c>
      <c r="AU95" s="191" t="s">
        <v>78</v>
      </c>
      <c r="AY95" s="19" t="s">
        <v>231</v>
      </c>
      <c r="BE95" s="192">
        <f t="shared" si="4"/>
        <v>0</v>
      </c>
      <c r="BF95" s="192">
        <f t="shared" si="5"/>
        <v>0</v>
      </c>
      <c r="BG95" s="192">
        <f t="shared" si="6"/>
        <v>0</v>
      </c>
      <c r="BH95" s="192">
        <f t="shared" si="7"/>
        <v>0</v>
      </c>
      <c r="BI95" s="192">
        <f t="shared" si="8"/>
        <v>0</v>
      </c>
      <c r="BJ95" s="19" t="s">
        <v>76</v>
      </c>
      <c r="BK95" s="192">
        <f t="shared" si="9"/>
        <v>0</v>
      </c>
      <c r="BL95" s="19" t="s">
        <v>1610</v>
      </c>
      <c r="BM95" s="191" t="s">
        <v>5677</v>
      </c>
    </row>
    <row r="96" spans="1:65" s="2" customFormat="1" ht="16.5" customHeight="1">
      <c r="A96" s="36"/>
      <c r="B96" s="37"/>
      <c r="C96" s="180" t="s">
        <v>311</v>
      </c>
      <c r="D96" s="180" t="s">
        <v>234</v>
      </c>
      <c r="E96" s="181" t="s">
        <v>5678</v>
      </c>
      <c r="F96" s="182" t="s">
        <v>5679</v>
      </c>
      <c r="G96" s="183" t="s">
        <v>356</v>
      </c>
      <c r="H96" s="184">
        <v>9.32</v>
      </c>
      <c r="I96" s="185"/>
      <c r="J96" s="186">
        <f t="shared" si="0"/>
        <v>0</v>
      </c>
      <c r="K96" s="182" t="s">
        <v>19</v>
      </c>
      <c r="L96" s="41"/>
      <c r="M96" s="187" t="s">
        <v>19</v>
      </c>
      <c r="N96" s="188" t="s">
        <v>40</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1610</v>
      </c>
      <c r="AT96" s="191" t="s">
        <v>234</v>
      </c>
      <c r="AU96" s="191" t="s">
        <v>78</v>
      </c>
      <c r="AY96" s="19" t="s">
        <v>231</v>
      </c>
      <c r="BE96" s="192">
        <f t="shared" si="4"/>
        <v>0</v>
      </c>
      <c r="BF96" s="192">
        <f t="shared" si="5"/>
        <v>0</v>
      </c>
      <c r="BG96" s="192">
        <f t="shared" si="6"/>
        <v>0</v>
      </c>
      <c r="BH96" s="192">
        <f t="shared" si="7"/>
        <v>0</v>
      </c>
      <c r="BI96" s="192">
        <f t="shared" si="8"/>
        <v>0</v>
      </c>
      <c r="BJ96" s="19" t="s">
        <v>76</v>
      </c>
      <c r="BK96" s="192">
        <f t="shared" si="9"/>
        <v>0</v>
      </c>
      <c r="BL96" s="19" t="s">
        <v>1610</v>
      </c>
      <c r="BM96" s="191" t="s">
        <v>5680</v>
      </c>
    </row>
    <row r="97" spans="1:65" s="2" customFormat="1" ht="16.5" customHeight="1">
      <c r="A97" s="36"/>
      <c r="B97" s="37"/>
      <c r="C97" s="180" t="s">
        <v>316</v>
      </c>
      <c r="D97" s="180" t="s">
        <v>234</v>
      </c>
      <c r="E97" s="181" t="s">
        <v>5681</v>
      </c>
      <c r="F97" s="182" t="s">
        <v>5682</v>
      </c>
      <c r="G97" s="183" t="s">
        <v>243</v>
      </c>
      <c r="H97" s="184">
        <v>49</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1610</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1610</v>
      </c>
      <c r="BM97" s="191" t="s">
        <v>5683</v>
      </c>
    </row>
    <row r="98" spans="1:65" s="12" customFormat="1" ht="22.9" customHeight="1">
      <c r="B98" s="164"/>
      <c r="C98" s="165"/>
      <c r="D98" s="166" t="s">
        <v>68</v>
      </c>
      <c r="E98" s="178" t="s">
        <v>2902</v>
      </c>
      <c r="F98" s="178" t="s">
        <v>5684</v>
      </c>
      <c r="G98" s="165"/>
      <c r="H98" s="165"/>
      <c r="I98" s="168"/>
      <c r="J98" s="179">
        <f>BK98</f>
        <v>0</v>
      </c>
      <c r="K98" s="165"/>
      <c r="L98" s="170"/>
      <c r="M98" s="171"/>
      <c r="N98" s="172"/>
      <c r="O98" s="172"/>
      <c r="P98" s="173">
        <f>SUM(P99:P123)</f>
        <v>0</v>
      </c>
      <c r="Q98" s="172"/>
      <c r="R98" s="173">
        <f>SUM(R99:R123)</f>
        <v>0</v>
      </c>
      <c r="S98" s="172"/>
      <c r="T98" s="174">
        <f>SUM(T99:T123)</f>
        <v>0</v>
      </c>
      <c r="AR98" s="175" t="s">
        <v>76</v>
      </c>
      <c r="AT98" s="176" t="s">
        <v>68</v>
      </c>
      <c r="AU98" s="176" t="s">
        <v>76</v>
      </c>
      <c r="AY98" s="175" t="s">
        <v>231</v>
      </c>
      <c r="BK98" s="177">
        <f>SUM(BK99:BK123)</f>
        <v>0</v>
      </c>
    </row>
    <row r="99" spans="1:65" s="2" customFormat="1" ht="16.5" customHeight="1">
      <c r="A99" s="36"/>
      <c r="B99" s="37"/>
      <c r="C99" s="180" t="s">
        <v>321</v>
      </c>
      <c r="D99" s="180" t="s">
        <v>234</v>
      </c>
      <c r="E99" s="181" t="s">
        <v>5685</v>
      </c>
      <c r="F99" s="182" t="s">
        <v>5686</v>
      </c>
      <c r="G99" s="183" t="s">
        <v>342</v>
      </c>
      <c r="H99" s="184">
        <v>192</v>
      </c>
      <c r="I99" s="185"/>
      <c r="J99" s="186">
        <f t="shared" ref="J99:J123" si="10">ROUND(I99*H99,2)</f>
        <v>0</v>
      </c>
      <c r="K99" s="182" t="s">
        <v>19</v>
      </c>
      <c r="L99" s="41"/>
      <c r="M99" s="187" t="s">
        <v>19</v>
      </c>
      <c r="N99" s="188" t="s">
        <v>40</v>
      </c>
      <c r="O99" s="66"/>
      <c r="P99" s="189">
        <f t="shared" ref="P99:P123" si="11">O99*H99</f>
        <v>0</v>
      </c>
      <c r="Q99" s="189">
        <v>0</v>
      </c>
      <c r="R99" s="189">
        <f t="shared" ref="R99:R123" si="12">Q99*H99</f>
        <v>0</v>
      </c>
      <c r="S99" s="189">
        <v>0</v>
      </c>
      <c r="T99" s="190">
        <f t="shared" ref="T99:T123" si="13">S99*H99</f>
        <v>0</v>
      </c>
      <c r="U99" s="36"/>
      <c r="V99" s="36"/>
      <c r="W99" s="36"/>
      <c r="X99" s="36"/>
      <c r="Y99" s="36"/>
      <c r="Z99" s="36"/>
      <c r="AA99" s="36"/>
      <c r="AB99" s="36"/>
      <c r="AC99" s="36"/>
      <c r="AD99" s="36"/>
      <c r="AE99" s="36"/>
      <c r="AR99" s="191" t="s">
        <v>1610</v>
      </c>
      <c r="AT99" s="191" t="s">
        <v>234</v>
      </c>
      <c r="AU99" s="191" t="s">
        <v>78</v>
      </c>
      <c r="AY99" s="19" t="s">
        <v>231</v>
      </c>
      <c r="BE99" s="192">
        <f t="shared" ref="BE99:BE123" si="14">IF(N99="základní",J99,0)</f>
        <v>0</v>
      </c>
      <c r="BF99" s="192">
        <f t="shared" ref="BF99:BF123" si="15">IF(N99="snížená",J99,0)</f>
        <v>0</v>
      </c>
      <c r="BG99" s="192">
        <f t="shared" ref="BG99:BG123" si="16">IF(N99="zákl. přenesená",J99,0)</f>
        <v>0</v>
      </c>
      <c r="BH99" s="192">
        <f t="shared" ref="BH99:BH123" si="17">IF(N99="sníž. přenesená",J99,0)</f>
        <v>0</v>
      </c>
      <c r="BI99" s="192">
        <f t="shared" ref="BI99:BI123" si="18">IF(N99="nulová",J99,0)</f>
        <v>0</v>
      </c>
      <c r="BJ99" s="19" t="s">
        <v>76</v>
      </c>
      <c r="BK99" s="192">
        <f t="shared" ref="BK99:BK123" si="19">ROUND(I99*H99,2)</f>
        <v>0</v>
      </c>
      <c r="BL99" s="19" t="s">
        <v>1610</v>
      </c>
      <c r="BM99" s="191" t="s">
        <v>5687</v>
      </c>
    </row>
    <row r="100" spans="1:65" s="2" customFormat="1" ht="16.5" customHeight="1">
      <c r="A100" s="36"/>
      <c r="B100" s="37"/>
      <c r="C100" s="180" t="s">
        <v>8</v>
      </c>
      <c r="D100" s="180" t="s">
        <v>234</v>
      </c>
      <c r="E100" s="181" t="s">
        <v>5688</v>
      </c>
      <c r="F100" s="182" t="s">
        <v>5689</v>
      </c>
      <c r="G100" s="183" t="s">
        <v>5690</v>
      </c>
      <c r="H100" s="184">
        <v>3</v>
      </c>
      <c r="I100" s="185"/>
      <c r="J100" s="186">
        <f t="shared" si="10"/>
        <v>0</v>
      </c>
      <c r="K100" s="182" t="s">
        <v>19</v>
      </c>
      <c r="L100" s="41"/>
      <c r="M100" s="187" t="s">
        <v>19</v>
      </c>
      <c r="N100" s="188" t="s">
        <v>40</v>
      </c>
      <c r="O100" s="66"/>
      <c r="P100" s="189">
        <f t="shared" si="11"/>
        <v>0</v>
      </c>
      <c r="Q100" s="189">
        <v>0</v>
      </c>
      <c r="R100" s="189">
        <f t="shared" si="12"/>
        <v>0</v>
      </c>
      <c r="S100" s="189">
        <v>0</v>
      </c>
      <c r="T100" s="190">
        <f t="shared" si="13"/>
        <v>0</v>
      </c>
      <c r="U100" s="36"/>
      <c r="V100" s="36"/>
      <c r="W100" s="36"/>
      <c r="X100" s="36"/>
      <c r="Y100" s="36"/>
      <c r="Z100" s="36"/>
      <c r="AA100" s="36"/>
      <c r="AB100" s="36"/>
      <c r="AC100" s="36"/>
      <c r="AD100" s="36"/>
      <c r="AE100" s="36"/>
      <c r="AR100" s="191" t="s">
        <v>1610</v>
      </c>
      <c r="AT100" s="191" t="s">
        <v>234</v>
      </c>
      <c r="AU100" s="191" t="s">
        <v>78</v>
      </c>
      <c r="AY100" s="19" t="s">
        <v>231</v>
      </c>
      <c r="BE100" s="192">
        <f t="shared" si="14"/>
        <v>0</v>
      </c>
      <c r="BF100" s="192">
        <f t="shared" si="15"/>
        <v>0</v>
      </c>
      <c r="BG100" s="192">
        <f t="shared" si="16"/>
        <v>0</v>
      </c>
      <c r="BH100" s="192">
        <f t="shared" si="17"/>
        <v>0</v>
      </c>
      <c r="BI100" s="192">
        <f t="shared" si="18"/>
        <v>0</v>
      </c>
      <c r="BJ100" s="19" t="s">
        <v>76</v>
      </c>
      <c r="BK100" s="192">
        <f t="shared" si="19"/>
        <v>0</v>
      </c>
      <c r="BL100" s="19" t="s">
        <v>1610</v>
      </c>
      <c r="BM100" s="191" t="s">
        <v>5691</v>
      </c>
    </row>
    <row r="101" spans="1:65" s="2" customFormat="1" ht="16.5" customHeight="1">
      <c r="A101" s="36"/>
      <c r="B101" s="37"/>
      <c r="C101" s="180" t="s">
        <v>331</v>
      </c>
      <c r="D101" s="180" t="s">
        <v>234</v>
      </c>
      <c r="E101" s="181" t="s">
        <v>5692</v>
      </c>
      <c r="F101" s="182" t="s">
        <v>5693</v>
      </c>
      <c r="G101" s="183" t="s">
        <v>5690</v>
      </c>
      <c r="H101" s="184">
        <v>8</v>
      </c>
      <c r="I101" s="185"/>
      <c r="J101" s="186">
        <f t="shared" si="10"/>
        <v>0</v>
      </c>
      <c r="K101" s="182" t="s">
        <v>19</v>
      </c>
      <c r="L101" s="41"/>
      <c r="M101" s="187" t="s">
        <v>19</v>
      </c>
      <c r="N101" s="188" t="s">
        <v>40</v>
      </c>
      <c r="O101" s="66"/>
      <c r="P101" s="189">
        <f t="shared" si="11"/>
        <v>0</v>
      </c>
      <c r="Q101" s="189">
        <v>0</v>
      </c>
      <c r="R101" s="189">
        <f t="shared" si="12"/>
        <v>0</v>
      </c>
      <c r="S101" s="189">
        <v>0</v>
      </c>
      <c r="T101" s="190">
        <f t="shared" si="13"/>
        <v>0</v>
      </c>
      <c r="U101" s="36"/>
      <c r="V101" s="36"/>
      <c r="W101" s="36"/>
      <c r="X101" s="36"/>
      <c r="Y101" s="36"/>
      <c r="Z101" s="36"/>
      <c r="AA101" s="36"/>
      <c r="AB101" s="36"/>
      <c r="AC101" s="36"/>
      <c r="AD101" s="36"/>
      <c r="AE101" s="36"/>
      <c r="AR101" s="191" t="s">
        <v>1610</v>
      </c>
      <c r="AT101" s="191" t="s">
        <v>234</v>
      </c>
      <c r="AU101" s="191" t="s">
        <v>78</v>
      </c>
      <c r="AY101" s="19" t="s">
        <v>231</v>
      </c>
      <c r="BE101" s="192">
        <f t="shared" si="14"/>
        <v>0</v>
      </c>
      <c r="BF101" s="192">
        <f t="shared" si="15"/>
        <v>0</v>
      </c>
      <c r="BG101" s="192">
        <f t="shared" si="16"/>
        <v>0</v>
      </c>
      <c r="BH101" s="192">
        <f t="shared" si="17"/>
        <v>0</v>
      </c>
      <c r="BI101" s="192">
        <f t="shared" si="18"/>
        <v>0</v>
      </c>
      <c r="BJ101" s="19" t="s">
        <v>76</v>
      </c>
      <c r="BK101" s="192">
        <f t="shared" si="19"/>
        <v>0</v>
      </c>
      <c r="BL101" s="19" t="s">
        <v>1610</v>
      </c>
      <c r="BM101" s="191" t="s">
        <v>5694</v>
      </c>
    </row>
    <row r="102" spans="1:65" s="2" customFormat="1" ht="16.5" customHeight="1">
      <c r="A102" s="36"/>
      <c r="B102" s="37"/>
      <c r="C102" s="180" t="s">
        <v>335</v>
      </c>
      <c r="D102" s="180" t="s">
        <v>234</v>
      </c>
      <c r="E102" s="181" t="s">
        <v>5695</v>
      </c>
      <c r="F102" s="182" t="s">
        <v>5696</v>
      </c>
      <c r="G102" s="183" t="s">
        <v>5690</v>
      </c>
      <c r="H102" s="184">
        <v>8</v>
      </c>
      <c r="I102" s="185"/>
      <c r="J102" s="186">
        <f t="shared" si="10"/>
        <v>0</v>
      </c>
      <c r="K102" s="182" t="s">
        <v>19</v>
      </c>
      <c r="L102" s="41"/>
      <c r="M102" s="187" t="s">
        <v>19</v>
      </c>
      <c r="N102" s="188" t="s">
        <v>40</v>
      </c>
      <c r="O102" s="66"/>
      <c r="P102" s="189">
        <f t="shared" si="11"/>
        <v>0</v>
      </c>
      <c r="Q102" s="189">
        <v>0</v>
      </c>
      <c r="R102" s="189">
        <f t="shared" si="12"/>
        <v>0</v>
      </c>
      <c r="S102" s="189">
        <v>0</v>
      </c>
      <c r="T102" s="190">
        <f t="shared" si="13"/>
        <v>0</v>
      </c>
      <c r="U102" s="36"/>
      <c r="V102" s="36"/>
      <c r="W102" s="36"/>
      <c r="X102" s="36"/>
      <c r="Y102" s="36"/>
      <c r="Z102" s="36"/>
      <c r="AA102" s="36"/>
      <c r="AB102" s="36"/>
      <c r="AC102" s="36"/>
      <c r="AD102" s="36"/>
      <c r="AE102" s="36"/>
      <c r="AR102" s="191" t="s">
        <v>1610</v>
      </c>
      <c r="AT102" s="191" t="s">
        <v>234</v>
      </c>
      <c r="AU102" s="191" t="s">
        <v>78</v>
      </c>
      <c r="AY102" s="19" t="s">
        <v>231</v>
      </c>
      <c r="BE102" s="192">
        <f t="shared" si="14"/>
        <v>0</v>
      </c>
      <c r="BF102" s="192">
        <f t="shared" si="15"/>
        <v>0</v>
      </c>
      <c r="BG102" s="192">
        <f t="shared" si="16"/>
        <v>0</v>
      </c>
      <c r="BH102" s="192">
        <f t="shared" si="17"/>
        <v>0</v>
      </c>
      <c r="BI102" s="192">
        <f t="shared" si="18"/>
        <v>0</v>
      </c>
      <c r="BJ102" s="19" t="s">
        <v>76</v>
      </c>
      <c r="BK102" s="192">
        <f t="shared" si="19"/>
        <v>0</v>
      </c>
      <c r="BL102" s="19" t="s">
        <v>1610</v>
      </c>
      <c r="BM102" s="191" t="s">
        <v>5697</v>
      </c>
    </row>
    <row r="103" spans="1:65" s="2" customFormat="1" ht="16.5" customHeight="1">
      <c r="A103" s="36"/>
      <c r="B103" s="37"/>
      <c r="C103" s="180" t="s">
        <v>339</v>
      </c>
      <c r="D103" s="180" t="s">
        <v>234</v>
      </c>
      <c r="E103" s="181" t="s">
        <v>5698</v>
      </c>
      <c r="F103" s="182" t="s">
        <v>5699</v>
      </c>
      <c r="G103" s="183" t="s">
        <v>5690</v>
      </c>
      <c r="H103" s="184">
        <v>6</v>
      </c>
      <c r="I103" s="185"/>
      <c r="J103" s="186">
        <f t="shared" si="10"/>
        <v>0</v>
      </c>
      <c r="K103" s="182" t="s">
        <v>19</v>
      </c>
      <c r="L103" s="41"/>
      <c r="M103" s="187" t="s">
        <v>19</v>
      </c>
      <c r="N103" s="188" t="s">
        <v>40</v>
      </c>
      <c r="O103" s="66"/>
      <c r="P103" s="189">
        <f t="shared" si="11"/>
        <v>0</v>
      </c>
      <c r="Q103" s="189">
        <v>0</v>
      </c>
      <c r="R103" s="189">
        <f t="shared" si="12"/>
        <v>0</v>
      </c>
      <c r="S103" s="189">
        <v>0</v>
      </c>
      <c r="T103" s="190">
        <f t="shared" si="13"/>
        <v>0</v>
      </c>
      <c r="U103" s="36"/>
      <c r="V103" s="36"/>
      <c r="W103" s="36"/>
      <c r="X103" s="36"/>
      <c r="Y103" s="36"/>
      <c r="Z103" s="36"/>
      <c r="AA103" s="36"/>
      <c r="AB103" s="36"/>
      <c r="AC103" s="36"/>
      <c r="AD103" s="36"/>
      <c r="AE103" s="36"/>
      <c r="AR103" s="191" t="s">
        <v>1610</v>
      </c>
      <c r="AT103" s="191" t="s">
        <v>234</v>
      </c>
      <c r="AU103" s="191" t="s">
        <v>78</v>
      </c>
      <c r="AY103" s="19" t="s">
        <v>231</v>
      </c>
      <c r="BE103" s="192">
        <f t="shared" si="14"/>
        <v>0</v>
      </c>
      <c r="BF103" s="192">
        <f t="shared" si="15"/>
        <v>0</v>
      </c>
      <c r="BG103" s="192">
        <f t="shared" si="16"/>
        <v>0</v>
      </c>
      <c r="BH103" s="192">
        <f t="shared" si="17"/>
        <v>0</v>
      </c>
      <c r="BI103" s="192">
        <f t="shared" si="18"/>
        <v>0</v>
      </c>
      <c r="BJ103" s="19" t="s">
        <v>76</v>
      </c>
      <c r="BK103" s="192">
        <f t="shared" si="19"/>
        <v>0</v>
      </c>
      <c r="BL103" s="19" t="s">
        <v>1610</v>
      </c>
      <c r="BM103" s="191" t="s">
        <v>5700</v>
      </c>
    </row>
    <row r="104" spans="1:65" s="2" customFormat="1" ht="16.5" customHeight="1">
      <c r="A104" s="36"/>
      <c r="B104" s="37"/>
      <c r="C104" s="180" t="s">
        <v>347</v>
      </c>
      <c r="D104" s="180" t="s">
        <v>234</v>
      </c>
      <c r="E104" s="181" t="s">
        <v>5701</v>
      </c>
      <c r="F104" s="182" t="s">
        <v>5702</v>
      </c>
      <c r="G104" s="183" t="s">
        <v>5646</v>
      </c>
      <c r="H104" s="184">
        <v>0.5</v>
      </c>
      <c r="I104" s="185"/>
      <c r="J104" s="186">
        <f t="shared" si="10"/>
        <v>0</v>
      </c>
      <c r="K104" s="182" t="s">
        <v>19</v>
      </c>
      <c r="L104" s="41"/>
      <c r="M104" s="187" t="s">
        <v>19</v>
      </c>
      <c r="N104" s="188" t="s">
        <v>40</v>
      </c>
      <c r="O104" s="66"/>
      <c r="P104" s="189">
        <f t="shared" si="11"/>
        <v>0</v>
      </c>
      <c r="Q104" s="189">
        <v>0</v>
      </c>
      <c r="R104" s="189">
        <f t="shared" si="12"/>
        <v>0</v>
      </c>
      <c r="S104" s="189">
        <v>0</v>
      </c>
      <c r="T104" s="190">
        <f t="shared" si="13"/>
        <v>0</v>
      </c>
      <c r="U104" s="36"/>
      <c r="V104" s="36"/>
      <c r="W104" s="36"/>
      <c r="X104" s="36"/>
      <c r="Y104" s="36"/>
      <c r="Z104" s="36"/>
      <c r="AA104" s="36"/>
      <c r="AB104" s="36"/>
      <c r="AC104" s="36"/>
      <c r="AD104" s="36"/>
      <c r="AE104" s="36"/>
      <c r="AR104" s="191" t="s">
        <v>1610</v>
      </c>
      <c r="AT104" s="191" t="s">
        <v>234</v>
      </c>
      <c r="AU104" s="191" t="s">
        <v>78</v>
      </c>
      <c r="AY104" s="19" t="s">
        <v>231</v>
      </c>
      <c r="BE104" s="192">
        <f t="shared" si="14"/>
        <v>0</v>
      </c>
      <c r="BF104" s="192">
        <f t="shared" si="15"/>
        <v>0</v>
      </c>
      <c r="BG104" s="192">
        <f t="shared" si="16"/>
        <v>0</v>
      </c>
      <c r="BH104" s="192">
        <f t="shared" si="17"/>
        <v>0</v>
      </c>
      <c r="BI104" s="192">
        <f t="shared" si="18"/>
        <v>0</v>
      </c>
      <c r="BJ104" s="19" t="s">
        <v>76</v>
      </c>
      <c r="BK104" s="192">
        <f t="shared" si="19"/>
        <v>0</v>
      </c>
      <c r="BL104" s="19" t="s">
        <v>1610</v>
      </c>
      <c r="BM104" s="191" t="s">
        <v>5703</v>
      </c>
    </row>
    <row r="105" spans="1:65" s="2" customFormat="1" ht="16.5" customHeight="1">
      <c r="A105" s="36"/>
      <c r="B105" s="37"/>
      <c r="C105" s="180" t="s">
        <v>353</v>
      </c>
      <c r="D105" s="180" t="s">
        <v>234</v>
      </c>
      <c r="E105" s="181" t="s">
        <v>5704</v>
      </c>
      <c r="F105" s="182" t="s">
        <v>5705</v>
      </c>
      <c r="G105" s="183" t="s">
        <v>5690</v>
      </c>
      <c r="H105" s="184">
        <v>8</v>
      </c>
      <c r="I105" s="185"/>
      <c r="J105" s="186">
        <f t="shared" si="10"/>
        <v>0</v>
      </c>
      <c r="K105" s="182" t="s">
        <v>19</v>
      </c>
      <c r="L105" s="41"/>
      <c r="M105" s="187" t="s">
        <v>19</v>
      </c>
      <c r="N105" s="188" t="s">
        <v>40</v>
      </c>
      <c r="O105" s="66"/>
      <c r="P105" s="189">
        <f t="shared" si="11"/>
        <v>0</v>
      </c>
      <c r="Q105" s="189">
        <v>0</v>
      </c>
      <c r="R105" s="189">
        <f t="shared" si="12"/>
        <v>0</v>
      </c>
      <c r="S105" s="189">
        <v>0</v>
      </c>
      <c r="T105" s="190">
        <f t="shared" si="13"/>
        <v>0</v>
      </c>
      <c r="U105" s="36"/>
      <c r="V105" s="36"/>
      <c r="W105" s="36"/>
      <c r="X105" s="36"/>
      <c r="Y105" s="36"/>
      <c r="Z105" s="36"/>
      <c r="AA105" s="36"/>
      <c r="AB105" s="36"/>
      <c r="AC105" s="36"/>
      <c r="AD105" s="36"/>
      <c r="AE105" s="36"/>
      <c r="AR105" s="191" t="s">
        <v>1610</v>
      </c>
      <c r="AT105" s="191" t="s">
        <v>234</v>
      </c>
      <c r="AU105" s="191" t="s">
        <v>78</v>
      </c>
      <c r="AY105" s="19" t="s">
        <v>231</v>
      </c>
      <c r="BE105" s="192">
        <f t="shared" si="14"/>
        <v>0</v>
      </c>
      <c r="BF105" s="192">
        <f t="shared" si="15"/>
        <v>0</v>
      </c>
      <c r="BG105" s="192">
        <f t="shared" si="16"/>
        <v>0</v>
      </c>
      <c r="BH105" s="192">
        <f t="shared" si="17"/>
        <v>0</v>
      </c>
      <c r="BI105" s="192">
        <f t="shared" si="18"/>
        <v>0</v>
      </c>
      <c r="BJ105" s="19" t="s">
        <v>76</v>
      </c>
      <c r="BK105" s="192">
        <f t="shared" si="19"/>
        <v>0</v>
      </c>
      <c r="BL105" s="19" t="s">
        <v>1610</v>
      </c>
      <c r="BM105" s="191" t="s">
        <v>5706</v>
      </c>
    </row>
    <row r="106" spans="1:65" s="2" customFormat="1" ht="16.5" customHeight="1">
      <c r="A106" s="36"/>
      <c r="B106" s="37"/>
      <c r="C106" s="180" t="s">
        <v>7</v>
      </c>
      <c r="D106" s="180" t="s">
        <v>234</v>
      </c>
      <c r="E106" s="181" t="s">
        <v>5707</v>
      </c>
      <c r="F106" s="182" t="s">
        <v>5708</v>
      </c>
      <c r="G106" s="183" t="s">
        <v>5690</v>
      </c>
      <c r="H106" s="184">
        <v>8</v>
      </c>
      <c r="I106" s="185"/>
      <c r="J106" s="186">
        <f t="shared" si="10"/>
        <v>0</v>
      </c>
      <c r="K106" s="182" t="s">
        <v>19</v>
      </c>
      <c r="L106" s="41"/>
      <c r="M106" s="187" t="s">
        <v>19</v>
      </c>
      <c r="N106" s="188" t="s">
        <v>40</v>
      </c>
      <c r="O106" s="66"/>
      <c r="P106" s="189">
        <f t="shared" si="11"/>
        <v>0</v>
      </c>
      <c r="Q106" s="189">
        <v>0</v>
      </c>
      <c r="R106" s="189">
        <f t="shared" si="12"/>
        <v>0</v>
      </c>
      <c r="S106" s="189">
        <v>0</v>
      </c>
      <c r="T106" s="190">
        <f t="shared" si="13"/>
        <v>0</v>
      </c>
      <c r="U106" s="36"/>
      <c r="V106" s="36"/>
      <c r="W106" s="36"/>
      <c r="X106" s="36"/>
      <c r="Y106" s="36"/>
      <c r="Z106" s="36"/>
      <c r="AA106" s="36"/>
      <c r="AB106" s="36"/>
      <c r="AC106" s="36"/>
      <c r="AD106" s="36"/>
      <c r="AE106" s="36"/>
      <c r="AR106" s="191" t="s">
        <v>1610</v>
      </c>
      <c r="AT106" s="191" t="s">
        <v>234</v>
      </c>
      <c r="AU106" s="191" t="s">
        <v>78</v>
      </c>
      <c r="AY106" s="19" t="s">
        <v>231</v>
      </c>
      <c r="BE106" s="192">
        <f t="shared" si="14"/>
        <v>0</v>
      </c>
      <c r="BF106" s="192">
        <f t="shared" si="15"/>
        <v>0</v>
      </c>
      <c r="BG106" s="192">
        <f t="shared" si="16"/>
        <v>0</v>
      </c>
      <c r="BH106" s="192">
        <f t="shared" si="17"/>
        <v>0</v>
      </c>
      <c r="BI106" s="192">
        <f t="shared" si="18"/>
        <v>0</v>
      </c>
      <c r="BJ106" s="19" t="s">
        <v>76</v>
      </c>
      <c r="BK106" s="192">
        <f t="shared" si="19"/>
        <v>0</v>
      </c>
      <c r="BL106" s="19" t="s">
        <v>1610</v>
      </c>
      <c r="BM106" s="191" t="s">
        <v>5709</v>
      </c>
    </row>
    <row r="107" spans="1:65" s="2" customFormat="1" ht="16.5" customHeight="1">
      <c r="A107" s="36"/>
      <c r="B107" s="37"/>
      <c r="C107" s="180" t="s">
        <v>373</v>
      </c>
      <c r="D107" s="180" t="s">
        <v>234</v>
      </c>
      <c r="E107" s="181" t="s">
        <v>5710</v>
      </c>
      <c r="F107" s="182" t="s">
        <v>5711</v>
      </c>
      <c r="G107" s="183" t="s">
        <v>5690</v>
      </c>
      <c r="H107" s="184">
        <v>2</v>
      </c>
      <c r="I107" s="185"/>
      <c r="J107" s="186">
        <f t="shared" si="10"/>
        <v>0</v>
      </c>
      <c r="K107" s="182" t="s">
        <v>19</v>
      </c>
      <c r="L107" s="41"/>
      <c r="M107" s="187" t="s">
        <v>19</v>
      </c>
      <c r="N107" s="188" t="s">
        <v>40</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1610</v>
      </c>
      <c r="AT107" s="191" t="s">
        <v>234</v>
      </c>
      <c r="AU107" s="191" t="s">
        <v>78</v>
      </c>
      <c r="AY107" s="19" t="s">
        <v>231</v>
      </c>
      <c r="BE107" s="192">
        <f t="shared" si="14"/>
        <v>0</v>
      </c>
      <c r="BF107" s="192">
        <f t="shared" si="15"/>
        <v>0</v>
      </c>
      <c r="BG107" s="192">
        <f t="shared" si="16"/>
        <v>0</v>
      </c>
      <c r="BH107" s="192">
        <f t="shared" si="17"/>
        <v>0</v>
      </c>
      <c r="BI107" s="192">
        <f t="shared" si="18"/>
        <v>0</v>
      </c>
      <c r="BJ107" s="19" t="s">
        <v>76</v>
      </c>
      <c r="BK107" s="192">
        <f t="shared" si="19"/>
        <v>0</v>
      </c>
      <c r="BL107" s="19" t="s">
        <v>1610</v>
      </c>
      <c r="BM107" s="191" t="s">
        <v>5712</v>
      </c>
    </row>
    <row r="108" spans="1:65" s="2" customFormat="1" ht="16.5" customHeight="1">
      <c r="A108" s="36"/>
      <c r="B108" s="37"/>
      <c r="C108" s="180" t="s">
        <v>380</v>
      </c>
      <c r="D108" s="180" t="s">
        <v>234</v>
      </c>
      <c r="E108" s="181" t="s">
        <v>5713</v>
      </c>
      <c r="F108" s="182" t="s">
        <v>5714</v>
      </c>
      <c r="G108" s="183" t="s">
        <v>342</v>
      </c>
      <c r="H108" s="184">
        <v>192</v>
      </c>
      <c r="I108" s="185"/>
      <c r="J108" s="186">
        <f t="shared" si="10"/>
        <v>0</v>
      </c>
      <c r="K108" s="182" t="s">
        <v>19</v>
      </c>
      <c r="L108" s="41"/>
      <c r="M108" s="187" t="s">
        <v>19</v>
      </c>
      <c r="N108" s="188" t="s">
        <v>40</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1610</v>
      </c>
      <c r="AT108" s="191" t="s">
        <v>234</v>
      </c>
      <c r="AU108" s="191" t="s">
        <v>78</v>
      </c>
      <c r="AY108" s="19" t="s">
        <v>231</v>
      </c>
      <c r="BE108" s="192">
        <f t="shared" si="14"/>
        <v>0</v>
      </c>
      <c r="BF108" s="192">
        <f t="shared" si="15"/>
        <v>0</v>
      </c>
      <c r="BG108" s="192">
        <f t="shared" si="16"/>
        <v>0</v>
      </c>
      <c r="BH108" s="192">
        <f t="shared" si="17"/>
        <v>0</v>
      </c>
      <c r="BI108" s="192">
        <f t="shared" si="18"/>
        <v>0</v>
      </c>
      <c r="BJ108" s="19" t="s">
        <v>76</v>
      </c>
      <c r="BK108" s="192">
        <f t="shared" si="19"/>
        <v>0</v>
      </c>
      <c r="BL108" s="19" t="s">
        <v>1610</v>
      </c>
      <c r="BM108" s="191" t="s">
        <v>5715</v>
      </c>
    </row>
    <row r="109" spans="1:65" s="2" customFormat="1" ht="16.5" customHeight="1">
      <c r="A109" s="36"/>
      <c r="B109" s="37"/>
      <c r="C109" s="180" t="s">
        <v>384</v>
      </c>
      <c r="D109" s="180" t="s">
        <v>234</v>
      </c>
      <c r="E109" s="181" t="s">
        <v>5716</v>
      </c>
      <c r="F109" s="182" t="s">
        <v>5717</v>
      </c>
      <c r="G109" s="183" t="s">
        <v>2771</v>
      </c>
      <c r="H109" s="184">
        <v>2</v>
      </c>
      <c r="I109" s="185"/>
      <c r="J109" s="186">
        <f t="shared" si="10"/>
        <v>0</v>
      </c>
      <c r="K109" s="182" t="s">
        <v>19</v>
      </c>
      <c r="L109" s="41"/>
      <c r="M109" s="187" t="s">
        <v>19</v>
      </c>
      <c r="N109" s="188" t="s">
        <v>40</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1610</v>
      </c>
      <c r="AT109" s="191" t="s">
        <v>234</v>
      </c>
      <c r="AU109" s="191" t="s">
        <v>78</v>
      </c>
      <c r="AY109" s="19" t="s">
        <v>231</v>
      </c>
      <c r="BE109" s="192">
        <f t="shared" si="14"/>
        <v>0</v>
      </c>
      <c r="BF109" s="192">
        <f t="shared" si="15"/>
        <v>0</v>
      </c>
      <c r="BG109" s="192">
        <f t="shared" si="16"/>
        <v>0</v>
      </c>
      <c r="BH109" s="192">
        <f t="shared" si="17"/>
        <v>0</v>
      </c>
      <c r="BI109" s="192">
        <f t="shared" si="18"/>
        <v>0</v>
      </c>
      <c r="BJ109" s="19" t="s">
        <v>76</v>
      </c>
      <c r="BK109" s="192">
        <f t="shared" si="19"/>
        <v>0</v>
      </c>
      <c r="BL109" s="19" t="s">
        <v>1610</v>
      </c>
      <c r="BM109" s="191" t="s">
        <v>5718</v>
      </c>
    </row>
    <row r="110" spans="1:65" s="2" customFormat="1" ht="16.5" customHeight="1">
      <c r="A110" s="36"/>
      <c r="B110" s="37"/>
      <c r="C110" s="180" t="s">
        <v>378</v>
      </c>
      <c r="D110" s="180" t="s">
        <v>234</v>
      </c>
      <c r="E110" s="181" t="s">
        <v>5719</v>
      </c>
      <c r="F110" s="182" t="s">
        <v>5720</v>
      </c>
      <c r="G110" s="183" t="s">
        <v>2771</v>
      </c>
      <c r="H110" s="184">
        <v>2</v>
      </c>
      <c r="I110" s="185"/>
      <c r="J110" s="186">
        <f t="shared" si="10"/>
        <v>0</v>
      </c>
      <c r="K110" s="182" t="s">
        <v>19</v>
      </c>
      <c r="L110" s="41"/>
      <c r="M110" s="187" t="s">
        <v>19</v>
      </c>
      <c r="N110" s="188" t="s">
        <v>40</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1610</v>
      </c>
      <c r="AT110" s="191" t="s">
        <v>234</v>
      </c>
      <c r="AU110" s="191" t="s">
        <v>78</v>
      </c>
      <c r="AY110" s="19" t="s">
        <v>231</v>
      </c>
      <c r="BE110" s="192">
        <f t="shared" si="14"/>
        <v>0</v>
      </c>
      <c r="BF110" s="192">
        <f t="shared" si="15"/>
        <v>0</v>
      </c>
      <c r="BG110" s="192">
        <f t="shared" si="16"/>
        <v>0</v>
      </c>
      <c r="BH110" s="192">
        <f t="shared" si="17"/>
        <v>0</v>
      </c>
      <c r="BI110" s="192">
        <f t="shared" si="18"/>
        <v>0</v>
      </c>
      <c r="BJ110" s="19" t="s">
        <v>76</v>
      </c>
      <c r="BK110" s="192">
        <f t="shared" si="19"/>
        <v>0</v>
      </c>
      <c r="BL110" s="19" t="s">
        <v>1610</v>
      </c>
      <c r="BM110" s="191" t="s">
        <v>5721</v>
      </c>
    </row>
    <row r="111" spans="1:65" s="2" customFormat="1" ht="24.2" customHeight="1">
      <c r="A111" s="36"/>
      <c r="B111" s="37"/>
      <c r="C111" s="180" t="s">
        <v>391</v>
      </c>
      <c r="D111" s="180" t="s">
        <v>234</v>
      </c>
      <c r="E111" s="181" t="s">
        <v>5722</v>
      </c>
      <c r="F111" s="182" t="s">
        <v>5723</v>
      </c>
      <c r="G111" s="183" t="s">
        <v>342</v>
      </c>
      <c r="H111" s="184">
        <v>61</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1610</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1610</v>
      </c>
      <c r="BM111" s="191" t="s">
        <v>5724</v>
      </c>
    </row>
    <row r="112" spans="1:65" s="2" customFormat="1" ht="16.5" customHeight="1">
      <c r="A112" s="36"/>
      <c r="B112" s="37"/>
      <c r="C112" s="180" t="s">
        <v>395</v>
      </c>
      <c r="D112" s="180" t="s">
        <v>234</v>
      </c>
      <c r="E112" s="181" t="s">
        <v>5725</v>
      </c>
      <c r="F112" s="182" t="s">
        <v>5726</v>
      </c>
      <c r="G112" s="183" t="s">
        <v>342</v>
      </c>
      <c r="H112" s="184">
        <v>243</v>
      </c>
      <c r="I112" s="185"/>
      <c r="J112" s="186">
        <f t="shared" si="10"/>
        <v>0</v>
      </c>
      <c r="K112" s="182" t="s">
        <v>19</v>
      </c>
      <c r="L112" s="41"/>
      <c r="M112" s="187" t="s">
        <v>19</v>
      </c>
      <c r="N112" s="188" t="s">
        <v>40</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1610</v>
      </c>
      <c r="AT112" s="191" t="s">
        <v>234</v>
      </c>
      <c r="AU112" s="191" t="s">
        <v>78</v>
      </c>
      <c r="AY112" s="19" t="s">
        <v>231</v>
      </c>
      <c r="BE112" s="192">
        <f t="shared" si="14"/>
        <v>0</v>
      </c>
      <c r="BF112" s="192">
        <f t="shared" si="15"/>
        <v>0</v>
      </c>
      <c r="BG112" s="192">
        <f t="shared" si="16"/>
        <v>0</v>
      </c>
      <c r="BH112" s="192">
        <f t="shared" si="17"/>
        <v>0</v>
      </c>
      <c r="BI112" s="192">
        <f t="shared" si="18"/>
        <v>0</v>
      </c>
      <c r="BJ112" s="19" t="s">
        <v>76</v>
      </c>
      <c r="BK112" s="192">
        <f t="shared" si="19"/>
        <v>0</v>
      </c>
      <c r="BL112" s="19" t="s">
        <v>1610</v>
      </c>
      <c r="BM112" s="191" t="s">
        <v>5727</v>
      </c>
    </row>
    <row r="113" spans="1:65" s="2" customFormat="1" ht="16.5" customHeight="1">
      <c r="A113" s="36"/>
      <c r="B113" s="37"/>
      <c r="C113" s="180" t="s">
        <v>401</v>
      </c>
      <c r="D113" s="180" t="s">
        <v>234</v>
      </c>
      <c r="E113" s="181" t="s">
        <v>5728</v>
      </c>
      <c r="F113" s="182" t="s">
        <v>5729</v>
      </c>
      <c r="G113" s="183" t="s">
        <v>342</v>
      </c>
      <c r="H113" s="184">
        <v>243</v>
      </c>
      <c r="I113" s="185"/>
      <c r="J113" s="186">
        <f t="shared" si="10"/>
        <v>0</v>
      </c>
      <c r="K113" s="182" t="s">
        <v>19</v>
      </c>
      <c r="L113" s="41"/>
      <c r="M113" s="187" t="s">
        <v>19</v>
      </c>
      <c r="N113" s="188" t="s">
        <v>40</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1610</v>
      </c>
      <c r="AT113" s="191" t="s">
        <v>234</v>
      </c>
      <c r="AU113" s="191" t="s">
        <v>78</v>
      </c>
      <c r="AY113" s="19" t="s">
        <v>231</v>
      </c>
      <c r="BE113" s="192">
        <f t="shared" si="14"/>
        <v>0</v>
      </c>
      <c r="BF113" s="192">
        <f t="shared" si="15"/>
        <v>0</v>
      </c>
      <c r="BG113" s="192">
        <f t="shared" si="16"/>
        <v>0</v>
      </c>
      <c r="BH113" s="192">
        <f t="shared" si="17"/>
        <v>0</v>
      </c>
      <c r="BI113" s="192">
        <f t="shared" si="18"/>
        <v>0</v>
      </c>
      <c r="BJ113" s="19" t="s">
        <v>76</v>
      </c>
      <c r="BK113" s="192">
        <f t="shared" si="19"/>
        <v>0</v>
      </c>
      <c r="BL113" s="19" t="s">
        <v>1610</v>
      </c>
      <c r="BM113" s="191" t="s">
        <v>5730</v>
      </c>
    </row>
    <row r="114" spans="1:65" s="2" customFormat="1" ht="16.5" customHeight="1">
      <c r="A114" s="36"/>
      <c r="B114" s="37"/>
      <c r="C114" s="180" t="s">
        <v>407</v>
      </c>
      <c r="D114" s="180" t="s">
        <v>234</v>
      </c>
      <c r="E114" s="181" t="s">
        <v>5731</v>
      </c>
      <c r="F114" s="182" t="s">
        <v>5732</v>
      </c>
      <c r="G114" s="183" t="s">
        <v>342</v>
      </c>
      <c r="H114" s="184">
        <v>190</v>
      </c>
      <c r="I114" s="185"/>
      <c r="J114" s="186">
        <f t="shared" si="10"/>
        <v>0</v>
      </c>
      <c r="K114" s="182" t="s">
        <v>19</v>
      </c>
      <c r="L114" s="41"/>
      <c r="M114" s="187" t="s">
        <v>19</v>
      </c>
      <c r="N114" s="188" t="s">
        <v>40</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1610</v>
      </c>
      <c r="AT114" s="191" t="s">
        <v>234</v>
      </c>
      <c r="AU114" s="191" t="s">
        <v>78</v>
      </c>
      <c r="AY114" s="19" t="s">
        <v>231</v>
      </c>
      <c r="BE114" s="192">
        <f t="shared" si="14"/>
        <v>0</v>
      </c>
      <c r="BF114" s="192">
        <f t="shared" si="15"/>
        <v>0</v>
      </c>
      <c r="BG114" s="192">
        <f t="shared" si="16"/>
        <v>0</v>
      </c>
      <c r="BH114" s="192">
        <f t="shared" si="17"/>
        <v>0</v>
      </c>
      <c r="BI114" s="192">
        <f t="shared" si="18"/>
        <v>0</v>
      </c>
      <c r="BJ114" s="19" t="s">
        <v>76</v>
      </c>
      <c r="BK114" s="192">
        <f t="shared" si="19"/>
        <v>0</v>
      </c>
      <c r="BL114" s="19" t="s">
        <v>1610</v>
      </c>
      <c r="BM114" s="191" t="s">
        <v>5733</v>
      </c>
    </row>
    <row r="115" spans="1:65" s="2" customFormat="1" ht="16.5" customHeight="1">
      <c r="A115" s="36"/>
      <c r="B115" s="37"/>
      <c r="C115" s="180" t="s">
        <v>412</v>
      </c>
      <c r="D115" s="180" t="s">
        <v>234</v>
      </c>
      <c r="E115" s="181" t="s">
        <v>5734</v>
      </c>
      <c r="F115" s="182" t="s">
        <v>5735</v>
      </c>
      <c r="G115" s="183" t="s">
        <v>2771</v>
      </c>
      <c r="H115" s="184">
        <v>6</v>
      </c>
      <c r="I115" s="185"/>
      <c r="J115" s="186">
        <f t="shared" si="10"/>
        <v>0</v>
      </c>
      <c r="K115" s="182" t="s">
        <v>19</v>
      </c>
      <c r="L115" s="41"/>
      <c r="M115" s="187" t="s">
        <v>19</v>
      </c>
      <c r="N115" s="188" t="s">
        <v>40</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1610</v>
      </c>
      <c r="AT115" s="191" t="s">
        <v>234</v>
      </c>
      <c r="AU115" s="191" t="s">
        <v>78</v>
      </c>
      <c r="AY115" s="19" t="s">
        <v>231</v>
      </c>
      <c r="BE115" s="192">
        <f t="shared" si="14"/>
        <v>0</v>
      </c>
      <c r="BF115" s="192">
        <f t="shared" si="15"/>
        <v>0</v>
      </c>
      <c r="BG115" s="192">
        <f t="shared" si="16"/>
        <v>0</v>
      </c>
      <c r="BH115" s="192">
        <f t="shared" si="17"/>
        <v>0</v>
      </c>
      <c r="BI115" s="192">
        <f t="shared" si="18"/>
        <v>0</v>
      </c>
      <c r="BJ115" s="19" t="s">
        <v>76</v>
      </c>
      <c r="BK115" s="192">
        <f t="shared" si="19"/>
        <v>0</v>
      </c>
      <c r="BL115" s="19" t="s">
        <v>1610</v>
      </c>
      <c r="BM115" s="191" t="s">
        <v>5736</v>
      </c>
    </row>
    <row r="116" spans="1:65" s="2" customFormat="1" ht="16.5" customHeight="1">
      <c r="A116" s="36"/>
      <c r="B116" s="37"/>
      <c r="C116" s="180" t="s">
        <v>417</v>
      </c>
      <c r="D116" s="180" t="s">
        <v>234</v>
      </c>
      <c r="E116" s="181" t="s">
        <v>5737</v>
      </c>
      <c r="F116" s="182" t="s">
        <v>5738</v>
      </c>
      <c r="G116" s="183" t="s">
        <v>2771</v>
      </c>
      <c r="H116" s="184">
        <v>2</v>
      </c>
      <c r="I116" s="185"/>
      <c r="J116" s="186">
        <f t="shared" si="10"/>
        <v>0</v>
      </c>
      <c r="K116" s="182" t="s">
        <v>19</v>
      </c>
      <c r="L116" s="41"/>
      <c r="M116" s="187" t="s">
        <v>19</v>
      </c>
      <c r="N116" s="188" t="s">
        <v>40</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1610</v>
      </c>
      <c r="AT116" s="191" t="s">
        <v>234</v>
      </c>
      <c r="AU116" s="191" t="s">
        <v>78</v>
      </c>
      <c r="AY116" s="19" t="s">
        <v>231</v>
      </c>
      <c r="BE116" s="192">
        <f t="shared" si="14"/>
        <v>0</v>
      </c>
      <c r="BF116" s="192">
        <f t="shared" si="15"/>
        <v>0</v>
      </c>
      <c r="BG116" s="192">
        <f t="shared" si="16"/>
        <v>0</v>
      </c>
      <c r="BH116" s="192">
        <f t="shared" si="17"/>
        <v>0</v>
      </c>
      <c r="BI116" s="192">
        <f t="shared" si="18"/>
        <v>0</v>
      </c>
      <c r="BJ116" s="19" t="s">
        <v>76</v>
      </c>
      <c r="BK116" s="192">
        <f t="shared" si="19"/>
        <v>0</v>
      </c>
      <c r="BL116" s="19" t="s">
        <v>1610</v>
      </c>
      <c r="BM116" s="191" t="s">
        <v>5739</v>
      </c>
    </row>
    <row r="117" spans="1:65" s="2" customFormat="1" ht="16.5" customHeight="1">
      <c r="A117" s="36"/>
      <c r="B117" s="37"/>
      <c r="C117" s="180" t="s">
        <v>423</v>
      </c>
      <c r="D117" s="180" t="s">
        <v>234</v>
      </c>
      <c r="E117" s="181" t="s">
        <v>5740</v>
      </c>
      <c r="F117" s="182" t="s">
        <v>5741</v>
      </c>
      <c r="G117" s="183" t="s">
        <v>2771</v>
      </c>
      <c r="H117" s="184">
        <v>4</v>
      </c>
      <c r="I117" s="185"/>
      <c r="J117" s="186">
        <f t="shared" si="10"/>
        <v>0</v>
      </c>
      <c r="K117" s="182" t="s">
        <v>19</v>
      </c>
      <c r="L117" s="41"/>
      <c r="M117" s="187" t="s">
        <v>19</v>
      </c>
      <c r="N117" s="188" t="s">
        <v>40</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1610</v>
      </c>
      <c r="AT117" s="191" t="s">
        <v>234</v>
      </c>
      <c r="AU117" s="191" t="s">
        <v>78</v>
      </c>
      <c r="AY117" s="19" t="s">
        <v>231</v>
      </c>
      <c r="BE117" s="192">
        <f t="shared" si="14"/>
        <v>0</v>
      </c>
      <c r="BF117" s="192">
        <f t="shared" si="15"/>
        <v>0</v>
      </c>
      <c r="BG117" s="192">
        <f t="shared" si="16"/>
        <v>0</v>
      </c>
      <c r="BH117" s="192">
        <f t="shared" si="17"/>
        <v>0</v>
      </c>
      <c r="BI117" s="192">
        <f t="shared" si="18"/>
        <v>0</v>
      </c>
      <c r="BJ117" s="19" t="s">
        <v>76</v>
      </c>
      <c r="BK117" s="192">
        <f t="shared" si="19"/>
        <v>0</v>
      </c>
      <c r="BL117" s="19" t="s">
        <v>1610</v>
      </c>
      <c r="BM117" s="191" t="s">
        <v>5742</v>
      </c>
    </row>
    <row r="118" spans="1:65" s="2" customFormat="1" ht="16.5" customHeight="1">
      <c r="A118" s="36"/>
      <c r="B118" s="37"/>
      <c r="C118" s="180" t="s">
        <v>429</v>
      </c>
      <c r="D118" s="180" t="s">
        <v>234</v>
      </c>
      <c r="E118" s="181" t="s">
        <v>5743</v>
      </c>
      <c r="F118" s="182" t="s">
        <v>5744</v>
      </c>
      <c r="G118" s="183" t="s">
        <v>2771</v>
      </c>
      <c r="H118" s="184">
        <v>1</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1610</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1610</v>
      </c>
      <c r="BM118" s="191" t="s">
        <v>5745</v>
      </c>
    </row>
    <row r="119" spans="1:65" s="2" customFormat="1" ht="21.75" customHeight="1">
      <c r="A119" s="36"/>
      <c r="B119" s="37"/>
      <c r="C119" s="180" t="s">
        <v>434</v>
      </c>
      <c r="D119" s="180" t="s">
        <v>234</v>
      </c>
      <c r="E119" s="181" t="s">
        <v>5746</v>
      </c>
      <c r="F119" s="182" t="s">
        <v>5747</v>
      </c>
      <c r="G119" s="183" t="s">
        <v>342</v>
      </c>
      <c r="H119" s="184">
        <v>190</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1610</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1610</v>
      </c>
      <c r="BM119" s="191" t="s">
        <v>5748</v>
      </c>
    </row>
    <row r="120" spans="1:65" s="2" customFormat="1" ht="16.5" customHeight="1">
      <c r="A120" s="36"/>
      <c r="B120" s="37"/>
      <c r="C120" s="180" t="s">
        <v>442</v>
      </c>
      <c r="D120" s="180" t="s">
        <v>234</v>
      </c>
      <c r="E120" s="181" t="s">
        <v>5749</v>
      </c>
      <c r="F120" s="182" t="s">
        <v>5750</v>
      </c>
      <c r="G120" s="183" t="s">
        <v>342</v>
      </c>
      <c r="H120" s="184">
        <v>61</v>
      </c>
      <c r="I120" s="185"/>
      <c r="J120" s="186">
        <f t="shared" si="10"/>
        <v>0</v>
      </c>
      <c r="K120" s="182" t="s">
        <v>19</v>
      </c>
      <c r="L120" s="41"/>
      <c r="M120" s="187" t="s">
        <v>19</v>
      </c>
      <c r="N120" s="188" t="s">
        <v>40</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1610</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1610</v>
      </c>
      <c r="BM120" s="191" t="s">
        <v>5751</v>
      </c>
    </row>
    <row r="121" spans="1:65" s="2" customFormat="1" ht="16.5" customHeight="1">
      <c r="A121" s="36"/>
      <c r="B121" s="37"/>
      <c r="C121" s="180" t="s">
        <v>825</v>
      </c>
      <c r="D121" s="180" t="s">
        <v>234</v>
      </c>
      <c r="E121" s="181" t="s">
        <v>5752</v>
      </c>
      <c r="F121" s="182" t="s">
        <v>5753</v>
      </c>
      <c r="G121" s="183" t="s">
        <v>2771</v>
      </c>
      <c r="H121" s="184">
        <v>1</v>
      </c>
      <c r="I121" s="185"/>
      <c r="J121" s="186">
        <f t="shared" si="10"/>
        <v>0</v>
      </c>
      <c r="K121" s="182" t="s">
        <v>19</v>
      </c>
      <c r="L121" s="41"/>
      <c r="M121" s="187" t="s">
        <v>19</v>
      </c>
      <c r="N121" s="188" t="s">
        <v>40</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1610</v>
      </c>
      <c r="AT121" s="191" t="s">
        <v>234</v>
      </c>
      <c r="AU121" s="191" t="s">
        <v>78</v>
      </c>
      <c r="AY121" s="19" t="s">
        <v>231</v>
      </c>
      <c r="BE121" s="192">
        <f t="shared" si="14"/>
        <v>0</v>
      </c>
      <c r="BF121" s="192">
        <f t="shared" si="15"/>
        <v>0</v>
      </c>
      <c r="BG121" s="192">
        <f t="shared" si="16"/>
        <v>0</v>
      </c>
      <c r="BH121" s="192">
        <f t="shared" si="17"/>
        <v>0</v>
      </c>
      <c r="BI121" s="192">
        <f t="shared" si="18"/>
        <v>0</v>
      </c>
      <c r="BJ121" s="19" t="s">
        <v>76</v>
      </c>
      <c r="BK121" s="192">
        <f t="shared" si="19"/>
        <v>0</v>
      </c>
      <c r="BL121" s="19" t="s">
        <v>1610</v>
      </c>
      <c r="BM121" s="191" t="s">
        <v>5754</v>
      </c>
    </row>
    <row r="122" spans="1:65" s="2" customFormat="1" ht="16.5" customHeight="1">
      <c r="A122" s="36"/>
      <c r="B122" s="37"/>
      <c r="C122" s="180" t="s">
        <v>833</v>
      </c>
      <c r="D122" s="180" t="s">
        <v>234</v>
      </c>
      <c r="E122" s="181" t="s">
        <v>5755</v>
      </c>
      <c r="F122" s="182" t="s">
        <v>5756</v>
      </c>
      <c r="G122" s="183" t="s">
        <v>342</v>
      </c>
      <c r="H122" s="184">
        <v>433</v>
      </c>
      <c r="I122" s="185"/>
      <c r="J122" s="186">
        <f t="shared" si="10"/>
        <v>0</v>
      </c>
      <c r="K122" s="182" t="s">
        <v>19</v>
      </c>
      <c r="L122" s="41"/>
      <c r="M122" s="187" t="s">
        <v>19</v>
      </c>
      <c r="N122" s="188" t="s">
        <v>40</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1610</v>
      </c>
      <c r="AT122" s="191" t="s">
        <v>234</v>
      </c>
      <c r="AU122" s="191" t="s">
        <v>78</v>
      </c>
      <c r="AY122" s="19" t="s">
        <v>231</v>
      </c>
      <c r="BE122" s="192">
        <f t="shared" si="14"/>
        <v>0</v>
      </c>
      <c r="BF122" s="192">
        <f t="shared" si="15"/>
        <v>0</v>
      </c>
      <c r="BG122" s="192">
        <f t="shared" si="16"/>
        <v>0</v>
      </c>
      <c r="BH122" s="192">
        <f t="shared" si="17"/>
        <v>0</v>
      </c>
      <c r="BI122" s="192">
        <f t="shared" si="18"/>
        <v>0</v>
      </c>
      <c r="BJ122" s="19" t="s">
        <v>76</v>
      </c>
      <c r="BK122" s="192">
        <f t="shared" si="19"/>
        <v>0</v>
      </c>
      <c r="BL122" s="19" t="s">
        <v>1610</v>
      </c>
      <c r="BM122" s="191" t="s">
        <v>5757</v>
      </c>
    </row>
    <row r="123" spans="1:65" s="2" customFormat="1" ht="16.5" customHeight="1">
      <c r="A123" s="36"/>
      <c r="B123" s="37"/>
      <c r="C123" s="180" t="s">
        <v>839</v>
      </c>
      <c r="D123" s="180" t="s">
        <v>234</v>
      </c>
      <c r="E123" s="181" t="s">
        <v>5758</v>
      </c>
      <c r="F123" s="182" t="s">
        <v>5759</v>
      </c>
      <c r="G123" s="183" t="s">
        <v>342</v>
      </c>
      <c r="H123" s="184">
        <v>433</v>
      </c>
      <c r="I123" s="185"/>
      <c r="J123" s="186">
        <f t="shared" si="10"/>
        <v>0</v>
      </c>
      <c r="K123" s="182" t="s">
        <v>19</v>
      </c>
      <c r="L123" s="41"/>
      <c r="M123" s="261" t="s">
        <v>19</v>
      </c>
      <c r="N123" s="262" t="s">
        <v>40</v>
      </c>
      <c r="O123" s="259"/>
      <c r="P123" s="263">
        <f t="shared" si="11"/>
        <v>0</v>
      </c>
      <c r="Q123" s="263">
        <v>0</v>
      </c>
      <c r="R123" s="263">
        <f t="shared" si="12"/>
        <v>0</v>
      </c>
      <c r="S123" s="263">
        <v>0</v>
      </c>
      <c r="T123" s="264">
        <f t="shared" si="13"/>
        <v>0</v>
      </c>
      <c r="U123" s="36"/>
      <c r="V123" s="36"/>
      <c r="W123" s="36"/>
      <c r="X123" s="36"/>
      <c r="Y123" s="36"/>
      <c r="Z123" s="36"/>
      <c r="AA123" s="36"/>
      <c r="AB123" s="36"/>
      <c r="AC123" s="36"/>
      <c r="AD123" s="36"/>
      <c r="AE123" s="36"/>
      <c r="AR123" s="191" t="s">
        <v>1610</v>
      </c>
      <c r="AT123" s="191" t="s">
        <v>234</v>
      </c>
      <c r="AU123" s="191" t="s">
        <v>78</v>
      </c>
      <c r="AY123" s="19" t="s">
        <v>231</v>
      </c>
      <c r="BE123" s="192">
        <f t="shared" si="14"/>
        <v>0</v>
      </c>
      <c r="BF123" s="192">
        <f t="shared" si="15"/>
        <v>0</v>
      </c>
      <c r="BG123" s="192">
        <f t="shared" si="16"/>
        <v>0</v>
      </c>
      <c r="BH123" s="192">
        <f t="shared" si="17"/>
        <v>0</v>
      </c>
      <c r="BI123" s="192">
        <f t="shared" si="18"/>
        <v>0</v>
      </c>
      <c r="BJ123" s="19" t="s">
        <v>76</v>
      </c>
      <c r="BK123" s="192">
        <f t="shared" si="19"/>
        <v>0</v>
      </c>
      <c r="BL123" s="19" t="s">
        <v>1610</v>
      </c>
      <c r="BM123" s="191" t="s">
        <v>5760</v>
      </c>
    </row>
    <row r="124" spans="1:65" s="2" customFormat="1" ht="6.95" customHeight="1">
      <c r="A124" s="36"/>
      <c r="B124" s="49"/>
      <c r="C124" s="50"/>
      <c r="D124" s="50"/>
      <c r="E124" s="50"/>
      <c r="F124" s="50"/>
      <c r="G124" s="50"/>
      <c r="H124" s="50"/>
      <c r="I124" s="50"/>
      <c r="J124" s="50"/>
      <c r="K124" s="50"/>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jnE7AlAZDTm2Yx0SrQ2sPgHV9sX/FhHh97Z5e0gpWOUIF1pkUo7HmyA+ClCR3bjY9SUhhAQinKVzfxtSrHGITg==" saltValue="R0vdMLeB31jnmAJ438zlUwndnAG1oqpFz0VnyO/2u1TehfEolQHWEB2fF5yWt6T+Lnz9oRSml069f7069WkRyQ==" spinCount="100000" sheet="1" objects="1" scenarios="1" formatColumns="0" formatRows="0" autoFilter="0"/>
  <autoFilter ref="C81:K123"/>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180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5761</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ROUND((SUM(BE89:BE175)),  2)</f>
        <v>0</v>
      </c>
      <c r="G33" s="36"/>
      <c r="H33" s="36"/>
      <c r="I33" s="126">
        <v>0.21</v>
      </c>
      <c r="J33" s="125">
        <f>ROUND(((SUM(BE89:BE175))*I33),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ROUND((SUM(BF89:BF175)),  2)</f>
        <v>0</v>
      </c>
      <c r="G34" s="36"/>
      <c r="H34" s="36"/>
      <c r="I34" s="126">
        <v>0.15</v>
      </c>
      <c r="J34" s="125">
        <f>ROUND(((SUM(BF89:BF175))*I34),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ROUND((SUM(BG89:BG175)),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ROUND((SUM(BH89:BH175)),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ROUND((SUM(BI89:BI175)),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401 - IO401 - Elektroinstalace</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J90</f>
        <v>0</v>
      </c>
      <c r="K60" s="143"/>
      <c r="L60" s="147"/>
    </row>
    <row r="61" spans="1:47" s="10" customFormat="1" ht="19.899999999999999" customHeight="1">
      <c r="B61" s="148"/>
      <c r="C61" s="99"/>
      <c r="D61" s="149" t="s">
        <v>581</v>
      </c>
      <c r="E61" s="150"/>
      <c r="F61" s="150"/>
      <c r="G61" s="150"/>
      <c r="H61" s="150"/>
      <c r="I61" s="150"/>
      <c r="J61" s="151">
        <f>J91</f>
        <v>0</v>
      </c>
      <c r="K61" s="99"/>
      <c r="L61" s="152"/>
    </row>
    <row r="62" spans="1:47" s="10" customFormat="1" ht="19.899999999999999" customHeight="1">
      <c r="B62" s="148"/>
      <c r="C62" s="99"/>
      <c r="D62" s="149" t="s">
        <v>213</v>
      </c>
      <c r="E62" s="150"/>
      <c r="F62" s="150"/>
      <c r="G62" s="150"/>
      <c r="H62" s="150"/>
      <c r="I62" s="150"/>
      <c r="J62" s="151">
        <f>J93</f>
        <v>0</v>
      </c>
      <c r="K62" s="99"/>
      <c r="L62" s="152"/>
    </row>
    <row r="63" spans="1:47" s="9" customFormat="1" ht="24.95" customHeight="1">
      <c r="B63" s="142"/>
      <c r="C63" s="143"/>
      <c r="D63" s="144" t="s">
        <v>2468</v>
      </c>
      <c r="E63" s="145"/>
      <c r="F63" s="145"/>
      <c r="G63" s="145"/>
      <c r="H63" s="145"/>
      <c r="I63" s="145"/>
      <c r="J63" s="146">
        <f>J98</f>
        <v>0</v>
      </c>
      <c r="K63" s="143"/>
      <c r="L63" s="147"/>
    </row>
    <row r="64" spans="1:47" s="10" customFormat="1" ht="19.899999999999999" customHeight="1">
      <c r="B64" s="148"/>
      <c r="C64" s="99"/>
      <c r="D64" s="149" t="s">
        <v>5762</v>
      </c>
      <c r="E64" s="150"/>
      <c r="F64" s="150"/>
      <c r="G64" s="150"/>
      <c r="H64" s="150"/>
      <c r="I64" s="150"/>
      <c r="J64" s="151">
        <f>J99</f>
        <v>0</v>
      </c>
      <c r="K64" s="99"/>
      <c r="L64" s="152"/>
    </row>
    <row r="65" spans="1:31" s="10" customFormat="1" ht="19.899999999999999" customHeight="1">
      <c r="B65" s="148"/>
      <c r="C65" s="99"/>
      <c r="D65" s="149" t="s">
        <v>5763</v>
      </c>
      <c r="E65" s="150"/>
      <c r="F65" s="150"/>
      <c r="G65" s="150"/>
      <c r="H65" s="150"/>
      <c r="I65" s="150"/>
      <c r="J65" s="151">
        <f>J147</f>
        <v>0</v>
      </c>
      <c r="K65" s="99"/>
      <c r="L65" s="152"/>
    </row>
    <row r="66" spans="1:31" s="10" customFormat="1" ht="19.899999999999999" customHeight="1">
      <c r="B66" s="148"/>
      <c r="C66" s="99"/>
      <c r="D66" s="149" t="s">
        <v>5764</v>
      </c>
      <c r="E66" s="150"/>
      <c r="F66" s="150"/>
      <c r="G66" s="150"/>
      <c r="H66" s="150"/>
      <c r="I66" s="150"/>
      <c r="J66" s="151">
        <f>J149</f>
        <v>0</v>
      </c>
      <c r="K66" s="99"/>
      <c r="L66" s="152"/>
    </row>
    <row r="67" spans="1:31" s="10" customFormat="1" ht="19.899999999999999" customHeight="1">
      <c r="B67" s="148"/>
      <c r="C67" s="99"/>
      <c r="D67" s="149" t="s">
        <v>5765</v>
      </c>
      <c r="E67" s="150"/>
      <c r="F67" s="150"/>
      <c r="G67" s="150"/>
      <c r="H67" s="150"/>
      <c r="I67" s="150"/>
      <c r="J67" s="151">
        <f>J153</f>
        <v>0</v>
      </c>
      <c r="K67" s="99"/>
      <c r="L67" s="152"/>
    </row>
    <row r="68" spans="1:31" s="9" customFormat="1" ht="24.95" customHeight="1">
      <c r="B68" s="142"/>
      <c r="C68" s="143"/>
      <c r="D68" s="144" t="s">
        <v>5766</v>
      </c>
      <c r="E68" s="145"/>
      <c r="F68" s="145"/>
      <c r="G68" s="145"/>
      <c r="H68" s="145"/>
      <c r="I68" s="145"/>
      <c r="J68" s="146">
        <f>J173</f>
        <v>0</v>
      </c>
      <c r="K68" s="143"/>
      <c r="L68" s="147"/>
    </row>
    <row r="69" spans="1:31" s="10" customFormat="1" ht="19.899999999999999" customHeight="1">
      <c r="B69" s="148"/>
      <c r="C69" s="99"/>
      <c r="D69" s="149" t="s">
        <v>5767</v>
      </c>
      <c r="E69" s="150"/>
      <c r="F69" s="150"/>
      <c r="G69" s="150"/>
      <c r="H69" s="150"/>
      <c r="I69" s="150"/>
      <c r="J69" s="151">
        <f>J174</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200</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E9</f>
        <v>401 - IO401 - Elektroinstalace</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 xml:space="preserve"> </v>
      </c>
      <c r="G85" s="38"/>
      <c r="H85" s="38"/>
      <c r="I85" s="31" t="s">
        <v>30</v>
      </c>
      <c r="J85" s="34" t="str">
        <f>E21</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IF(E18="","",E18)</f>
        <v>Vyplň údaj</v>
      </c>
      <c r="G86" s="38"/>
      <c r="H86" s="38"/>
      <c r="I86" s="31" t="s">
        <v>32</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P90+P98+P173</f>
        <v>0</v>
      </c>
      <c r="Q89" s="74"/>
      <c r="R89" s="161">
        <f>R90+R98+R173</f>
        <v>0</v>
      </c>
      <c r="S89" s="74"/>
      <c r="T89" s="162">
        <f>T90+T98+T173</f>
        <v>0</v>
      </c>
      <c r="U89" s="36"/>
      <c r="V89" s="36"/>
      <c r="W89" s="36"/>
      <c r="X89" s="36"/>
      <c r="Y89" s="36"/>
      <c r="Z89" s="36"/>
      <c r="AA89" s="36"/>
      <c r="AB89" s="36"/>
      <c r="AC89" s="36"/>
      <c r="AD89" s="36"/>
      <c r="AE89" s="36"/>
      <c r="AT89" s="19" t="s">
        <v>68</v>
      </c>
      <c r="AU89" s="19" t="s">
        <v>207</v>
      </c>
      <c r="BK89" s="163">
        <f>BK90+BK98+BK173</f>
        <v>0</v>
      </c>
    </row>
    <row r="90" spans="1:65" s="12" customFormat="1" ht="25.9" customHeight="1">
      <c r="B90" s="164"/>
      <c r="C90" s="165"/>
      <c r="D90" s="166" t="s">
        <v>68</v>
      </c>
      <c r="E90" s="167" t="s">
        <v>229</v>
      </c>
      <c r="F90" s="167" t="s">
        <v>230</v>
      </c>
      <c r="G90" s="165"/>
      <c r="H90" s="165"/>
      <c r="I90" s="168"/>
      <c r="J90" s="169">
        <f>BK90</f>
        <v>0</v>
      </c>
      <c r="K90" s="165"/>
      <c r="L90" s="170"/>
      <c r="M90" s="171"/>
      <c r="N90" s="172"/>
      <c r="O90" s="172"/>
      <c r="P90" s="173">
        <f>P91+P93</f>
        <v>0</v>
      </c>
      <c r="Q90" s="172"/>
      <c r="R90" s="173">
        <f>R91+R93</f>
        <v>0</v>
      </c>
      <c r="S90" s="172"/>
      <c r="T90" s="174">
        <f>T91+T93</f>
        <v>0</v>
      </c>
      <c r="AR90" s="175" t="s">
        <v>76</v>
      </c>
      <c r="AT90" s="176" t="s">
        <v>68</v>
      </c>
      <c r="AU90" s="176" t="s">
        <v>69</v>
      </c>
      <c r="AY90" s="175" t="s">
        <v>231</v>
      </c>
      <c r="BK90" s="177">
        <f>BK91+BK93</f>
        <v>0</v>
      </c>
    </row>
    <row r="91" spans="1:65" s="12" customFormat="1" ht="22.9" customHeight="1">
      <c r="B91" s="164"/>
      <c r="C91" s="165"/>
      <c r="D91" s="166" t="s">
        <v>68</v>
      </c>
      <c r="E91" s="178" t="s">
        <v>269</v>
      </c>
      <c r="F91" s="178" t="s">
        <v>783</v>
      </c>
      <c r="G91" s="165"/>
      <c r="H91" s="165"/>
      <c r="I91" s="168"/>
      <c r="J91" s="179">
        <f>BK91</f>
        <v>0</v>
      </c>
      <c r="K91" s="165"/>
      <c r="L91" s="170"/>
      <c r="M91" s="171"/>
      <c r="N91" s="172"/>
      <c r="O91" s="172"/>
      <c r="P91" s="173">
        <f>P92</f>
        <v>0</v>
      </c>
      <c r="Q91" s="172"/>
      <c r="R91" s="173">
        <f>R92</f>
        <v>0</v>
      </c>
      <c r="S91" s="172"/>
      <c r="T91" s="174">
        <f>T92</f>
        <v>0</v>
      </c>
      <c r="AR91" s="175" t="s">
        <v>76</v>
      </c>
      <c r="AT91" s="176" t="s">
        <v>68</v>
      </c>
      <c r="AU91" s="176" t="s">
        <v>76</v>
      </c>
      <c r="AY91" s="175" t="s">
        <v>231</v>
      </c>
      <c r="BK91" s="177">
        <f>BK92</f>
        <v>0</v>
      </c>
    </row>
    <row r="92" spans="1:65" s="2" customFormat="1" ht="16.5" customHeight="1">
      <c r="A92" s="36"/>
      <c r="B92" s="37"/>
      <c r="C92" s="180" t="s">
        <v>76</v>
      </c>
      <c r="D92" s="180" t="s">
        <v>234</v>
      </c>
      <c r="E92" s="181" t="s">
        <v>5768</v>
      </c>
      <c r="F92" s="182" t="s">
        <v>5769</v>
      </c>
      <c r="G92" s="183" t="s">
        <v>2771</v>
      </c>
      <c r="H92" s="184">
        <v>1</v>
      </c>
      <c r="I92" s="185"/>
      <c r="J92" s="186">
        <f>ROUND(I92*H92,2)</f>
        <v>0</v>
      </c>
      <c r="K92" s="182" t="s">
        <v>19</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5770</v>
      </c>
    </row>
    <row r="93" spans="1:65" s="12" customFormat="1" ht="22.9" customHeight="1">
      <c r="B93" s="164"/>
      <c r="C93" s="165"/>
      <c r="D93" s="166" t="s">
        <v>68</v>
      </c>
      <c r="E93" s="178" t="s">
        <v>399</v>
      </c>
      <c r="F93" s="178" t="s">
        <v>400</v>
      </c>
      <c r="G93" s="165"/>
      <c r="H93" s="165"/>
      <c r="I93" s="168"/>
      <c r="J93" s="179">
        <f>BK93</f>
        <v>0</v>
      </c>
      <c r="K93" s="165"/>
      <c r="L93" s="170"/>
      <c r="M93" s="171"/>
      <c r="N93" s="172"/>
      <c r="O93" s="172"/>
      <c r="P93" s="173">
        <f>SUM(P94:P97)</f>
        <v>0</v>
      </c>
      <c r="Q93" s="172"/>
      <c r="R93" s="173">
        <f>SUM(R94:R97)</f>
        <v>0</v>
      </c>
      <c r="S93" s="172"/>
      <c r="T93" s="174">
        <f>SUM(T94:T97)</f>
        <v>0</v>
      </c>
      <c r="AR93" s="175" t="s">
        <v>76</v>
      </c>
      <c r="AT93" s="176" t="s">
        <v>68</v>
      </c>
      <c r="AU93" s="176" t="s">
        <v>76</v>
      </c>
      <c r="AY93" s="175" t="s">
        <v>231</v>
      </c>
      <c r="BK93" s="177">
        <f>SUM(BK94:BK97)</f>
        <v>0</v>
      </c>
    </row>
    <row r="94" spans="1:65" s="2" customFormat="1" ht="16.5" customHeight="1">
      <c r="A94" s="36"/>
      <c r="B94" s="37"/>
      <c r="C94" s="180" t="s">
        <v>78</v>
      </c>
      <c r="D94" s="180" t="s">
        <v>234</v>
      </c>
      <c r="E94" s="181" t="s">
        <v>402</v>
      </c>
      <c r="F94" s="182" t="s">
        <v>5771</v>
      </c>
      <c r="G94" s="183" t="s">
        <v>404</v>
      </c>
      <c r="H94" s="184">
        <v>23</v>
      </c>
      <c r="I94" s="185"/>
      <c r="J94" s="186">
        <f>ROUND(I94*H94,2)</f>
        <v>0</v>
      </c>
      <c r="K94" s="182" t="s">
        <v>19</v>
      </c>
      <c r="L94" s="41"/>
      <c r="M94" s="187" t="s">
        <v>19</v>
      </c>
      <c r="N94" s="188" t="s">
        <v>40</v>
      </c>
      <c r="O94" s="66"/>
      <c r="P94" s="189">
        <f>O94*H94</f>
        <v>0</v>
      </c>
      <c r="Q94" s="189">
        <v>0</v>
      </c>
      <c r="R94" s="189">
        <f>Q94*H94</f>
        <v>0</v>
      </c>
      <c r="S94" s="189">
        <v>0</v>
      </c>
      <c r="T94" s="190">
        <f>S94*H94</f>
        <v>0</v>
      </c>
      <c r="U94" s="36"/>
      <c r="V94" s="36"/>
      <c r="W94" s="36"/>
      <c r="X94" s="36"/>
      <c r="Y94" s="36"/>
      <c r="Z94" s="36"/>
      <c r="AA94" s="36"/>
      <c r="AB94" s="36"/>
      <c r="AC94" s="36"/>
      <c r="AD94" s="36"/>
      <c r="AE94" s="36"/>
      <c r="AR94" s="191" t="s">
        <v>238</v>
      </c>
      <c r="AT94" s="191" t="s">
        <v>234</v>
      </c>
      <c r="AU94" s="191" t="s">
        <v>78</v>
      </c>
      <c r="AY94" s="19" t="s">
        <v>231</v>
      </c>
      <c r="BE94" s="192">
        <f>IF(N94="základní",J94,0)</f>
        <v>0</v>
      </c>
      <c r="BF94" s="192">
        <f>IF(N94="snížená",J94,0)</f>
        <v>0</v>
      </c>
      <c r="BG94" s="192">
        <f>IF(N94="zákl. přenesená",J94,0)</f>
        <v>0</v>
      </c>
      <c r="BH94" s="192">
        <f>IF(N94="sníž. přenesená",J94,0)</f>
        <v>0</v>
      </c>
      <c r="BI94" s="192">
        <f>IF(N94="nulová",J94,0)</f>
        <v>0</v>
      </c>
      <c r="BJ94" s="19" t="s">
        <v>76</v>
      </c>
      <c r="BK94" s="192">
        <f>ROUND(I94*H94,2)</f>
        <v>0</v>
      </c>
      <c r="BL94" s="19" t="s">
        <v>238</v>
      </c>
      <c r="BM94" s="191" t="s">
        <v>5772</v>
      </c>
    </row>
    <row r="95" spans="1:65" s="2" customFormat="1" ht="24.2" customHeight="1">
      <c r="A95" s="36"/>
      <c r="B95" s="37"/>
      <c r="C95" s="180" t="s">
        <v>119</v>
      </c>
      <c r="D95" s="180" t="s">
        <v>234</v>
      </c>
      <c r="E95" s="181" t="s">
        <v>408</v>
      </c>
      <c r="F95" s="182" t="s">
        <v>5773</v>
      </c>
      <c r="G95" s="183" t="s">
        <v>404</v>
      </c>
      <c r="H95" s="184">
        <v>460</v>
      </c>
      <c r="I95" s="185"/>
      <c r="J95" s="186">
        <f>ROUND(I95*H95,2)</f>
        <v>0</v>
      </c>
      <c r="K95" s="182" t="s">
        <v>19</v>
      </c>
      <c r="L95" s="41"/>
      <c r="M95" s="187" t="s">
        <v>19</v>
      </c>
      <c r="N95" s="188" t="s">
        <v>40</v>
      </c>
      <c r="O95" s="66"/>
      <c r="P95" s="189">
        <f>O95*H95</f>
        <v>0</v>
      </c>
      <c r="Q95" s="189">
        <v>0</v>
      </c>
      <c r="R95" s="189">
        <f>Q95*H95</f>
        <v>0</v>
      </c>
      <c r="S95" s="189">
        <v>0</v>
      </c>
      <c r="T95" s="190">
        <f>S95*H95</f>
        <v>0</v>
      </c>
      <c r="U95" s="36"/>
      <c r="V95" s="36"/>
      <c r="W95" s="36"/>
      <c r="X95" s="36"/>
      <c r="Y95" s="36"/>
      <c r="Z95" s="36"/>
      <c r="AA95" s="36"/>
      <c r="AB95" s="36"/>
      <c r="AC95" s="36"/>
      <c r="AD95" s="36"/>
      <c r="AE95" s="36"/>
      <c r="AR95" s="191" t="s">
        <v>238</v>
      </c>
      <c r="AT95" s="191" t="s">
        <v>234</v>
      </c>
      <c r="AU95" s="191" t="s">
        <v>78</v>
      </c>
      <c r="AY95" s="19" t="s">
        <v>231</v>
      </c>
      <c r="BE95" s="192">
        <f>IF(N95="základní",J95,0)</f>
        <v>0</v>
      </c>
      <c r="BF95" s="192">
        <f>IF(N95="snížená",J95,0)</f>
        <v>0</v>
      </c>
      <c r="BG95" s="192">
        <f>IF(N95="zákl. přenesená",J95,0)</f>
        <v>0</v>
      </c>
      <c r="BH95" s="192">
        <f>IF(N95="sníž. přenesená",J95,0)</f>
        <v>0</v>
      </c>
      <c r="BI95" s="192">
        <f>IF(N95="nulová",J95,0)</f>
        <v>0</v>
      </c>
      <c r="BJ95" s="19" t="s">
        <v>76</v>
      </c>
      <c r="BK95" s="192">
        <f>ROUND(I95*H95,2)</f>
        <v>0</v>
      </c>
      <c r="BL95" s="19" t="s">
        <v>238</v>
      </c>
      <c r="BM95" s="191" t="s">
        <v>5774</v>
      </c>
    </row>
    <row r="96" spans="1:65" s="2" customFormat="1" ht="37.9" customHeight="1">
      <c r="A96" s="36"/>
      <c r="B96" s="37"/>
      <c r="C96" s="180" t="s">
        <v>238</v>
      </c>
      <c r="D96" s="180" t="s">
        <v>234</v>
      </c>
      <c r="E96" s="181" t="s">
        <v>5775</v>
      </c>
      <c r="F96" s="182" t="s">
        <v>5776</v>
      </c>
      <c r="G96" s="183" t="s">
        <v>404</v>
      </c>
      <c r="H96" s="184">
        <v>8.8000000000000007</v>
      </c>
      <c r="I96" s="185"/>
      <c r="J96" s="186">
        <f>ROUND(I96*H96,2)</f>
        <v>0</v>
      </c>
      <c r="K96" s="182" t="s">
        <v>19</v>
      </c>
      <c r="L96" s="41"/>
      <c r="M96" s="187" t="s">
        <v>19</v>
      </c>
      <c r="N96" s="188" t="s">
        <v>40</v>
      </c>
      <c r="O96" s="66"/>
      <c r="P96" s="189">
        <f>O96*H96</f>
        <v>0</v>
      </c>
      <c r="Q96" s="189">
        <v>0</v>
      </c>
      <c r="R96" s="189">
        <f>Q96*H96</f>
        <v>0</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5777</v>
      </c>
    </row>
    <row r="97" spans="1:65" s="2" customFormat="1" ht="44.25" customHeight="1">
      <c r="A97" s="36"/>
      <c r="B97" s="37"/>
      <c r="C97" s="180" t="s">
        <v>269</v>
      </c>
      <c r="D97" s="180" t="s">
        <v>234</v>
      </c>
      <c r="E97" s="181" t="s">
        <v>5778</v>
      </c>
      <c r="F97" s="182" t="s">
        <v>3991</v>
      </c>
      <c r="G97" s="183" t="s">
        <v>404</v>
      </c>
      <c r="H97" s="184">
        <v>13.991</v>
      </c>
      <c r="I97" s="185"/>
      <c r="J97" s="186">
        <f>ROUND(I97*H97,2)</f>
        <v>0</v>
      </c>
      <c r="K97" s="182" t="s">
        <v>19</v>
      </c>
      <c r="L97" s="41"/>
      <c r="M97" s="187" t="s">
        <v>19</v>
      </c>
      <c r="N97" s="188" t="s">
        <v>40</v>
      </c>
      <c r="O97" s="66"/>
      <c r="P97" s="189">
        <f>O97*H97</f>
        <v>0</v>
      </c>
      <c r="Q97" s="189">
        <v>0</v>
      </c>
      <c r="R97" s="189">
        <f>Q97*H97</f>
        <v>0</v>
      </c>
      <c r="S97" s="189">
        <v>0</v>
      </c>
      <c r="T97" s="190">
        <f>S97*H97</f>
        <v>0</v>
      </c>
      <c r="U97" s="36"/>
      <c r="V97" s="36"/>
      <c r="W97" s="36"/>
      <c r="X97" s="36"/>
      <c r="Y97" s="36"/>
      <c r="Z97" s="36"/>
      <c r="AA97" s="36"/>
      <c r="AB97" s="36"/>
      <c r="AC97" s="36"/>
      <c r="AD97" s="36"/>
      <c r="AE97" s="36"/>
      <c r="AR97" s="191" t="s">
        <v>238</v>
      </c>
      <c r="AT97" s="191" t="s">
        <v>234</v>
      </c>
      <c r="AU97" s="191" t="s">
        <v>78</v>
      </c>
      <c r="AY97" s="19" t="s">
        <v>231</v>
      </c>
      <c r="BE97" s="192">
        <f>IF(N97="základní",J97,0)</f>
        <v>0</v>
      </c>
      <c r="BF97" s="192">
        <f>IF(N97="snížená",J97,0)</f>
        <v>0</v>
      </c>
      <c r="BG97" s="192">
        <f>IF(N97="zákl. přenesená",J97,0)</f>
        <v>0</v>
      </c>
      <c r="BH97" s="192">
        <f>IF(N97="sníž. přenesená",J97,0)</f>
        <v>0</v>
      </c>
      <c r="BI97" s="192">
        <f>IF(N97="nulová",J97,0)</f>
        <v>0</v>
      </c>
      <c r="BJ97" s="19" t="s">
        <v>76</v>
      </c>
      <c r="BK97" s="192">
        <f>ROUND(I97*H97,2)</f>
        <v>0</v>
      </c>
      <c r="BL97" s="19" t="s">
        <v>238</v>
      </c>
      <c r="BM97" s="191" t="s">
        <v>5779</v>
      </c>
    </row>
    <row r="98" spans="1:65" s="12" customFormat="1" ht="25.9" customHeight="1">
      <c r="B98" s="164"/>
      <c r="C98" s="165"/>
      <c r="D98" s="166" t="s">
        <v>68</v>
      </c>
      <c r="E98" s="167" t="s">
        <v>638</v>
      </c>
      <c r="F98" s="167" t="s">
        <v>2470</v>
      </c>
      <c r="G98" s="165"/>
      <c r="H98" s="165"/>
      <c r="I98" s="168"/>
      <c r="J98" s="169">
        <f>BK98</f>
        <v>0</v>
      </c>
      <c r="K98" s="165"/>
      <c r="L98" s="170"/>
      <c r="M98" s="171"/>
      <c r="N98" s="172"/>
      <c r="O98" s="172"/>
      <c r="P98" s="173">
        <f>P99+P147+P149+P153</f>
        <v>0</v>
      </c>
      <c r="Q98" s="172"/>
      <c r="R98" s="173">
        <f>R99+R147+R149+R153</f>
        <v>0</v>
      </c>
      <c r="S98" s="172"/>
      <c r="T98" s="174">
        <f>T99+T147+T149+T153</f>
        <v>0</v>
      </c>
      <c r="AR98" s="175" t="s">
        <v>119</v>
      </c>
      <c r="AT98" s="176" t="s">
        <v>68</v>
      </c>
      <c r="AU98" s="176" t="s">
        <v>69</v>
      </c>
      <c r="AY98" s="175" t="s">
        <v>231</v>
      </c>
      <c r="BK98" s="177">
        <f>BK99+BK147+BK149+BK153</f>
        <v>0</v>
      </c>
    </row>
    <row r="99" spans="1:65" s="12" customFormat="1" ht="22.9" customHeight="1">
      <c r="B99" s="164"/>
      <c r="C99" s="165"/>
      <c r="D99" s="166" t="s">
        <v>68</v>
      </c>
      <c r="E99" s="178" t="s">
        <v>5780</v>
      </c>
      <c r="F99" s="178" t="s">
        <v>5781</v>
      </c>
      <c r="G99" s="165"/>
      <c r="H99" s="165"/>
      <c r="I99" s="168"/>
      <c r="J99" s="179">
        <f>BK99</f>
        <v>0</v>
      </c>
      <c r="K99" s="165"/>
      <c r="L99" s="170"/>
      <c r="M99" s="171"/>
      <c r="N99" s="172"/>
      <c r="O99" s="172"/>
      <c r="P99" s="173">
        <f>SUM(P100:P146)</f>
        <v>0</v>
      </c>
      <c r="Q99" s="172"/>
      <c r="R99" s="173">
        <f>SUM(R100:R146)</f>
        <v>0</v>
      </c>
      <c r="S99" s="172"/>
      <c r="T99" s="174">
        <f>SUM(T100:T146)</f>
        <v>0</v>
      </c>
      <c r="AR99" s="175" t="s">
        <v>119</v>
      </c>
      <c r="AT99" s="176" t="s">
        <v>68</v>
      </c>
      <c r="AU99" s="176" t="s">
        <v>76</v>
      </c>
      <c r="AY99" s="175" t="s">
        <v>231</v>
      </c>
      <c r="BK99" s="177">
        <f>SUM(BK100:BK146)</f>
        <v>0</v>
      </c>
    </row>
    <row r="100" spans="1:65" s="2" customFormat="1" ht="33" customHeight="1">
      <c r="A100" s="36"/>
      <c r="B100" s="37"/>
      <c r="C100" s="180" t="s">
        <v>275</v>
      </c>
      <c r="D100" s="180" t="s">
        <v>234</v>
      </c>
      <c r="E100" s="181" t="s">
        <v>5782</v>
      </c>
      <c r="F100" s="182" t="s">
        <v>5783</v>
      </c>
      <c r="G100" s="183" t="s">
        <v>237</v>
      </c>
      <c r="H100" s="184">
        <v>10</v>
      </c>
      <c r="I100" s="185"/>
      <c r="J100" s="186">
        <f t="shared" ref="J100:J146" si="0">ROUND(I100*H100,2)</f>
        <v>0</v>
      </c>
      <c r="K100" s="182" t="s">
        <v>19</v>
      </c>
      <c r="L100" s="41"/>
      <c r="M100" s="187" t="s">
        <v>19</v>
      </c>
      <c r="N100" s="188" t="s">
        <v>40</v>
      </c>
      <c r="O100" s="66"/>
      <c r="P100" s="189">
        <f t="shared" ref="P100:P146" si="1">O100*H100</f>
        <v>0</v>
      </c>
      <c r="Q100" s="189">
        <v>0</v>
      </c>
      <c r="R100" s="189">
        <f t="shared" ref="R100:R146" si="2">Q100*H100</f>
        <v>0</v>
      </c>
      <c r="S100" s="189">
        <v>0</v>
      </c>
      <c r="T100" s="190">
        <f t="shared" ref="T100:T146" si="3">S100*H100</f>
        <v>0</v>
      </c>
      <c r="U100" s="36"/>
      <c r="V100" s="36"/>
      <c r="W100" s="36"/>
      <c r="X100" s="36"/>
      <c r="Y100" s="36"/>
      <c r="Z100" s="36"/>
      <c r="AA100" s="36"/>
      <c r="AB100" s="36"/>
      <c r="AC100" s="36"/>
      <c r="AD100" s="36"/>
      <c r="AE100" s="36"/>
      <c r="AR100" s="191" t="s">
        <v>1610</v>
      </c>
      <c r="AT100" s="191" t="s">
        <v>234</v>
      </c>
      <c r="AU100" s="191" t="s">
        <v>78</v>
      </c>
      <c r="AY100" s="19" t="s">
        <v>231</v>
      </c>
      <c r="BE100" s="192">
        <f t="shared" ref="BE100:BE146" si="4">IF(N100="základní",J100,0)</f>
        <v>0</v>
      </c>
      <c r="BF100" s="192">
        <f t="shared" ref="BF100:BF146" si="5">IF(N100="snížená",J100,0)</f>
        <v>0</v>
      </c>
      <c r="BG100" s="192">
        <f t="shared" ref="BG100:BG146" si="6">IF(N100="zákl. přenesená",J100,0)</f>
        <v>0</v>
      </c>
      <c r="BH100" s="192">
        <f t="shared" ref="BH100:BH146" si="7">IF(N100="sníž. přenesená",J100,0)</f>
        <v>0</v>
      </c>
      <c r="BI100" s="192">
        <f t="shared" ref="BI100:BI146" si="8">IF(N100="nulová",J100,0)</f>
        <v>0</v>
      </c>
      <c r="BJ100" s="19" t="s">
        <v>76</v>
      </c>
      <c r="BK100" s="192">
        <f t="shared" ref="BK100:BK146" si="9">ROUND(I100*H100,2)</f>
        <v>0</v>
      </c>
      <c r="BL100" s="19" t="s">
        <v>1610</v>
      </c>
      <c r="BM100" s="191" t="s">
        <v>5784</v>
      </c>
    </row>
    <row r="101" spans="1:65" s="2" customFormat="1" ht="24.2" customHeight="1">
      <c r="A101" s="36"/>
      <c r="B101" s="37"/>
      <c r="C101" s="180" t="s">
        <v>282</v>
      </c>
      <c r="D101" s="180" t="s">
        <v>234</v>
      </c>
      <c r="E101" s="181" t="s">
        <v>5785</v>
      </c>
      <c r="F101" s="182" t="s">
        <v>5786</v>
      </c>
      <c r="G101" s="183" t="s">
        <v>237</v>
      </c>
      <c r="H101" s="184">
        <v>2</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5787</v>
      </c>
    </row>
    <row r="102" spans="1:65" s="2" customFormat="1" ht="24.2" customHeight="1">
      <c r="A102" s="36"/>
      <c r="B102" s="37"/>
      <c r="C102" s="180" t="s">
        <v>287</v>
      </c>
      <c r="D102" s="180" t="s">
        <v>234</v>
      </c>
      <c r="E102" s="181" t="s">
        <v>5788</v>
      </c>
      <c r="F102" s="182" t="s">
        <v>5789</v>
      </c>
      <c r="G102" s="183" t="s">
        <v>237</v>
      </c>
      <c r="H102" s="184">
        <v>4</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5790</v>
      </c>
    </row>
    <row r="103" spans="1:65" s="2" customFormat="1" ht="24.2" customHeight="1">
      <c r="A103" s="36"/>
      <c r="B103" s="37"/>
      <c r="C103" s="180" t="s">
        <v>294</v>
      </c>
      <c r="D103" s="180" t="s">
        <v>234</v>
      </c>
      <c r="E103" s="181" t="s">
        <v>5791</v>
      </c>
      <c r="F103" s="182" t="s">
        <v>5792</v>
      </c>
      <c r="G103" s="183" t="s">
        <v>237</v>
      </c>
      <c r="H103" s="184">
        <v>4</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5793</v>
      </c>
    </row>
    <row r="104" spans="1:65" s="2" customFormat="1" ht="16.5" customHeight="1">
      <c r="A104" s="36"/>
      <c r="B104" s="37"/>
      <c r="C104" s="247" t="s">
        <v>145</v>
      </c>
      <c r="D104" s="247" t="s">
        <v>638</v>
      </c>
      <c r="E104" s="248" t="s">
        <v>5794</v>
      </c>
      <c r="F104" s="249" t="s">
        <v>5795</v>
      </c>
      <c r="G104" s="250" t="s">
        <v>5796</v>
      </c>
      <c r="H104" s="251">
        <v>1</v>
      </c>
      <c r="I104" s="252"/>
      <c r="J104" s="253">
        <f t="shared" si="0"/>
        <v>0</v>
      </c>
      <c r="K104" s="249" t="s">
        <v>19</v>
      </c>
      <c r="L104" s="254"/>
      <c r="M104" s="255" t="s">
        <v>19</v>
      </c>
      <c r="N104" s="256"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3043</v>
      </c>
      <c r="AT104" s="191" t="s">
        <v>638</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5797</v>
      </c>
    </row>
    <row r="105" spans="1:65" s="2" customFormat="1" ht="16.5" customHeight="1">
      <c r="A105" s="36"/>
      <c r="B105" s="37"/>
      <c r="C105" s="180" t="s">
        <v>154</v>
      </c>
      <c r="D105" s="180" t="s">
        <v>234</v>
      </c>
      <c r="E105" s="181" t="s">
        <v>5798</v>
      </c>
      <c r="F105" s="182" t="s">
        <v>5799</v>
      </c>
      <c r="G105" s="183" t="s">
        <v>237</v>
      </c>
      <c r="H105" s="184">
        <v>14</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1610</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5800</v>
      </c>
    </row>
    <row r="106" spans="1:65" s="2" customFormat="1" ht="21.75" customHeight="1">
      <c r="A106" s="36"/>
      <c r="B106" s="37"/>
      <c r="C106" s="247" t="s">
        <v>311</v>
      </c>
      <c r="D106" s="247" t="s">
        <v>638</v>
      </c>
      <c r="E106" s="248" t="s">
        <v>5801</v>
      </c>
      <c r="F106" s="249" t="s">
        <v>5802</v>
      </c>
      <c r="G106" s="250" t="s">
        <v>237</v>
      </c>
      <c r="H106" s="251">
        <v>14</v>
      </c>
      <c r="I106" s="252"/>
      <c r="J106" s="253">
        <f t="shared" si="0"/>
        <v>0</v>
      </c>
      <c r="K106" s="249" t="s">
        <v>19</v>
      </c>
      <c r="L106" s="254"/>
      <c r="M106" s="255" t="s">
        <v>19</v>
      </c>
      <c r="N106" s="256"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3043</v>
      </c>
      <c r="AT106" s="191" t="s">
        <v>638</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5803</v>
      </c>
    </row>
    <row r="107" spans="1:65" s="2" customFormat="1" ht="16.5" customHeight="1">
      <c r="A107" s="36"/>
      <c r="B107" s="37"/>
      <c r="C107" s="180" t="s">
        <v>316</v>
      </c>
      <c r="D107" s="180" t="s">
        <v>234</v>
      </c>
      <c r="E107" s="181" t="s">
        <v>5804</v>
      </c>
      <c r="F107" s="182" t="s">
        <v>5805</v>
      </c>
      <c r="G107" s="183" t="s">
        <v>237</v>
      </c>
      <c r="H107" s="184">
        <v>1</v>
      </c>
      <c r="I107" s="185"/>
      <c r="J107" s="186">
        <f t="shared" si="0"/>
        <v>0</v>
      </c>
      <c r="K107" s="182" t="s">
        <v>19</v>
      </c>
      <c r="L107" s="41"/>
      <c r="M107" s="187" t="s">
        <v>19</v>
      </c>
      <c r="N107" s="188"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1610</v>
      </c>
      <c r="AT107" s="191" t="s">
        <v>234</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5806</v>
      </c>
    </row>
    <row r="108" spans="1:65" s="2" customFormat="1" ht="37.9" customHeight="1">
      <c r="A108" s="36"/>
      <c r="B108" s="37"/>
      <c r="C108" s="247" t="s">
        <v>321</v>
      </c>
      <c r="D108" s="247" t="s">
        <v>638</v>
      </c>
      <c r="E108" s="248" t="s">
        <v>5807</v>
      </c>
      <c r="F108" s="249" t="s">
        <v>5808</v>
      </c>
      <c r="G108" s="250" t="s">
        <v>237</v>
      </c>
      <c r="H108" s="251">
        <v>1</v>
      </c>
      <c r="I108" s="252"/>
      <c r="J108" s="253">
        <f t="shared" si="0"/>
        <v>0</v>
      </c>
      <c r="K108" s="249" t="s">
        <v>19</v>
      </c>
      <c r="L108" s="254"/>
      <c r="M108" s="255" t="s">
        <v>19</v>
      </c>
      <c r="N108" s="256"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3043</v>
      </c>
      <c r="AT108" s="191" t="s">
        <v>638</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5809</v>
      </c>
    </row>
    <row r="109" spans="1:65" s="2" customFormat="1" ht="24.2" customHeight="1">
      <c r="A109" s="36"/>
      <c r="B109" s="37"/>
      <c r="C109" s="180" t="s">
        <v>8</v>
      </c>
      <c r="D109" s="180" t="s">
        <v>234</v>
      </c>
      <c r="E109" s="181" t="s">
        <v>5810</v>
      </c>
      <c r="F109" s="182" t="s">
        <v>5811</v>
      </c>
      <c r="G109" s="183" t="s">
        <v>237</v>
      </c>
      <c r="H109" s="184">
        <v>4</v>
      </c>
      <c r="I109" s="185"/>
      <c r="J109" s="186">
        <f t="shared" si="0"/>
        <v>0</v>
      </c>
      <c r="K109" s="182" t="s">
        <v>19</v>
      </c>
      <c r="L109" s="41"/>
      <c r="M109" s="187" t="s">
        <v>19</v>
      </c>
      <c r="N109" s="188"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1610</v>
      </c>
      <c r="AT109" s="191" t="s">
        <v>234</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5812</v>
      </c>
    </row>
    <row r="110" spans="1:65" s="2" customFormat="1" ht="24.2" customHeight="1">
      <c r="A110" s="36"/>
      <c r="B110" s="37"/>
      <c r="C110" s="180" t="s">
        <v>331</v>
      </c>
      <c r="D110" s="180" t="s">
        <v>234</v>
      </c>
      <c r="E110" s="181" t="s">
        <v>5813</v>
      </c>
      <c r="F110" s="182" t="s">
        <v>5814</v>
      </c>
      <c r="G110" s="183" t="s">
        <v>237</v>
      </c>
      <c r="H110" s="184">
        <v>6</v>
      </c>
      <c r="I110" s="185"/>
      <c r="J110" s="186">
        <f t="shared" si="0"/>
        <v>0</v>
      </c>
      <c r="K110" s="182" t="s">
        <v>19</v>
      </c>
      <c r="L110" s="41"/>
      <c r="M110" s="187" t="s">
        <v>19</v>
      </c>
      <c r="N110" s="188"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1610</v>
      </c>
      <c r="AT110" s="191" t="s">
        <v>234</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5815</v>
      </c>
    </row>
    <row r="111" spans="1:65" s="2" customFormat="1" ht="21.75" customHeight="1">
      <c r="A111" s="36"/>
      <c r="B111" s="37"/>
      <c r="C111" s="180" t="s">
        <v>335</v>
      </c>
      <c r="D111" s="180" t="s">
        <v>234</v>
      </c>
      <c r="E111" s="181" t="s">
        <v>5816</v>
      </c>
      <c r="F111" s="182" t="s">
        <v>5817</v>
      </c>
      <c r="G111" s="183" t="s">
        <v>342</v>
      </c>
      <c r="H111" s="184">
        <v>20</v>
      </c>
      <c r="I111" s="185"/>
      <c r="J111" s="186">
        <f t="shared" si="0"/>
        <v>0</v>
      </c>
      <c r="K111" s="182" t="s">
        <v>19</v>
      </c>
      <c r="L111" s="41"/>
      <c r="M111" s="187" t="s">
        <v>19</v>
      </c>
      <c r="N111" s="188"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1610</v>
      </c>
      <c r="AT111" s="191" t="s">
        <v>234</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5818</v>
      </c>
    </row>
    <row r="112" spans="1:65" s="2" customFormat="1" ht="24.2" customHeight="1">
      <c r="A112" s="36"/>
      <c r="B112" s="37"/>
      <c r="C112" s="180" t="s">
        <v>339</v>
      </c>
      <c r="D112" s="180" t="s">
        <v>234</v>
      </c>
      <c r="E112" s="181" t="s">
        <v>5819</v>
      </c>
      <c r="F112" s="182" t="s">
        <v>5820</v>
      </c>
      <c r="G112" s="183" t="s">
        <v>237</v>
      </c>
      <c r="H112" s="184">
        <v>1</v>
      </c>
      <c r="I112" s="185"/>
      <c r="J112" s="186">
        <f t="shared" si="0"/>
        <v>0</v>
      </c>
      <c r="K112" s="182" t="s">
        <v>19</v>
      </c>
      <c r="L112" s="41"/>
      <c r="M112" s="187" t="s">
        <v>19</v>
      </c>
      <c r="N112" s="188"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1610</v>
      </c>
      <c r="AT112" s="191" t="s">
        <v>234</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5821</v>
      </c>
    </row>
    <row r="113" spans="1:65" s="2" customFormat="1" ht="33" customHeight="1">
      <c r="A113" s="36"/>
      <c r="B113" s="37"/>
      <c r="C113" s="247" t="s">
        <v>347</v>
      </c>
      <c r="D113" s="247" t="s">
        <v>638</v>
      </c>
      <c r="E113" s="248" t="s">
        <v>5822</v>
      </c>
      <c r="F113" s="249" t="s">
        <v>5823</v>
      </c>
      <c r="G113" s="250" t="s">
        <v>237</v>
      </c>
      <c r="H113" s="251">
        <v>1</v>
      </c>
      <c r="I113" s="252"/>
      <c r="J113" s="253">
        <f t="shared" si="0"/>
        <v>0</v>
      </c>
      <c r="K113" s="249" t="s">
        <v>19</v>
      </c>
      <c r="L113" s="254"/>
      <c r="M113" s="255" t="s">
        <v>19</v>
      </c>
      <c r="N113" s="256"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3043</v>
      </c>
      <c r="AT113" s="191" t="s">
        <v>638</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5824</v>
      </c>
    </row>
    <row r="114" spans="1:65" s="2" customFormat="1" ht="16.5" customHeight="1">
      <c r="A114" s="36"/>
      <c r="B114" s="37"/>
      <c r="C114" s="247" t="s">
        <v>353</v>
      </c>
      <c r="D114" s="247" t="s">
        <v>638</v>
      </c>
      <c r="E114" s="248" t="s">
        <v>5825</v>
      </c>
      <c r="F114" s="249" t="s">
        <v>5826</v>
      </c>
      <c r="G114" s="250" t="s">
        <v>237</v>
      </c>
      <c r="H114" s="251">
        <v>1</v>
      </c>
      <c r="I114" s="252"/>
      <c r="J114" s="253">
        <f t="shared" si="0"/>
        <v>0</v>
      </c>
      <c r="K114" s="249" t="s">
        <v>19</v>
      </c>
      <c r="L114" s="254"/>
      <c r="M114" s="255" t="s">
        <v>19</v>
      </c>
      <c r="N114" s="256"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3043</v>
      </c>
      <c r="AT114" s="191" t="s">
        <v>638</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5827</v>
      </c>
    </row>
    <row r="115" spans="1:65" s="2" customFormat="1" ht="24.2" customHeight="1">
      <c r="A115" s="36"/>
      <c r="B115" s="37"/>
      <c r="C115" s="180" t="s">
        <v>7</v>
      </c>
      <c r="D115" s="180" t="s">
        <v>234</v>
      </c>
      <c r="E115" s="181" t="s">
        <v>5828</v>
      </c>
      <c r="F115" s="182" t="s">
        <v>5829</v>
      </c>
      <c r="G115" s="183" t="s">
        <v>237</v>
      </c>
      <c r="H115" s="184">
        <v>1</v>
      </c>
      <c r="I115" s="185"/>
      <c r="J115" s="186">
        <f t="shared" si="0"/>
        <v>0</v>
      </c>
      <c r="K115" s="182" t="s">
        <v>19</v>
      </c>
      <c r="L115" s="41"/>
      <c r="M115" s="187" t="s">
        <v>19</v>
      </c>
      <c r="N115" s="188"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1610</v>
      </c>
      <c r="AT115" s="191" t="s">
        <v>234</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5830</v>
      </c>
    </row>
    <row r="116" spans="1:65" s="2" customFormat="1" ht="24.2" customHeight="1">
      <c r="A116" s="36"/>
      <c r="B116" s="37"/>
      <c r="C116" s="180" t="s">
        <v>373</v>
      </c>
      <c r="D116" s="180" t="s">
        <v>234</v>
      </c>
      <c r="E116" s="181" t="s">
        <v>5831</v>
      </c>
      <c r="F116" s="182" t="s">
        <v>5832</v>
      </c>
      <c r="G116" s="183" t="s">
        <v>237</v>
      </c>
      <c r="H116" s="184">
        <v>2</v>
      </c>
      <c r="I116" s="185"/>
      <c r="J116" s="186">
        <f t="shared" si="0"/>
        <v>0</v>
      </c>
      <c r="K116" s="182" t="s">
        <v>19</v>
      </c>
      <c r="L116" s="41"/>
      <c r="M116" s="187" t="s">
        <v>19</v>
      </c>
      <c r="N116" s="188" t="s">
        <v>40</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1610</v>
      </c>
      <c r="AT116" s="191" t="s">
        <v>234</v>
      </c>
      <c r="AU116" s="191" t="s">
        <v>78</v>
      </c>
      <c r="AY116" s="19" t="s">
        <v>231</v>
      </c>
      <c r="BE116" s="192">
        <f t="shared" si="4"/>
        <v>0</v>
      </c>
      <c r="BF116" s="192">
        <f t="shared" si="5"/>
        <v>0</v>
      </c>
      <c r="BG116" s="192">
        <f t="shared" si="6"/>
        <v>0</v>
      </c>
      <c r="BH116" s="192">
        <f t="shared" si="7"/>
        <v>0</v>
      </c>
      <c r="BI116" s="192">
        <f t="shared" si="8"/>
        <v>0</v>
      </c>
      <c r="BJ116" s="19" t="s">
        <v>76</v>
      </c>
      <c r="BK116" s="192">
        <f t="shared" si="9"/>
        <v>0</v>
      </c>
      <c r="BL116" s="19" t="s">
        <v>1610</v>
      </c>
      <c r="BM116" s="191" t="s">
        <v>5833</v>
      </c>
    </row>
    <row r="117" spans="1:65" s="2" customFormat="1" ht="24.2" customHeight="1">
      <c r="A117" s="36"/>
      <c r="B117" s="37"/>
      <c r="C117" s="247" t="s">
        <v>380</v>
      </c>
      <c r="D117" s="247" t="s">
        <v>638</v>
      </c>
      <c r="E117" s="248" t="s">
        <v>5834</v>
      </c>
      <c r="F117" s="249" t="s">
        <v>5835</v>
      </c>
      <c r="G117" s="250" t="s">
        <v>237</v>
      </c>
      <c r="H117" s="251">
        <v>2</v>
      </c>
      <c r="I117" s="252"/>
      <c r="J117" s="253">
        <f t="shared" si="0"/>
        <v>0</v>
      </c>
      <c r="K117" s="249" t="s">
        <v>19</v>
      </c>
      <c r="L117" s="254"/>
      <c r="M117" s="255" t="s">
        <v>19</v>
      </c>
      <c r="N117" s="256" t="s">
        <v>40</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3043</v>
      </c>
      <c r="AT117" s="191" t="s">
        <v>638</v>
      </c>
      <c r="AU117" s="191" t="s">
        <v>78</v>
      </c>
      <c r="AY117" s="19" t="s">
        <v>231</v>
      </c>
      <c r="BE117" s="192">
        <f t="shared" si="4"/>
        <v>0</v>
      </c>
      <c r="BF117" s="192">
        <f t="shared" si="5"/>
        <v>0</v>
      </c>
      <c r="BG117" s="192">
        <f t="shared" si="6"/>
        <v>0</v>
      </c>
      <c r="BH117" s="192">
        <f t="shared" si="7"/>
        <v>0</v>
      </c>
      <c r="BI117" s="192">
        <f t="shared" si="8"/>
        <v>0</v>
      </c>
      <c r="BJ117" s="19" t="s">
        <v>76</v>
      </c>
      <c r="BK117" s="192">
        <f t="shared" si="9"/>
        <v>0</v>
      </c>
      <c r="BL117" s="19" t="s">
        <v>1610</v>
      </c>
      <c r="BM117" s="191" t="s">
        <v>5836</v>
      </c>
    </row>
    <row r="118" spans="1:65" s="2" customFormat="1" ht="24.2" customHeight="1">
      <c r="A118" s="36"/>
      <c r="B118" s="37"/>
      <c r="C118" s="247" t="s">
        <v>384</v>
      </c>
      <c r="D118" s="247" t="s">
        <v>638</v>
      </c>
      <c r="E118" s="248" t="s">
        <v>5837</v>
      </c>
      <c r="F118" s="249" t="s">
        <v>5838</v>
      </c>
      <c r="G118" s="250" t="s">
        <v>237</v>
      </c>
      <c r="H118" s="251">
        <v>1</v>
      </c>
      <c r="I118" s="252"/>
      <c r="J118" s="253">
        <f t="shared" si="0"/>
        <v>0</v>
      </c>
      <c r="K118" s="249" t="s">
        <v>19</v>
      </c>
      <c r="L118" s="254"/>
      <c r="M118" s="255" t="s">
        <v>19</v>
      </c>
      <c r="N118" s="256" t="s">
        <v>40</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3043</v>
      </c>
      <c r="AT118" s="191" t="s">
        <v>638</v>
      </c>
      <c r="AU118" s="191" t="s">
        <v>78</v>
      </c>
      <c r="AY118" s="19" t="s">
        <v>231</v>
      </c>
      <c r="BE118" s="192">
        <f t="shared" si="4"/>
        <v>0</v>
      </c>
      <c r="BF118" s="192">
        <f t="shared" si="5"/>
        <v>0</v>
      </c>
      <c r="BG118" s="192">
        <f t="shared" si="6"/>
        <v>0</v>
      </c>
      <c r="BH118" s="192">
        <f t="shared" si="7"/>
        <v>0</v>
      </c>
      <c r="BI118" s="192">
        <f t="shared" si="8"/>
        <v>0</v>
      </c>
      <c r="BJ118" s="19" t="s">
        <v>76</v>
      </c>
      <c r="BK118" s="192">
        <f t="shared" si="9"/>
        <v>0</v>
      </c>
      <c r="BL118" s="19" t="s">
        <v>1610</v>
      </c>
      <c r="BM118" s="191" t="s">
        <v>5839</v>
      </c>
    </row>
    <row r="119" spans="1:65" s="2" customFormat="1" ht="21.75" customHeight="1">
      <c r="A119" s="36"/>
      <c r="B119" s="37"/>
      <c r="C119" s="180" t="s">
        <v>378</v>
      </c>
      <c r="D119" s="180" t="s">
        <v>234</v>
      </c>
      <c r="E119" s="181" t="s">
        <v>5840</v>
      </c>
      <c r="F119" s="182" t="s">
        <v>5841</v>
      </c>
      <c r="G119" s="183" t="s">
        <v>237</v>
      </c>
      <c r="H119" s="184">
        <v>44</v>
      </c>
      <c r="I119" s="185"/>
      <c r="J119" s="186">
        <f t="shared" si="0"/>
        <v>0</v>
      </c>
      <c r="K119" s="182" t="s">
        <v>19</v>
      </c>
      <c r="L119" s="41"/>
      <c r="M119" s="187" t="s">
        <v>19</v>
      </c>
      <c r="N119" s="188" t="s">
        <v>40</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1610</v>
      </c>
      <c r="AT119" s="191" t="s">
        <v>234</v>
      </c>
      <c r="AU119" s="191" t="s">
        <v>78</v>
      </c>
      <c r="AY119" s="19" t="s">
        <v>231</v>
      </c>
      <c r="BE119" s="192">
        <f t="shared" si="4"/>
        <v>0</v>
      </c>
      <c r="BF119" s="192">
        <f t="shared" si="5"/>
        <v>0</v>
      </c>
      <c r="BG119" s="192">
        <f t="shared" si="6"/>
        <v>0</v>
      </c>
      <c r="BH119" s="192">
        <f t="shared" si="7"/>
        <v>0</v>
      </c>
      <c r="BI119" s="192">
        <f t="shared" si="8"/>
        <v>0</v>
      </c>
      <c r="BJ119" s="19" t="s">
        <v>76</v>
      </c>
      <c r="BK119" s="192">
        <f t="shared" si="9"/>
        <v>0</v>
      </c>
      <c r="BL119" s="19" t="s">
        <v>1610</v>
      </c>
      <c r="BM119" s="191" t="s">
        <v>5842</v>
      </c>
    </row>
    <row r="120" spans="1:65" s="2" customFormat="1" ht="16.5" customHeight="1">
      <c r="A120" s="36"/>
      <c r="B120" s="37"/>
      <c r="C120" s="247" t="s">
        <v>391</v>
      </c>
      <c r="D120" s="247" t="s">
        <v>638</v>
      </c>
      <c r="E120" s="248" t="s">
        <v>5843</v>
      </c>
      <c r="F120" s="249" t="s">
        <v>5844</v>
      </c>
      <c r="G120" s="250" t="s">
        <v>237</v>
      </c>
      <c r="H120" s="251">
        <v>9</v>
      </c>
      <c r="I120" s="252"/>
      <c r="J120" s="253">
        <f t="shared" si="0"/>
        <v>0</v>
      </c>
      <c r="K120" s="249" t="s">
        <v>19</v>
      </c>
      <c r="L120" s="254"/>
      <c r="M120" s="255" t="s">
        <v>19</v>
      </c>
      <c r="N120" s="256" t="s">
        <v>40</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3043</v>
      </c>
      <c r="AT120" s="191" t="s">
        <v>638</v>
      </c>
      <c r="AU120" s="191" t="s">
        <v>78</v>
      </c>
      <c r="AY120" s="19" t="s">
        <v>231</v>
      </c>
      <c r="BE120" s="192">
        <f t="shared" si="4"/>
        <v>0</v>
      </c>
      <c r="BF120" s="192">
        <f t="shared" si="5"/>
        <v>0</v>
      </c>
      <c r="BG120" s="192">
        <f t="shared" si="6"/>
        <v>0</v>
      </c>
      <c r="BH120" s="192">
        <f t="shared" si="7"/>
        <v>0</v>
      </c>
      <c r="BI120" s="192">
        <f t="shared" si="8"/>
        <v>0</v>
      </c>
      <c r="BJ120" s="19" t="s">
        <v>76</v>
      </c>
      <c r="BK120" s="192">
        <f t="shared" si="9"/>
        <v>0</v>
      </c>
      <c r="BL120" s="19" t="s">
        <v>1610</v>
      </c>
      <c r="BM120" s="191" t="s">
        <v>5845</v>
      </c>
    </row>
    <row r="121" spans="1:65" s="2" customFormat="1" ht="16.5" customHeight="1">
      <c r="A121" s="36"/>
      <c r="B121" s="37"/>
      <c r="C121" s="247" t="s">
        <v>395</v>
      </c>
      <c r="D121" s="247" t="s">
        <v>638</v>
      </c>
      <c r="E121" s="248" t="s">
        <v>5846</v>
      </c>
      <c r="F121" s="249" t="s">
        <v>5847</v>
      </c>
      <c r="G121" s="250" t="s">
        <v>237</v>
      </c>
      <c r="H121" s="251">
        <v>35</v>
      </c>
      <c r="I121" s="252"/>
      <c r="J121" s="253">
        <f t="shared" si="0"/>
        <v>0</v>
      </c>
      <c r="K121" s="249" t="s">
        <v>19</v>
      </c>
      <c r="L121" s="254"/>
      <c r="M121" s="255" t="s">
        <v>19</v>
      </c>
      <c r="N121" s="256" t="s">
        <v>40</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3043</v>
      </c>
      <c r="AT121" s="191" t="s">
        <v>638</v>
      </c>
      <c r="AU121" s="191" t="s">
        <v>78</v>
      </c>
      <c r="AY121" s="19" t="s">
        <v>231</v>
      </c>
      <c r="BE121" s="192">
        <f t="shared" si="4"/>
        <v>0</v>
      </c>
      <c r="BF121" s="192">
        <f t="shared" si="5"/>
        <v>0</v>
      </c>
      <c r="BG121" s="192">
        <f t="shared" si="6"/>
        <v>0</v>
      </c>
      <c r="BH121" s="192">
        <f t="shared" si="7"/>
        <v>0</v>
      </c>
      <c r="BI121" s="192">
        <f t="shared" si="8"/>
        <v>0</v>
      </c>
      <c r="BJ121" s="19" t="s">
        <v>76</v>
      </c>
      <c r="BK121" s="192">
        <f t="shared" si="9"/>
        <v>0</v>
      </c>
      <c r="BL121" s="19" t="s">
        <v>1610</v>
      </c>
      <c r="BM121" s="191" t="s">
        <v>5848</v>
      </c>
    </row>
    <row r="122" spans="1:65" s="2" customFormat="1" ht="16.5" customHeight="1">
      <c r="A122" s="36"/>
      <c r="B122" s="37"/>
      <c r="C122" s="180" t="s">
        <v>401</v>
      </c>
      <c r="D122" s="180" t="s">
        <v>234</v>
      </c>
      <c r="E122" s="181" t="s">
        <v>5849</v>
      </c>
      <c r="F122" s="182" t="s">
        <v>5850</v>
      </c>
      <c r="G122" s="183" t="s">
        <v>243</v>
      </c>
      <c r="H122" s="184">
        <v>5.22</v>
      </c>
      <c r="I122" s="185"/>
      <c r="J122" s="186">
        <f t="shared" si="0"/>
        <v>0</v>
      </c>
      <c r="K122" s="182" t="s">
        <v>19</v>
      </c>
      <c r="L122" s="41"/>
      <c r="M122" s="187" t="s">
        <v>19</v>
      </c>
      <c r="N122" s="188" t="s">
        <v>40</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1610</v>
      </c>
      <c r="AT122" s="191" t="s">
        <v>234</v>
      </c>
      <c r="AU122" s="191" t="s">
        <v>78</v>
      </c>
      <c r="AY122" s="19" t="s">
        <v>231</v>
      </c>
      <c r="BE122" s="192">
        <f t="shared" si="4"/>
        <v>0</v>
      </c>
      <c r="BF122" s="192">
        <f t="shared" si="5"/>
        <v>0</v>
      </c>
      <c r="BG122" s="192">
        <f t="shared" si="6"/>
        <v>0</v>
      </c>
      <c r="BH122" s="192">
        <f t="shared" si="7"/>
        <v>0</v>
      </c>
      <c r="BI122" s="192">
        <f t="shared" si="8"/>
        <v>0</v>
      </c>
      <c r="BJ122" s="19" t="s">
        <v>76</v>
      </c>
      <c r="BK122" s="192">
        <f t="shared" si="9"/>
        <v>0</v>
      </c>
      <c r="BL122" s="19" t="s">
        <v>1610</v>
      </c>
      <c r="BM122" s="191" t="s">
        <v>5851</v>
      </c>
    </row>
    <row r="123" spans="1:65" s="2" customFormat="1" ht="33" customHeight="1">
      <c r="A123" s="36"/>
      <c r="B123" s="37"/>
      <c r="C123" s="180" t="s">
        <v>407</v>
      </c>
      <c r="D123" s="180" t="s">
        <v>234</v>
      </c>
      <c r="E123" s="181" t="s">
        <v>5852</v>
      </c>
      <c r="F123" s="182" t="s">
        <v>5853</v>
      </c>
      <c r="G123" s="183" t="s">
        <v>342</v>
      </c>
      <c r="H123" s="184">
        <v>809.46</v>
      </c>
      <c r="I123" s="185"/>
      <c r="J123" s="186">
        <f t="shared" si="0"/>
        <v>0</v>
      </c>
      <c r="K123" s="182" t="s">
        <v>19</v>
      </c>
      <c r="L123" s="41"/>
      <c r="M123" s="187" t="s">
        <v>19</v>
      </c>
      <c r="N123" s="188" t="s">
        <v>40</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1610</v>
      </c>
      <c r="AT123" s="191" t="s">
        <v>234</v>
      </c>
      <c r="AU123" s="191" t="s">
        <v>78</v>
      </c>
      <c r="AY123" s="19" t="s">
        <v>231</v>
      </c>
      <c r="BE123" s="192">
        <f t="shared" si="4"/>
        <v>0</v>
      </c>
      <c r="BF123" s="192">
        <f t="shared" si="5"/>
        <v>0</v>
      </c>
      <c r="BG123" s="192">
        <f t="shared" si="6"/>
        <v>0</v>
      </c>
      <c r="BH123" s="192">
        <f t="shared" si="7"/>
        <v>0</v>
      </c>
      <c r="BI123" s="192">
        <f t="shared" si="8"/>
        <v>0</v>
      </c>
      <c r="BJ123" s="19" t="s">
        <v>76</v>
      </c>
      <c r="BK123" s="192">
        <f t="shared" si="9"/>
        <v>0</v>
      </c>
      <c r="BL123" s="19" t="s">
        <v>1610</v>
      </c>
      <c r="BM123" s="191" t="s">
        <v>5854</v>
      </c>
    </row>
    <row r="124" spans="1:65" s="2" customFormat="1" ht="16.5" customHeight="1">
      <c r="A124" s="36"/>
      <c r="B124" s="37"/>
      <c r="C124" s="247" t="s">
        <v>412</v>
      </c>
      <c r="D124" s="247" t="s">
        <v>638</v>
      </c>
      <c r="E124" s="248" t="s">
        <v>5855</v>
      </c>
      <c r="F124" s="249" t="s">
        <v>5856</v>
      </c>
      <c r="G124" s="250" t="s">
        <v>1291</v>
      </c>
      <c r="H124" s="251">
        <v>501.86500000000001</v>
      </c>
      <c r="I124" s="252"/>
      <c r="J124" s="253">
        <f t="shared" si="0"/>
        <v>0</v>
      </c>
      <c r="K124" s="249" t="s">
        <v>19</v>
      </c>
      <c r="L124" s="254"/>
      <c r="M124" s="255" t="s">
        <v>19</v>
      </c>
      <c r="N124" s="256" t="s">
        <v>40</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3043</v>
      </c>
      <c r="AT124" s="191" t="s">
        <v>638</v>
      </c>
      <c r="AU124" s="191" t="s">
        <v>78</v>
      </c>
      <c r="AY124" s="19" t="s">
        <v>231</v>
      </c>
      <c r="BE124" s="192">
        <f t="shared" si="4"/>
        <v>0</v>
      </c>
      <c r="BF124" s="192">
        <f t="shared" si="5"/>
        <v>0</v>
      </c>
      <c r="BG124" s="192">
        <f t="shared" si="6"/>
        <v>0</v>
      </c>
      <c r="BH124" s="192">
        <f t="shared" si="7"/>
        <v>0</v>
      </c>
      <c r="BI124" s="192">
        <f t="shared" si="8"/>
        <v>0</v>
      </c>
      <c r="BJ124" s="19" t="s">
        <v>76</v>
      </c>
      <c r="BK124" s="192">
        <f t="shared" si="9"/>
        <v>0</v>
      </c>
      <c r="BL124" s="19" t="s">
        <v>1610</v>
      </c>
      <c r="BM124" s="191" t="s">
        <v>5857</v>
      </c>
    </row>
    <row r="125" spans="1:65" s="2" customFormat="1" ht="49.15" customHeight="1">
      <c r="A125" s="36"/>
      <c r="B125" s="37"/>
      <c r="C125" s="180" t="s">
        <v>417</v>
      </c>
      <c r="D125" s="180" t="s">
        <v>234</v>
      </c>
      <c r="E125" s="181" t="s">
        <v>5858</v>
      </c>
      <c r="F125" s="182" t="s">
        <v>5859</v>
      </c>
      <c r="G125" s="183" t="s">
        <v>237</v>
      </c>
      <c r="H125" s="184">
        <v>1</v>
      </c>
      <c r="I125" s="185"/>
      <c r="J125" s="186">
        <f t="shared" si="0"/>
        <v>0</v>
      </c>
      <c r="K125" s="182" t="s">
        <v>19</v>
      </c>
      <c r="L125" s="41"/>
      <c r="M125" s="187" t="s">
        <v>19</v>
      </c>
      <c r="N125" s="188" t="s">
        <v>40</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1610</v>
      </c>
      <c r="AT125" s="191" t="s">
        <v>234</v>
      </c>
      <c r="AU125" s="191" t="s">
        <v>78</v>
      </c>
      <c r="AY125" s="19" t="s">
        <v>231</v>
      </c>
      <c r="BE125" s="192">
        <f t="shared" si="4"/>
        <v>0</v>
      </c>
      <c r="BF125" s="192">
        <f t="shared" si="5"/>
        <v>0</v>
      </c>
      <c r="BG125" s="192">
        <f t="shared" si="6"/>
        <v>0</v>
      </c>
      <c r="BH125" s="192">
        <f t="shared" si="7"/>
        <v>0</v>
      </c>
      <c r="BI125" s="192">
        <f t="shared" si="8"/>
        <v>0</v>
      </c>
      <c r="BJ125" s="19" t="s">
        <v>76</v>
      </c>
      <c r="BK125" s="192">
        <f t="shared" si="9"/>
        <v>0</v>
      </c>
      <c r="BL125" s="19" t="s">
        <v>1610</v>
      </c>
      <c r="BM125" s="191" t="s">
        <v>5860</v>
      </c>
    </row>
    <row r="126" spans="1:65" s="2" customFormat="1" ht="24.2" customHeight="1">
      <c r="A126" s="36"/>
      <c r="B126" s="37"/>
      <c r="C126" s="180" t="s">
        <v>423</v>
      </c>
      <c r="D126" s="180" t="s">
        <v>234</v>
      </c>
      <c r="E126" s="181" t="s">
        <v>5861</v>
      </c>
      <c r="F126" s="182" t="s">
        <v>5862</v>
      </c>
      <c r="G126" s="183" t="s">
        <v>237</v>
      </c>
      <c r="H126" s="184">
        <v>0</v>
      </c>
      <c r="I126" s="185"/>
      <c r="J126" s="186">
        <f t="shared" si="0"/>
        <v>0</v>
      </c>
      <c r="K126" s="182" t="s">
        <v>19</v>
      </c>
      <c r="L126" s="41"/>
      <c r="M126" s="187" t="s">
        <v>19</v>
      </c>
      <c r="N126" s="188" t="s">
        <v>40</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1610</v>
      </c>
      <c r="AT126" s="191" t="s">
        <v>234</v>
      </c>
      <c r="AU126" s="191" t="s">
        <v>78</v>
      </c>
      <c r="AY126" s="19" t="s">
        <v>231</v>
      </c>
      <c r="BE126" s="192">
        <f t="shared" si="4"/>
        <v>0</v>
      </c>
      <c r="BF126" s="192">
        <f t="shared" si="5"/>
        <v>0</v>
      </c>
      <c r="BG126" s="192">
        <f t="shared" si="6"/>
        <v>0</v>
      </c>
      <c r="BH126" s="192">
        <f t="shared" si="7"/>
        <v>0</v>
      </c>
      <c r="BI126" s="192">
        <f t="shared" si="8"/>
        <v>0</v>
      </c>
      <c r="BJ126" s="19" t="s">
        <v>76</v>
      </c>
      <c r="BK126" s="192">
        <f t="shared" si="9"/>
        <v>0</v>
      </c>
      <c r="BL126" s="19" t="s">
        <v>1610</v>
      </c>
      <c r="BM126" s="191" t="s">
        <v>5863</v>
      </c>
    </row>
    <row r="127" spans="1:65" s="2" customFormat="1" ht="24.2" customHeight="1">
      <c r="A127" s="36"/>
      <c r="B127" s="37"/>
      <c r="C127" s="180" t="s">
        <v>429</v>
      </c>
      <c r="D127" s="180" t="s">
        <v>234</v>
      </c>
      <c r="E127" s="181" t="s">
        <v>5864</v>
      </c>
      <c r="F127" s="182" t="s">
        <v>5865</v>
      </c>
      <c r="G127" s="183" t="s">
        <v>237</v>
      </c>
      <c r="H127" s="184">
        <v>4</v>
      </c>
      <c r="I127" s="185"/>
      <c r="J127" s="186">
        <f t="shared" si="0"/>
        <v>0</v>
      </c>
      <c r="K127" s="182" t="s">
        <v>19</v>
      </c>
      <c r="L127" s="41"/>
      <c r="M127" s="187" t="s">
        <v>19</v>
      </c>
      <c r="N127" s="188" t="s">
        <v>40</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1610</v>
      </c>
      <c r="AT127" s="191" t="s">
        <v>234</v>
      </c>
      <c r="AU127" s="191" t="s">
        <v>78</v>
      </c>
      <c r="AY127" s="19" t="s">
        <v>231</v>
      </c>
      <c r="BE127" s="192">
        <f t="shared" si="4"/>
        <v>0</v>
      </c>
      <c r="BF127" s="192">
        <f t="shared" si="5"/>
        <v>0</v>
      </c>
      <c r="BG127" s="192">
        <f t="shared" si="6"/>
        <v>0</v>
      </c>
      <c r="BH127" s="192">
        <f t="shared" si="7"/>
        <v>0</v>
      </c>
      <c r="BI127" s="192">
        <f t="shared" si="8"/>
        <v>0</v>
      </c>
      <c r="BJ127" s="19" t="s">
        <v>76</v>
      </c>
      <c r="BK127" s="192">
        <f t="shared" si="9"/>
        <v>0</v>
      </c>
      <c r="BL127" s="19" t="s">
        <v>1610</v>
      </c>
      <c r="BM127" s="191" t="s">
        <v>5866</v>
      </c>
    </row>
    <row r="128" spans="1:65" s="2" customFormat="1" ht="24.2" customHeight="1">
      <c r="A128" s="36"/>
      <c r="B128" s="37"/>
      <c r="C128" s="180" t="s">
        <v>434</v>
      </c>
      <c r="D128" s="180" t="s">
        <v>234</v>
      </c>
      <c r="E128" s="181" t="s">
        <v>5867</v>
      </c>
      <c r="F128" s="182" t="s">
        <v>5868</v>
      </c>
      <c r="G128" s="183" t="s">
        <v>237</v>
      </c>
      <c r="H128" s="184">
        <v>6</v>
      </c>
      <c r="I128" s="185"/>
      <c r="J128" s="186">
        <f t="shared" si="0"/>
        <v>0</v>
      </c>
      <c r="K128" s="182" t="s">
        <v>19</v>
      </c>
      <c r="L128" s="41"/>
      <c r="M128" s="187" t="s">
        <v>19</v>
      </c>
      <c r="N128" s="188" t="s">
        <v>40</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1610</v>
      </c>
      <c r="AT128" s="191" t="s">
        <v>234</v>
      </c>
      <c r="AU128" s="191" t="s">
        <v>78</v>
      </c>
      <c r="AY128" s="19" t="s">
        <v>231</v>
      </c>
      <c r="BE128" s="192">
        <f t="shared" si="4"/>
        <v>0</v>
      </c>
      <c r="BF128" s="192">
        <f t="shared" si="5"/>
        <v>0</v>
      </c>
      <c r="BG128" s="192">
        <f t="shared" si="6"/>
        <v>0</v>
      </c>
      <c r="BH128" s="192">
        <f t="shared" si="7"/>
        <v>0</v>
      </c>
      <c r="BI128" s="192">
        <f t="shared" si="8"/>
        <v>0</v>
      </c>
      <c r="BJ128" s="19" t="s">
        <v>76</v>
      </c>
      <c r="BK128" s="192">
        <f t="shared" si="9"/>
        <v>0</v>
      </c>
      <c r="BL128" s="19" t="s">
        <v>1610</v>
      </c>
      <c r="BM128" s="191" t="s">
        <v>5869</v>
      </c>
    </row>
    <row r="129" spans="1:65" s="2" customFormat="1" ht="24.2" customHeight="1">
      <c r="A129" s="36"/>
      <c r="B129" s="37"/>
      <c r="C129" s="247" t="s">
        <v>442</v>
      </c>
      <c r="D129" s="247" t="s">
        <v>638</v>
      </c>
      <c r="E129" s="248" t="s">
        <v>5870</v>
      </c>
      <c r="F129" s="249" t="s">
        <v>5871</v>
      </c>
      <c r="G129" s="250" t="s">
        <v>342</v>
      </c>
      <c r="H129" s="251">
        <v>15</v>
      </c>
      <c r="I129" s="252"/>
      <c r="J129" s="253">
        <f t="shared" si="0"/>
        <v>0</v>
      </c>
      <c r="K129" s="249" t="s">
        <v>19</v>
      </c>
      <c r="L129" s="254"/>
      <c r="M129" s="255" t="s">
        <v>19</v>
      </c>
      <c r="N129" s="256" t="s">
        <v>40</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3043</v>
      </c>
      <c r="AT129" s="191" t="s">
        <v>638</v>
      </c>
      <c r="AU129" s="191" t="s">
        <v>78</v>
      </c>
      <c r="AY129" s="19" t="s">
        <v>231</v>
      </c>
      <c r="BE129" s="192">
        <f t="shared" si="4"/>
        <v>0</v>
      </c>
      <c r="BF129" s="192">
        <f t="shared" si="5"/>
        <v>0</v>
      </c>
      <c r="BG129" s="192">
        <f t="shared" si="6"/>
        <v>0</v>
      </c>
      <c r="BH129" s="192">
        <f t="shared" si="7"/>
        <v>0</v>
      </c>
      <c r="BI129" s="192">
        <f t="shared" si="8"/>
        <v>0</v>
      </c>
      <c r="BJ129" s="19" t="s">
        <v>76</v>
      </c>
      <c r="BK129" s="192">
        <f t="shared" si="9"/>
        <v>0</v>
      </c>
      <c r="BL129" s="19" t="s">
        <v>1610</v>
      </c>
      <c r="BM129" s="191" t="s">
        <v>5872</v>
      </c>
    </row>
    <row r="130" spans="1:65" s="2" customFormat="1" ht="33" customHeight="1">
      <c r="A130" s="36"/>
      <c r="B130" s="37"/>
      <c r="C130" s="180" t="s">
        <v>825</v>
      </c>
      <c r="D130" s="180" t="s">
        <v>234</v>
      </c>
      <c r="E130" s="181" t="s">
        <v>5873</v>
      </c>
      <c r="F130" s="182" t="s">
        <v>5874</v>
      </c>
      <c r="G130" s="183" t="s">
        <v>342</v>
      </c>
      <c r="H130" s="184">
        <v>224.76</v>
      </c>
      <c r="I130" s="185"/>
      <c r="J130" s="186">
        <f t="shared" si="0"/>
        <v>0</v>
      </c>
      <c r="K130" s="182" t="s">
        <v>19</v>
      </c>
      <c r="L130" s="41"/>
      <c r="M130" s="187" t="s">
        <v>19</v>
      </c>
      <c r="N130" s="188" t="s">
        <v>40</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1610</v>
      </c>
      <c r="AT130" s="191" t="s">
        <v>234</v>
      </c>
      <c r="AU130" s="191" t="s">
        <v>78</v>
      </c>
      <c r="AY130" s="19" t="s">
        <v>231</v>
      </c>
      <c r="BE130" s="192">
        <f t="shared" si="4"/>
        <v>0</v>
      </c>
      <c r="BF130" s="192">
        <f t="shared" si="5"/>
        <v>0</v>
      </c>
      <c r="BG130" s="192">
        <f t="shared" si="6"/>
        <v>0</v>
      </c>
      <c r="BH130" s="192">
        <f t="shared" si="7"/>
        <v>0</v>
      </c>
      <c r="BI130" s="192">
        <f t="shared" si="8"/>
        <v>0</v>
      </c>
      <c r="BJ130" s="19" t="s">
        <v>76</v>
      </c>
      <c r="BK130" s="192">
        <f t="shared" si="9"/>
        <v>0</v>
      </c>
      <c r="BL130" s="19" t="s">
        <v>1610</v>
      </c>
      <c r="BM130" s="191" t="s">
        <v>5875</v>
      </c>
    </row>
    <row r="131" spans="1:65" s="2" customFormat="1" ht="24.2" customHeight="1">
      <c r="A131" s="36"/>
      <c r="B131" s="37"/>
      <c r="C131" s="247" t="s">
        <v>833</v>
      </c>
      <c r="D131" s="247" t="s">
        <v>638</v>
      </c>
      <c r="E131" s="248" t="s">
        <v>5876</v>
      </c>
      <c r="F131" s="249" t="s">
        <v>5877</v>
      </c>
      <c r="G131" s="250" t="s">
        <v>342</v>
      </c>
      <c r="H131" s="251">
        <v>15</v>
      </c>
      <c r="I131" s="252"/>
      <c r="J131" s="253">
        <f t="shared" si="0"/>
        <v>0</v>
      </c>
      <c r="K131" s="249" t="s">
        <v>19</v>
      </c>
      <c r="L131" s="254"/>
      <c r="M131" s="255" t="s">
        <v>19</v>
      </c>
      <c r="N131" s="256" t="s">
        <v>40</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3043</v>
      </c>
      <c r="AT131" s="191" t="s">
        <v>638</v>
      </c>
      <c r="AU131" s="191" t="s">
        <v>78</v>
      </c>
      <c r="AY131" s="19" t="s">
        <v>231</v>
      </c>
      <c r="BE131" s="192">
        <f t="shared" si="4"/>
        <v>0</v>
      </c>
      <c r="BF131" s="192">
        <f t="shared" si="5"/>
        <v>0</v>
      </c>
      <c r="BG131" s="192">
        <f t="shared" si="6"/>
        <v>0</v>
      </c>
      <c r="BH131" s="192">
        <f t="shared" si="7"/>
        <v>0</v>
      </c>
      <c r="BI131" s="192">
        <f t="shared" si="8"/>
        <v>0</v>
      </c>
      <c r="BJ131" s="19" t="s">
        <v>76</v>
      </c>
      <c r="BK131" s="192">
        <f t="shared" si="9"/>
        <v>0</v>
      </c>
      <c r="BL131" s="19" t="s">
        <v>1610</v>
      </c>
      <c r="BM131" s="191" t="s">
        <v>5878</v>
      </c>
    </row>
    <row r="132" spans="1:65" s="2" customFormat="1" ht="33" customHeight="1">
      <c r="A132" s="36"/>
      <c r="B132" s="37"/>
      <c r="C132" s="180" t="s">
        <v>839</v>
      </c>
      <c r="D132" s="180" t="s">
        <v>234</v>
      </c>
      <c r="E132" s="181" t="s">
        <v>5879</v>
      </c>
      <c r="F132" s="182" t="s">
        <v>5880</v>
      </c>
      <c r="G132" s="183" t="s">
        <v>342</v>
      </c>
      <c r="H132" s="184">
        <v>15</v>
      </c>
      <c r="I132" s="185"/>
      <c r="J132" s="186">
        <f t="shared" si="0"/>
        <v>0</v>
      </c>
      <c r="K132" s="182" t="s">
        <v>19</v>
      </c>
      <c r="L132" s="41"/>
      <c r="M132" s="187" t="s">
        <v>19</v>
      </c>
      <c r="N132" s="188" t="s">
        <v>40</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1610</v>
      </c>
      <c r="AT132" s="191" t="s">
        <v>234</v>
      </c>
      <c r="AU132" s="191" t="s">
        <v>78</v>
      </c>
      <c r="AY132" s="19" t="s">
        <v>231</v>
      </c>
      <c r="BE132" s="192">
        <f t="shared" si="4"/>
        <v>0</v>
      </c>
      <c r="BF132" s="192">
        <f t="shared" si="5"/>
        <v>0</v>
      </c>
      <c r="BG132" s="192">
        <f t="shared" si="6"/>
        <v>0</v>
      </c>
      <c r="BH132" s="192">
        <f t="shared" si="7"/>
        <v>0</v>
      </c>
      <c r="BI132" s="192">
        <f t="shared" si="8"/>
        <v>0</v>
      </c>
      <c r="BJ132" s="19" t="s">
        <v>76</v>
      </c>
      <c r="BK132" s="192">
        <f t="shared" si="9"/>
        <v>0</v>
      </c>
      <c r="BL132" s="19" t="s">
        <v>1610</v>
      </c>
      <c r="BM132" s="191" t="s">
        <v>5881</v>
      </c>
    </row>
    <row r="133" spans="1:65" s="2" customFormat="1" ht="24.2" customHeight="1">
      <c r="A133" s="36"/>
      <c r="B133" s="37"/>
      <c r="C133" s="247" t="s">
        <v>844</v>
      </c>
      <c r="D133" s="247" t="s">
        <v>638</v>
      </c>
      <c r="E133" s="248" t="s">
        <v>5882</v>
      </c>
      <c r="F133" s="249" t="s">
        <v>5883</v>
      </c>
      <c r="G133" s="250" t="s">
        <v>342</v>
      </c>
      <c r="H133" s="251">
        <v>101.85</v>
      </c>
      <c r="I133" s="252"/>
      <c r="J133" s="253">
        <f t="shared" si="0"/>
        <v>0</v>
      </c>
      <c r="K133" s="249" t="s">
        <v>19</v>
      </c>
      <c r="L133" s="254"/>
      <c r="M133" s="255" t="s">
        <v>19</v>
      </c>
      <c r="N133" s="256" t="s">
        <v>40</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3043</v>
      </c>
      <c r="AT133" s="191" t="s">
        <v>638</v>
      </c>
      <c r="AU133" s="191" t="s">
        <v>78</v>
      </c>
      <c r="AY133" s="19" t="s">
        <v>231</v>
      </c>
      <c r="BE133" s="192">
        <f t="shared" si="4"/>
        <v>0</v>
      </c>
      <c r="BF133" s="192">
        <f t="shared" si="5"/>
        <v>0</v>
      </c>
      <c r="BG133" s="192">
        <f t="shared" si="6"/>
        <v>0</v>
      </c>
      <c r="BH133" s="192">
        <f t="shared" si="7"/>
        <v>0</v>
      </c>
      <c r="BI133" s="192">
        <f t="shared" si="8"/>
        <v>0</v>
      </c>
      <c r="BJ133" s="19" t="s">
        <v>76</v>
      </c>
      <c r="BK133" s="192">
        <f t="shared" si="9"/>
        <v>0</v>
      </c>
      <c r="BL133" s="19" t="s">
        <v>1610</v>
      </c>
      <c r="BM133" s="191" t="s">
        <v>5884</v>
      </c>
    </row>
    <row r="134" spans="1:65" s="2" customFormat="1" ht="33" customHeight="1">
      <c r="A134" s="36"/>
      <c r="B134" s="37"/>
      <c r="C134" s="180" t="s">
        <v>849</v>
      </c>
      <c r="D134" s="180" t="s">
        <v>234</v>
      </c>
      <c r="E134" s="181" t="s">
        <v>5885</v>
      </c>
      <c r="F134" s="182" t="s">
        <v>5886</v>
      </c>
      <c r="G134" s="183" t="s">
        <v>342</v>
      </c>
      <c r="H134" s="184">
        <v>101.85</v>
      </c>
      <c r="I134" s="185"/>
      <c r="J134" s="186">
        <f t="shared" si="0"/>
        <v>0</v>
      </c>
      <c r="K134" s="182" t="s">
        <v>19</v>
      </c>
      <c r="L134" s="41"/>
      <c r="M134" s="187" t="s">
        <v>19</v>
      </c>
      <c r="N134" s="188" t="s">
        <v>40</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1610</v>
      </c>
      <c r="AT134" s="191" t="s">
        <v>234</v>
      </c>
      <c r="AU134" s="191" t="s">
        <v>78</v>
      </c>
      <c r="AY134" s="19" t="s">
        <v>231</v>
      </c>
      <c r="BE134" s="192">
        <f t="shared" si="4"/>
        <v>0</v>
      </c>
      <c r="BF134" s="192">
        <f t="shared" si="5"/>
        <v>0</v>
      </c>
      <c r="BG134" s="192">
        <f t="shared" si="6"/>
        <v>0</v>
      </c>
      <c r="BH134" s="192">
        <f t="shared" si="7"/>
        <v>0</v>
      </c>
      <c r="BI134" s="192">
        <f t="shared" si="8"/>
        <v>0</v>
      </c>
      <c r="BJ134" s="19" t="s">
        <v>76</v>
      </c>
      <c r="BK134" s="192">
        <f t="shared" si="9"/>
        <v>0</v>
      </c>
      <c r="BL134" s="19" t="s">
        <v>1610</v>
      </c>
      <c r="BM134" s="191" t="s">
        <v>5887</v>
      </c>
    </row>
    <row r="135" spans="1:65" s="2" customFormat="1" ht="24.2" customHeight="1">
      <c r="A135" s="36"/>
      <c r="B135" s="37"/>
      <c r="C135" s="247" t="s">
        <v>855</v>
      </c>
      <c r="D135" s="247" t="s">
        <v>638</v>
      </c>
      <c r="E135" s="248" t="s">
        <v>5888</v>
      </c>
      <c r="F135" s="249" t="s">
        <v>5889</v>
      </c>
      <c r="G135" s="250" t="s">
        <v>342</v>
      </c>
      <c r="H135" s="251">
        <v>214.79</v>
      </c>
      <c r="I135" s="252"/>
      <c r="J135" s="253">
        <f t="shared" si="0"/>
        <v>0</v>
      </c>
      <c r="K135" s="249" t="s">
        <v>19</v>
      </c>
      <c r="L135" s="254"/>
      <c r="M135" s="255" t="s">
        <v>19</v>
      </c>
      <c r="N135" s="256" t="s">
        <v>40</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3043</v>
      </c>
      <c r="AT135" s="191" t="s">
        <v>638</v>
      </c>
      <c r="AU135" s="191" t="s">
        <v>78</v>
      </c>
      <c r="AY135" s="19" t="s">
        <v>231</v>
      </c>
      <c r="BE135" s="192">
        <f t="shared" si="4"/>
        <v>0</v>
      </c>
      <c r="BF135" s="192">
        <f t="shared" si="5"/>
        <v>0</v>
      </c>
      <c r="BG135" s="192">
        <f t="shared" si="6"/>
        <v>0</v>
      </c>
      <c r="BH135" s="192">
        <f t="shared" si="7"/>
        <v>0</v>
      </c>
      <c r="BI135" s="192">
        <f t="shared" si="8"/>
        <v>0</v>
      </c>
      <c r="BJ135" s="19" t="s">
        <v>76</v>
      </c>
      <c r="BK135" s="192">
        <f t="shared" si="9"/>
        <v>0</v>
      </c>
      <c r="BL135" s="19" t="s">
        <v>1610</v>
      </c>
      <c r="BM135" s="191" t="s">
        <v>5890</v>
      </c>
    </row>
    <row r="136" spans="1:65" s="2" customFormat="1" ht="33" customHeight="1">
      <c r="A136" s="36"/>
      <c r="B136" s="37"/>
      <c r="C136" s="180" t="s">
        <v>862</v>
      </c>
      <c r="D136" s="180" t="s">
        <v>234</v>
      </c>
      <c r="E136" s="181" t="s">
        <v>5891</v>
      </c>
      <c r="F136" s="182" t="s">
        <v>5892</v>
      </c>
      <c r="G136" s="183" t="s">
        <v>342</v>
      </c>
      <c r="H136" s="184">
        <v>214.79</v>
      </c>
      <c r="I136" s="185"/>
      <c r="J136" s="186">
        <f t="shared" si="0"/>
        <v>0</v>
      </c>
      <c r="K136" s="182" t="s">
        <v>19</v>
      </c>
      <c r="L136" s="41"/>
      <c r="M136" s="187" t="s">
        <v>19</v>
      </c>
      <c r="N136" s="188" t="s">
        <v>40</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1610</v>
      </c>
      <c r="AT136" s="191" t="s">
        <v>234</v>
      </c>
      <c r="AU136" s="191" t="s">
        <v>78</v>
      </c>
      <c r="AY136" s="19" t="s">
        <v>231</v>
      </c>
      <c r="BE136" s="192">
        <f t="shared" si="4"/>
        <v>0</v>
      </c>
      <c r="BF136" s="192">
        <f t="shared" si="5"/>
        <v>0</v>
      </c>
      <c r="BG136" s="192">
        <f t="shared" si="6"/>
        <v>0</v>
      </c>
      <c r="BH136" s="192">
        <f t="shared" si="7"/>
        <v>0</v>
      </c>
      <c r="BI136" s="192">
        <f t="shared" si="8"/>
        <v>0</v>
      </c>
      <c r="BJ136" s="19" t="s">
        <v>76</v>
      </c>
      <c r="BK136" s="192">
        <f t="shared" si="9"/>
        <v>0</v>
      </c>
      <c r="BL136" s="19" t="s">
        <v>1610</v>
      </c>
      <c r="BM136" s="191" t="s">
        <v>5893</v>
      </c>
    </row>
    <row r="137" spans="1:65" s="2" customFormat="1" ht="24.2" customHeight="1">
      <c r="A137" s="36"/>
      <c r="B137" s="37"/>
      <c r="C137" s="247" t="s">
        <v>867</v>
      </c>
      <c r="D137" s="247" t="s">
        <v>638</v>
      </c>
      <c r="E137" s="248" t="s">
        <v>5894</v>
      </c>
      <c r="F137" s="249" t="s">
        <v>5895</v>
      </c>
      <c r="G137" s="250" t="s">
        <v>342</v>
      </c>
      <c r="H137" s="251">
        <v>20.45</v>
      </c>
      <c r="I137" s="252"/>
      <c r="J137" s="253">
        <f t="shared" si="0"/>
        <v>0</v>
      </c>
      <c r="K137" s="249" t="s">
        <v>19</v>
      </c>
      <c r="L137" s="254"/>
      <c r="M137" s="255" t="s">
        <v>19</v>
      </c>
      <c r="N137" s="256" t="s">
        <v>40</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3043</v>
      </c>
      <c r="AT137" s="191" t="s">
        <v>638</v>
      </c>
      <c r="AU137" s="191" t="s">
        <v>78</v>
      </c>
      <c r="AY137" s="19" t="s">
        <v>231</v>
      </c>
      <c r="BE137" s="192">
        <f t="shared" si="4"/>
        <v>0</v>
      </c>
      <c r="BF137" s="192">
        <f t="shared" si="5"/>
        <v>0</v>
      </c>
      <c r="BG137" s="192">
        <f t="shared" si="6"/>
        <v>0</v>
      </c>
      <c r="BH137" s="192">
        <f t="shared" si="7"/>
        <v>0</v>
      </c>
      <c r="BI137" s="192">
        <f t="shared" si="8"/>
        <v>0</v>
      </c>
      <c r="BJ137" s="19" t="s">
        <v>76</v>
      </c>
      <c r="BK137" s="192">
        <f t="shared" si="9"/>
        <v>0</v>
      </c>
      <c r="BL137" s="19" t="s">
        <v>1610</v>
      </c>
      <c r="BM137" s="191" t="s">
        <v>5896</v>
      </c>
    </row>
    <row r="138" spans="1:65" s="2" customFormat="1" ht="24.2" customHeight="1">
      <c r="A138" s="36"/>
      <c r="B138" s="37"/>
      <c r="C138" s="247" t="s">
        <v>881</v>
      </c>
      <c r="D138" s="247" t="s">
        <v>638</v>
      </c>
      <c r="E138" s="248" t="s">
        <v>5897</v>
      </c>
      <c r="F138" s="249" t="s">
        <v>5898</v>
      </c>
      <c r="G138" s="250" t="s">
        <v>342</v>
      </c>
      <c r="H138" s="251">
        <v>189.31</v>
      </c>
      <c r="I138" s="252"/>
      <c r="J138" s="253">
        <f t="shared" si="0"/>
        <v>0</v>
      </c>
      <c r="K138" s="249" t="s">
        <v>19</v>
      </c>
      <c r="L138" s="254"/>
      <c r="M138" s="255" t="s">
        <v>19</v>
      </c>
      <c r="N138" s="256" t="s">
        <v>40</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3043</v>
      </c>
      <c r="AT138" s="191" t="s">
        <v>638</v>
      </c>
      <c r="AU138" s="191" t="s">
        <v>78</v>
      </c>
      <c r="AY138" s="19" t="s">
        <v>231</v>
      </c>
      <c r="BE138" s="192">
        <f t="shared" si="4"/>
        <v>0</v>
      </c>
      <c r="BF138" s="192">
        <f t="shared" si="5"/>
        <v>0</v>
      </c>
      <c r="BG138" s="192">
        <f t="shared" si="6"/>
        <v>0</v>
      </c>
      <c r="BH138" s="192">
        <f t="shared" si="7"/>
        <v>0</v>
      </c>
      <c r="BI138" s="192">
        <f t="shared" si="8"/>
        <v>0</v>
      </c>
      <c r="BJ138" s="19" t="s">
        <v>76</v>
      </c>
      <c r="BK138" s="192">
        <f t="shared" si="9"/>
        <v>0</v>
      </c>
      <c r="BL138" s="19" t="s">
        <v>1610</v>
      </c>
      <c r="BM138" s="191" t="s">
        <v>5899</v>
      </c>
    </row>
    <row r="139" spans="1:65" s="2" customFormat="1" ht="24.2" customHeight="1">
      <c r="A139" s="36"/>
      <c r="B139" s="37"/>
      <c r="C139" s="247" t="s">
        <v>886</v>
      </c>
      <c r="D139" s="247" t="s">
        <v>638</v>
      </c>
      <c r="E139" s="248" t="s">
        <v>5900</v>
      </c>
      <c r="F139" s="249" t="s">
        <v>5901</v>
      </c>
      <c r="G139" s="250" t="s">
        <v>342</v>
      </c>
      <c r="H139" s="251">
        <v>186.98</v>
      </c>
      <c r="I139" s="252"/>
      <c r="J139" s="253">
        <f t="shared" si="0"/>
        <v>0</v>
      </c>
      <c r="K139" s="249" t="s">
        <v>19</v>
      </c>
      <c r="L139" s="254"/>
      <c r="M139" s="255" t="s">
        <v>19</v>
      </c>
      <c r="N139" s="256" t="s">
        <v>40</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3043</v>
      </c>
      <c r="AT139" s="191" t="s">
        <v>638</v>
      </c>
      <c r="AU139" s="191" t="s">
        <v>78</v>
      </c>
      <c r="AY139" s="19" t="s">
        <v>231</v>
      </c>
      <c r="BE139" s="192">
        <f t="shared" si="4"/>
        <v>0</v>
      </c>
      <c r="BF139" s="192">
        <f t="shared" si="5"/>
        <v>0</v>
      </c>
      <c r="BG139" s="192">
        <f t="shared" si="6"/>
        <v>0</v>
      </c>
      <c r="BH139" s="192">
        <f t="shared" si="7"/>
        <v>0</v>
      </c>
      <c r="BI139" s="192">
        <f t="shared" si="8"/>
        <v>0</v>
      </c>
      <c r="BJ139" s="19" t="s">
        <v>76</v>
      </c>
      <c r="BK139" s="192">
        <f t="shared" si="9"/>
        <v>0</v>
      </c>
      <c r="BL139" s="19" t="s">
        <v>1610</v>
      </c>
      <c r="BM139" s="191" t="s">
        <v>5902</v>
      </c>
    </row>
    <row r="140" spans="1:65" s="2" customFormat="1" ht="24.2" customHeight="1">
      <c r="A140" s="36"/>
      <c r="B140" s="37"/>
      <c r="C140" s="180" t="s">
        <v>892</v>
      </c>
      <c r="D140" s="180" t="s">
        <v>234</v>
      </c>
      <c r="E140" s="181" t="s">
        <v>5903</v>
      </c>
      <c r="F140" s="182" t="s">
        <v>5904</v>
      </c>
      <c r="G140" s="183" t="s">
        <v>342</v>
      </c>
      <c r="H140" s="184">
        <v>186.98</v>
      </c>
      <c r="I140" s="185"/>
      <c r="J140" s="186">
        <f t="shared" si="0"/>
        <v>0</v>
      </c>
      <c r="K140" s="182" t="s">
        <v>19</v>
      </c>
      <c r="L140" s="41"/>
      <c r="M140" s="187" t="s">
        <v>19</v>
      </c>
      <c r="N140" s="188" t="s">
        <v>40</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1610</v>
      </c>
      <c r="AT140" s="191" t="s">
        <v>234</v>
      </c>
      <c r="AU140" s="191" t="s">
        <v>78</v>
      </c>
      <c r="AY140" s="19" t="s">
        <v>231</v>
      </c>
      <c r="BE140" s="192">
        <f t="shared" si="4"/>
        <v>0</v>
      </c>
      <c r="BF140" s="192">
        <f t="shared" si="5"/>
        <v>0</v>
      </c>
      <c r="BG140" s="192">
        <f t="shared" si="6"/>
        <v>0</v>
      </c>
      <c r="BH140" s="192">
        <f t="shared" si="7"/>
        <v>0</v>
      </c>
      <c r="BI140" s="192">
        <f t="shared" si="8"/>
        <v>0</v>
      </c>
      <c r="BJ140" s="19" t="s">
        <v>76</v>
      </c>
      <c r="BK140" s="192">
        <f t="shared" si="9"/>
        <v>0</v>
      </c>
      <c r="BL140" s="19" t="s">
        <v>1610</v>
      </c>
      <c r="BM140" s="191" t="s">
        <v>5905</v>
      </c>
    </row>
    <row r="141" spans="1:65" s="2" customFormat="1" ht="24.2" customHeight="1">
      <c r="A141" s="36"/>
      <c r="B141" s="37"/>
      <c r="C141" s="247" t="s">
        <v>897</v>
      </c>
      <c r="D141" s="247" t="s">
        <v>638</v>
      </c>
      <c r="E141" s="248" t="s">
        <v>5906</v>
      </c>
      <c r="F141" s="249" t="s">
        <v>5907</v>
      </c>
      <c r="G141" s="250" t="s">
        <v>342</v>
      </c>
      <c r="H141" s="251">
        <v>6</v>
      </c>
      <c r="I141" s="252"/>
      <c r="J141" s="253">
        <f t="shared" si="0"/>
        <v>0</v>
      </c>
      <c r="K141" s="249" t="s">
        <v>19</v>
      </c>
      <c r="L141" s="254"/>
      <c r="M141" s="255" t="s">
        <v>19</v>
      </c>
      <c r="N141" s="256" t="s">
        <v>40</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3043</v>
      </c>
      <c r="AT141" s="191" t="s">
        <v>638</v>
      </c>
      <c r="AU141" s="191" t="s">
        <v>78</v>
      </c>
      <c r="AY141" s="19" t="s">
        <v>231</v>
      </c>
      <c r="BE141" s="192">
        <f t="shared" si="4"/>
        <v>0</v>
      </c>
      <c r="BF141" s="192">
        <f t="shared" si="5"/>
        <v>0</v>
      </c>
      <c r="BG141" s="192">
        <f t="shared" si="6"/>
        <v>0</v>
      </c>
      <c r="BH141" s="192">
        <f t="shared" si="7"/>
        <v>0</v>
      </c>
      <c r="BI141" s="192">
        <f t="shared" si="8"/>
        <v>0</v>
      </c>
      <c r="BJ141" s="19" t="s">
        <v>76</v>
      </c>
      <c r="BK141" s="192">
        <f t="shared" si="9"/>
        <v>0</v>
      </c>
      <c r="BL141" s="19" t="s">
        <v>1610</v>
      </c>
      <c r="BM141" s="191" t="s">
        <v>5908</v>
      </c>
    </row>
    <row r="142" spans="1:65" s="2" customFormat="1" ht="33" customHeight="1">
      <c r="A142" s="36"/>
      <c r="B142" s="37"/>
      <c r="C142" s="180" t="s">
        <v>903</v>
      </c>
      <c r="D142" s="180" t="s">
        <v>234</v>
      </c>
      <c r="E142" s="181" t="s">
        <v>5909</v>
      </c>
      <c r="F142" s="182" t="s">
        <v>5910</v>
      </c>
      <c r="G142" s="183" t="s">
        <v>342</v>
      </c>
      <c r="H142" s="184">
        <v>6</v>
      </c>
      <c r="I142" s="185"/>
      <c r="J142" s="186">
        <f t="shared" si="0"/>
        <v>0</v>
      </c>
      <c r="K142" s="182" t="s">
        <v>19</v>
      </c>
      <c r="L142" s="41"/>
      <c r="M142" s="187" t="s">
        <v>19</v>
      </c>
      <c r="N142" s="188" t="s">
        <v>40</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1610</v>
      </c>
      <c r="AT142" s="191" t="s">
        <v>234</v>
      </c>
      <c r="AU142" s="191" t="s">
        <v>78</v>
      </c>
      <c r="AY142" s="19" t="s">
        <v>231</v>
      </c>
      <c r="BE142" s="192">
        <f t="shared" si="4"/>
        <v>0</v>
      </c>
      <c r="BF142" s="192">
        <f t="shared" si="5"/>
        <v>0</v>
      </c>
      <c r="BG142" s="192">
        <f t="shared" si="6"/>
        <v>0</v>
      </c>
      <c r="BH142" s="192">
        <f t="shared" si="7"/>
        <v>0</v>
      </c>
      <c r="BI142" s="192">
        <f t="shared" si="8"/>
        <v>0</v>
      </c>
      <c r="BJ142" s="19" t="s">
        <v>76</v>
      </c>
      <c r="BK142" s="192">
        <f t="shared" si="9"/>
        <v>0</v>
      </c>
      <c r="BL142" s="19" t="s">
        <v>1610</v>
      </c>
      <c r="BM142" s="191" t="s">
        <v>5911</v>
      </c>
    </row>
    <row r="143" spans="1:65" s="2" customFormat="1" ht="24.2" customHeight="1">
      <c r="A143" s="36"/>
      <c r="B143" s="37"/>
      <c r="C143" s="247" t="s">
        <v>909</v>
      </c>
      <c r="D143" s="247" t="s">
        <v>638</v>
      </c>
      <c r="E143" s="248" t="s">
        <v>5912</v>
      </c>
      <c r="F143" s="249" t="s">
        <v>5913</v>
      </c>
      <c r="G143" s="250" t="s">
        <v>342</v>
      </c>
      <c r="H143" s="251">
        <v>101.85</v>
      </c>
      <c r="I143" s="252"/>
      <c r="J143" s="253">
        <f t="shared" si="0"/>
        <v>0</v>
      </c>
      <c r="K143" s="249" t="s">
        <v>19</v>
      </c>
      <c r="L143" s="254"/>
      <c r="M143" s="255" t="s">
        <v>19</v>
      </c>
      <c r="N143" s="256" t="s">
        <v>40</v>
      </c>
      <c r="O143" s="66"/>
      <c r="P143" s="189">
        <f t="shared" si="1"/>
        <v>0</v>
      </c>
      <c r="Q143" s="189">
        <v>0</v>
      </c>
      <c r="R143" s="189">
        <f t="shared" si="2"/>
        <v>0</v>
      </c>
      <c r="S143" s="189">
        <v>0</v>
      </c>
      <c r="T143" s="190">
        <f t="shared" si="3"/>
        <v>0</v>
      </c>
      <c r="U143" s="36"/>
      <c r="V143" s="36"/>
      <c r="W143" s="36"/>
      <c r="X143" s="36"/>
      <c r="Y143" s="36"/>
      <c r="Z143" s="36"/>
      <c r="AA143" s="36"/>
      <c r="AB143" s="36"/>
      <c r="AC143" s="36"/>
      <c r="AD143" s="36"/>
      <c r="AE143" s="36"/>
      <c r="AR143" s="191" t="s">
        <v>3043</v>
      </c>
      <c r="AT143" s="191" t="s">
        <v>638</v>
      </c>
      <c r="AU143" s="191" t="s">
        <v>78</v>
      </c>
      <c r="AY143" s="19" t="s">
        <v>231</v>
      </c>
      <c r="BE143" s="192">
        <f t="shared" si="4"/>
        <v>0</v>
      </c>
      <c r="BF143" s="192">
        <f t="shared" si="5"/>
        <v>0</v>
      </c>
      <c r="BG143" s="192">
        <f t="shared" si="6"/>
        <v>0</v>
      </c>
      <c r="BH143" s="192">
        <f t="shared" si="7"/>
        <v>0</v>
      </c>
      <c r="BI143" s="192">
        <f t="shared" si="8"/>
        <v>0</v>
      </c>
      <c r="BJ143" s="19" t="s">
        <v>76</v>
      </c>
      <c r="BK143" s="192">
        <f t="shared" si="9"/>
        <v>0</v>
      </c>
      <c r="BL143" s="19" t="s">
        <v>1610</v>
      </c>
      <c r="BM143" s="191" t="s">
        <v>5914</v>
      </c>
    </row>
    <row r="144" spans="1:65" s="2" customFormat="1" ht="33" customHeight="1">
      <c r="A144" s="36"/>
      <c r="B144" s="37"/>
      <c r="C144" s="180" t="s">
        <v>915</v>
      </c>
      <c r="D144" s="180" t="s">
        <v>234</v>
      </c>
      <c r="E144" s="181" t="s">
        <v>5915</v>
      </c>
      <c r="F144" s="182" t="s">
        <v>5916</v>
      </c>
      <c r="G144" s="183" t="s">
        <v>342</v>
      </c>
      <c r="H144" s="184">
        <v>101.85</v>
      </c>
      <c r="I144" s="185"/>
      <c r="J144" s="186">
        <f t="shared" si="0"/>
        <v>0</v>
      </c>
      <c r="K144" s="182" t="s">
        <v>19</v>
      </c>
      <c r="L144" s="41"/>
      <c r="M144" s="187" t="s">
        <v>19</v>
      </c>
      <c r="N144" s="188" t="s">
        <v>40</v>
      </c>
      <c r="O144" s="66"/>
      <c r="P144" s="189">
        <f t="shared" si="1"/>
        <v>0</v>
      </c>
      <c r="Q144" s="189">
        <v>0</v>
      </c>
      <c r="R144" s="189">
        <f t="shared" si="2"/>
        <v>0</v>
      </c>
      <c r="S144" s="189">
        <v>0</v>
      </c>
      <c r="T144" s="190">
        <f t="shared" si="3"/>
        <v>0</v>
      </c>
      <c r="U144" s="36"/>
      <c r="V144" s="36"/>
      <c r="W144" s="36"/>
      <c r="X144" s="36"/>
      <c r="Y144" s="36"/>
      <c r="Z144" s="36"/>
      <c r="AA144" s="36"/>
      <c r="AB144" s="36"/>
      <c r="AC144" s="36"/>
      <c r="AD144" s="36"/>
      <c r="AE144" s="36"/>
      <c r="AR144" s="191" t="s">
        <v>1610</v>
      </c>
      <c r="AT144" s="191" t="s">
        <v>234</v>
      </c>
      <c r="AU144" s="191" t="s">
        <v>78</v>
      </c>
      <c r="AY144" s="19" t="s">
        <v>231</v>
      </c>
      <c r="BE144" s="192">
        <f t="shared" si="4"/>
        <v>0</v>
      </c>
      <c r="BF144" s="192">
        <f t="shared" si="5"/>
        <v>0</v>
      </c>
      <c r="BG144" s="192">
        <f t="shared" si="6"/>
        <v>0</v>
      </c>
      <c r="BH144" s="192">
        <f t="shared" si="7"/>
        <v>0</v>
      </c>
      <c r="BI144" s="192">
        <f t="shared" si="8"/>
        <v>0</v>
      </c>
      <c r="BJ144" s="19" t="s">
        <v>76</v>
      </c>
      <c r="BK144" s="192">
        <f t="shared" si="9"/>
        <v>0</v>
      </c>
      <c r="BL144" s="19" t="s">
        <v>1610</v>
      </c>
      <c r="BM144" s="191" t="s">
        <v>5917</v>
      </c>
    </row>
    <row r="145" spans="1:65" s="2" customFormat="1" ht="24.2" customHeight="1">
      <c r="A145" s="36"/>
      <c r="B145" s="37"/>
      <c r="C145" s="247" t="s">
        <v>924</v>
      </c>
      <c r="D145" s="247" t="s">
        <v>638</v>
      </c>
      <c r="E145" s="248" t="s">
        <v>5918</v>
      </c>
      <c r="F145" s="249" t="s">
        <v>5919</v>
      </c>
      <c r="G145" s="250" t="s">
        <v>342</v>
      </c>
      <c r="H145" s="251">
        <v>189.1</v>
      </c>
      <c r="I145" s="252"/>
      <c r="J145" s="253">
        <f t="shared" si="0"/>
        <v>0</v>
      </c>
      <c r="K145" s="249" t="s">
        <v>19</v>
      </c>
      <c r="L145" s="254"/>
      <c r="M145" s="255" t="s">
        <v>19</v>
      </c>
      <c r="N145" s="256" t="s">
        <v>40</v>
      </c>
      <c r="O145" s="66"/>
      <c r="P145" s="189">
        <f t="shared" si="1"/>
        <v>0</v>
      </c>
      <c r="Q145" s="189">
        <v>0</v>
      </c>
      <c r="R145" s="189">
        <f t="shared" si="2"/>
        <v>0</v>
      </c>
      <c r="S145" s="189">
        <v>0</v>
      </c>
      <c r="T145" s="190">
        <f t="shared" si="3"/>
        <v>0</v>
      </c>
      <c r="U145" s="36"/>
      <c r="V145" s="36"/>
      <c r="W145" s="36"/>
      <c r="X145" s="36"/>
      <c r="Y145" s="36"/>
      <c r="Z145" s="36"/>
      <c r="AA145" s="36"/>
      <c r="AB145" s="36"/>
      <c r="AC145" s="36"/>
      <c r="AD145" s="36"/>
      <c r="AE145" s="36"/>
      <c r="AR145" s="191" t="s">
        <v>3043</v>
      </c>
      <c r="AT145" s="191" t="s">
        <v>638</v>
      </c>
      <c r="AU145" s="191" t="s">
        <v>78</v>
      </c>
      <c r="AY145" s="19" t="s">
        <v>231</v>
      </c>
      <c r="BE145" s="192">
        <f t="shared" si="4"/>
        <v>0</v>
      </c>
      <c r="BF145" s="192">
        <f t="shared" si="5"/>
        <v>0</v>
      </c>
      <c r="BG145" s="192">
        <f t="shared" si="6"/>
        <v>0</v>
      </c>
      <c r="BH145" s="192">
        <f t="shared" si="7"/>
        <v>0</v>
      </c>
      <c r="BI145" s="192">
        <f t="shared" si="8"/>
        <v>0</v>
      </c>
      <c r="BJ145" s="19" t="s">
        <v>76</v>
      </c>
      <c r="BK145" s="192">
        <f t="shared" si="9"/>
        <v>0</v>
      </c>
      <c r="BL145" s="19" t="s">
        <v>1610</v>
      </c>
      <c r="BM145" s="191" t="s">
        <v>5920</v>
      </c>
    </row>
    <row r="146" spans="1:65" s="2" customFormat="1" ht="24.2" customHeight="1">
      <c r="A146" s="36"/>
      <c r="B146" s="37"/>
      <c r="C146" s="180" t="s">
        <v>372</v>
      </c>
      <c r="D146" s="180" t="s">
        <v>234</v>
      </c>
      <c r="E146" s="181" t="s">
        <v>5921</v>
      </c>
      <c r="F146" s="182" t="s">
        <v>5922</v>
      </c>
      <c r="G146" s="183" t="s">
        <v>342</v>
      </c>
      <c r="H146" s="184">
        <v>189.1</v>
      </c>
      <c r="I146" s="185"/>
      <c r="J146" s="186">
        <f t="shared" si="0"/>
        <v>0</v>
      </c>
      <c r="K146" s="182" t="s">
        <v>19</v>
      </c>
      <c r="L146" s="41"/>
      <c r="M146" s="187" t="s">
        <v>19</v>
      </c>
      <c r="N146" s="188" t="s">
        <v>40</v>
      </c>
      <c r="O146" s="66"/>
      <c r="P146" s="189">
        <f t="shared" si="1"/>
        <v>0</v>
      </c>
      <c r="Q146" s="189">
        <v>0</v>
      </c>
      <c r="R146" s="189">
        <f t="shared" si="2"/>
        <v>0</v>
      </c>
      <c r="S146" s="189">
        <v>0</v>
      </c>
      <c r="T146" s="190">
        <f t="shared" si="3"/>
        <v>0</v>
      </c>
      <c r="U146" s="36"/>
      <c r="V146" s="36"/>
      <c r="W146" s="36"/>
      <c r="X146" s="36"/>
      <c r="Y146" s="36"/>
      <c r="Z146" s="36"/>
      <c r="AA146" s="36"/>
      <c r="AB146" s="36"/>
      <c r="AC146" s="36"/>
      <c r="AD146" s="36"/>
      <c r="AE146" s="36"/>
      <c r="AR146" s="191" t="s">
        <v>1610</v>
      </c>
      <c r="AT146" s="191" t="s">
        <v>234</v>
      </c>
      <c r="AU146" s="191" t="s">
        <v>78</v>
      </c>
      <c r="AY146" s="19" t="s">
        <v>231</v>
      </c>
      <c r="BE146" s="192">
        <f t="shared" si="4"/>
        <v>0</v>
      </c>
      <c r="BF146" s="192">
        <f t="shared" si="5"/>
        <v>0</v>
      </c>
      <c r="BG146" s="192">
        <f t="shared" si="6"/>
        <v>0</v>
      </c>
      <c r="BH146" s="192">
        <f t="shared" si="7"/>
        <v>0</v>
      </c>
      <c r="BI146" s="192">
        <f t="shared" si="8"/>
        <v>0</v>
      </c>
      <c r="BJ146" s="19" t="s">
        <v>76</v>
      </c>
      <c r="BK146" s="192">
        <f t="shared" si="9"/>
        <v>0</v>
      </c>
      <c r="BL146" s="19" t="s">
        <v>1610</v>
      </c>
      <c r="BM146" s="191" t="s">
        <v>5923</v>
      </c>
    </row>
    <row r="147" spans="1:65" s="12" customFormat="1" ht="22.9" customHeight="1">
      <c r="B147" s="164"/>
      <c r="C147" s="165"/>
      <c r="D147" s="166" t="s">
        <v>68</v>
      </c>
      <c r="E147" s="178" t="s">
        <v>5924</v>
      </c>
      <c r="F147" s="178" t="s">
        <v>5925</v>
      </c>
      <c r="G147" s="165"/>
      <c r="H147" s="165"/>
      <c r="I147" s="168"/>
      <c r="J147" s="179">
        <f>BK147</f>
        <v>0</v>
      </c>
      <c r="K147" s="165"/>
      <c r="L147" s="170"/>
      <c r="M147" s="171"/>
      <c r="N147" s="172"/>
      <c r="O147" s="172"/>
      <c r="P147" s="173">
        <f>P148</f>
        <v>0</v>
      </c>
      <c r="Q147" s="172"/>
      <c r="R147" s="173">
        <f>R148</f>
        <v>0</v>
      </c>
      <c r="S147" s="172"/>
      <c r="T147" s="174">
        <f>T148</f>
        <v>0</v>
      </c>
      <c r="AR147" s="175" t="s">
        <v>119</v>
      </c>
      <c r="AT147" s="176" t="s">
        <v>68</v>
      </c>
      <c r="AU147" s="176" t="s">
        <v>76</v>
      </c>
      <c r="AY147" s="175" t="s">
        <v>231</v>
      </c>
      <c r="BK147" s="177">
        <f>BK148</f>
        <v>0</v>
      </c>
    </row>
    <row r="148" spans="1:65" s="2" customFormat="1" ht="24.2" customHeight="1">
      <c r="A148" s="36"/>
      <c r="B148" s="37"/>
      <c r="C148" s="180" t="s">
        <v>936</v>
      </c>
      <c r="D148" s="180" t="s">
        <v>234</v>
      </c>
      <c r="E148" s="181" t="s">
        <v>5926</v>
      </c>
      <c r="F148" s="182" t="s">
        <v>5927</v>
      </c>
      <c r="G148" s="183" t="s">
        <v>342</v>
      </c>
      <c r="H148" s="184">
        <v>42</v>
      </c>
      <c r="I148" s="185"/>
      <c r="J148" s="186">
        <f>ROUND(I148*H148,2)</f>
        <v>0</v>
      </c>
      <c r="K148" s="182" t="s">
        <v>19</v>
      </c>
      <c r="L148" s="41"/>
      <c r="M148" s="187" t="s">
        <v>19</v>
      </c>
      <c r="N148" s="188" t="s">
        <v>40</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1610</v>
      </c>
      <c r="AT148" s="191" t="s">
        <v>234</v>
      </c>
      <c r="AU148" s="191" t="s">
        <v>78</v>
      </c>
      <c r="AY148" s="19" t="s">
        <v>231</v>
      </c>
      <c r="BE148" s="192">
        <f>IF(N148="základní",J148,0)</f>
        <v>0</v>
      </c>
      <c r="BF148" s="192">
        <f>IF(N148="snížená",J148,0)</f>
        <v>0</v>
      </c>
      <c r="BG148" s="192">
        <f>IF(N148="zákl. přenesená",J148,0)</f>
        <v>0</v>
      </c>
      <c r="BH148" s="192">
        <f>IF(N148="sníž. přenesená",J148,0)</f>
        <v>0</v>
      </c>
      <c r="BI148" s="192">
        <f>IF(N148="nulová",J148,0)</f>
        <v>0</v>
      </c>
      <c r="BJ148" s="19" t="s">
        <v>76</v>
      </c>
      <c r="BK148" s="192">
        <f>ROUND(I148*H148,2)</f>
        <v>0</v>
      </c>
      <c r="BL148" s="19" t="s">
        <v>1610</v>
      </c>
      <c r="BM148" s="191" t="s">
        <v>5928</v>
      </c>
    </row>
    <row r="149" spans="1:65" s="12" customFormat="1" ht="22.9" customHeight="1">
      <c r="B149" s="164"/>
      <c r="C149" s="165"/>
      <c r="D149" s="166" t="s">
        <v>68</v>
      </c>
      <c r="E149" s="178" t="s">
        <v>5929</v>
      </c>
      <c r="F149" s="178" t="s">
        <v>5930</v>
      </c>
      <c r="G149" s="165"/>
      <c r="H149" s="165"/>
      <c r="I149" s="168"/>
      <c r="J149" s="179">
        <f>BK149</f>
        <v>0</v>
      </c>
      <c r="K149" s="165"/>
      <c r="L149" s="170"/>
      <c r="M149" s="171"/>
      <c r="N149" s="172"/>
      <c r="O149" s="172"/>
      <c r="P149" s="173">
        <f>SUM(P150:P152)</f>
        <v>0</v>
      </c>
      <c r="Q149" s="172"/>
      <c r="R149" s="173">
        <f>SUM(R150:R152)</f>
        <v>0</v>
      </c>
      <c r="S149" s="172"/>
      <c r="T149" s="174">
        <f>SUM(T150:T152)</f>
        <v>0</v>
      </c>
      <c r="AR149" s="175" t="s">
        <v>119</v>
      </c>
      <c r="AT149" s="176" t="s">
        <v>68</v>
      </c>
      <c r="AU149" s="176" t="s">
        <v>76</v>
      </c>
      <c r="AY149" s="175" t="s">
        <v>231</v>
      </c>
      <c r="BK149" s="177">
        <f>SUM(BK150:BK152)</f>
        <v>0</v>
      </c>
    </row>
    <row r="150" spans="1:65" s="2" customFormat="1" ht="24.2" customHeight="1">
      <c r="A150" s="36"/>
      <c r="B150" s="37"/>
      <c r="C150" s="180" t="s">
        <v>941</v>
      </c>
      <c r="D150" s="180" t="s">
        <v>234</v>
      </c>
      <c r="E150" s="181" t="s">
        <v>5931</v>
      </c>
      <c r="F150" s="182" t="s">
        <v>5932</v>
      </c>
      <c r="G150" s="183" t="s">
        <v>237</v>
      </c>
      <c r="H150" s="184">
        <v>1</v>
      </c>
      <c r="I150" s="185"/>
      <c r="J150" s="186">
        <f>ROUND(I150*H150,2)</f>
        <v>0</v>
      </c>
      <c r="K150" s="182" t="s">
        <v>19</v>
      </c>
      <c r="L150" s="41"/>
      <c r="M150" s="187" t="s">
        <v>19</v>
      </c>
      <c r="N150" s="188" t="s">
        <v>40</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1610</v>
      </c>
      <c r="AT150" s="191" t="s">
        <v>234</v>
      </c>
      <c r="AU150" s="191" t="s">
        <v>78</v>
      </c>
      <c r="AY150" s="19" t="s">
        <v>231</v>
      </c>
      <c r="BE150" s="192">
        <f>IF(N150="základní",J150,0)</f>
        <v>0</v>
      </c>
      <c r="BF150" s="192">
        <f>IF(N150="snížená",J150,0)</f>
        <v>0</v>
      </c>
      <c r="BG150" s="192">
        <f>IF(N150="zákl. přenesená",J150,0)</f>
        <v>0</v>
      </c>
      <c r="BH150" s="192">
        <f>IF(N150="sníž. přenesená",J150,0)</f>
        <v>0</v>
      </c>
      <c r="BI150" s="192">
        <f>IF(N150="nulová",J150,0)</f>
        <v>0</v>
      </c>
      <c r="BJ150" s="19" t="s">
        <v>76</v>
      </c>
      <c r="BK150" s="192">
        <f>ROUND(I150*H150,2)</f>
        <v>0</v>
      </c>
      <c r="BL150" s="19" t="s">
        <v>1610</v>
      </c>
      <c r="BM150" s="191" t="s">
        <v>5933</v>
      </c>
    </row>
    <row r="151" spans="1:65" s="2" customFormat="1" ht="24.2" customHeight="1">
      <c r="A151" s="36"/>
      <c r="B151" s="37"/>
      <c r="C151" s="180" t="s">
        <v>952</v>
      </c>
      <c r="D151" s="180" t="s">
        <v>234</v>
      </c>
      <c r="E151" s="181" t="s">
        <v>5934</v>
      </c>
      <c r="F151" s="182" t="s">
        <v>5935</v>
      </c>
      <c r="G151" s="183" t="s">
        <v>237</v>
      </c>
      <c r="H151" s="184">
        <v>1</v>
      </c>
      <c r="I151" s="185"/>
      <c r="J151" s="186">
        <f>ROUND(I151*H151,2)</f>
        <v>0</v>
      </c>
      <c r="K151" s="182" t="s">
        <v>19</v>
      </c>
      <c r="L151" s="41"/>
      <c r="M151" s="187" t="s">
        <v>19</v>
      </c>
      <c r="N151" s="188" t="s">
        <v>40</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1610</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1610</v>
      </c>
      <c r="BM151" s="191" t="s">
        <v>5936</v>
      </c>
    </row>
    <row r="152" spans="1:65" s="2" customFormat="1" ht="16.5" customHeight="1">
      <c r="A152" s="36"/>
      <c r="B152" s="37"/>
      <c r="C152" s="180" t="s">
        <v>959</v>
      </c>
      <c r="D152" s="180" t="s">
        <v>234</v>
      </c>
      <c r="E152" s="181" t="s">
        <v>5937</v>
      </c>
      <c r="F152" s="182" t="s">
        <v>5938</v>
      </c>
      <c r="G152" s="183" t="s">
        <v>237</v>
      </c>
      <c r="H152" s="184">
        <v>1</v>
      </c>
      <c r="I152" s="185"/>
      <c r="J152" s="186">
        <f>ROUND(I152*H152,2)</f>
        <v>0</v>
      </c>
      <c r="K152" s="182" t="s">
        <v>19</v>
      </c>
      <c r="L152" s="41"/>
      <c r="M152" s="187" t="s">
        <v>19</v>
      </c>
      <c r="N152" s="188" t="s">
        <v>40</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1610</v>
      </c>
      <c r="AT152" s="191" t="s">
        <v>234</v>
      </c>
      <c r="AU152" s="191" t="s">
        <v>78</v>
      </c>
      <c r="AY152" s="19" t="s">
        <v>231</v>
      </c>
      <c r="BE152" s="192">
        <f>IF(N152="základní",J152,0)</f>
        <v>0</v>
      </c>
      <c r="BF152" s="192">
        <f>IF(N152="snížená",J152,0)</f>
        <v>0</v>
      </c>
      <c r="BG152" s="192">
        <f>IF(N152="zákl. přenesená",J152,0)</f>
        <v>0</v>
      </c>
      <c r="BH152" s="192">
        <f>IF(N152="sníž. přenesená",J152,0)</f>
        <v>0</v>
      </c>
      <c r="BI152" s="192">
        <f>IF(N152="nulová",J152,0)</f>
        <v>0</v>
      </c>
      <c r="BJ152" s="19" t="s">
        <v>76</v>
      </c>
      <c r="BK152" s="192">
        <f>ROUND(I152*H152,2)</f>
        <v>0</v>
      </c>
      <c r="BL152" s="19" t="s">
        <v>1610</v>
      </c>
      <c r="BM152" s="191" t="s">
        <v>5939</v>
      </c>
    </row>
    <row r="153" spans="1:65" s="12" customFormat="1" ht="22.9" customHeight="1">
      <c r="B153" s="164"/>
      <c r="C153" s="165"/>
      <c r="D153" s="166" t="s">
        <v>68</v>
      </c>
      <c r="E153" s="178" t="s">
        <v>5940</v>
      </c>
      <c r="F153" s="178" t="s">
        <v>5941</v>
      </c>
      <c r="G153" s="165"/>
      <c r="H153" s="165"/>
      <c r="I153" s="168"/>
      <c r="J153" s="179">
        <f>BK153</f>
        <v>0</v>
      </c>
      <c r="K153" s="165"/>
      <c r="L153" s="170"/>
      <c r="M153" s="171"/>
      <c r="N153" s="172"/>
      <c r="O153" s="172"/>
      <c r="P153" s="173">
        <f>SUM(P154:P172)</f>
        <v>0</v>
      </c>
      <c r="Q153" s="172"/>
      <c r="R153" s="173">
        <f>SUM(R154:R172)</f>
        <v>0</v>
      </c>
      <c r="S153" s="172"/>
      <c r="T153" s="174">
        <f>SUM(T154:T172)</f>
        <v>0</v>
      </c>
      <c r="AR153" s="175" t="s">
        <v>119</v>
      </c>
      <c r="AT153" s="176" t="s">
        <v>68</v>
      </c>
      <c r="AU153" s="176" t="s">
        <v>76</v>
      </c>
      <c r="AY153" s="175" t="s">
        <v>231</v>
      </c>
      <c r="BK153" s="177">
        <f>SUM(BK154:BK172)</f>
        <v>0</v>
      </c>
    </row>
    <row r="154" spans="1:65" s="2" customFormat="1" ht="24.2" customHeight="1">
      <c r="A154" s="36"/>
      <c r="B154" s="37"/>
      <c r="C154" s="180" t="s">
        <v>967</v>
      </c>
      <c r="D154" s="180" t="s">
        <v>234</v>
      </c>
      <c r="E154" s="181" t="s">
        <v>5942</v>
      </c>
      <c r="F154" s="182" t="s">
        <v>5943</v>
      </c>
      <c r="G154" s="183" t="s">
        <v>356</v>
      </c>
      <c r="H154" s="184">
        <v>0.84699999999999998</v>
      </c>
      <c r="I154" s="185"/>
      <c r="J154" s="186">
        <f t="shared" ref="J154:J172" si="10">ROUND(I154*H154,2)</f>
        <v>0</v>
      </c>
      <c r="K154" s="182" t="s">
        <v>19</v>
      </c>
      <c r="L154" s="41"/>
      <c r="M154" s="187" t="s">
        <v>19</v>
      </c>
      <c r="N154" s="188" t="s">
        <v>40</v>
      </c>
      <c r="O154" s="66"/>
      <c r="P154" s="189">
        <f t="shared" ref="P154:P172" si="11">O154*H154</f>
        <v>0</v>
      </c>
      <c r="Q154" s="189">
        <v>0</v>
      </c>
      <c r="R154" s="189">
        <f t="shared" ref="R154:R172" si="12">Q154*H154</f>
        <v>0</v>
      </c>
      <c r="S154" s="189">
        <v>0</v>
      </c>
      <c r="T154" s="190">
        <f t="shared" ref="T154:T172" si="13">S154*H154</f>
        <v>0</v>
      </c>
      <c r="U154" s="36"/>
      <c r="V154" s="36"/>
      <c r="W154" s="36"/>
      <c r="X154" s="36"/>
      <c r="Y154" s="36"/>
      <c r="Z154" s="36"/>
      <c r="AA154" s="36"/>
      <c r="AB154" s="36"/>
      <c r="AC154" s="36"/>
      <c r="AD154" s="36"/>
      <c r="AE154" s="36"/>
      <c r="AR154" s="191" t="s">
        <v>1610</v>
      </c>
      <c r="AT154" s="191" t="s">
        <v>234</v>
      </c>
      <c r="AU154" s="191" t="s">
        <v>78</v>
      </c>
      <c r="AY154" s="19" t="s">
        <v>231</v>
      </c>
      <c r="BE154" s="192">
        <f t="shared" ref="BE154:BE172" si="14">IF(N154="základní",J154,0)</f>
        <v>0</v>
      </c>
      <c r="BF154" s="192">
        <f t="shared" ref="BF154:BF172" si="15">IF(N154="snížená",J154,0)</f>
        <v>0</v>
      </c>
      <c r="BG154" s="192">
        <f t="shared" ref="BG154:BG172" si="16">IF(N154="zákl. přenesená",J154,0)</f>
        <v>0</v>
      </c>
      <c r="BH154" s="192">
        <f t="shared" ref="BH154:BH172" si="17">IF(N154="sníž. přenesená",J154,0)</f>
        <v>0</v>
      </c>
      <c r="BI154" s="192">
        <f t="shared" ref="BI154:BI172" si="18">IF(N154="nulová",J154,0)</f>
        <v>0</v>
      </c>
      <c r="BJ154" s="19" t="s">
        <v>76</v>
      </c>
      <c r="BK154" s="192">
        <f t="shared" ref="BK154:BK172" si="19">ROUND(I154*H154,2)</f>
        <v>0</v>
      </c>
      <c r="BL154" s="19" t="s">
        <v>1610</v>
      </c>
      <c r="BM154" s="191" t="s">
        <v>5944</v>
      </c>
    </row>
    <row r="155" spans="1:65" s="2" customFormat="1" ht="24.2" customHeight="1">
      <c r="A155" s="36"/>
      <c r="B155" s="37"/>
      <c r="C155" s="180" t="s">
        <v>973</v>
      </c>
      <c r="D155" s="180" t="s">
        <v>234</v>
      </c>
      <c r="E155" s="181" t="s">
        <v>5945</v>
      </c>
      <c r="F155" s="182" t="s">
        <v>5946</v>
      </c>
      <c r="G155" s="183" t="s">
        <v>356</v>
      </c>
      <c r="H155" s="184">
        <v>1</v>
      </c>
      <c r="I155" s="185"/>
      <c r="J155" s="186">
        <f t="shared" si="10"/>
        <v>0</v>
      </c>
      <c r="K155" s="182" t="s">
        <v>19</v>
      </c>
      <c r="L155" s="41"/>
      <c r="M155" s="187" t="s">
        <v>19</v>
      </c>
      <c r="N155" s="188" t="s">
        <v>40</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1610</v>
      </c>
      <c r="AT155" s="191" t="s">
        <v>234</v>
      </c>
      <c r="AU155" s="191" t="s">
        <v>78</v>
      </c>
      <c r="AY155" s="19" t="s">
        <v>231</v>
      </c>
      <c r="BE155" s="192">
        <f t="shared" si="14"/>
        <v>0</v>
      </c>
      <c r="BF155" s="192">
        <f t="shared" si="15"/>
        <v>0</v>
      </c>
      <c r="BG155" s="192">
        <f t="shared" si="16"/>
        <v>0</v>
      </c>
      <c r="BH155" s="192">
        <f t="shared" si="17"/>
        <v>0</v>
      </c>
      <c r="BI155" s="192">
        <f t="shared" si="18"/>
        <v>0</v>
      </c>
      <c r="BJ155" s="19" t="s">
        <v>76</v>
      </c>
      <c r="BK155" s="192">
        <f t="shared" si="19"/>
        <v>0</v>
      </c>
      <c r="BL155" s="19" t="s">
        <v>1610</v>
      </c>
      <c r="BM155" s="191" t="s">
        <v>5947</v>
      </c>
    </row>
    <row r="156" spans="1:65" s="2" customFormat="1" ht="24.2" customHeight="1">
      <c r="A156" s="36"/>
      <c r="B156" s="37"/>
      <c r="C156" s="180" t="s">
        <v>979</v>
      </c>
      <c r="D156" s="180" t="s">
        <v>234</v>
      </c>
      <c r="E156" s="181" t="s">
        <v>5948</v>
      </c>
      <c r="F156" s="182" t="s">
        <v>5949</v>
      </c>
      <c r="G156" s="183" t="s">
        <v>342</v>
      </c>
      <c r="H156" s="184">
        <v>37</v>
      </c>
      <c r="I156" s="185"/>
      <c r="J156" s="186">
        <f t="shared" si="10"/>
        <v>0</v>
      </c>
      <c r="K156" s="182" t="s">
        <v>19</v>
      </c>
      <c r="L156" s="41"/>
      <c r="M156" s="187" t="s">
        <v>19</v>
      </c>
      <c r="N156" s="188" t="s">
        <v>40</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1610</v>
      </c>
      <c r="AT156" s="191" t="s">
        <v>234</v>
      </c>
      <c r="AU156" s="191" t="s">
        <v>78</v>
      </c>
      <c r="AY156" s="19" t="s">
        <v>231</v>
      </c>
      <c r="BE156" s="192">
        <f t="shared" si="14"/>
        <v>0</v>
      </c>
      <c r="BF156" s="192">
        <f t="shared" si="15"/>
        <v>0</v>
      </c>
      <c r="BG156" s="192">
        <f t="shared" si="16"/>
        <v>0</v>
      </c>
      <c r="BH156" s="192">
        <f t="shared" si="17"/>
        <v>0</v>
      </c>
      <c r="BI156" s="192">
        <f t="shared" si="18"/>
        <v>0</v>
      </c>
      <c r="BJ156" s="19" t="s">
        <v>76</v>
      </c>
      <c r="BK156" s="192">
        <f t="shared" si="19"/>
        <v>0</v>
      </c>
      <c r="BL156" s="19" t="s">
        <v>1610</v>
      </c>
      <c r="BM156" s="191" t="s">
        <v>5950</v>
      </c>
    </row>
    <row r="157" spans="1:65" s="2" customFormat="1" ht="24.2" customHeight="1">
      <c r="A157" s="36"/>
      <c r="B157" s="37"/>
      <c r="C157" s="180" t="s">
        <v>983</v>
      </c>
      <c r="D157" s="180" t="s">
        <v>234</v>
      </c>
      <c r="E157" s="181" t="s">
        <v>5951</v>
      </c>
      <c r="F157" s="182" t="s">
        <v>5952</v>
      </c>
      <c r="G157" s="183" t="s">
        <v>342</v>
      </c>
      <c r="H157" s="184">
        <v>7</v>
      </c>
      <c r="I157" s="185"/>
      <c r="J157" s="186">
        <f t="shared" si="10"/>
        <v>0</v>
      </c>
      <c r="K157" s="182" t="s">
        <v>19</v>
      </c>
      <c r="L157" s="41"/>
      <c r="M157" s="187" t="s">
        <v>19</v>
      </c>
      <c r="N157" s="188" t="s">
        <v>40</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1610</v>
      </c>
      <c r="AT157" s="191" t="s">
        <v>234</v>
      </c>
      <c r="AU157" s="191" t="s">
        <v>78</v>
      </c>
      <c r="AY157" s="19" t="s">
        <v>231</v>
      </c>
      <c r="BE157" s="192">
        <f t="shared" si="14"/>
        <v>0</v>
      </c>
      <c r="BF157" s="192">
        <f t="shared" si="15"/>
        <v>0</v>
      </c>
      <c r="BG157" s="192">
        <f t="shared" si="16"/>
        <v>0</v>
      </c>
      <c r="BH157" s="192">
        <f t="shared" si="17"/>
        <v>0</v>
      </c>
      <c r="BI157" s="192">
        <f t="shared" si="18"/>
        <v>0</v>
      </c>
      <c r="BJ157" s="19" t="s">
        <v>76</v>
      </c>
      <c r="BK157" s="192">
        <f t="shared" si="19"/>
        <v>0</v>
      </c>
      <c r="BL157" s="19" t="s">
        <v>1610</v>
      </c>
      <c r="BM157" s="191" t="s">
        <v>5953</v>
      </c>
    </row>
    <row r="158" spans="1:65" s="2" customFormat="1" ht="24.2" customHeight="1">
      <c r="A158" s="36"/>
      <c r="B158" s="37"/>
      <c r="C158" s="180" t="s">
        <v>1563</v>
      </c>
      <c r="D158" s="180" t="s">
        <v>234</v>
      </c>
      <c r="E158" s="181" t="s">
        <v>5954</v>
      </c>
      <c r="F158" s="182" t="s">
        <v>5955</v>
      </c>
      <c r="G158" s="183" t="s">
        <v>342</v>
      </c>
      <c r="H158" s="184">
        <v>37</v>
      </c>
      <c r="I158" s="185"/>
      <c r="J158" s="186">
        <f t="shared" si="10"/>
        <v>0</v>
      </c>
      <c r="K158" s="182" t="s">
        <v>19</v>
      </c>
      <c r="L158" s="41"/>
      <c r="M158" s="187" t="s">
        <v>19</v>
      </c>
      <c r="N158" s="188" t="s">
        <v>40</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1610</v>
      </c>
      <c r="AT158" s="191" t="s">
        <v>234</v>
      </c>
      <c r="AU158" s="191" t="s">
        <v>78</v>
      </c>
      <c r="AY158" s="19" t="s">
        <v>231</v>
      </c>
      <c r="BE158" s="192">
        <f t="shared" si="14"/>
        <v>0</v>
      </c>
      <c r="BF158" s="192">
        <f t="shared" si="15"/>
        <v>0</v>
      </c>
      <c r="BG158" s="192">
        <f t="shared" si="16"/>
        <v>0</v>
      </c>
      <c r="BH158" s="192">
        <f t="shared" si="17"/>
        <v>0</v>
      </c>
      <c r="BI158" s="192">
        <f t="shared" si="18"/>
        <v>0</v>
      </c>
      <c r="BJ158" s="19" t="s">
        <v>76</v>
      </c>
      <c r="BK158" s="192">
        <f t="shared" si="19"/>
        <v>0</v>
      </c>
      <c r="BL158" s="19" t="s">
        <v>1610</v>
      </c>
      <c r="BM158" s="191" t="s">
        <v>5956</v>
      </c>
    </row>
    <row r="159" spans="1:65" s="2" customFormat="1" ht="24.2" customHeight="1">
      <c r="A159" s="36"/>
      <c r="B159" s="37"/>
      <c r="C159" s="180" t="s">
        <v>1599</v>
      </c>
      <c r="D159" s="180" t="s">
        <v>234</v>
      </c>
      <c r="E159" s="181" t="s">
        <v>5957</v>
      </c>
      <c r="F159" s="182" t="s">
        <v>5958</v>
      </c>
      <c r="G159" s="183" t="s">
        <v>342</v>
      </c>
      <c r="H159" s="184">
        <v>7</v>
      </c>
      <c r="I159" s="185"/>
      <c r="J159" s="186">
        <f t="shared" si="10"/>
        <v>0</v>
      </c>
      <c r="K159" s="182" t="s">
        <v>19</v>
      </c>
      <c r="L159" s="41"/>
      <c r="M159" s="187" t="s">
        <v>19</v>
      </c>
      <c r="N159" s="188" t="s">
        <v>40</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1610</v>
      </c>
      <c r="AT159" s="191" t="s">
        <v>234</v>
      </c>
      <c r="AU159" s="191" t="s">
        <v>78</v>
      </c>
      <c r="AY159" s="19" t="s">
        <v>231</v>
      </c>
      <c r="BE159" s="192">
        <f t="shared" si="14"/>
        <v>0</v>
      </c>
      <c r="BF159" s="192">
        <f t="shared" si="15"/>
        <v>0</v>
      </c>
      <c r="BG159" s="192">
        <f t="shared" si="16"/>
        <v>0</v>
      </c>
      <c r="BH159" s="192">
        <f t="shared" si="17"/>
        <v>0</v>
      </c>
      <c r="BI159" s="192">
        <f t="shared" si="18"/>
        <v>0</v>
      </c>
      <c r="BJ159" s="19" t="s">
        <v>76</v>
      </c>
      <c r="BK159" s="192">
        <f t="shared" si="19"/>
        <v>0</v>
      </c>
      <c r="BL159" s="19" t="s">
        <v>1610</v>
      </c>
      <c r="BM159" s="191" t="s">
        <v>5959</v>
      </c>
    </row>
    <row r="160" spans="1:65" s="2" customFormat="1" ht="24.2" customHeight="1">
      <c r="A160" s="36"/>
      <c r="B160" s="37"/>
      <c r="C160" s="180" t="s">
        <v>1604</v>
      </c>
      <c r="D160" s="180" t="s">
        <v>234</v>
      </c>
      <c r="E160" s="181" t="s">
        <v>5960</v>
      </c>
      <c r="F160" s="182" t="s">
        <v>5961</v>
      </c>
      <c r="G160" s="183" t="s">
        <v>342</v>
      </c>
      <c r="H160" s="184">
        <v>37</v>
      </c>
      <c r="I160" s="185"/>
      <c r="J160" s="186">
        <f t="shared" si="10"/>
        <v>0</v>
      </c>
      <c r="K160" s="182" t="s">
        <v>19</v>
      </c>
      <c r="L160" s="41"/>
      <c r="M160" s="187" t="s">
        <v>19</v>
      </c>
      <c r="N160" s="188" t="s">
        <v>40</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1610</v>
      </c>
      <c r="AT160" s="191" t="s">
        <v>234</v>
      </c>
      <c r="AU160" s="191" t="s">
        <v>78</v>
      </c>
      <c r="AY160" s="19" t="s">
        <v>231</v>
      </c>
      <c r="BE160" s="192">
        <f t="shared" si="14"/>
        <v>0</v>
      </c>
      <c r="BF160" s="192">
        <f t="shared" si="15"/>
        <v>0</v>
      </c>
      <c r="BG160" s="192">
        <f t="shared" si="16"/>
        <v>0</v>
      </c>
      <c r="BH160" s="192">
        <f t="shared" si="17"/>
        <v>0</v>
      </c>
      <c r="BI160" s="192">
        <f t="shared" si="18"/>
        <v>0</v>
      </c>
      <c r="BJ160" s="19" t="s">
        <v>76</v>
      </c>
      <c r="BK160" s="192">
        <f t="shared" si="19"/>
        <v>0</v>
      </c>
      <c r="BL160" s="19" t="s">
        <v>1610</v>
      </c>
      <c r="BM160" s="191" t="s">
        <v>5962</v>
      </c>
    </row>
    <row r="161" spans="1:65" s="2" customFormat="1" ht="24.2" customHeight="1">
      <c r="A161" s="36"/>
      <c r="B161" s="37"/>
      <c r="C161" s="180" t="s">
        <v>1610</v>
      </c>
      <c r="D161" s="180" t="s">
        <v>234</v>
      </c>
      <c r="E161" s="181" t="s">
        <v>5963</v>
      </c>
      <c r="F161" s="182" t="s">
        <v>5964</v>
      </c>
      <c r="G161" s="183" t="s">
        <v>342</v>
      </c>
      <c r="H161" s="184">
        <v>7</v>
      </c>
      <c r="I161" s="185"/>
      <c r="J161" s="186">
        <f t="shared" si="10"/>
        <v>0</v>
      </c>
      <c r="K161" s="182" t="s">
        <v>19</v>
      </c>
      <c r="L161" s="41"/>
      <c r="M161" s="187" t="s">
        <v>19</v>
      </c>
      <c r="N161" s="188" t="s">
        <v>40</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1610</v>
      </c>
      <c r="AT161" s="191" t="s">
        <v>234</v>
      </c>
      <c r="AU161" s="191" t="s">
        <v>78</v>
      </c>
      <c r="AY161" s="19" t="s">
        <v>231</v>
      </c>
      <c r="BE161" s="192">
        <f t="shared" si="14"/>
        <v>0</v>
      </c>
      <c r="BF161" s="192">
        <f t="shared" si="15"/>
        <v>0</v>
      </c>
      <c r="BG161" s="192">
        <f t="shared" si="16"/>
        <v>0</v>
      </c>
      <c r="BH161" s="192">
        <f t="shared" si="17"/>
        <v>0</v>
      </c>
      <c r="BI161" s="192">
        <f t="shared" si="18"/>
        <v>0</v>
      </c>
      <c r="BJ161" s="19" t="s">
        <v>76</v>
      </c>
      <c r="BK161" s="192">
        <f t="shared" si="19"/>
        <v>0</v>
      </c>
      <c r="BL161" s="19" t="s">
        <v>1610</v>
      </c>
      <c r="BM161" s="191" t="s">
        <v>5965</v>
      </c>
    </row>
    <row r="162" spans="1:65" s="2" customFormat="1" ht="24.2" customHeight="1">
      <c r="A162" s="36"/>
      <c r="B162" s="37"/>
      <c r="C162" s="180" t="s">
        <v>1619</v>
      </c>
      <c r="D162" s="180" t="s">
        <v>234</v>
      </c>
      <c r="E162" s="181" t="s">
        <v>5966</v>
      </c>
      <c r="F162" s="182" t="s">
        <v>5967</v>
      </c>
      <c r="G162" s="183" t="s">
        <v>237</v>
      </c>
      <c r="H162" s="184">
        <v>6</v>
      </c>
      <c r="I162" s="185"/>
      <c r="J162" s="186">
        <f t="shared" si="10"/>
        <v>0</v>
      </c>
      <c r="K162" s="182" t="s">
        <v>19</v>
      </c>
      <c r="L162" s="41"/>
      <c r="M162" s="187" t="s">
        <v>19</v>
      </c>
      <c r="N162" s="188" t="s">
        <v>40</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1610</v>
      </c>
      <c r="AT162" s="191" t="s">
        <v>234</v>
      </c>
      <c r="AU162" s="191" t="s">
        <v>78</v>
      </c>
      <c r="AY162" s="19" t="s">
        <v>231</v>
      </c>
      <c r="BE162" s="192">
        <f t="shared" si="14"/>
        <v>0</v>
      </c>
      <c r="BF162" s="192">
        <f t="shared" si="15"/>
        <v>0</v>
      </c>
      <c r="BG162" s="192">
        <f t="shared" si="16"/>
        <v>0</v>
      </c>
      <c r="BH162" s="192">
        <f t="shared" si="17"/>
        <v>0</v>
      </c>
      <c r="BI162" s="192">
        <f t="shared" si="18"/>
        <v>0</v>
      </c>
      <c r="BJ162" s="19" t="s">
        <v>76</v>
      </c>
      <c r="BK162" s="192">
        <f t="shared" si="19"/>
        <v>0</v>
      </c>
      <c r="BL162" s="19" t="s">
        <v>1610</v>
      </c>
      <c r="BM162" s="191" t="s">
        <v>5968</v>
      </c>
    </row>
    <row r="163" spans="1:65" s="2" customFormat="1" ht="21.75" customHeight="1">
      <c r="A163" s="36"/>
      <c r="B163" s="37"/>
      <c r="C163" s="180" t="s">
        <v>1624</v>
      </c>
      <c r="D163" s="180" t="s">
        <v>234</v>
      </c>
      <c r="E163" s="181" t="s">
        <v>5969</v>
      </c>
      <c r="F163" s="182" t="s">
        <v>5970</v>
      </c>
      <c r="G163" s="183" t="s">
        <v>237</v>
      </c>
      <c r="H163" s="184">
        <v>3</v>
      </c>
      <c r="I163" s="185"/>
      <c r="J163" s="186">
        <f t="shared" si="10"/>
        <v>0</v>
      </c>
      <c r="K163" s="182" t="s">
        <v>19</v>
      </c>
      <c r="L163" s="41"/>
      <c r="M163" s="187" t="s">
        <v>19</v>
      </c>
      <c r="N163" s="188" t="s">
        <v>40</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1610</v>
      </c>
      <c r="AT163" s="191" t="s">
        <v>234</v>
      </c>
      <c r="AU163" s="191" t="s">
        <v>78</v>
      </c>
      <c r="AY163" s="19" t="s">
        <v>231</v>
      </c>
      <c r="BE163" s="192">
        <f t="shared" si="14"/>
        <v>0</v>
      </c>
      <c r="BF163" s="192">
        <f t="shared" si="15"/>
        <v>0</v>
      </c>
      <c r="BG163" s="192">
        <f t="shared" si="16"/>
        <v>0</v>
      </c>
      <c r="BH163" s="192">
        <f t="shared" si="17"/>
        <v>0</v>
      </c>
      <c r="BI163" s="192">
        <f t="shared" si="18"/>
        <v>0</v>
      </c>
      <c r="BJ163" s="19" t="s">
        <v>76</v>
      </c>
      <c r="BK163" s="192">
        <f t="shared" si="19"/>
        <v>0</v>
      </c>
      <c r="BL163" s="19" t="s">
        <v>1610</v>
      </c>
      <c r="BM163" s="191" t="s">
        <v>5971</v>
      </c>
    </row>
    <row r="164" spans="1:65" s="2" customFormat="1" ht="16.5" customHeight="1">
      <c r="A164" s="36"/>
      <c r="B164" s="37"/>
      <c r="C164" s="180" t="s">
        <v>1628</v>
      </c>
      <c r="D164" s="180" t="s">
        <v>234</v>
      </c>
      <c r="E164" s="181" t="s">
        <v>5972</v>
      </c>
      <c r="F164" s="182" t="s">
        <v>5973</v>
      </c>
      <c r="G164" s="183" t="s">
        <v>342</v>
      </c>
      <c r="H164" s="184">
        <v>44</v>
      </c>
      <c r="I164" s="185"/>
      <c r="J164" s="186">
        <f t="shared" si="10"/>
        <v>0</v>
      </c>
      <c r="K164" s="182" t="s">
        <v>19</v>
      </c>
      <c r="L164" s="41"/>
      <c r="M164" s="187" t="s">
        <v>19</v>
      </c>
      <c r="N164" s="188" t="s">
        <v>40</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1610</v>
      </c>
      <c r="AT164" s="191" t="s">
        <v>234</v>
      </c>
      <c r="AU164" s="191" t="s">
        <v>78</v>
      </c>
      <c r="AY164" s="19" t="s">
        <v>231</v>
      </c>
      <c r="BE164" s="192">
        <f t="shared" si="14"/>
        <v>0</v>
      </c>
      <c r="BF164" s="192">
        <f t="shared" si="15"/>
        <v>0</v>
      </c>
      <c r="BG164" s="192">
        <f t="shared" si="16"/>
        <v>0</v>
      </c>
      <c r="BH164" s="192">
        <f t="shared" si="17"/>
        <v>0</v>
      </c>
      <c r="BI164" s="192">
        <f t="shared" si="18"/>
        <v>0</v>
      </c>
      <c r="BJ164" s="19" t="s">
        <v>76</v>
      </c>
      <c r="BK164" s="192">
        <f t="shared" si="19"/>
        <v>0</v>
      </c>
      <c r="BL164" s="19" t="s">
        <v>1610</v>
      </c>
      <c r="BM164" s="191" t="s">
        <v>5974</v>
      </c>
    </row>
    <row r="165" spans="1:65" s="2" customFormat="1" ht="24.2" customHeight="1">
      <c r="A165" s="36"/>
      <c r="B165" s="37"/>
      <c r="C165" s="180" t="s">
        <v>1634</v>
      </c>
      <c r="D165" s="180" t="s">
        <v>234</v>
      </c>
      <c r="E165" s="181" t="s">
        <v>5975</v>
      </c>
      <c r="F165" s="182" t="s">
        <v>5976</v>
      </c>
      <c r="G165" s="183" t="s">
        <v>342</v>
      </c>
      <c r="H165" s="184">
        <v>42</v>
      </c>
      <c r="I165" s="185"/>
      <c r="J165" s="186">
        <f t="shared" si="10"/>
        <v>0</v>
      </c>
      <c r="K165" s="182" t="s">
        <v>19</v>
      </c>
      <c r="L165" s="41"/>
      <c r="M165" s="187" t="s">
        <v>19</v>
      </c>
      <c r="N165" s="188" t="s">
        <v>40</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1610</v>
      </c>
      <c r="AT165" s="191" t="s">
        <v>234</v>
      </c>
      <c r="AU165" s="191" t="s">
        <v>78</v>
      </c>
      <c r="AY165" s="19" t="s">
        <v>231</v>
      </c>
      <c r="BE165" s="192">
        <f t="shared" si="14"/>
        <v>0</v>
      </c>
      <c r="BF165" s="192">
        <f t="shared" si="15"/>
        <v>0</v>
      </c>
      <c r="BG165" s="192">
        <f t="shared" si="16"/>
        <v>0</v>
      </c>
      <c r="BH165" s="192">
        <f t="shared" si="17"/>
        <v>0</v>
      </c>
      <c r="BI165" s="192">
        <f t="shared" si="18"/>
        <v>0</v>
      </c>
      <c r="BJ165" s="19" t="s">
        <v>76</v>
      </c>
      <c r="BK165" s="192">
        <f t="shared" si="19"/>
        <v>0</v>
      </c>
      <c r="BL165" s="19" t="s">
        <v>1610</v>
      </c>
      <c r="BM165" s="191" t="s">
        <v>5977</v>
      </c>
    </row>
    <row r="166" spans="1:65" s="2" customFormat="1" ht="24.2" customHeight="1">
      <c r="A166" s="36"/>
      <c r="B166" s="37"/>
      <c r="C166" s="247" t="s">
        <v>1638</v>
      </c>
      <c r="D166" s="247" t="s">
        <v>638</v>
      </c>
      <c r="E166" s="248" t="s">
        <v>5978</v>
      </c>
      <c r="F166" s="249" t="s">
        <v>5979</v>
      </c>
      <c r="G166" s="250" t="s">
        <v>342</v>
      </c>
      <c r="H166" s="251">
        <v>42</v>
      </c>
      <c r="I166" s="252"/>
      <c r="J166" s="253">
        <f t="shared" si="10"/>
        <v>0</v>
      </c>
      <c r="K166" s="249" t="s">
        <v>19</v>
      </c>
      <c r="L166" s="254"/>
      <c r="M166" s="255" t="s">
        <v>19</v>
      </c>
      <c r="N166" s="256" t="s">
        <v>40</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3043</v>
      </c>
      <c r="AT166" s="191" t="s">
        <v>638</v>
      </c>
      <c r="AU166" s="191" t="s">
        <v>78</v>
      </c>
      <c r="AY166" s="19" t="s">
        <v>231</v>
      </c>
      <c r="BE166" s="192">
        <f t="shared" si="14"/>
        <v>0</v>
      </c>
      <c r="BF166" s="192">
        <f t="shared" si="15"/>
        <v>0</v>
      </c>
      <c r="BG166" s="192">
        <f t="shared" si="16"/>
        <v>0</v>
      </c>
      <c r="BH166" s="192">
        <f t="shared" si="17"/>
        <v>0</v>
      </c>
      <c r="BI166" s="192">
        <f t="shared" si="18"/>
        <v>0</v>
      </c>
      <c r="BJ166" s="19" t="s">
        <v>76</v>
      </c>
      <c r="BK166" s="192">
        <f t="shared" si="19"/>
        <v>0</v>
      </c>
      <c r="BL166" s="19" t="s">
        <v>1610</v>
      </c>
      <c r="BM166" s="191" t="s">
        <v>5980</v>
      </c>
    </row>
    <row r="167" spans="1:65" s="2" customFormat="1" ht="16.5" customHeight="1">
      <c r="A167" s="36"/>
      <c r="B167" s="37"/>
      <c r="C167" s="180" t="s">
        <v>1643</v>
      </c>
      <c r="D167" s="180" t="s">
        <v>234</v>
      </c>
      <c r="E167" s="181" t="s">
        <v>5981</v>
      </c>
      <c r="F167" s="182" t="s">
        <v>5982</v>
      </c>
      <c r="G167" s="183" t="s">
        <v>356</v>
      </c>
      <c r="H167" s="184">
        <v>3.9540000000000002</v>
      </c>
      <c r="I167" s="185"/>
      <c r="J167" s="186">
        <f t="shared" si="10"/>
        <v>0</v>
      </c>
      <c r="K167" s="182" t="s">
        <v>19</v>
      </c>
      <c r="L167" s="41"/>
      <c r="M167" s="187" t="s">
        <v>19</v>
      </c>
      <c r="N167" s="188" t="s">
        <v>40</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1610</v>
      </c>
      <c r="AT167" s="191" t="s">
        <v>234</v>
      </c>
      <c r="AU167" s="191" t="s">
        <v>78</v>
      </c>
      <c r="AY167" s="19" t="s">
        <v>231</v>
      </c>
      <c r="BE167" s="192">
        <f t="shared" si="14"/>
        <v>0</v>
      </c>
      <c r="BF167" s="192">
        <f t="shared" si="15"/>
        <v>0</v>
      </c>
      <c r="BG167" s="192">
        <f t="shared" si="16"/>
        <v>0</v>
      </c>
      <c r="BH167" s="192">
        <f t="shared" si="17"/>
        <v>0</v>
      </c>
      <c r="BI167" s="192">
        <f t="shared" si="18"/>
        <v>0</v>
      </c>
      <c r="BJ167" s="19" t="s">
        <v>76</v>
      </c>
      <c r="BK167" s="192">
        <f t="shared" si="19"/>
        <v>0</v>
      </c>
      <c r="BL167" s="19" t="s">
        <v>1610</v>
      </c>
      <c r="BM167" s="191" t="s">
        <v>5983</v>
      </c>
    </row>
    <row r="168" spans="1:65" s="2" customFormat="1" ht="24.2" customHeight="1">
      <c r="A168" s="36"/>
      <c r="B168" s="37"/>
      <c r="C168" s="180" t="s">
        <v>1645</v>
      </c>
      <c r="D168" s="180" t="s">
        <v>234</v>
      </c>
      <c r="E168" s="181" t="s">
        <v>5984</v>
      </c>
      <c r="F168" s="182" t="s">
        <v>5985</v>
      </c>
      <c r="G168" s="183" t="s">
        <v>237</v>
      </c>
      <c r="H168" s="184">
        <v>2</v>
      </c>
      <c r="I168" s="185"/>
      <c r="J168" s="186">
        <f t="shared" si="10"/>
        <v>0</v>
      </c>
      <c r="K168" s="182" t="s">
        <v>19</v>
      </c>
      <c r="L168" s="41"/>
      <c r="M168" s="187" t="s">
        <v>19</v>
      </c>
      <c r="N168" s="188" t="s">
        <v>40</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1610</v>
      </c>
      <c r="AT168" s="191" t="s">
        <v>234</v>
      </c>
      <c r="AU168" s="191" t="s">
        <v>78</v>
      </c>
      <c r="AY168" s="19" t="s">
        <v>231</v>
      </c>
      <c r="BE168" s="192">
        <f t="shared" si="14"/>
        <v>0</v>
      </c>
      <c r="BF168" s="192">
        <f t="shared" si="15"/>
        <v>0</v>
      </c>
      <c r="BG168" s="192">
        <f t="shared" si="16"/>
        <v>0</v>
      </c>
      <c r="BH168" s="192">
        <f t="shared" si="17"/>
        <v>0</v>
      </c>
      <c r="BI168" s="192">
        <f t="shared" si="18"/>
        <v>0</v>
      </c>
      <c r="BJ168" s="19" t="s">
        <v>76</v>
      </c>
      <c r="BK168" s="192">
        <f t="shared" si="19"/>
        <v>0</v>
      </c>
      <c r="BL168" s="19" t="s">
        <v>1610</v>
      </c>
      <c r="BM168" s="191" t="s">
        <v>5986</v>
      </c>
    </row>
    <row r="169" spans="1:65" s="2" customFormat="1" ht="49.15" customHeight="1">
      <c r="A169" s="36"/>
      <c r="B169" s="37"/>
      <c r="C169" s="247" t="s">
        <v>1647</v>
      </c>
      <c r="D169" s="247" t="s">
        <v>638</v>
      </c>
      <c r="E169" s="248" t="s">
        <v>5987</v>
      </c>
      <c r="F169" s="249" t="s">
        <v>5988</v>
      </c>
      <c r="G169" s="250" t="s">
        <v>2771</v>
      </c>
      <c r="H169" s="251">
        <v>1</v>
      </c>
      <c r="I169" s="252"/>
      <c r="J169" s="253">
        <f t="shared" si="10"/>
        <v>0</v>
      </c>
      <c r="K169" s="249" t="s">
        <v>19</v>
      </c>
      <c r="L169" s="254"/>
      <c r="M169" s="255" t="s">
        <v>19</v>
      </c>
      <c r="N169" s="256" t="s">
        <v>40</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3043</v>
      </c>
      <c r="AT169" s="191" t="s">
        <v>638</v>
      </c>
      <c r="AU169" s="191" t="s">
        <v>78</v>
      </c>
      <c r="AY169" s="19" t="s">
        <v>231</v>
      </c>
      <c r="BE169" s="192">
        <f t="shared" si="14"/>
        <v>0</v>
      </c>
      <c r="BF169" s="192">
        <f t="shared" si="15"/>
        <v>0</v>
      </c>
      <c r="BG169" s="192">
        <f t="shared" si="16"/>
        <v>0</v>
      </c>
      <c r="BH169" s="192">
        <f t="shared" si="17"/>
        <v>0</v>
      </c>
      <c r="BI169" s="192">
        <f t="shared" si="18"/>
        <v>0</v>
      </c>
      <c r="BJ169" s="19" t="s">
        <v>76</v>
      </c>
      <c r="BK169" s="192">
        <f t="shared" si="19"/>
        <v>0</v>
      </c>
      <c r="BL169" s="19" t="s">
        <v>1610</v>
      </c>
      <c r="BM169" s="191" t="s">
        <v>5989</v>
      </c>
    </row>
    <row r="170" spans="1:65" s="2" customFormat="1" ht="24.2" customHeight="1">
      <c r="A170" s="36"/>
      <c r="B170" s="37"/>
      <c r="C170" s="247" t="s">
        <v>1657</v>
      </c>
      <c r="D170" s="247" t="s">
        <v>638</v>
      </c>
      <c r="E170" s="248" t="s">
        <v>5990</v>
      </c>
      <c r="F170" s="249" t="s">
        <v>5991</v>
      </c>
      <c r="G170" s="250" t="s">
        <v>2771</v>
      </c>
      <c r="H170" s="251">
        <v>1</v>
      </c>
      <c r="I170" s="252"/>
      <c r="J170" s="253">
        <f t="shared" si="10"/>
        <v>0</v>
      </c>
      <c r="K170" s="249" t="s">
        <v>19</v>
      </c>
      <c r="L170" s="254"/>
      <c r="M170" s="255" t="s">
        <v>19</v>
      </c>
      <c r="N170" s="256" t="s">
        <v>40</v>
      </c>
      <c r="O170" s="66"/>
      <c r="P170" s="189">
        <f t="shared" si="11"/>
        <v>0</v>
      </c>
      <c r="Q170" s="189">
        <v>0</v>
      </c>
      <c r="R170" s="189">
        <f t="shared" si="12"/>
        <v>0</v>
      </c>
      <c r="S170" s="189">
        <v>0</v>
      </c>
      <c r="T170" s="190">
        <f t="shared" si="13"/>
        <v>0</v>
      </c>
      <c r="U170" s="36"/>
      <c r="V170" s="36"/>
      <c r="W170" s="36"/>
      <c r="X170" s="36"/>
      <c r="Y170" s="36"/>
      <c r="Z170" s="36"/>
      <c r="AA170" s="36"/>
      <c r="AB170" s="36"/>
      <c r="AC170" s="36"/>
      <c r="AD170" s="36"/>
      <c r="AE170" s="36"/>
      <c r="AR170" s="191" t="s">
        <v>3043</v>
      </c>
      <c r="AT170" s="191" t="s">
        <v>638</v>
      </c>
      <c r="AU170" s="191" t="s">
        <v>78</v>
      </c>
      <c r="AY170" s="19" t="s">
        <v>231</v>
      </c>
      <c r="BE170" s="192">
        <f t="shared" si="14"/>
        <v>0</v>
      </c>
      <c r="BF170" s="192">
        <f t="shared" si="15"/>
        <v>0</v>
      </c>
      <c r="BG170" s="192">
        <f t="shared" si="16"/>
        <v>0</v>
      </c>
      <c r="BH170" s="192">
        <f t="shared" si="17"/>
        <v>0</v>
      </c>
      <c r="BI170" s="192">
        <f t="shared" si="18"/>
        <v>0</v>
      </c>
      <c r="BJ170" s="19" t="s">
        <v>76</v>
      </c>
      <c r="BK170" s="192">
        <f t="shared" si="19"/>
        <v>0</v>
      </c>
      <c r="BL170" s="19" t="s">
        <v>1610</v>
      </c>
      <c r="BM170" s="191" t="s">
        <v>5992</v>
      </c>
    </row>
    <row r="171" spans="1:65" s="2" customFormat="1" ht="16.5" customHeight="1">
      <c r="A171" s="36"/>
      <c r="B171" s="37"/>
      <c r="C171" s="180" t="s">
        <v>1664</v>
      </c>
      <c r="D171" s="180" t="s">
        <v>234</v>
      </c>
      <c r="E171" s="181" t="s">
        <v>5993</v>
      </c>
      <c r="F171" s="182" t="s">
        <v>5994</v>
      </c>
      <c r="G171" s="183" t="s">
        <v>237</v>
      </c>
      <c r="H171" s="184">
        <v>14</v>
      </c>
      <c r="I171" s="185"/>
      <c r="J171" s="186">
        <f t="shared" si="10"/>
        <v>0</v>
      </c>
      <c r="K171" s="182" t="s">
        <v>19</v>
      </c>
      <c r="L171" s="41"/>
      <c r="M171" s="187" t="s">
        <v>19</v>
      </c>
      <c r="N171" s="188" t="s">
        <v>40</v>
      </c>
      <c r="O171" s="66"/>
      <c r="P171" s="189">
        <f t="shared" si="11"/>
        <v>0</v>
      </c>
      <c r="Q171" s="189">
        <v>0</v>
      </c>
      <c r="R171" s="189">
        <f t="shared" si="12"/>
        <v>0</v>
      </c>
      <c r="S171" s="189">
        <v>0</v>
      </c>
      <c r="T171" s="190">
        <f t="shared" si="13"/>
        <v>0</v>
      </c>
      <c r="U171" s="36"/>
      <c r="V171" s="36"/>
      <c r="W171" s="36"/>
      <c r="X171" s="36"/>
      <c r="Y171" s="36"/>
      <c r="Z171" s="36"/>
      <c r="AA171" s="36"/>
      <c r="AB171" s="36"/>
      <c r="AC171" s="36"/>
      <c r="AD171" s="36"/>
      <c r="AE171" s="36"/>
      <c r="AR171" s="191" t="s">
        <v>1610</v>
      </c>
      <c r="AT171" s="191" t="s">
        <v>234</v>
      </c>
      <c r="AU171" s="191" t="s">
        <v>78</v>
      </c>
      <c r="AY171" s="19" t="s">
        <v>231</v>
      </c>
      <c r="BE171" s="192">
        <f t="shared" si="14"/>
        <v>0</v>
      </c>
      <c r="BF171" s="192">
        <f t="shared" si="15"/>
        <v>0</v>
      </c>
      <c r="BG171" s="192">
        <f t="shared" si="16"/>
        <v>0</v>
      </c>
      <c r="BH171" s="192">
        <f t="shared" si="17"/>
        <v>0</v>
      </c>
      <c r="BI171" s="192">
        <f t="shared" si="18"/>
        <v>0</v>
      </c>
      <c r="BJ171" s="19" t="s">
        <v>76</v>
      </c>
      <c r="BK171" s="192">
        <f t="shared" si="19"/>
        <v>0</v>
      </c>
      <c r="BL171" s="19" t="s">
        <v>1610</v>
      </c>
      <c r="BM171" s="191" t="s">
        <v>5995</v>
      </c>
    </row>
    <row r="172" spans="1:65" s="2" customFormat="1" ht="16.5" customHeight="1">
      <c r="A172" s="36"/>
      <c r="B172" s="37"/>
      <c r="C172" s="247" t="s">
        <v>1669</v>
      </c>
      <c r="D172" s="247" t="s">
        <v>638</v>
      </c>
      <c r="E172" s="248" t="s">
        <v>5996</v>
      </c>
      <c r="F172" s="249" t="s">
        <v>5997</v>
      </c>
      <c r="G172" s="250" t="s">
        <v>237</v>
      </c>
      <c r="H172" s="251">
        <v>14</v>
      </c>
      <c r="I172" s="252"/>
      <c r="J172" s="253">
        <f t="shared" si="10"/>
        <v>0</v>
      </c>
      <c r="K172" s="249" t="s">
        <v>19</v>
      </c>
      <c r="L172" s="254"/>
      <c r="M172" s="255" t="s">
        <v>19</v>
      </c>
      <c r="N172" s="256" t="s">
        <v>40</v>
      </c>
      <c r="O172" s="66"/>
      <c r="P172" s="189">
        <f t="shared" si="11"/>
        <v>0</v>
      </c>
      <c r="Q172" s="189">
        <v>0</v>
      </c>
      <c r="R172" s="189">
        <f t="shared" si="12"/>
        <v>0</v>
      </c>
      <c r="S172" s="189">
        <v>0</v>
      </c>
      <c r="T172" s="190">
        <f t="shared" si="13"/>
        <v>0</v>
      </c>
      <c r="U172" s="36"/>
      <c r="V172" s="36"/>
      <c r="W172" s="36"/>
      <c r="X172" s="36"/>
      <c r="Y172" s="36"/>
      <c r="Z172" s="36"/>
      <c r="AA172" s="36"/>
      <c r="AB172" s="36"/>
      <c r="AC172" s="36"/>
      <c r="AD172" s="36"/>
      <c r="AE172" s="36"/>
      <c r="AR172" s="191" t="s">
        <v>3043</v>
      </c>
      <c r="AT172" s="191" t="s">
        <v>638</v>
      </c>
      <c r="AU172" s="191" t="s">
        <v>78</v>
      </c>
      <c r="AY172" s="19" t="s">
        <v>231</v>
      </c>
      <c r="BE172" s="192">
        <f t="shared" si="14"/>
        <v>0</v>
      </c>
      <c r="BF172" s="192">
        <f t="shared" si="15"/>
        <v>0</v>
      </c>
      <c r="BG172" s="192">
        <f t="shared" si="16"/>
        <v>0</v>
      </c>
      <c r="BH172" s="192">
        <f t="shared" si="17"/>
        <v>0</v>
      </c>
      <c r="BI172" s="192">
        <f t="shared" si="18"/>
        <v>0</v>
      </c>
      <c r="BJ172" s="19" t="s">
        <v>76</v>
      </c>
      <c r="BK172" s="192">
        <f t="shared" si="19"/>
        <v>0</v>
      </c>
      <c r="BL172" s="19" t="s">
        <v>1610</v>
      </c>
      <c r="BM172" s="191" t="s">
        <v>5998</v>
      </c>
    </row>
    <row r="173" spans="1:65" s="12" customFormat="1" ht="25.9" customHeight="1">
      <c r="B173" s="164"/>
      <c r="C173" s="165"/>
      <c r="D173" s="166" t="s">
        <v>68</v>
      </c>
      <c r="E173" s="167" t="s">
        <v>5999</v>
      </c>
      <c r="F173" s="167" t="s">
        <v>197</v>
      </c>
      <c r="G173" s="165"/>
      <c r="H173" s="165"/>
      <c r="I173" s="168"/>
      <c r="J173" s="169">
        <f>BK173</f>
        <v>0</v>
      </c>
      <c r="K173" s="165"/>
      <c r="L173" s="170"/>
      <c r="M173" s="171"/>
      <c r="N173" s="172"/>
      <c r="O173" s="172"/>
      <c r="P173" s="173">
        <f>P174</f>
        <v>0</v>
      </c>
      <c r="Q173" s="172"/>
      <c r="R173" s="173">
        <f>R174</f>
        <v>0</v>
      </c>
      <c r="S173" s="172"/>
      <c r="T173" s="174">
        <f>T174</f>
        <v>0</v>
      </c>
      <c r="AR173" s="175" t="s">
        <v>269</v>
      </c>
      <c r="AT173" s="176" t="s">
        <v>68</v>
      </c>
      <c r="AU173" s="176" t="s">
        <v>69</v>
      </c>
      <c r="AY173" s="175" t="s">
        <v>231</v>
      </c>
      <c r="BK173" s="177">
        <f>BK174</f>
        <v>0</v>
      </c>
    </row>
    <row r="174" spans="1:65" s="12" customFormat="1" ht="22.9" customHeight="1">
      <c r="B174" s="164"/>
      <c r="C174" s="165"/>
      <c r="D174" s="166" t="s">
        <v>68</v>
      </c>
      <c r="E174" s="178" t="s">
        <v>6000</v>
      </c>
      <c r="F174" s="178" t="s">
        <v>6001</v>
      </c>
      <c r="G174" s="165"/>
      <c r="H174" s="165"/>
      <c r="I174" s="168"/>
      <c r="J174" s="179">
        <f>BK174</f>
        <v>0</v>
      </c>
      <c r="K174" s="165"/>
      <c r="L174" s="170"/>
      <c r="M174" s="171"/>
      <c r="N174" s="172"/>
      <c r="O174" s="172"/>
      <c r="P174" s="173">
        <f>P175</f>
        <v>0</v>
      </c>
      <c r="Q174" s="172"/>
      <c r="R174" s="173">
        <f>R175</f>
        <v>0</v>
      </c>
      <c r="S174" s="172"/>
      <c r="T174" s="174">
        <f>T175</f>
        <v>0</v>
      </c>
      <c r="AR174" s="175" t="s">
        <v>269</v>
      </c>
      <c r="AT174" s="176" t="s">
        <v>68</v>
      </c>
      <c r="AU174" s="176" t="s">
        <v>76</v>
      </c>
      <c r="AY174" s="175" t="s">
        <v>231</v>
      </c>
      <c r="BK174" s="177">
        <f>BK175</f>
        <v>0</v>
      </c>
    </row>
    <row r="175" spans="1:65" s="2" customFormat="1" ht="16.5" customHeight="1">
      <c r="A175" s="36"/>
      <c r="B175" s="37"/>
      <c r="C175" s="180" t="s">
        <v>1677</v>
      </c>
      <c r="D175" s="180" t="s">
        <v>234</v>
      </c>
      <c r="E175" s="181" t="s">
        <v>6002</v>
      </c>
      <c r="F175" s="182" t="s">
        <v>6003</v>
      </c>
      <c r="G175" s="183" t="s">
        <v>5796</v>
      </c>
      <c r="H175" s="184">
        <v>1</v>
      </c>
      <c r="I175" s="185"/>
      <c r="J175" s="186">
        <f>ROUND(I175*H175,2)</f>
        <v>0</v>
      </c>
      <c r="K175" s="182" t="s">
        <v>19</v>
      </c>
      <c r="L175" s="41"/>
      <c r="M175" s="261" t="s">
        <v>19</v>
      </c>
      <c r="N175" s="262" t="s">
        <v>40</v>
      </c>
      <c r="O175" s="259"/>
      <c r="P175" s="263">
        <f>O175*H175</f>
        <v>0</v>
      </c>
      <c r="Q175" s="263">
        <v>0</v>
      </c>
      <c r="R175" s="263">
        <f>Q175*H175</f>
        <v>0</v>
      </c>
      <c r="S175" s="263">
        <v>0</v>
      </c>
      <c r="T175" s="264">
        <f>S175*H175</f>
        <v>0</v>
      </c>
      <c r="U175" s="36"/>
      <c r="V175" s="36"/>
      <c r="W175" s="36"/>
      <c r="X175" s="36"/>
      <c r="Y175" s="36"/>
      <c r="Z175" s="36"/>
      <c r="AA175" s="36"/>
      <c r="AB175" s="36"/>
      <c r="AC175" s="36"/>
      <c r="AD175" s="36"/>
      <c r="AE175" s="36"/>
      <c r="AR175" s="191" t="s">
        <v>6004</v>
      </c>
      <c r="AT175" s="191" t="s">
        <v>234</v>
      </c>
      <c r="AU175" s="191" t="s">
        <v>78</v>
      </c>
      <c r="AY175" s="19" t="s">
        <v>231</v>
      </c>
      <c r="BE175" s="192">
        <f>IF(N175="základní",J175,0)</f>
        <v>0</v>
      </c>
      <c r="BF175" s="192">
        <f>IF(N175="snížená",J175,0)</f>
        <v>0</v>
      </c>
      <c r="BG175" s="192">
        <f>IF(N175="zákl. přenesená",J175,0)</f>
        <v>0</v>
      </c>
      <c r="BH175" s="192">
        <f>IF(N175="sníž. přenesená",J175,0)</f>
        <v>0</v>
      </c>
      <c r="BI175" s="192">
        <f>IF(N175="nulová",J175,0)</f>
        <v>0</v>
      </c>
      <c r="BJ175" s="19" t="s">
        <v>76</v>
      </c>
      <c r="BK175" s="192">
        <f>ROUND(I175*H175,2)</f>
        <v>0</v>
      </c>
      <c r="BL175" s="19" t="s">
        <v>6004</v>
      </c>
      <c r="BM175" s="191" t="s">
        <v>6005</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90OXI4w7hFBx55hs8WIpKGoiRexFAijVwH7Nc4uNdkidUuChfIZ7tDPNMAb2qHg7mHzKUiZK6fwrbNxFE2mgUA==" saltValue="ECi/0WbovA9cXFiNyOmTDNlU80sjPeCZ8+huTkth4wWaLnYYq3DtczEwAxHRX0e5YOCGEYaLObk6Nuq2ZMd9aQ==" spinCount="100000" sheet="1" objects="1" scenarios="1" formatColumns="0" formatRows="0" autoFilter="0"/>
  <autoFilter ref="C88:K175"/>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183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6006</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ROUND(J89,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ROUND((SUM(BE89:BE162)),  2)</f>
        <v>0</v>
      </c>
      <c r="G33" s="36"/>
      <c r="H33" s="36"/>
      <c r="I33" s="126">
        <v>0.21</v>
      </c>
      <c r="J33" s="125">
        <f>ROUND(((SUM(BE89:BE162))*I33),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ROUND((SUM(BF89:BF162)),  2)</f>
        <v>0</v>
      </c>
      <c r="G34" s="36"/>
      <c r="H34" s="36"/>
      <c r="I34" s="126">
        <v>0.15</v>
      </c>
      <c r="J34" s="125">
        <f>ROUND(((SUM(BF89:BF162))*I34),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ROUND((SUM(BG89:BG162)),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ROUND((SUM(BH89:BH162)),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ROUND((SUM(BI89:BI162)),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402 - IO402 - Osvětlení VO</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J89</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J90</f>
        <v>0</v>
      </c>
      <c r="K60" s="143"/>
      <c r="L60" s="147"/>
    </row>
    <row r="61" spans="1:47" s="10" customFormat="1" ht="19.899999999999999" customHeight="1">
      <c r="B61" s="148"/>
      <c r="C61" s="99"/>
      <c r="D61" s="149" t="s">
        <v>581</v>
      </c>
      <c r="E61" s="150"/>
      <c r="F61" s="150"/>
      <c r="G61" s="150"/>
      <c r="H61" s="150"/>
      <c r="I61" s="150"/>
      <c r="J61" s="151">
        <f>J91</f>
        <v>0</v>
      </c>
      <c r="K61" s="99"/>
      <c r="L61" s="152"/>
    </row>
    <row r="62" spans="1:47" s="10" customFormat="1" ht="19.899999999999999" customHeight="1">
      <c r="B62" s="148"/>
      <c r="C62" s="99"/>
      <c r="D62" s="149" t="s">
        <v>213</v>
      </c>
      <c r="E62" s="150"/>
      <c r="F62" s="150"/>
      <c r="G62" s="150"/>
      <c r="H62" s="150"/>
      <c r="I62" s="150"/>
      <c r="J62" s="151">
        <f>J93</f>
        <v>0</v>
      </c>
      <c r="K62" s="99"/>
      <c r="L62" s="152"/>
    </row>
    <row r="63" spans="1:47" s="9" customFormat="1" ht="24.95" customHeight="1">
      <c r="B63" s="142"/>
      <c r="C63" s="143"/>
      <c r="D63" s="144" t="s">
        <v>2468</v>
      </c>
      <c r="E63" s="145"/>
      <c r="F63" s="145"/>
      <c r="G63" s="145"/>
      <c r="H63" s="145"/>
      <c r="I63" s="145"/>
      <c r="J63" s="146">
        <f>J98</f>
        <v>0</v>
      </c>
      <c r="K63" s="143"/>
      <c r="L63" s="147"/>
    </row>
    <row r="64" spans="1:47" s="10" customFormat="1" ht="19.899999999999999" customHeight="1">
      <c r="B64" s="148"/>
      <c r="C64" s="99"/>
      <c r="D64" s="149" t="s">
        <v>5762</v>
      </c>
      <c r="E64" s="150"/>
      <c r="F64" s="150"/>
      <c r="G64" s="150"/>
      <c r="H64" s="150"/>
      <c r="I64" s="150"/>
      <c r="J64" s="151">
        <f>J99</f>
        <v>0</v>
      </c>
      <c r="K64" s="99"/>
      <c r="L64" s="152"/>
    </row>
    <row r="65" spans="1:31" s="10" customFormat="1" ht="19.899999999999999" customHeight="1">
      <c r="B65" s="148"/>
      <c r="C65" s="99"/>
      <c r="D65" s="149" t="s">
        <v>5763</v>
      </c>
      <c r="E65" s="150"/>
      <c r="F65" s="150"/>
      <c r="G65" s="150"/>
      <c r="H65" s="150"/>
      <c r="I65" s="150"/>
      <c r="J65" s="151">
        <f>J128</f>
        <v>0</v>
      </c>
      <c r="K65" s="99"/>
      <c r="L65" s="152"/>
    </row>
    <row r="66" spans="1:31" s="10" customFormat="1" ht="19.899999999999999" customHeight="1">
      <c r="B66" s="148"/>
      <c r="C66" s="99"/>
      <c r="D66" s="149" t="s">
        <v>5764</v>
      </c>
      <c r="E66" s="150"/>
      <c r="F66" s="150"/>
      <c r="G66" s="150"/>
      <c r="H66" s="150"/>
      <c r="I66" s="150"/>
      <c r="J66" s="151">
        <f>J131</f>
        <v>0</v>
      </c>
      <c r="K66" s="99"/>
      <c r="L66" s="152"/>
    </row>
    <row r="67" spans="1:31" s="10" customFormat="1" ht="19.899999999999999" customHeight="1">
      <c r="B67" s="148"/>
      <c r="C67" s="99"/>
      <c r="D67" s="149" t="s">
        <v>5765</v>
      </c>
      <c r="E67" s="150"/>
      <c r="F67" s="150"/>
      <c r="G67" s="150"/>
      <c r="H67" s="150"/>
      <c r="I67" s="150"/>
      <c r="J67" s="151">
        <f>J136</f>
        <v>0</v>
      </c>
      <c r="K67" s="99"/>
      <c r="L67" s="152"/>
    </row>
    <row r="68" spans="1:31" s="9" customFormat="1" ht="24.95" customHeight="1">
      <c r="B68" s="142"/>
      <c r="C68" s="143"/>
      <c r="D68" s="144" t="s">
        <v>5766</v>
      </c>
      <c r="E68" s="145"/>
      <c r="F68" s="145"/>
      <c r="G68" s="145"/>
      <c r="H68" s="145"/>
      <c r="I68" s="145"/>
      <c r="J68" s="146">
        <f>J160</f>
        <v>0</v>
      </c>
      <c r="K68" s="143"/>
      <c r="L68" s="147"/>
    </row>
    <row r="69" spans="1:31" s="10" customFormat="1" ht="19.899999999999999" customHeight="1">
      <c r="B69" s="148"/>
      <c r="C69" s="99"/>
      <c r="D69" s="149" t="s">
        <v>5767</v>
      </c>
      <c r="E69" s="150"/>
      <c r="F69" s="150"/>
      <c r="G69" s="150"/>
      <c r="H69" s="150"/>
      <c r="I69" s="150"/>
      <c r="J69" s="151">
        <f>J161</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8" t="str">
        <f>E7</f>
        <v>Park na Moravském náměstí v Brně</v>
      </c>
      <c r="F79" s="419"/>
      <c r="G79" s="419"/>
      <c r="H79" s="419"/>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200</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92" t="str">
        <f>E9</f>
        <v>402 - IO402 - Osvětlení VO</v>
      </c>
      <c r="F81" s="420"/>
      <c r="G81" s="420"/>
      <c r="H81" s="420"/>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31" t="s">
        <v>23</v>
      </c>
      <c r="J83" s="61" t="str">
        <f>IF(J12="","",J12)</f>
        <v>28. 5. 2021</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 xml:space="preserve"> </v>
      </c>
      <c r="G85" s="38"/>
      <c r="H85" s="38"/>
      <c r="I85" s="31" t="s">
        <v>30</v>
      </c>
      <c r="J85" s="34" t="str">
        <f>E21</f>
        <v xml:space="preserve"> </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IF(E18="","",E18)</f>
        <v>Vyplň údaj</v>
      </c>
      <c r="G86" s="38"/>
      <c r="H86" s="38"/>
      <c r="I86" s="31" t="s">
        <v>32</v>
      </c>
      <c r="J86" s="34" t="str">
        <f>E24</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217</v>
      </c>
      <c r="D88" s="156" t="s">
        <v>54</v>
      </c>
      <c r="E88" s="156" t="s">
        <v>50</v>
      </c>
      <c r="F88" s="156" t="s">
        <v>51</v>
      </c>
      <c r="G88" s="156" t="s">
        <v>218</v>
      </c>
      <c r="H88" s="156" t="s">
        <v>219</v>
      </c>
      <c r="I88" s="156" t="s">
        <v>220</v>
      </c>
      <c r="J88" s="156" t="s">
        <v>206</v>
      </c>
      <c r="K88" s="157" t="s">
        <v>221</v>
      </c>
      <c r="L88" s="158"/>
      <c r="M88" s="70" t="s">
        <v>19</v>
      </c>
      <c r="N88" s="71" t="s">
        <v>39</v>
      </c>
      <c r="O88" s="71" t="s">
        <v>222</v>
      </c>
      <c r="P88" s="71" t="s">
        <v>223</v>
      </c>
      <c r="Q88" s="71" t="s">
        <v>224</v>
      </c>
      <c r="R88" s="71" t="s">
        <v>225</v>
      </c>
      <c r="S88" s="71" t="s">
        <v>226</v>
      </c>
      <c r="T88" s="72" t="s">
        <v>227</v>
      </c>
      <c r="U88" s="153"/>
      <c r="V88" s="153"/>
      <c r="W88" s="153"/>
      <c r="X88" s="153"/>
      <c r="Y88" s="153"/>
      <c r="Z88" s="153"/>
      <c r="AA88" s="153"/>
      <c r="AB88" s="153"/>
      <c r="AC88" s="153"/>
      <c r="AD88" s="153"/>
      <c r="AE88" s="153"/>
    </row>
    <row r="89" spans="1:65" s="2" customFormat="1" ht="22.9" customHeight="1">
      <c r="A89" s="36"/>
      <c r="B89" s="37"/>
      <c r="C89" s="77" t="s">
        <v>228</v>
      </c>
      <c r="D89" s="38"/>
      <c r="E89" s="38"/>
      <c r="F89" s="38"/>
      <c r="G89" s="38"/>
      <c r="H89" s="38"/>
      <c r="I89" s="38"/>
      <c r="J89" s="159">
        <f>BK89</f>
        <v>0</v>
      </c>
      <c r="K89" s="38"/>
      <c r="L89" s="41"/>
      <c r="M89" s="73"/>
      <c r="N89" s="160"/>
      <c r="O89" s="74"/>
      <c r="P89" s="161">
        <f>P90+P98+P160</f>
        <v>0</v>
      </c>
      <c r="Q89" s="74"/>
      <c r="R89" s="161">
        <f>R90+R98+R160</f>
        <v>0</v>
      </c>
      <c r="S89" s="74"/>
      <c r="T89" s="162">
        <f>T90+T98+T160</f>
        <v>0</v>
      </c>
      <c r="U89" s="36"/>
      <c r="V89" s="36"/>
      <c r="W89" s="36"/>
      <c r="X89" s="36"/>
      <c r="Y89" s="36"/>
      <c r="Z89" s="36"/>
      <c r="AA89" s="36"/>
      <c r="AB89" s="36"/>
      <c r="AC89" s="36"/>
      <c r="AD89" s="36"/>
      <c r="AE89" s="36"/>
      <c r="AT89" s="19" t="s">
        <v>68</v>
      </c>
      <c r="AU89" s="19" t="s">
        <v>207</v>
      </c>
      <c r="BK89" s="163">
        <f>BK90+BK98+BK160</f>
        <v>0</v>
      </c>
    </row>
    <row r="90" spans="1:65" s="12" customFormat="1" ht="25.9" customHeight="1">
      <c r="B90" s="164"/>
      <c r="C90" s="165"/>
      <c r="D90" s="166" t="s">
        <v>68</v>
      </c>
      <c r="E90" s="167" t="s">
        <v>229</v>
      </c>
      <c r="F90" s="167" t="s">
        <v>230</v>
      </c>
      <c r="G90" s="165"/>
      <c r="H90" s="165"/>
      <c r="I90" s="168"/>
      <c r="J90" s="169">
        <f>BK90</f>
        <v>0</v>
      </c>
      <c r="K90" s="165"/>
      <c r="L90" s="170"/>
      <c r="M90" s="171"/>
      <c r="N90" s="172"/>
      <c r="O90" s="172"/>
      <c r="P90" s="173">
        <f>P91+P93</f>
        <v>0</v>
      </c>
      <c r="Q90" s="172"/>
      <c r="R90" s="173">
        <f>R91+R93</f>
        <v>0</v>
      </c>
      <c r="S90" s="172"/>
      <c r="T90" s="174">
        <f>T91+T93</f>
        <v>0</v>
      </c>
      <c r="AR90" s="175" t="s">
        <v>76</v>
      </c>
      <c r="AT90" s="176" t="s">
        <v>68</v>
      </c>
      <c r="AU90" s="176" t="s">
        <v>69</v>
      </c>
      <c r="AY90" s="175" t="s">
        <v>231</v>
      </c>
      <c r="BK90" s="177">
        <f>BK91+BK93</f>
        <v>0</v>
      </c>
    </row>
    <row r="91" spans="1:65" s="12" customFormat="1" ht="22.9" customHeight="1">
      <c r="B91" s="164"/>
      <c r="C91" s="165"/>
      <c r="D91" s="166" t="s">
        <v>68</v>
      </c>
      <c r="E91" s="178" t="s">
        <v>269</v>
      </c>
      <c r="F91" s="178" t="s">
        <v>783</v>
      </c>
      <c r="G91" s="165"/>
      <c r="H91" s="165"/>
      <c r="I91" s="168"/>
      <c r="J91" s="179">
        <f>BK91</f>
        <v>0</v>
      </c>
      <c r="K91" s="165"/>
      <c r="L91" s="170"/>
      <c r="M91" s="171"/>
      <c r="N91" s="172"/>
      <c r="O91" s="172"/>
      <c r="P91" s="173">
        <f>P92</f>
        <v>0</v>
      </c>
      <c r="Q91" s="172"/>
      <c r="R91" s="173">
        <f>R92</f>
        <v>0</v>
      </c>
      <c r="S91" s="172"/>
      <c r="T91" s="174">
        <f>T92</f>
        <v>0</v>
      </c>
      <c r="AR91" s="175" t="s">
        <v>76</v>
      </c>
      <c r="AT91" s="176" t="s">
        <v>68</v>
      </c>
      <c r="AU91" s="176" t="s">
        <v>76</v>
      </c>
      <c r="AY91" s="175" t="s">
        <v>231</v>
      </c>
      <c r="BK91" s="177">
        <f>BK92</f>
        <v>0</v>
      </c>
    </row>
    <row r="92" spans="1:65" s="2" customFormat="1" ht="16.5" customHeight="1">
      <c r="A92" s="36"/>
      <c r="B92" s="37"/>
      <c r="C92" s="180" t="s">
        <v>76</v>
      </c>
      <c r="D92" s="180" t="s">
        <v>234</v>
      </c>
      <c r="E92" s="181" t="s">
        <v>5768</v>
      </c>
      <c r="F92" s="182" t="s">
        <v>5769</v>
      </c>
      <c r="G92" s="183" t="s">
        <v>2771</v>
      </c>
      <c r="H92" s="184">
        <v>1</v>
      </c>
      <c r="I92" s="185"/>
      <c r="J92" s="186">
        <f>ROUND(I92*H92,2)</f>
        <v>0</v>
      </c>
      <c r="K92" s="182" t="s">
        <v>19</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6007</v>
      </c>
    </row>
    <row r="93" spans="1:65" s="12" customFormat="1" ht="22.9" customHeight="1">
      <c r="B93" s="164"/>
      <c r="C93" s="165"/>
      <c r="D93" s="166" t="s">
        <v>68</v>
      </c>
      <c r="E93" s="178" t="s">
        <v>399</v>
      </c>
      <c r="F93" s="178" t="s">
        <v>400</v>
      </c>
      <c r="G93" s="165"/>
      <c r="H93" s="165"/>
      <c r="I93" s="168"/>
      <c r="J93" s="179">
        <f>BK93</f>
        <v>0</v>
      </c>
      <c r="K93" s="165"/>
      <c r="L93" s="170"/>
      <c r="M93" s="171"/>
      <c r="N93" s="172"/>
      <c r="O93" s="172"/>
      <c r="P93" s="173">
        <f>SUM(P94:P97)</f>
        <v>0</v>
      </c>
      <c r="Q93" s="172"/>
      <c r="R93" s="173">
        <f>SUM(R94:R97)</f>
        <v>0</v>
      </c>
      <c r="S93" s="172"/>
      <c r="T93" s="174">
        <f>SUM(T94:T97)</f>
        <v>0</v>
      </c>
      <c r="AR93" s="175" t="s">
        <v>76</v>
      </c>
      <c r="AT93" s="176" t="s">
        <v>68</v>
      </c>
      <c r="AU93" s="176" t="s">
        <v>76</v>
      </c>
      <c r="AY93" s="175" t="s">
        <v>231</v>
      </c>
      <c r="BK93" s="177">
        <f>SUM(BK94:BK97)</f>
        <v>0</v>
      </c>
    </row>
    <row r="94" spans="1:65" s="2" customFormat="1" ht="16.5" customHeight="1">
      <c r="A94" s="36"/>
      <c r="B94" s="37"/>
      <c r="C94" s="180" t="s">
        <v>78</v>
      </c>
      <c r="D94" s="180" t="s">
        <v>234</v>
      </c>
      <c r="E94" s="181" t="s">
        <v>402</v>
      </c>
      <c r="F94" s="182" t="s">
        <v>5771</v>
      </c>
      <c r="G94" s="183" t="s">
        <v>404</v>
      </c>
      <c r="H94" s="184">
        <v>231.90899999999999</v>
      </c>
      <c r="I94" s="185"/>
      <c r="J94" s="186">
        <f>ROUND(I94*H94,2)</f>
        <v>0</v>
      </c>
      <c r="K94" s="182" t="s">
        <v>19</v>
      </c>
      <c r="L94" s="41"/>
      <c r="M94" s="187" t="s">
        <v>19</v>
      </c>
      <c r="N94" s="188" t="s">
        <v>40</v>
      </c>
      <c r="O94" s="66"/>
      <c r="P94" s="189">
        <f>O94*H94</f>
        <v>0</v>
      </c>
      <c r="Q94" s="189">
        <v>0</v>
      </c>
      <c r="R94" s="189">
        <f>Q94*H94</f>
        <v>0</v>
      </c>
      <c r="S94" s="189">
        <v>0</v>
      </c>
      <c r="T94" s="190">
        <f>S94*H94</f>
        <v>0</v>
      </c>
      <c r="U94" s="36"/>
      <c r="V94" s="36"/>
      <c r="W94" s="36"/>
      <c r="X94" s="36"/>
      <c r="Y94" s="36"/>
      <c r="Z94" s="36"/>
      <c r="AA94" s="36"/>
      <c r="AB94" s="36"/>
      <c r="AC94" s="36"/>
      <c r="AD94" s="36"/>
      <c r="AE94" s="36"/>
      <c r="AR94" s="191" t="s">
        <v>238</v>
      </c>
      <c r="AT94" s="191" t="s">
        <v>234</v>
      </c>
      <c r="AU94" s="191" t="s">
        <v>78</v>
      </c>
      <c r="AY94" s="19" t="s">
        <v>231</v>
      </c>
      <c r="BE94" s="192">
        <f>IF(N94="základní",J94,0)</f>
        <v>0</v>
      </c>
      <c r="BF94" s="192">
        <f>IF(N94="snížená",J94,0)</f>
        <v>0</v>
      </c>
      <c r="BG94" s="192">
        <f>IF(N94="zákl. přenesená",J94,0)</f>
        <v>0</v>
      </c>
      <c r="BH94" s="192">
        <f>IF(N94="sníž. přenesená",J94,0)</f>
        <v>0</v>
      </c>
      <c r="BI94" s="192">
        <f>IF(N94="nulová",J94,0)</f>
        <v>0</v>
      </c>
      <c r="BJ94" s="19" t="s">
        <v>76</v>
      </c>
      <c r="BK94" s="192">
        <f>ROUND(I94*H94,2)</f>
        <v>0</v>
      </c>
      <c r="BL94" s="19" t="s">
        <v>238</v>
      </c>
      <c r="BM94" s="191" t="s">
        <v>6008</v>
      </c>
    </row>
    <row r="95" spans="1:65" s="2" customFormat="1" ht="24.2" customHeight="1">
      <c r="A95" s="36"/>
      <c r="B95" s="37"/>
      <c r="C95" s="180" t="s">
        <v>119</v>
      </c>
      <c r="D95" s="180" t="s">
        <v>234</v>
      </c>
      <c r="E95" s="181" t="s">
        <v>408</v>
      </c>
      <c r="F95" s="182" t="s">
        <v>5773</v>
      </c>
      <c r="G95" s="183" t="s">
        <v>404</v>
      </c>
      <c r="H95" s="184">
        <v>4620</v>
      </c>
      <c r="I95" s="185"/>
      <c r="J95" s="186">
        <f>ROUND(I95*H95,2)</f>
        <v>0</v>
      </c>
      <c r="K95" s="182" t="s">
        <v>19</v>
      </c>
      <c r="L95" s="41"/>
      <c r="M95" s="187" t="s">
        <v>19</v>
      </c>
      <c r="N95" s="188" t="s">
        <v>40</v>
      </c>
      <c r="O95" s="66"/>
      <c r="P95" s="189">
        <f>O95*H95</f>
        <v>0</v>
      </c>
      <c r="Q95" s="189">
        <v>0</v>
      </c>
      <c r="R95" s="189">
        <f>Q95*H95</f>
        <v>0</v>
      </c>
      <c r="S95" s="189">
        <v>0</v>
      </c>
      <c r="T95" s="190">
        <f>S95*H95</f>
        <v>0</v>
      </c>
      <c r="U95" s="36"/>
      <c r="V95" s="36"/>
      <c r="W95" s="36"/>
      <c r="X95" s="36"/>
      <c r="Y95" s="36"/>
      <c r="Z95" s="36"/>
      <c r="AA95" s="36"/>
      <c r="AB95" s="36"/>
      <c r="AC95" s="36"/>
      <c r="AD95" s="36"/>
      <c r="AE95" s="36"/>
      <c r="AR95" s="191" t="s">
        <v>238</v>
      </c>
      <c r="AT95" s="191" t="s">
        <v>234</v>
      </c>
      <c r="AU95" s="191" t="s">
        <v>78</v>
      </c>
      <c r="AY95" s="19" t="s">
        <v>231</v>
      </c>
      <c r="BE95" s="192">
        <f>IF(N95="základní",J95,0)</f>
        <v>0</v>
      </c>
      <c r="BF95" s="192">
        <f>IF(N95="snížená",J95,0)</f>
        <v>0</v>
      </c>
      <c r="BG95" s="192">
        <f>IF(N95="zákl. přenesená",J95,0)</f>
        <v>0</v>
      </c>
      <c r="BH95" s="192">
        <f>IF(N95="sníž. přenesená",J95,0)</f>
        <v>0</v>
      </c>
      <c r="BI95" s="192">
        <f>IF(N95="nulová",J95,0)</f>
        <v>0</v>
      </c>
      <c r="BJ95" s="19" t="s">
        <v>76</v>
      </c>
      <c r="BK95" s="192">
        <f>ROUND(I95*H95,2)</f>
        <v>0</v>
      </c>
      <c r="BL95" s="19" t="s">
        <v>238</v>
      </c>
      <c r="BM95" s="191" t="s">
        <v>6009</v>
      </c>
    </row>
    <row r="96" spans="1:65" s="2" customFormat="1" ht="37.9" customHeight="1">
      <c r="A96" s="36"/>
      <c r="B96" s="37"/>
      <c r="C96" s="180" t="s">
        <v>238</v>
      </c>
      <c r="D96" s="180" t="s">
        <v>234</v>
      </c>
      <c r="E96" s="181" t="s">
        <v>5775</v>
      </c>
      <c r="F96" s="182" t="s">
        <v>5776</v>
      </c>
      <c r="G96" s="183" t="s">
        <v>404</v>
      </c>
      <c r="H96" s="184">
        <v>44</v>
      </c>
      <c r="I96" s="185"/>
      <c r="J96" s="186">
        <f>ROUND(I96*H96,2)</f>
        <v>0</v>
      </c>
      <c r="K96" s="182" t="s">
        <v>19</v>
      </c>
      <c r="L96" s="41"/>
      <c r="M96" s="187" t="s">
        <v>19</v>
      </c>
      <c r="N96" s="188" t="s">
        <v>40</v>
      </c>
      <c r="O96" s="66"/>
      <c r="P96" s="189">
        <f>O96*H96</f>
        <v>0</v>
      </c>
      <c r="Q96" s="189">
        <v>0</v>
      </c>
      <c r="R96" s="189">
        <f>Q96*H96</f>
        <v>0</v>
      </c>
      <c r="S96" s="189">
        <v>0</v>
      </c>
      <c r="T96" s="190">
        <f>S96*H96</f>
        <v>0</v>
      </c>
      <c r="U96" s="36"/>
      <c r="V96" s="36"/>
      <c r="W96" s="36"/>
      <c r="X96" s="36"/>
      <c r="Y96" s="36"/>
      <c r="Z96" s="36"/>
      <c r="AA96" s="36"/>
      <c r="AB96" s="36"/>
      <c r="AC96" s="36"/>
      <c r="AD96" s="36"/>
      <c r="AE96" s="36"/>
      <c r="AR96" s="191" t="s">
        <v>238</v>
      </c>
      <c r="AT96" s="191" t="s">
        <v>234</v>
      </c>
      <c r="AU96" s="191" t="s">
        <v>78</v>
      </c>
      <c r="AY96" s="19" t="s">
        <v>231</v>
      </c>
      <c r="BE96" s="192">
        <f>IF(N96="základní",J96,0)</f>
        <v>0</v>
      </c>
      <c r="BF96" s="192">
        <f>IF(N96="snížená",J96,0)</f>
        <v>0</v>
      </c>
      <c r="BG96" s="192">
        <f>IF(N96="zákl. přenesená",J96,0)</f>
        <v>0</v>
      </c>
      <c r="BH96" s="192">
        <f>IF(N96="sníž. přenesená",J96,0)</f>
        <v>0</v>
      </c>
      <c r="BI96" s="192">
        <f>IF(N96="nulová",J96,0)</f>
        <v>0</v>
      </c>
      <c r="BJ96" s="19" t="s">
        <v>76</v>
      </c>
      <c r="BK96" s="192">
        <f>ROUND(I96*H96,2)</f>
        <v>0</v>
      </c>
      <c r="BL96" s="19" t="s">
        <v>238</v>
      </c>
      <c r="BM96" s="191" t="s">
        <v>6010</v>
      </c>
    </row>
    <row r="97" spans="1:65" s="2" customFormat="1" ht="44.25" customHeight="1">
      <c r="A97" s="36"/>
      <c r="B97" s="37"/>
      <c r="C97" s="180" t="s">
        <v>269</v>
      </c>
      <c r="D97" s="180" t="s">
        <v>234</v>
      </c>
      <c r="E97" s="181" t="s">
        <v>5778</v>
      </c>
      <c r="F97" s="182" t="s">
        <v>3991</v>
      </c>
      <c r="G97" s="183" t="s">
        <v>404</v>
      </c>
      <c r="H97" s="184">
        <v>184.90899999999999</v>
      </c>
      <c r="I97" s="185"/>
      <c r="J97" s="186">
        <f>ROUND(I97*H97,2)</f>
        <v>0</v>
      </c>
      <c r="K97" s="182" t="s">
        <v>19</v>
      </c>
      <c r="L97" s="41"/>
      <c r="M97" s="187" t="s">
        <v>19</v>
      </c>
      <c r="N97" s="188" t="s">
        <v>40</v>
      </c>
      <c r="O97" s="66"/>
      <c r="P97" s="189">
        <f>O97*H97</f>
        <v>0</v>
      </c>
      <c r="Q97" s="189">
        <v>0</v>
      </c>
      <c r="R97" s="189">
        <f>Q97*H97</f>
        <v>0</v>
      </c>
      <c r="S97" s="189">
        <v>0</v>
      </c>
      <c r="T97" s="190">
        <f>S97*H97</f>
        <v>0</v>
      </c>
      <c r="U97" s="36"/>
      <c r="V97" s="36"/>
      <c r="W97" s="36"/>
      <c r="X97" s="36"/>
      <c r="Y97" s="36"/>
      <c r="Z97" s="36"/>
      <c r="AA97" s="36"/>
      <c r="AB97" s="36"/>
      <c r="AC97" s="36"/>
      <c r="AD97" s="36"/>
      <c r="AE97" s="36"/>
      <c r="AR97" s="191" t="s">
        <v>238</v>
      </c>
      <c r="AT97" s="191" t="s">
        <v>234</v>
      </c>
      <c r="AU97" s="191" t="s">
        <v>78</v>
      </c>
      <c r="AY97" s="19" t="s">
        <v>231</v>
      </c>
      <c r="BE97" s="192">
        <f>IF(N97="základní",J97,0)</f>
        <v>0</v>
      </c>
      <c r="BF97" s="192">
        <f>IF(N97="snížená",J97,0)</f>
        <v>0</v>
      </c>
      <c r="BG97" s="192">
        <f>IF(N97="zákl. přenesená",J97,0)</f>
        <v>0</v>
      </c>
      <c r="BH97" s="192">
        <f>IF(N97="sníž. přenesená",J97,0)</f>
        <v>0</v>
      </c>
      <c r="BI97" s="192">
        <f>IF(N97="nulová",J97,0)</f>
        <v>0</v>
      </c>
      <c r="BJ97" s="19" t="s">
        <v>76</v>
      </c>
      <c r="BK97" s="192">
        <f>ROUND(I97*H97,2)</f>
        <v>0</v>
      </c>
      <c r="BL97" s="19" t="s">
        <v>238</v>
      </c>
      <c r="BM97" s="191" t="s">
        <v>6011</v>
      </c>
    </row>
    <row r="98" spans="1:65" s="12" customFormat="1" ht="25.9" customHeight="1">
      <c r="B98" s="164"/>
      <c r="C98" s="165"/>
      <c r="D98" s="166" t="s">
        <v>68</v>
      </c>
      <c r="E98" s="167" t="s">
        <v>638</v>
      </c>
      <c r="F98" s="167" t="s">
        <v>2470</v>
      </c>
      <c r="G98" s="165"/>
      <c r="H98" s="165"/>
      <c r="I98" s="168"/>
      <c r="J98" s="169">
        <f>BK98</f>
        <v>0</v>
      </c>
      <c r="K98" s="165"/>
      <c r="L98" s="170"/>
      <c r="M98" s="171"/>
      <c r="N98" s="172"/>
      <c r="O98" s="172"/>
      <c r="P98" s="173">
        <f>P99+P128+P131+P136</f>
        <v>0</v>
      </c>
      <c r="Q98" s="172"/>
      <c r="R98" s="173">
        <f>R99+R128+R131+R136</f>
        <v>0</v>
      </c>
      <c r="S98" s="172"/>
      <c r="T98" s="174">
        <f>T99+T128+T131+T136</f>
        <v>0</v>
      </c>
      <c r="AR98" s="175" t="s">
        <v>119</v>
      </c>
      <c r="AT98" s="176" t="s">
        <v>68</v>
      </c>
      <c r="AU98" s="176" t="s">
        <v>69</v>
      </c>
      <c r="AY98" s="175" t="s">
        <v>231</v>
      </c>
      <c r="BK98" s="177">
        <f>BK99+BK128+BK131+BK136</f>
        <v>0</v>
      </c>
    </row>
    <row r="99" spans="1:65" s="12" customFormat="1" ht="22.9" customHeight="1">
      <c r="B99" s="164"/>
      <c r="C99" s="165"/>
      <c r="D99" s="166" t="s">
        <v>68</v>
      </c>
      <c r="E99" s="178" t="s">
        <v>5780</v>
      </c>
      <c r="F99" s="178" t="s">
        <v>5781</v>
      </c>
      <c r="G99" s="165"/>
      <c r="H99" s="165"/>
      <c r="I99" s="168"/>
      <c r="J99" s="179">
        <f>BK99</f>
        <v>0</v>
      </c>
      <c r="K99" s="165"/>
      <c r="L99" s="170"/>
      <c r="M99" s="171"/>
      <c r="N99" s="172"/>
      <c r="O99" s="172"/>
      <c r="P99" s="173">
        <f>SUM(P100:P127)</f>
        <v>0</v>
      </c>
      <c r="Q99" s="172"/>
      <c r="R99" s="173">
        <f>SUM(R100:R127)</f>
        <v>0</v>
      </c>
      <c r="S99" s="172"/>
      <c r="T99" s="174">
        <f>SUM(T100:T127)</f>
        <v>0</v>
      </c>
      <c r="AR99" s="175" t="s">
        <v>119</v>
      </c>
      <c r="AT99" s="176" t="s">
        <v>68</v>
      </c>
      <c r="AU99" s="176" t="s">
        <v>76</v>
      </c>
      <c r="AY99" s="175" t="s">
        <v>231</v>
      </c>
      <c r="BK99" s="177">
        <f>SUM(BK100:BK127)</f>
        <v>0</v>
      </c>
    </row>
    <row r="100" spans="1:65" s="2" customFormat="1" ht="33" customHeight="1">
      <c r="A100" s="36"/>
      <c r="B100" s="37"/>
      <c r="C100" s="180" t="s">
        <v>275</v>
      </c>
      <c r="D100" s="180" t="s">
        <v>234</v>
      </c>
      <c r="E100" s="181" t="s">
        <v>5782</v>
      </c>
      <c r="F100" s="182" t="s">
        <v>5783</v>
      </c>
      <c r="G100" s="183" t="s">
        <v>237</v>
      </c>
      <c r="H100" s="184">
        <v>32</v>
      </c>
      <c r="I100" s="185"/>
      <c r="J100" s="186">
        <f t="shared" ref="J100:J127" si="0">ROUND(I100*H100,2)</f>
        <v>0</v>
      </c>
      <c r="K100" s="182" t="s">
        <v>19</v>
      </c>
      <c r="L100" s="41"/>
      <c r="M100" s="187" t="s">
        <v>19</v>
      </c>
      <c r="N100" s="188" t="s">
        <v>40</v>
      </c>
      <c r="O100" s="66"/>
      <c r="P100" s="189">
        <f t="shared" ref="P100:P127" si="1">O100*H100</f>
        <v>0</v>
      </c>
      <c r="Q100" s="189">
        <v>0</v>
      </c>
      <c r="R100" s="189">
        <f t="shared" ref="R100:R127" si="2">Q100*H100</f>
        <v>0</v>
      </c>
      <c r="S100" s="189">
        <v>0</v>
      </c>
      <c r="T100" s="190">
        <f t="shared" ref="T100:T127" si="3">S100*H100</f>
        <v>0</v>
      </c>
      <c r="U100" s="36"/>
      <c r="V100" s="36"/>
      <c r="W100" s="36"/>
      <c r="X100" s="36"/>
      <c r="Y100" s="36"/>
      <c r="Z100" s="36"/>
      <c r="AA100" s="36"/>
      <c r="AB100" s="36"/>
      <c r="AC100" s="36"/>
      <c r="AD100" s="36"/>
      <c r="AE100" s="36"/>
      <c r="AR100" s="191" t="s">
        <v>1610</v>
      </c>
      <c r="AT100" s="191" t="s">
        <v>234</v>
      </c>
      <c r="AU100" s="191" t="s">
        <v>78</v>
      </c>
      <c r="AY100" s="19" t="s">
        <v>231</v>
      </c>
      <c r="BE100" s="192">
        <f t="shared" ref="BE100:BE127" si="4">IF(N100="základní",J100,0)</f>
        <v>0</v>
      </c>
      <c r="BF100" s="192">
        <f t="shared" ref="BF100:BF127" si="5">IF(N100="snížená",J100,0)</f>
        <v>0</v>
      </c>
      <c r="BG100" s="192">
        <f t="shared" ref="BG100:BG127" si="6">IF(N100="zákl. přenesená",J100,0)</f>
        <v>0</v>
      </c>
      <c r="BH100" s="192">
        <f t="shared" ref="BH100:BH127" si="7">IF(N100="sníž. přenesená",J100,0)</f>
        <v>0</v>
      </c>
      <c r="BI100" s="192">
        <f t="shared" ref="BI100:BI127" si="8">IF(N100="nulová",J100,0)</f>
        <v>0</v>
      </c>
      <c r="BJ100" s="19" t="s">
        <v>76</v>
      </c>
      <c r="BK100" s="192">
        <f t="shared" ref="BK100:BK127" si="9">ROUND(I100*H100,2)</f>
        <v>0</v>
      </c>
      <c r="BL100" s="19" t="s">
        <v>1610</v>
      </c>
      <c r="BM100" s="191" t="s">
        <v>6012</v>
      </c>
    </row>
    <row r="101" spans="1:65" s="2" customFormat="1" ht="37.9" customHeight="1">
      <c r="A101" s="36"/>
      <c r="B101" s="37"/>
      <c r="C101" s="180" t="s">
        <v>282</v>
      </c>
      <c r="D101" s="180" t="s">
        <v>234</v>
      </c>
      <c r="E101" s="181" t="s">
        <v>6013</v>
      </c>
      <c r="F101" s="182" t="s">
        <v>6014</v>
      </c>
      <c r="G101" s="183" t="s">
        <v>237</v>
      </c>
      <c r="H101" s="184">
        <v>42</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1610</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6015</v>
      </c>
    </row>
    <row r="102" spans="1:65" s="2" customFormat="1" ht="24.2" customHeight="1">
      <c r="A102" s="36"/>
      <c r="B102" s="37"/>
      <c r="C102" s="180" t="s">
        <v>287</v>
      </c>
      <c r="D102" s="180" t="s">
        <v>234</v>
      </c>
      <c r="E102" s="181" t="s">
        <v>6016</v>
      </c>
      <c r="F102" s="182" t="s">
        <v>6017</v>
      </c>
      <c r="G102" s="183" t="s">
        <v>237</v>
      </c>
      <c r="H102" s="184">
        <v>21</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6018</v>
      </c>
    </row>
    <row r="103" spans="1:65" s="2" customFormat="1" ht="21.75" customHeight="1">
      <c r="A103" s="36"/>
      <c r="B103" s="37"/>
      <c r="C103" s="180" t="s">
        <v>294</v>
      </c>
      <c r="D103" s="180" t="s">
        <v>234</v>
      </c>
      <c r="E103" s="181" t="s">
        <v>6019</v>
      </c>
      <c r="F103" s="182" t="s">
        <v>6020</v>
      </c>
      <c r="G103" s="183" t="s">
        <v>237</v>
      </c>
      <c r="H103" s="184">
        <v>14</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1610</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6021</v>
      </c>
    </row>
    <row r="104" spans="1:65" s="2" customFormat="1" ht="24.2" customHeight="1">
      <c r="A104" s="36"/>
      <c r="B104" s="37"/>
      <c r="C104" s="180" t="s">
        <v>145</v>
      </c>
      <c r="D104" s="180" t="s">
        <v>234</v>
      </c>
      <c r="E104" s="181" t="s">
        <v>6022</v>
      </c>
      <c r="F104" s="182" t="s">
        <v>6023</v>
      </c>
      <c r="G104" s="183" t="s">
        <v>237</v>
      </c>
      <c r="H104" s="184">
        <v>14</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6024</v>
      </c>
    </row>
    <row r="105" spans="1:65" s="2" customFormat="1" ht="24.2" customHeight="1">
      <c r="A105" s="36"/>
      <c r="B105" s="37"/>
      <c r="C105" s="247" t="s">
        <v>154</v>
      </c>
      <c r="D105" s="247" t="s">
        <v>638</v>
      </c>
      <c r="E105" s="248" t="s">
        <v>6025</v>
      </c>
      <c r="F105" s="249" t="s">
        <v>6026</v>
      </c>
      <c r="G105" s="250" t="s">
        <v>237</v>
      </c>
      <c r="H105" s="251">
        <v>14</v>
      </c>
      <c r="I105" s="252"/>
      <c r="J105" s="253">
        <f t="shared" si="0"/>
        <v>0</v>
      </c>
      <c r="K105" s="249" t="s">
        <v>19</v>
      </c>
      <c r="L105" s="254"/>
      <c r="M105" s="255" t="s">
        <v>19</v>
      </c>
      <c r="N105" s="256"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3043</v>
      </c>
      <c r="AT105" s="191" t="s">
        <v>638</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6027</v>
      </c>
    </row>
    <row r="106" spans="1:65" s="2" customFormat="1" ht="33" customHeight="1">
      <c r="A106" s="36"/>
      <c r="B106" s="37"/>
      <c r="C106" s="247" t="s">
        <v>311</v>
      </c>
      <c r="D106" s="247" t="s">
        <v>638</v>
      </c>
      <c r="E106" s="248" t="s">
        <v>6028</v>
      </c>
      <c r="F106" s="249" t="s">
        <v>6029</v>
      </c>
      <c r="G106" s="250" t="s">
        <v>237</v>
      </c>
      <c r="H106" s="251">
        <v>14</v>
      </c>
      <c r="I106" s="252"/>
      <c r="J106" s="253">
        <f t="shared" si="0"/>
        <v>0</v>
      </c>
      <c r="K106" s="249" t="s">
        <v>19</v>
      </c>
      <c r="L106" s="254"/>
      <c r="M106" s="255" t="s">
        <v>19</v>
      </c>
      <c r="N106" s="256"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3043</v>
      </c>
      <c r="AT106" s="191" t="s">
        <v>638</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6030</v>
      </c>
    </row>
    <row r="107" spans="1:65" s="2" customFormat="1" ht="16.5" customHeight="1">
      <c r="A107" s="36"/>
      <c r="B107" s="37"/>
      <c r="C107" s="247" t="s">
        <v>316</v>
      </c>
      <c r="D107" s="247" t="s">
        <v>638</v>
      </c>
      <c r="E107" s="248" t="s">
        <v>6031</v>
      </c>
      <c r="F107" s="249" t="s">
        <v>6032</v>
      </c>
      <c r="G107" s="250" t="s">
        <v>237</v>
      </c>
      <c r="H107" s="251">
        <v>15</v>
      </c>
      <c r="I107" s="252"/>
      <c r="J107" s="253">
        <f t="shared" si="0"/>
        <v>0</v>
      </c>
      <c r="K107" s="249" t="s">
        <v>19</v>
      </c>
      <c r="L107" s="254"/>
      <c r="M107" s="255" t="s">
        <v>19</v>
      </c>
      <c r="N107" s="256"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3043</v>
      </c>
      <c r="AT107" s="191" t="s">
        <v>638</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6033</v>
      </c>
    </row>
    <row r="108" spans="1:65" s="2" customFormat="1" ht="16.5" customHeight="1">
      <c r="A108" s="36"/>
      <c r="B108" s="37"/>
      <c r="C108" s="247" t="s">
        <v>321</v>
      </c>
      <c r="D108" s="247" t="s">
        <v>638</v>
      </c>
      <c r="E108" s="248" t="s">
        <v>6034</v>
      </c>
      <c r="F108" s="249" t="s">
        <v>6035</v>
      </c>
      <c r="G108" s="250" t="s">
        <v>237</v>
      </c>
      <c r="H108" s="251">
        <v>14</v>
      </c>
      <c r="I108" s="252"/>
      <c r="J108" s="253">
        <f t="shared" si="0"/>
        <v>0</v>
      </c>
      <c r="K108" s="249" t="s">
        <v>19</v>
      </c>
      <c r="L108" s="254"/>
      <c r="M108" s="255" t="s">
        <v>19</v>
      </c>
      <c r="N108" s="256"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3043</v>
      </c>
      <c r="AT108" s="191" t="s">
        <v>638</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6036</v>
      </c>
    </row>
    <row r="109" spans="1:65" s="2" customFormat="1" ht="24.2" customHeight="1">
      <c r="A109" s="36"/>
      <c r="B109" s="37"/>
      <c r="C109" s="247" t="s">
        <v>8</v>
      </c>
      <c r="D109" s="247" t="s">
        <v>638</v>
      </c>
      <c r="E109" s="248" t="s">
        <v>6037</v>
      </c>
      <c r="F109" s="249" t="s">
        <v>6038</v>
      </c>
      <c r="G109" s="250" t="s">
        <v>237</v>
      </c>
      <c r="H109" s="251">
        <v>1</v>
      </c>
      <c r="I109" s="252"/>
      <c r="J109" s="253">
        <f t="shared" si="0"/>
        <v>0</v>
      </c>
      <c r="K109" s="249" t="s">
        <v>19</v>
      </c>
      <c r="L109" s="254"/>
      <c r="M109" s="255" t="s">
        <v>19</v>
      </c>
      <c r="N109" s="256"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3043</v>
      </c>
      <c r="AT109" s="191" t="s">
        <v>638</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6039</v>
      </c>
    </row>
    <row r="110" spans="1:65" s="2" customFormat="1" ht="24.2" customHeight="1">
      <c r="A110" s="36"/>
      <c r="B110" s="37"/>
      <c r="C110" s="180" t="s">
        <v>331</v>
      </c>
      <c r="D110" s="180" t="s">
        <v>234</v>
      </c>
      <c r="E110" s="181" t="s">
        <v>6040</v>
      </c>
      <c r="F110" s="182" t="s">
        <v>6041</v>
      </c>
      <c r="G110" s="183" t="s">
        <v>237</v>
      </c>
      <c r="H110" s="184">
        <v>14</v>
      </c>
      <c r="I110" s="185"/>
      <c r="J110" s="186">
        <f t="shared" si="0"/>
        <v>0</v>
      </c>
      <c r="K110" s="182" t="s">
        <v>19</v>
      </c>
      <c r="L110" s="41"/>
      <c r="M110" s="187" t="s">
        <v>19</v>
      </c>
      <c r="N110" s="188"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1610</v>
      </c>
      <c r="AT110" s="191" t="s">
        <v>234</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6042</v>
      </c>
    </row>
    <row r="111" spans="1:65" s="2" customFormat="1" ht="16.5" customHeight="1">
      <c r="A111" s="36"/>
      <c r="B111" s="37"/>
      <c r="C111" s="247" t="s">
        <v>335</v>
      </c>
      <c r="D111" s="247" t="s">
        <v>638</v>
      </c>
      <c r="E111" s="248" t="s">
        <v>5794</v>
      </c>
      <c r="F111" s="249" t="s">
        <v>5795</v>
      </c>
      <c r="G111" s="250" t="s">
        <v>5796</v>
      </c>
      <c r="H111" s="251">
        <v>1</v>
      </c>
      <c r="I111" s="252"/>
      <c r="J111" s="253">
        <f t="shared" si="0"/>
        <v>0</v>
      </c>
      <c r="K111" s="249" t="s">
        <v>19</v>
      </c>
      <c r="L111" s="254"/>
      <c r="M111" s="255" t="s">
        <v>19</v>
      </c>
      <c r="N111" s="256"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3043</v>
      </c>
      <c r="AT111" s="191" t="s">
        <v>638</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6043</v>
      </c>
    </row>
    <row r="112" spans="1:65" s="2" customFormat="1" ht="24.2" customHeight="1">
      <c r="A112" s="36"/>
      <c r="B112" s="37"/>
      <c r="C112" s="180" t="s">
        <v>339</v>
      </c>
      <c r="D112" s="180" t="s">
        <v>234</v>
      </c>
      <c r="E112" s="181" t="s">
        <v>6044</v>
      </c>
      <c r="F112" s="182" t="s">
        <v>6045</v>
      </c>
      <c r="G112" s="183" t="s">
        <v>237</v>
      </c>
      <c r="H112" s="184">
        <v>21</v>
      </c>
      <c r="I112" s="185"/>
      <c r="J112" s="186">
        <f t="shared" si="0"/>
        <v>0</v>
      </c>
      <c r="K112" s="182" t="s">
        <v>19</v>
      </c>
      <c r="L112" s="41"/>
      <c r="M112" s="187" t="s">
        <v>19</v>
      </c>
      <c r="N112" s="188"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1610</v>
      </c>
      <c r="AT112" s="191" t="s">
        <v>234</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6046</v>
      </c>
    </row>
    <row r="113" spans="1:65" s="2" customFormat="1" ht="16.5" customHeight="1">
      <c r="A113" s="36"/>
      <c r="B113" s="37"/>
      <c r="C113" s="247" t="s">
        <v>347</v>
      </c>
      <c r="D113" s="247" t="s">
        <v>638</v>
      </c>
      <c r="E113" s="248" t="s">
        <v>6047</v>
      </c>
      <c r="F113" s="249" t="s">
        <v>6048</v>
      </c>
      <c r="G113" s="250" t="s">
        <v>342</v>
      </c>
      <c r="H113" s="251">
        <v>84</v>
      </c>
      <c r="I113" s="252"/>
      <c r="J113" s="253">
        <f t="shared" si="0"/>
        <v>0</v>
      </c>
      <c r="K113" s="249" t="s">
        <v>19</v>
      </c>
      <c r="L113" s="254"/>
      <c r="M113" s="255" t="s">
        <v>19</v>
      </c>
      <c r="N113" s="256"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3043</v>
      </c>
      <c r="AT113" s="191" t="s">
        <v>638</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6049</v>
      </c>
    </row>
    <row r="114" spans="1:65" s="2" customFormat="1" ht="16.5" customHeight="1">
      <c r="A114" s="36"/>
      <c r="B114" s="37"/>
      <c r="C114" s="247" t="s">
        <v>353</v>
      </c>
      <c r="D114" s="247" t="s">
        <v>638</v>
      </c>
      <c r="E114" s="248" t="s">
        <v>6050</v>
      </c>
      <c r="F114" s="249" t="s">
        <v>6051</v>
      </c>
      <c r="G114" s="250" t="s">
        <v>237</v>
      </c>
      <c r="H114" s="251">
        <v>1</v>
      </c>
      <c r="I114" s="252"/>
      <c r="J114" s="253">
        <f t="shared" si="0"/>
        <v>0</v>
      </c>
      <c r="K114" s="249" t="s">
        <v>19</v>
      </c>
      <c r="L114" s="254"/>
      <c r="M114" s="255" t="s">
        <v>19</v>
      </c>
      <c r="N114" s="256"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3043</v>
      </c>
      <c r="AT114" s="191" t="s">
        <v>638</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6052</v>
      </c>
    </row>
    <row r="115" spans="1:65" s="2" customFormat="1" ht="16.5" customHeight="1">
      <c r="A115" s="36"/>
      <c r="B115" s="37"/>
      <c r="C115" s="180" t="s">
        <v>7</v>
      </c>
      <c r="D115" s="180" t="s">
        <v>234</v>
      </c>
      <c r="E115" s="181" t="s">
        <v>5804</v>
      </c>
      <c r="F115" s="182" t="s">
        <v>5805</v>
      </c>
      <c r="G115" s="183" t="s">
        <v>237</v>
      </c>
      <c r="H115" s="184">
        <v>1</v>
      </c>
      <c r="I115" s="185"/>
      <c r="J115" s="186">
        <f t="shared" si="0"/>
        <v>0</v>
      </c>
      <c r="K115" s="182" t="s">
        <v>19</v>
      </c>
      <c r="L115" s="41"/>
      <c r="M115" s="187" t="s">
        <v>19</v>
      </c>
      <c r="N115" s="188"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1610</v>
      </c>
      <c r="AT115" s="191" t="s">
        <v>234</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6053</v>
      </c>
    </row>
    <row r="116" spans="1:65" s="2" customFormat="1" ht="16.5" customHeight="1">
      <c r="A116" s="36"/>
      <c r="B116" s="37"/>
      <c r="C116" s="180" t="s">
        <v>373</v>
      </c>
      <c r="D116" s="180" t="s">
        <v>234</v>
      </c>
      <c r="E116" s="181" t="s">
        <v>6054</v>
      </c>
      <c r="F116" s="182" t="s">
        <v>6055</v>
      </c>
      <c r="G116" s="183" t="s">
        <v>237</v>
      </c>
      <c r="H116" s="184">
        <v>14</v>
      </c>
      <c r="I116" s="185"/>
      <c r="J116" s="186">
        <f t="shared" si="0"/>
        <v>0</v>
      </c>
      <c r="K116" s="182" t="s">
        <v>19</v>
      </c>
      <c r="L116" s="41"/>
      <c r="M116" s="187" t="s">
        <v>19</v>
      </c>
      <c r="N116" s="188" t="s">
        <v>40</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1610</v>
      </c>
      <c r="AT116" s="191" t="s">
        <v>234</v>
      </c>
      <c r="AU116" s="191" t="s">
        <v>78</v>
      </c>
      <c r="AY116" s="19" t="s">
        <v>231</v>
      </c>
      <c r="BE116" s="192">
        <f t="shared" si="4"/>
        <v>0</v>
      </c>
      <c r="BF116" s="192">
        <f t="shared" si="5"/>
        <v>0</v>
      </c>
      <c r="BG116" s="192">
        <f t="shared" si="6"/>
        <v>0</v>
      </c>
      <c r="BH116" s="192">
        <f t="shared" si="7"/>
        <v>0</v>
      </c>
      <c r="BI116" s="192">
        <f t="shared" si="8"/>
        <v>0</v>
      </c>
      <c r="BJ116" s="19" t="s">
        <v>76</v>
      </c>
      <c r="BK116" s="192">
        <f t="shared" si="9"/>
        <v>0</v>
      </c>
      <c r="BL116" s="19" t="s">
        <v>1610</v>
      </c>
      <c r="BM116" s="191" t="s">
        <v>6056</v>
      </c>
    </row>
    <row r="117" spans="1:65" s="2" customFormat="1" ht="21.75" customHeight="1">
      <c r="A117" s="36"/>
      <c r="B117" s="37"/>
      <c r="C117" s="180" t="s">
        <v>380</v>
      </c>
      <c r="D117" s="180" t="s">
        <v>234</v>
      </c>
      <c r="E117" s="181" t="s">
        <v>6057</v>
      </c>
      <c r="F117" s="182" t="s">
        <v>6058</v>
      </c>
      <c r="G117" s="183" t="s">
        <v>237</v>
      </c>
      <c r="H117" s="184">
        <v>21</v>
      </c>
      <c r="I117" s="185"/>
      <c r="J117" s="186">
        <f t="shared" si="0"/>
        <v>0</v>
      </c>
      <c r="K117" s="182" t="s">
        <v>19</v>
      </c>
      <c r="L117" s="41"/>
      <c r="M117" s="187" t="s">
        <v>19</v>
      </c>
      <c r="N117" s="188" t="s">
        <v>40</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1610</v>
      </c>
      <c r="AT117" s="191" t="s">
        <v>234</v>
      </c>
      <c r="AU117" s="191" t="s">
        <v>78</v>
      </c>
      <c r="AY117" s="19" t="s">
        <v>231</v>
      </c>
      <c r="BE117" s="192">
        <f t="shared" si="4"/>
        <v>0</v>
      </c>
      <c r="BF117" s="192">
        <f t="shared" si="5"/>
        <v>0</v>
      </c>
      <c r="BG117" s="192">
        <f t="shared" si="6"/>
        <v>0</v>
      </c>
      <c r="BH117" s="192">
        <f t="shared" si="7"/>
        <v>0</v>
      </c>
      <c r="BI117" s="192">
        <f t="shared" si="8"/>
        <v>0</v>
      </c>
      <c r="BJ117" s="19" t="s">
        <v>76</v>
      </c>
      <c r="BK117" s="192">
        <f t="shared" si="9"/>
        <v>0</v>
      </c>
      <c r="BL117" s="19" t="s">
        <v>1610</v>
      </c>
      <c r="BM117" s="191" t="s">
        <v>6059</v>
      </c>
    </row>
    <row r="118" spans="1:65" s="2" customFormat="1" ht="33" customHeight="1">
      <c r="A118" s="36"/>
      <c r="B118" s="37"/>
      <c r="C118" s="180" t="s">
        <v>384</v>
      </c>
      <c r="D118" s="180" t="s">
        <v>234</v>
      </c>
      <c r="E118" s="181" t="s">
        <v>5852</v>
      </c>
      <c r="F118" s="182" t="s">
        <v>5853</v>
      </c>
      <c r="G118" s="183" t="s">
        <v>342</v>
      </c>
      <c r="H118" s="184">
        <v>769.46</v>
      </c>
      <c r="I118" s="185"/>
      <c r="J118" s="186">
        <f t="shared" si="0"/>
        <v>0</v>
      </c>
      <c r="K118" s="182" t="s">
        <v>19</v>
      </c>
      <c r="L118" s="41"/>
      <c r="M118" s="187" t="s">
        <v>19</v>
      </c>
      <c r="N118" s="188" t="s">
        <v>40</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1610</v>
      </c>
      <c r="AT118" s="191" t="s">
        <v>234</v>
      </c>
      <c r="AU118" s="191" t="s">
        <v>78</v>
      </c>
      <c r="AY118" s="19" t="s">
        <v>231</v>
      </c>
      <c r="BE118" s="192">
        <f t="shared" si="4"/>
        <v>0</v>
      </c>
      <c r="BF118" s="192">
        <f t="shared" si="5"/>
        <v>0</v>
      </c>
      <c r="BG118" s="192">
        <f t="shared" si="6"/>
        <v>0</v>
      </c>
      <c r="BH118" s="192">
        <f t="shared" si="7"/>
        <v>0</v>
      </c>
      <c r="BI118" s="192">
        <f t="shared" si="8"/>
        <v>0</v>
      </c>
      <c r="BJ118" s="19" t="s">
        <v>76</v>
      </c>
      <c r="BK118" s="192">
        <f t="shared" si="9"/>
        <v>0</v>
      </c>
      <c r="BL118" s="19" t="s">
        <v>1610</v>
      </c>
      <c r="BM118" s="191" t="s">
        <v>6060</v>
      </c>
    </row>
    <row r="119" spans="1:65" s="2" customFormat="1" ht="16.5" customHeight="1">
      <c r="A119" s="36"/>
      <c r="B119" s="37"/>
      <c r="C119" s="247" t="s">
        <v>378</v>
      </c>
      <c r="D119" s="247" t="s">
        <v>638</v>
      </c>
      <c r="E119" s="248" t="s">
        <v>5855</v>
      </c>
      <c r="F119" s="249" t="s">
        <v>5856</v>
      </c>
      <c r="G119" s="250" t="s">
        <v>1291</v>
      </c>
      <c r="H119" s="251">
        <v>477.065</v>
      </c>
      <c r="I119" s="252"/>
      <c r="J119" s="253">
        <f t="shared" si="0"/>
        <v>0</v>
      </c>
      <c r="K119" s="249" t="s">
        <v>19</v>
      </c>
      <c r="L119" s="254"/>
      <c r="M119" s="255" t="s">
        <v>19</v>
      </c>
      <c r="N119" s="256" t="s">
        <v>40</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3043</v>
      </c>
      <c r="AT119" s="191" t="s">
        <v>638</v>
      </c>
      <c r="AU119" s="191" t="s">
        <v>78</v>
      </c>
      <c r="AY119" s="19" t="s">
        <v>231</v>
      </c>
      <c r="BE119" s="192">
        <f t="shared" si="4"/>
        <v>0</v>
      </c>
      <c r="BF119" s="192">
        <f t="shared" si="5"/>
        <v>0</v>
      </c>
      <c r="BG119" s="192">
        <f t="shared" si="6"/>
        <v>0</v>
      </c>
      <c r="BH119" s="192">
        <f t="shared" si="7"/>
        <v>0</v>
      </c>
      <c r="BI119" s="192">
        <f t="shared" si="8"/>
        <v>0</v>
      </c>
      <c r="BJ119" s="19" t="s">
        <v>76</v>
      </c>
      <c r="BK119" s="192">
        <f t="shared" si="9"/>
        <v>0</v>
      </c>
      <c r="BL119" s="19" t="s">
        <v>1610</v>
      </c>
      <c r="BM119" s="191" t="s">
        <v>6061</v>
      </c>
    </row>
    <row r="120" spans="1:65" s="2" customFormat="1" ht="49.15" customHeight="1">
      <c r="A120" s="36"/>
      <c r="B120" s="37"/>
      <c r="C120" s="180" t="s">
        <v>391</v>
      </c>
      <c r="D120" s="180" t="s">
        <v>234</v>
      </c>
      <c r="E120" s="181" t="s">
        <v>5858</v>
      </c>
      <c r="F120" s="182" t="s">
        <v>5859</v>
      </c>
      <c r="G120" s="183" t="s">
        <v>237</v>
      </c>
      <c r="H120" s="184">
        <v>1</v>
      </c>
      <c r="I120" s="185"/>
      <c r="J120" s="186">
        <f t="shared" si="0"/>
        <v>0</v>
      </c>
      <c r="K120" s="182" t="s">
        <v>19</v>
      </c>
      <c r="L120" s="41"/>
      <c r="M120" s="187" t="s">
        <v>19</v>
      </c>
      <c r="N120" s="188" t="s">
        <v>40</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1610</v>
      </c>
      <c r="AT120" s="191" t="s">
        <v>234</v>
      </c>
      <c r="AU120" s="191" t="s">
        <v>78</v>
      </c>
      <c r="AY120" s="19" t="s">
        <v>231</v>
      </c>
      <c r="BE120" s="192">
        <f t="shared" si="4"/>
        <v>0</v>
      </c>
      <c r="BF120" s="192">
        <f t="shared" si="5"/>
        <v>0</v>
      </c>
      <c r="BG120" s="192">
        <f t="shared" si="6"/>
        <v>0</v>
      </c>
      <c r="BH120" s="192">
        <f t="shared" si="7"/>
        <v>0</v>
      </c>
      <c r="BI120" s="192">
        <f t="shared" si="8"/>
        <v>0</v>
      </c>
      <c r="BJ120" s="19" t="s">
        <v>76</v>
      </c>
      <c r="BK120" s="192">
        <f t="shared" si="9"/>
        <v>0</v>
      </c>
      <c r="BL120" s="19" t="s">
        <v>1610</v>
      </c>
      <c r="BM120" s="191" t="s">
        <v>6062</v>
      </c>
    </row>
    <row r="121" spans="1:65" s="2" customFormat="1" ht="24.2" customHeight="1">
      <c r="A121" s="36"/>
      <c r="B121" s="37"/>
      <c r="C121" s="180" t="s">
        <v>395</v>
      </c>
      <c r="D121" s="180" t="s">
        <v>234</v>
      </c>
      <c r="E121" s="181" t="s">
        <v>5861</v>
      </c>
      <c r="F121" s="182" t="s">
        <v>5862</v>
      </c>
      <c r="G121" s="183" t="s">
        <v>237</v>
      </c>
      <c r="H121" s="184">
        <v>3</v>
      </c>
      <c r="I121" s="185"/>
      <c r="J121" s="186">
        <f t="shared" si="0"/>
        <v>0</v>
      </c>
      <c r="K121" s="182" t="s">
        <v>19</v>
      </c>
      <c r="L121" s="41"/>
      <c r="M121" s="187" t="s">
        <v>19</v>
      </c>
      <c r="N121" s="188" t="s">
        <v>40</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1610</v>
      </c>
      <c r="AT121" s="191" t="s">
        <v>234</v>
      </c>
      <c r="AU121" s="191" t="s">
        <v>78</v>
      </c>
      <c r="AY121" s="19" t="s">
        <v>231</v>
      </c>
      <c r="BE121" s="192">
        <f t="shared" si="4"/>
        <v>0</v>
      </c>
      <c r="BF121" s="192">
        <f t="shared" si="5"/>
        <v>0</v>
      </c>
      <c r="BG121" s="192">
        <f t="shared" si="6"/>
        <v>0</v>
      </c>
      <c r="BH121" s="192">
        <f t="shared" si="7"/>
        <v>0</v>
      </c>
      <c r="BI121" s="192">
        <f t="shared" si="8"/>
        <v>0</v>
      </c>
      <c r="BJ121" s="19" t="s">
        <v>76</v>
      </c>
      <c r="BK121" s="192">
        <f t="shared" si="9"/>
        <v>0</v>
      </c>
      <c r="BL121" s="19" t="s">
        <v>1610</v>
      </c>
      <c r="BM121" s="191" t="s">
        <v>6063</v>
      </c>
    </row>
    <row r="122" spans="1:65" s="2" customFormat="1" ht="24.2" customHeight="1">
      <c r="A122" s="36"/>
      <c r="B122" s="37"/>
      <c r="C122" s="180" t="s">
        <v>401</v>
      </c>
      <c r="D122" s="180" t="s">
        <v>234</v>
      </c>
      <c r="E122" s="181" t="s">
        <v>5864</v>
      </c>
      <c r="F122" s="182" t="s">
        <v>5865</v>
      </c>
      <c r="G122" s="183" t="s">
        <v>237</v>
      </c>
      <c r="H122" s="184">
        <v>16</v>
      </c>
      <c r="I122" s="185"/>
      <c r="J122" s="186">
        <f t="shared" si="0"/>
        <v>0</v>
      </c>
      <c r="K122" s="182" t="s">
        <v>19</v>
      </c>
      <c r="L122" s="41"/>
      <c r="M122" s="187" t="s">
        <v>19</v>
      </c>
      <c r="N122" s="188" t="s">
        <v>40</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1610</v>
      </c>
      <c r="AT122" s="191" t="s">
        <v>234</v>
      </c>
      <c r="AU122" s="191" t="s">
        <v>78</v>
      </c>
      <c r="AY122" s="19" t="s">
        <v>231</v>
      </c>
      <c r="BE122" s="192">
        <f t="shared" si="4"/>
        <v>0</v>
      </c>
      <c r="BF122" s="192">
        <f t="shared" si="5"/>
        <v>0</v>
      </c>
      <c r="BG122" s="192">
        <f t="shared" si="6"/>
        <v>0</v>
      </c>
      <c r="BH122" s="192">
        <f t="shared" si="7"/>
        <v>0</v>
      </c>
      <c r="BI122" s="192">
        <f t="shared" si="8"/>
        <v>0</v>
      </c>
      <c r="BJ122" s="19" t="s">
        <v>76</v>
      </c>
      <c r="BK122" s="192">
        <f t="shared" si="9"/>
        <v>0</v>
      </c>
      <c r="BL122" s="19" t="s">
        <v>1610</v>
      </c>
      <c r="BM122" s="191" t="s">
        <v>6064</v>
      </c>
    </row>
    <row r="123" spans="1:65" s="2" customFormat="1" ht="24.2" customHeight="1">
      <c r="A123" s="36"/>
      <c r="B123" s="37"/>
      <c r="C123" s="180" t="s">
        <v>407</v>
      </c>
      <c r="D123" s="180" t="s">
        <v>234</v>
      </c>
      <c r="E123" s="181" t="s">
        <v>5867</v>
      </c>
      <c r="F123" s="182" t="s">
        <v>5868</v>
      </c>
      <c r="G123" s="183" t="s">
        <v>237</v>
      </c>
      <c r="H123" s="184">
        <v>16</v>
      </c>
      <c r="I123" s="185"/>
      <c r="J123" s="186">
        <f t="shared" si="0"/>
        <v>0</v>
      </c>
      <c r="K123" s="182" t="s">
        <v>19</v>
      </c>
      <c r="L123" s="41"/>
      <c r="M123" s="187" t="s">
        <v>19</v>
      </c>
      <c r="N123" s="188" t="s">
        <v>40</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1610</v>
      </c>
      <c r="AT123" s="191" t="s">
        <v>234</v>
      </c>
      <c r="AU123" s="191" t="s">
        <v>78</v>
      </c>
      <c r="AY123" s="19" t="s">
        <v>231</v>
      </c>
      <c r="BE123" s="192">
        <f t="shared" si="4"/>
        <v>0</v>
      </c>
      <c r="BF123" s="192">
        <f t="shared" si="5"/>
        <v>0</v>
      </c>
      <c r="BG123" s="192">
        <f t="shared" si="6"/>
        <v>0</v>
      </c>
      <c r="BH123" s="192">
        <f t="shared" si="7"/>
        <v>0</v>
      </c>
      <c r="BI123" s="192">
        <f t="shared" si="8"/>
        <v>0</v>
      </c>
      <c r="BJ123" s="19" t="s">
        <v>76</v>
      </c>
      <c r="BK123" s="192">
        <f t="shared" si="9"/>
        <v>0</v>
      </c>
      <c r="BL123" s="19" t="s">
        <v>1610</v>
      </c>
      <c r="BM123" s="191" t="s">
        <v>6065</v>
      </c>
    </row>
    <row r="124" spans="1:65" s="2" customFormat="1" ht="21.75" customHeight="1">
      <c r="A124" s="36"/>
      <c r="B124" s="37"/>
      <c r="C124" s="180" t="s">
        <v>412</v>
      </c>
      <c r="D124" s="180" t="s">
        <v>234</v>
      </c>
      <c r="E124" s="181" t="s">
        <v>6066</v>
      </c>
      <c r="F124" s="182" t="s">
        <v>6067</v>
      </c>
      <c r="G124" s="183" t="s">
        <v>5796</v>
      </c>
      <c r="H124" s="184">
        <v>1</v>
      </c>
      <c r="I124" s="185"/>
      <c r="J124" s="186">
        <f t="shared" si="0"/>
        <v>0</v>
      </c>
      <c r="K124" s="182" t="s">
        <v>19</v>
      </c>
      <c r="L124" s="41"/>
      <c r="M124" s="187" t="s">
        <v>19</v>
      </c>
      <c r="N124" s="188" t="s">
        <v>40</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1610</v>
      </c>
      <c r="AT124" s="191" t="s">
        <v>234</v>
      </c>
      <c r="AU124" s="191" t="s">
        <v>78</v>
      </c>
      <c r="AY124" s="19" t="s">
        <v>231</v>
      </c>
      <c r="BE124" s="192">
        <f t="shared" si="4"/>
        <v>0</v>
      </c>
      <c r="BF124" s="192">
        <f t="shared" si="5"/>
        <v>0</v>
      </c>
      <c r="BG124" s="192">
        <f t="shared" si="6"/>
        <v>0</v>
      </c>
      <c r="BH124" s="192">
        <f t="shared" si="7"/>
        <v>0</v>
      </c>
      <c r="BI124" s="192">
        <f t="shared" si="8"/>
        <v>0</v>
      </c>
      <c r="BJ124" s="19" t="s">
        <v>76</v>
      </c>
      <c r="BK124" s="192">
        <f t="shared" si="9"/>
        <v>0</v>
      </c>
      <c r="BL124" s="19" t="s">
        <v>1610</v>
      </c>
      <c r="BM124" s="191" t="s">
        <v>6068</v>
      </c>
    </row>
    <row r="125" spans="1:65" s="2" customFormat="1" ht="24.2" customHeight="1">
      <c r="A125" s="36"/>
      <c r="B125" s="37"/>
      <c r="C125" s="180" t="s">
        <v>417</v>
      </c>
      <c r="D125" s="180" t="s">
        <v>234</v>
      </c>
      <c r="E125" s="181" t="s">
        <v>6069</v>
      </c>
      <c r="F125" s="182" t="s">
        <v>6070</v>
      </c>
      <c r="G125" s="183" t="s">
        <v>6071</v>
      </c>
      <c r="H125" s="184">
        <v>4</v>
      </c>
      <c r="I125" s="185"/>
      <c r="J125" s="186">
        <f t="shared" si="0"/>
        <v>0</v>
      </c>
      <c r="K125" s="182" t="s">
        <v>19</v>
      </c>
      <c r="L125" s="41"/>
      <c r="M125" s="187" t="s">
        <v>19</v>
      </c>
      <c r="N125" s="188" t="s">
        <v>40</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1610</v>
      </c>
      <c r="AT125" s="191" t="s">
        <v>234</v>
      </c>
      <c r="AU125" s="191" t="s">
        <v>78</v>
      </c>
      <c r="AY125" s="19" t="s">
        <v>231</v>
      </c>
      <c r="BE125" s="192">
        <f t="shared" si="4"/>
        <v>0</v>
      </c>
      <c r="BF125" s="192">
        <f t="shared" si="5"/>
        <v>0</v>
      </c>
      <c r="BG125" s="192">
        <f t="shared" si="6"/>
        <v>0</v>
      </c>
      <c r="BH125" s="192">
        <f t="shared" si="7"/>
        <v>0</v>
      </c>
      <c r="BI125" s="192">
        <f t="shared" si="8"/>
        <v>0</v>
      </c>
      <c r="BJ125" s="19" t="s">
        <v>76</v>
      </c>
      <c r="BK125" s="192">
        <f t="shared" si="9"/>
        <v>0</v>
      </c>
      <c r="BL125" s="19" t="s">
        <v>1610</v>
      </c>
      <c r="BM125" s="191" t="s">
        <v>6072</v>
      </c>
    </row>
    <row r="126" spans="1:65" s="2" customFormat="1" ht="16.5" customHeight="1">
      <c r="A126" s="36"/>
      <c r="B126" s="37"/>
      <c r="C126" s="247" t="s">
        <v>423</v>
      </c>
      <c r="D126" s="247" t="s">
        <v>638</v>
      </c>
      <c r="E126" s="248" t="s">
        <v>6073</v>
      </c>
      <c r="F126" s="249" t="s">
        <v>6074</v>
      </c>
      <c r="G126" s="250" t="s">
        <v>342</v>
      </c>
      <c r="H126" s="251">
        <v>827.46</v>
      </c>
      <c r="I126" s="252"/>
      <c r="J126" s="253">
        <f t="shared" si="0"/>
        <v>0</v>
      </c>
      <c r="K126" s="249" t="s">
        <v>19</v>
      </c>
      <c r="L126" s="254"/>
      <c r="M126" s="255" t="s">
        <v>19</v>
      </c>
      <c r="N126" s="256" t="s">
        <v>40</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3043</v>
      </c>
      <c r="AT126" s="191" t="s">
        <v>638</v>
      </c>
      <c r="AU126" s="191" t="s">
        <v>78</v>
      </c>
      <c r="AY126" s="19" t="s">
        <v>231</v>
      </c>
      <c r="BE126" s="192">
        <f t="shared" si="4"/>
        <v>0</v>
      </c>
      <c r="BF126" s="192">
        <f t="shared" si="5"/>
        <v>0</v>
      </c>
      <c r="BG126" s="192">
        <f t="shared" si="6"/>
        <v>0</v>
      </c>
      <c r="BH126" s="192">
        <f t="shared" si="7"/>
        <v>0</v>
      </c>
      <c r="BI126" s="192">
        <f t="shared" si="8"/>
        <v>0</v>
      </c>
      <c r="BJ126" s="19" t="s">
        <v>76</v>
      </c>
      <c r="BK126" s="192">
        <f t="shared" si="9"/>
        <v>0</v>
      </c>
      <c r="BL126" s="19" t="s">
        <v>1610</v>
      </c>
      <c r="BM126" s="191" t="s">
        <v>6075</v>
      </c>
    </row>
    <row r="127" spans="1:65" s="2" customFormat="1" ht="24.2" customHeight="1">
      <c r="A127" s="36"/>
      <c r="B127" s="37"/>
      <c r="C127" s="180" t="s">
        <v>429</v>
      </c>
      <c r="D127" s="180" t="s">
        <v>234</v>
      </c>
      <c r="E127" s="181" t="s">
        <v>6076</v>
      </c>
      <c r="F127" s="182" t="s">
        <v>6077</v>
      </c>
      <c r="G127" s="183" t="s">
        <v>342</v>
      </c>
      <c r="H127" s="184">
        <v>827.46</v>
      </c>
      <c r="I127" s="185"/>
      <c r="J127" s="186">
        <f t="shared" si="0"/>
        <v>0</v>
      </c>
      <c r="K127" s="182" t="s">
        <v>19</v>
      </c>
      <c r="L127" s="41"/>
      <c r="M127" s="187" t="s">
        <v>19</v>
      </c>
      <c r="N127" s="188" t="s">
        <v>40</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1610</v>
      </c>
      <c r="AT127" s="191" t="s">
        <v>234</v>
      </c>
      <c r="AU127" s="191" t="s">
        <v>78</v>
      </c>
      <c r="AY127" s="19" t="s">
        <v>231</v>
      </c>
      <c r="BE127" s="192">
        <f t="shared" si="4"/>
        <v>0</v>
      </c>
      <c r="BF127" s="192">
        <f t="shared" si="5"/>
        <v>0</v>
      </c>
      <c r="BG127" s="192">
        <f t="shared" si="6"/>
        <v>0</v>
      </c>
      <c r="BH127" s="192">
        <f t="shared" si="7"/>
        <v>0</v>
      </c>
      <c r="BI127" s="192">
        <f t="shared" si="8"/>
        <v>0</v>
      </c>
      <c r="BJ127" s="19" t="s">
        <v>76</v>
      </c>
      <c r="BK127" s="192">
        <f t="shared" si="9"/>
        <v>0</v>
      </c>
      <c r="BL127" s="19" t="s">
        <v>1610</v>
      </c>
      <c r="BM127" s="191" t="s">
        <v>6078</v>
      </c>
    </row>
    <row r="128" spans="1:65" s="12" customFormat="1" ht="22.9" customHeight="1">
      <c r="B128" s="164"/>
      <c r="C128" s="165"/>
      <c r="D128" s="166" t="s">
        <v>68</v>
      </c>
      <c r="E128" s="178" t="s">
        <v>5924</v>
      </c>
      <c r="F128" s="178" t="s">
        <v>5925</v>
      </c>
      <c r="G128" s="165"/>
      <c r="H128" s="165"/>
      <c r="I128" s="168"/>
      <c r="J128" s="179">
        <f>BK128</f>
        <v>0</v>
      </c>
      <c r="K128" s="165"/>
      <c r="L128" s="170"/>
      <c r="M128" s="171"/>
      <c r="N128" s="172"/>
      <c r="O128" s="172"/>
      <c r="P128" s="173">
        <f>SUM(P129:P130)</f>
        <v>0</v>
      </c>
      <c r="Q128" s="172"/>
      <c r="R128" s="173">
        <f>SUM(R129:R130)</f>
        <v>0</v>
      </c>
      <c r="S128" s="172"/>
      <c r="T128" s="174">
        <f>SUM(T129:T130)</f>
        <v>0</v>
      </c>
      <c r="AR128" s="175" t="s">
        <v>119</v>
      </c>
      <c r="AT128" s="176" t="s">
        <v>68</v>
      </c>
      <c r="AU128" s="176" t="s">
        <v>76</v>
      </c>
      <c r="AY128" s="175" t="s">
        <v>231</v>
      </c>
      <c r="BK128" s="177">
        <f>SUM(BK129:BK130)</f>
        <v>0</v>
      </c>
    </row>
    <row r="129" spans="1:65" s="2" customFormat="1" ht="24.2" customHeight="1">
      <c r="A129" s="36"/>
      <c r="B129" s="37"/>
      <c r="C129" s="180" t="s">
        <v>434</v>
      </c>
      <c r="D129" s="180" t="s">
        <v>234</v>
      </c>
      <c r="E129" s="181" t="s">
        <v>5926</v>
      </c>
      <c r="F129" s="182" t="s">
        <v>5927</v>
      </c>
      <c r="G129" s="183" t="s">
        <v>342</v>
      </c>
      <c r="H129" s="184">
        <v>828</v>
      </c>
      <c r="I129" s="185"/>
      <c r="J129" s="186">
        <f>ROUND(I129*H129,2)</f>
        <v>0</v>
      </c>
      <c r="K129" s="182" t="s">
        <v>19</v>
      </c>
      <c r="L129" s="41"/>
      <c r="M129" s="187" t="s">
        <v>19</v>
      </c>
      <c r="N129" s="188" t="s">
        <v>40</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1610</v>
      </c>
      <c r="AT129" s="191" t="s">
        <v>234</v>
      </c>
      <c r="AU129" s="191" t="s">
        <v>78</v>
      </c>
      <c r="AY129" s="19" t="s">
        <v>231</v>
      </c>
      <c r="BE129" s="192">
        <f>IF(N129="základní",J129,0)</f>
        <v>0</v>
      </c>
      <c r="BF129" s="192">
        <f>IF(N129="snížená",J129,0)</f>
        <v>0</v>
      </c>
      <c r="BG129" s="192">
        <f>IF(N129="zákl. přenesená",J129,0)</f>
        <v>0</v>
      </c>
      <c r="BH129" s="192">
        <f>IF(N129="sníž. přenesená",J129,0)</f>
        <v>0</v>
      </c>
      <c r="BI129" s="192">
        <f>IF(N129="nulová",J129,0)</f>
        <v>0</v>
      </c>
      <c r="BJ129" s="19" t="s">
        <v>76</v>
      </c>
      <c r="BK129" s="192">
        <f>ROUND(I129*H129,2)</f>
        <v>0</v>
      </c>
      <c r="BL129" s="19" t="s">
        <v>1610</v>
      </c>
      <c r="BM129" s="191" t="s">
        <v>6079</v>
      </c>
    </row>
    <row r="130" spans="1:65" s="2" customFormat="1" ht="21.75" customHeight="1">
      <c r="A130" s="36"/>
      <c r="B130" s="37"/>
      <c r="C130" s="180" t="s">
        <v>442</v>
      </c>
      <c r="D130" s="180" t="s">
        <v>234</v>
      </c>
      <c r="E130" s="181" t="s">
        <v>6080</v>
      </c>
      <c r="F130" s="182" t="s">
        <v>6081</v>
      </c>
      <c r="G130" s="183" t="s">
        <v>342</v>
      </c>
      <c r="H130" s="184">
        <v>55</v>
      </c>
      <c r="I130" s="185"/>
      <c r="J130" s="186">
        <f>ROUND(I130*H130,2)</f>
        <v>0</v>
      </c>
      <c r="K130" s="182" t="s">
        <v>19</v>
      </c>
      <c r="L130" s="41"/>
      <c r="M130" s="187" t="s">
        <v>19</v>
      </c>
      <c r="N130" s="188" t="s">
        <v>40</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1610</v>
      </c>
      <c r="AT130" s="191" t="s">
        <v>234</v>
      </c>
      <c r="AU130" s="191" t="s">
        <v>78</v>
      </c>
      <c r="AY130" s="19" t="s">
        <v>231</v>
      </c>
      <c r="BE130" s="192">
        <f>IF(N130="základní",J130,0)</f>
        <v>0</v>
      </c>
      <c r="BF130" s="192">
        <f>IF(N130="snížená",J130,0)</f>
        <v>0</v>
      </c>
      <c r="BG130" s="192">
        <f>IF(N130="zákl. přenesená",J130,0)</f>
        <v>0</v>
      </c>
      <c r="BH130" s="192">
        <f>IF(N130="sníž. přenesená",J130,0)</f>
        <v>0</v>
      </c>
      <c r="BI130" s="192">
        <f>IF(N130="nulová",J130,0)</f>
        <v>0</v>
      </c>
      <c r="BJ130" s="19" t="s">
        <v>76</v>
      </c>
      <c r="BK130" s="192">
        <f>ROUND(I130*H130,2)</f>
        <v>0</v>
      </c>
      <c r="BL130" s="19" t="s">
        <v>1610</v>
      </c>
      <c r="BM130" s="191" t="s">
        <v>6082</v>
      </c>
    </row>
    <row r="131" spans="1:65" s="12" customFormat="1" ht="22.9" customHeight="1">
      <c r="B131" s="164"/>
      <c r="C131" s="165"/>
      <c r="D131" s="166" t="s">
        <v>68</v>
      </c>
      <c r="E131" s="178" t="s">
        <v>5929</v>
      </c>
      <c r="F131" s="178" t="s">
        <v>5930</v>
      </c>
      <c r="G131" s="165"/>
      <c r="H131" s="165"/>
      <c r="I131" s="168"/>
      <c r="J131" s="179">
        <f>BK131</f>
        <v>0</v>
      </c>
      <c r="K131" s="165"/>
      <c r="L131" s="170"/>
      <c r="M131" s="171"/>
      <c r="N131" s="172"/>
      <c r="O131" s="172"/>
      <c r="P131" s="173">
        <f>SUM(P132:P135)</f>
        <v>0</v>
      </c>
      <c r="Q131" s="172"/>
      <c r="R131" s="173">
        <f>SUM(R132:R135)</f>
        <v>0</v>
      </c>
      <c r="S131" s="172"/>
      <c r="T131" s="174">
        <f>SUM(T132:T135)</f>
        <v>0</v>
      </c>
      <c r="AR131" s="175" t="s">
        <v>119</v>
      </c>
      <c r="AT131" s="176" t="s">
        <v>68</v>
      </c>
      <c r="AU131" s="176" t="s">
        <v>76</v>
      </c>
      <c r="AY131" s="175" t="s">
        <v>231</v>
      </c>
      <c r="BK131" s="177">
        <f>SUM(BK132:BK135)</f>
        <v>0</v>
      </c>
    </row>
    <row r="132" spans="1:65" s="2" customFormat="1" ht="16.5" customHeight="1">
      <c r="A132" s="36"/>
      <c r="B132" s="37"/>
      <c r="C132" s="180" t="s">
        <v>825</v>
      </c>
      <c r="D132" s="180" t="s">
        <v>234</v>
      </c>
      <c r="E132" s="181" t="s">
        <v>6083</v>
      </c>
      <c r="F132" s="182" t="s">
        <v>6084</v>
      </c>
      <c r="G132" s="183" t="s">
        <v>237</v>
      </c>
      <c r="H132" s="184">
        <v>15</v>
      </c>
      <c r="I132" s="185"/>
      <c r="J132" s="186">
        <f>ROUND(I132*H132,2)</f>
        <v>0</v>
      </c>
      <c r="K132" s="182" t="s">
        <v>19</v>
      </c>
      <c r="L132" s="41"/>
      <c r="M132" s="187" t="s">
        <v>19</v>
      </c>
      <c r="N132" s="188" t="s">
        <v>40</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1610</v>
      </c>
      <c r="AT132" s="191" t="s">
        <v>234</v>
      </c>
      <c r="AU132" s="191" t="s">
        <v>78</v>
      </c>
      <c r="AY132" s="19" t="s">
        <v>231</v>
      </c>
      <c r="BE132" s="192">
        <f>IF(N132="základní",J132,0)</f>
        <v>0</v>
      </c>
      <c r="BF132" s="192">
        <f>IF(N132="snížená",J132,0)</f>
        <v>0</v>
      </c>
      <c r="BG132" s="192">
        <f>IF(N132="zákl. přenesená",J132,0)</f>
        <v>0</v>
      </c>
      <c r="BH132" s="192">
        <f>IF(N132="sníž. přenesená",J132,0)</f>
        <v>0</v>
      </c>
      <c r="BI132" s="192">
        <f>IF(N132="nulová",J132,0)</f>
        <v>0</v>
      </c>
      <c r="BJ132" s="19" t="s">
        <v>76</v>
      </c>
      <c r="BK132" s="192">
        <f>ROUND(I132*H132,2)</f>
        <v>0</v>
      </c>
      <c r="BL132" s="19" t="s">
        <v>1610</v>
      </c>
      <c r="BM132" s="191" t="s">
        <v>6085</v>
      </c>
    </row>
    <row r="133" spans="1:65" s="2" customFormat="1" ht="24.2" customHeight="1">
      <c r="A133" s="36"/>
      <c r="B133" s="37"/>
      <c r="C133" s="180" t="s">
        <v>833</v>
      </c>
      <c r="D133" s="180" t="s">
        <v>234</v>
      </c>
      <c r="E133" s="181" t="s">
        <v>5931</v>
      </c>
      <c r="F133" s="182" t="s">
        <v>5932</v>
      </c>
      <c r="G133" s="183" t="s">
        <v>237</v>
      </c>
      <c r="H133" s="184">
        <v>1</v>
      </c>
      <c r="I133" s="185"/>
      <c r="J133" s="186">
        <f>ROUND(I133*H133,2)</f>
        <v>0</v>
      </c>
      <c r="K133" s="182" t="s">
        <v>19</v>
      </c>
      <c r="L133" s="41"/>
      <c r="M133" s="187" t="s">
        <v>19</v>
      </c>
      <c r="N133" s="188" t="s">
        <v>40</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1610</v>
      </c>
      <c r="AT133" s="191" t="s">
        <v>234</v>
      </c>
      <c r="AU133" s="191" t="s">
        <v>78</v>
      </c>
      <c r="AY133" s="19" t="s">
        <v>231</v>
      </c>
      <c r="BE133" s="192">
        <f>IF(N133="základní",J133,0)</f>
        <v>0</v>
      </c>
      <c r="BF133" s="192">
        <f>IF(N133="snížená",J133,0)</f>
        <v>0</v>
      </c>
      <c r="BG133" s="192">
        <f>IF(N133="zákl. přenesená",J133,0)</f>
        <v>0</v>
      </c>
      <c r="BH133" s="192">
        <f>IF(N133="sníž. přenesená",J133,0)</f>
        <v>0</v>
      </c>
      <c r="BI133" s="192">
        <f>IF(N133="nulová",J133,0)</f>
        <v>0</v>
      </c>
      <c r="BJ133" s="19" t="s">
        <v>76</v>
      </c>
      <c r="BK133" s="192">
        <f>ROUND(I133*H133,2)</f>
        <v>0</v>
      </c>
      <c r="BL133" s="19" t="s">
        <v>1610</v>
      </c>
      <c r="BM133" s="191" t="s">
        <v>6086</v>
      </c>
    </row>
    <row r="134" spans="1:65" s="2" customFormat="1" ht="24.2" customHeight="1">
      <c r="A134" s="36"/>
      <c r="B134" s="37"/>
      <c r="C134" s="180" t="s">
        <v>839</v>
      </c>
      <c r="D134" s="180" t="s">
        <v>234</v>
      </c>
      <c r="E134" s="181" t="s">
        <v>5934</v>
      </c>
      <c r="F134" s="182" t="s">
        <v>5935</v>
      </c>
      <c r="G134" s="183" t="s">
        <v>237</v>
      </c>
      <c r="H134" s="184">
        <v>1</v>
      </c>
      <c r="I134" s="185"/>
      <c r="J134" s="186">
        <f>ROUND(I134*H134,2)</f>
        <v>0</v>
      </c>
      <c r="K134" s="182" t="s">
        <v>19</v>
      </c>
      <c r="L134" s="41"/>
      <c r="M134" s="187" t="s">
        <v>19</v>
      </c>
      <c r="N134" s="188" t="s">
        <v>40</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1610</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1610</v>
      </c>
      <c r="BM134" s="191" t="s">
        <v>6087</v>
      </c>
    </row>
    <row r="135" spans="1:65" s="2" customFormat="1" ht="16.5" customHeight="1">
      <c r="A135" s="36"/>
      <c r="B135" s="37"/>
      <c r="C135" s="180" t="s">
        <v>844</v>
      </c>
      <c r="D135" s="180" t="s">
        <v>234</v>
      </c>
      <c r="E135" s="181" t="s">
        <v>5937</v>
      </c>
      <c r="F135" s="182" t="s">
        <v>5938</v>
      </c>
      <c r="G135" s="183" t="s">
        <v>237</v>
      </c>
      <c r="H135" s="184">
        <v>1</v>
      </c>
      <c r="I135" s="185"/>
      <c r="J135" s="186">
        <f>ROUND(I135*H135,2)</f>
        <v>0</v>
      </c>
      <c r="K135" s="182" t="s">
        <v>19</v>
      </c>
      <c r="L135" s="41"/>
      <c r="M135" s="187" t="s">
        <v>19</v>
      </c>
      <c r="N135" s="188" t="s">
        <v>40</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1610</v>
      </c>
      <c r="AT135" s="191" t="s">
        <v>234</v>
      </c>
      <c r="AU135" s="191" t="s">
        <v>78</v>
      </c>
      <c r="AY135" s="19" t="s">
        <v>231</v>
      </c>
      <c r="BE135" s="192">
        <f>IF(N135="základní",J135,0)</f>
        <v>0</v>
      </c>
      <c r="BF135" s="192">
        <f>IF(N135="snížená",J135,0)</f>
        <v>0</v>
      </c>
      <c r="BG135" s="192">
        <f>IF(N135="zákl. přenesená",J135,0)</f>
        <v>0</v>
      </c>
      <c r="BH135" s="192">
        <f>IF(N135="sníž. přenesená",J135,0)</f>
        <v>0</v>
      </c>
      <c r="BI135" s="192">
        <f>IF(N135="nulová",J135,0)</f>
        <v>0</v>
      </c>
      <c r="BJ135" s="19" t="s">
        <v>76</v>
      </c>
      <c r="BK135" s="192">
        <f>ROUND(I135*H135,2)</f>
        <v>0</v>
      </c>
      <c r="BL135" s="19" t="s">
        <v>1610</v>
      </c>
      <c r="BM135" s="191" t="s">
        <v>6088</v>
      </c>
    </row>
    <row r="136" spans="1:65" s="12" customFormat="1" ht="22.9" customHeight="1">
      <c r="B136" s="164"/>
      <c r="C136" s="165"/>
      <c r="D136" s="166" t="s">
        <v>68</v>
      </c>
      <c r="E136" s="178" t="s">
        <v>5940</v>
      </c>
      <c r="F136" s="178" t="s">
        <v>5941</v>
      </c>
      <c r="G136" s="165"/>
      <c r="H136" s="165"/>
      <c r="I136" s="168"/>
      <c r="J136" s="179">
        <f>BK136</f>
        <v>0</v>
      </c>
      <c r="K136" s="165"/>
      <c r="L136" s="170"/>
      <c r="M136" s="171"/>
      <c r="N136" s="172"/>
      <c r="O136" s="172"/>
      <c r="P136" s="173">
        <f>SUM(P137:P159)</f>
        <v>0</v>
      </c>
      <c r="Q136" s="172"/>
      <c r="R136" s="173">
        <f>SUM(R137:R159)</f>
        <v>0</v>
      </c>
      <c r="S136" s="172"/>
      <c r="T136" s="174">
        <f>SUM(T137:T159)</f>
        <v>0</v>
      </c>
      <c r="AR136" s="175" t="s">
        <v>119</v>
      </c>
      <c r="AT136" s="176" t="s">
        <v>68</v>
      </c>
      <c r="AU136" s="176" t="s">
        <v>76</v>
      </c>
      <c r="AY136" s="175" t="s">
        <v>231</v>
      </c>
      <c r="BK136" s="177">
        <f>SUM(BK137:BK159)</f>
        <v>0</v>
      </c>
    </row>
    <row r="137" spans="1:65" s="2" customFormat="1" ht="16.5" customHeight="1">
      <c r="A137" s="36"/>
      <c r="B137" s="37"/>
      <c r="C137" s="247" t="s">
        <v>849</v>
      </c>
      <c r="D137" s="247" t="s">
        <v>638</v>
      </c>
      <c r="E137" s="248" t="s">
        <v>6089</v>
      </c>
      <c r="F137" s="249" t="s">
        <v>6090</v>
      </c>
      <c r="G137" s="250" t="s">
        <v>342</v>
      </c>
      <c r="H137" s="251">
        <v>14</v>
      </c>
      <c r="I137" s="252"/>
      <c r="J137" s="253">
        <f t="shared" ref="J137:J159" si="10">ROUND(I137*H137,2)</f>
        <v>0</v>
      </c>
      <c r="K137" s="249" t="s">
        <v>19</v>
      </c>
      <c r="L137" s="254"/>
      <c r="M137" s="255" t="s">
        <v>19</v>
      </c>
      <c r="N137" s="256" t="s">
        <v>40</v>
      </c>
      <c r="O137" s="66"/>
      <c r="P137" s="189">
        <f t="shared" ref="P137:P159" si="11">O137*H137</f>
        <v>0</v>
      </c>
      <c r="Q137" s="189">
        <v>0</v>
      </c>
      <c r="R137" s="189">
        <f t="shared" ref="R137:R159" si="12">Q137*H137</f>
        <v>0</v>
      </c>
      <c r="S137" s="189">
        <v>0</v>
      </c>
      <c r="T137" s="190">
        <f t="shared" ref="T137:T159" si="13">S137*H137</f>
        <v>0</v>
      </c>
      <c r="U137" s="36"/>
      <c r="V137" s="36"/>
      <c r="W137" s="36"/>
      <c r="X137" s="36"/>
      <c r="Y137" s="36"/>
      <c r="Z137" s="36"/>
      <c r="AA137" s="36"/>
      <c r="AB137" s="36"/>
      <c r="AC137" s="36"/>
      <c r="AD137" s="36"/>
      <c r="AE137" s="36"/>
      <c r="AR137" s="191" t="s">
        <v>3043</v>
      </c>
      <c r="AT137" s="191" t="s">
        <v>638</v>
      </c>
      <c r="AU137" s="191" t="s">
        <v>78</v>
      </c>
      <c r="AY137" s="19" t="s">
        <v>231</v>
      </c>
      <c r="BE137" s="192">
        <f t="shared" ref="BE137:BE159" si="14">IF(N137="základní",J137,0)</f>
        <v>0</v>
      </c>
      <c r="BF137" s="192">
        <f t="shared" ref="BF137:BF159" si="15">IF(N137="snížená",J137,0)</f>
        <v>0</v>
      </c>
      <c r="BG137" s="192">
        <f t="shared" ref="BG137:BG159" si="16">IF(N137="zákl. přenesená",J137,0)</f>
        <v>0</v>
      </c>
      <c r="BH137" s="192">
        <f t="shared" ref="BH137:BH159" si="17">IF(N137="sníž. přenesená",J137,0)</f>
        <v>0</v>
      </c>
      <c r="BI137" s="192">
        <f t="shared" ref="BI137:BI159" si="18">IF(N137="nulová",J137,0)</f>
        <v>0</v>
      </c>
      <c r="BJ137" s="19" t="s">
        <v>76</v>
      </c>
      <c r="BK137" s="192">
        <f t="shared" ref="BK137:BK159" si="19">ROUND(I137*H137,2)</f>
        <v>0</v>
      </c>
      <c r="BL137" s="19" t="s">
        <v>1610</v>
      </c>
      <c r="BM137" s="191" t="s">
        <v>6091</v>
      </c>
    </row>
    <row r="138" spans="1:65" s="2" customFormat="1" ht="24.2" customHeight="1">
      <c r="A138" s="36"/>
      <c r="B138" s="37"/>
      <c r="C138" s="180" t="s">
        <v>855</v>
      </c>
      <c r="D138" s="180" t="s">
        <v>234</v>
      </c>
      <c r="E138" s="181" t="s">
        <v>5942</v>
      </c>
      <c r="F138" s="182" t="s">
        <v>5943</v>
      </c>
      <c r="G138" s="183" t="s">
        <v>356</v>
      </c>
      <c r="H138" s="184">
        <v>4.2</v>
      </c>
      <c r="I138" s="185"/>
      <c r="J138" s="186">
        <f t="shared" si="10"/>
        <v>0</v>
      </c>
      <c r="K138" s="182" t="s">
        <v>19</v>
      </c>
      <c r="L138" s="41"/>
      <c r="M138" s="187" t="s">
        <v>19</v>
      </c>
      <c r="N138" s="188" t="s">
        <v>40</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1610</v>
      </c>
      <c r="AT138" s="191" t="s">
        <v>234</v>
      </c>
      <c r="AU138" s="191" t="s">
        <v>78</v>
      </c>
      <c r="AY138" s="19" t="s">
        <v>231</v>
      </c>
      <c r="BE138" s="192">
        <f t="shared" si="14"/>
        <v>0</v>
      </c>
      <c r="BF138" s="192">
        <f t="shared" si="15"/>
        <v>0</v>
      </c>
      <c r="BG138" s="192">
        <f t="shared" si="16"/>
        <v>0</v>
      </c>
      <c r="BH138" s="192">
        <f t="shared" si="17"/>
        <v>0</v>
      </c>
      <c r="BI138" s="192">
        <f t="shared" si="18"/>
        <v>0</v>
      </c>
      <c r="BJ138" s="19" t="s">
        <v>76</v>
      </c>
      <c r="BK138" s="192">
        <f t="shared" si="19"/>
        <v>0</v>
      </c>
      <c r="BL138" s="19" t="s">
        <v>1610</v>
      </c>
      <c r="BM138" s="191" t="s">
        <v>6092</v>
      </c>
    </row>
    <row r="139" spans="1:65" s="2" customFormat="1" ht="24.2" customHeight="1">
      <c r="A139" s="36"/>
      <c r="B139" s="37"/>
      <c r="C139" s="180" t="s">
        <v>862</v>
      </c>
      <c r="D139" s="180" t="s">
        <v>234</v>
      </c>
      <c r="E139" s="181" t="s">
        <v>5945</v>
      </c>
      <c r="F139" s="182" t="s">
        <v>5946</v>
      </c>
      <c r="G139" s="183" t="s">
        <v>356</v>
      </c>
      <c r="H139" s="184">
        <v>14</v>
      </c>
      <c r="I139" s="185"/>
      <c r="J139" s="186">
        <f t="shared" si="10"/>
        <v>0</v>
      </c>
      <c r="K139" s="182" t="s">
        <v>19</v>
      </c>
      <c r="L139" s="41"/>
      <c r="M139" s="187" t="s">
        <v>19</v>
      </c>
      <c r="N139" s="188" t="s">
        <v>40</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1610</v>
      </c>
      <c r="AT139" s="191" t="s">
        <v>234</v>
      </c>
      <c r="AU139" s="191" t="s">
        <v>78</v>
      </c>
      <c r="AY139" s="19" t="s">
        <v>231</v>
      </c>
      <c r="BE139" s="192">
        <f t="shared" si="14"/>
        <v>0</v>
      </c>
      <c r="BF139" s="192">
        <f t="shared" si="15"/>
        <v>0</v>
      </c>
      <c r="BG139" s="192">
        <f t="shared" si="16"/>
        <v>0</v>
      </c>
      <c r="BH139" s="192">
        <f t="shared" si="17"/>
        <v>0</v>
      </c>
      <c r="BI139" s="192">
        <f t="shared" si="18"/>
        <v>0</v>
      </c>
      <c r="BJ139" s="19" t="s">
        <v>76</v>
      </c>
      <c r="BK139" s="192">
        <f t="shared" si="19"/>
        <v>0</v>
      </c>
      <c r="BL139" s="19" t="s">
        <v>1610</v>
      </c>
      <c r="BM139" s="191" t="s">
        <v>6093</v>
      </c>
    </row>
    <row r="140" spans="1:65" s="2" customFormat="1" ht="24.2" customHeight="1">
      <c r="A140" s="36"/>
      <c r="B140" s="37"/>
      <c r="C140" s="180" t="s">
        <v>867</v>
      </c>
      <c r="D140" s="180" t="s">
        <v>234</v>
      </c>
      <c r="E140" s="181" t="s">
        <v>5948</v>
      </c>
      <c r="F140" s="182" t="s">
        <v>5949</v>
      </c>
      <c r="G140" s="183" t="s">
        <v>342</v>
      </c>
      <c r="H140" s="184">
        <v>587</v>
      </c>
      <c r="I140" s="185"/>
      <c r="J140" s="186">
        <f t="shared" si="10"/>
        <v>0</v>
      </c>
      <c r="K140" s="182" t="s">
        <v>19</v>
      </c>
      <c r="L140" s="41"/>
      <c r="M140" s="187" t="s">
        <v>19</v>
      </c>
      <c r="N140" s="188" t="s">
        <v>40</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1610</v>
      </c>
      <c r="AT140" s="191" t="s">
        <v>234</v>
      </c>
      <c r="AU140" s="191" t="s">
        <v>78</v>
      </c>
      <c r="AY140" s="19" t="s">
        <v>231</v>
      </c>
      <c r="BE140" s="192">
        <f t="shared" si="14"/>
        <v>0</v>
      </c>
      <c r="BF140" s="192">
        <f t="shared" si="15"/>
        <v>0</v>
      </c>
      <c r="BG140" s="192">
        <f t="shared" si="16"/>
        <v>0</v>
      </c>
      <c r="BH140" s="192">
        <f t="shared" si="17"/>
        <v>0</v>
      </c>
      <c r="BI140" s="192">
        <f t="shared" si="18"/>
        <v>0</v>
      </c>
      <c r="BJ140" s="19" t="s">
        <v>76</v>
      </c>
      <c r="BK140" s="192">
        <f t="shared" si="19"/>
        <v>0</v>
      </c>
      <c r="BL140" s="19" t="s">
        <v>1610</v>
      </c>
      <c r="BM140" s="191" t="s">
        <v>6094</v>
      </c>
    </row>
    <row r="141" spans="1:65" s="2" customFormat="1" ht="24.2" customHeight="1">
      <c r="A141" s="36"/>
      <c r="B141" s="37"/>
      <c r="C141" s="180" t="s">
        <v>881</v>
      </c>
      <c r="D141" s="180" t="s">
        <v>234</v>
      </c>
      <c r="E141" s="181" t="s">
        <v>5951</v>
      </c>
      <c r="F141" s="182" t="s">
        <v>5952</v>
      </c>
      <c r="G141" s="183" t="s">
        <v>342</v>
      </c>
      <c r="H141" s="184">
        <v>28</v>
      </c>
      <c r="I141" s="185"/>
      <c r="J141" s="186">
        <f t="shared" si="10"/>
        <v>0</v>
      </c>
      <c r="K141" s="182" t="s">
        <v>19</v>
      </c>
      <c r="L141" s="41"/>
      <c r="M141" s="187" t="s">
        <v>19</v>
      </c>
      <c r="N141" s="188" t="s">
        <v>40</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1610</v>
      </c>
      <c r="AT141" s="191" t="s">
        <v>234</v>
      </c>
      <c r="AU141" s="191" t="s">
        <v>78</v>
      </c>
      <c r="AY141" s="19" t="s">
        <v>231</v>
      </c>
      <c r="BE141" s="192">
        <f t="shared" si="14"/>
        <v>0</v>
      </c>
      <c r="BF141" s="192">
        <f t="shared" si="15"/>
        <v>0</v>
      </c>
      <c r="BG141" s="192">
        <f t="shared" si="16"/>
        <v>0</v>
      </c>
      <c r="BH141" s="192">
        <f t="shared" si="17"/>
        <v>0</v>
      </c>
      <c r="BI141" s="192">
        <f t="shared" si="18"/>
        <v>0</v>
      </c>
      <c r="BJ141" s="19" t="s">
        <v>76</v>
      </c>
      <c r="BK141" s="192">
        <f t="shared" si="19"/>
        <v>0</v>
      </c>
      <c r="BL141" s="19" t="s">
        <v>1610</v>
      </c>
      <c r="BM141" s="191" t="s">
        <v>6095</v>
      </c>
    </row>
    <row r="142" spans="1:65" s="2" customFormat="1" ht="24.2" customHeight="1">
      <c r="A142" s="36"/>
      <c r="B142" s="37"/>
      <c r="C142" s="180" t="s">
        <v>886</v>
      </c>
      <c r="D142" s="180" t="s">
        <v>234</v>
      </c>
      <c r="E142" s="181" t="s">
        <v>5960</v>
      </c>
      <c r="F142" s="182" t="s">
        <v>5961</v>
      </c>
      <c r="G142" s="183" t="s">
        <v>342</v>
      </c>
      <c r="H142" s="184">
        <v>587</v>
      </c>
      <c r="I142" s="185"/>
      <c r="J142" s="186">
        <f t="shared" si="10"/>
        <v>0</v>
      </c>
      <c r="K142" s="182" t="s">
        <v>19</v>
      </c>
      <c r="L142" s="41"/>
      <c r="M142" s="187" t="s">
        <v>19</v>
      </c>
      <c r="N142" s="188" t="s">
        <v>40</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1610</v>
      </c>
      <c r="AT142" s="191" t="s">
        <v>234</v>
      </c>
      <c r="AU142" s="191" t="s">
        <v>78</v>
      </c>
      <c r="AY142" s="19" t="s">
        <v>231</v>
      </c>
      <c r="BE142" s="192">
        <f t="shared" si="14"/>
        <v>0</v>
      </c>
      <c r="BF142" s="192">
        <f t="shared" si="15"/>
        <v>0</v>
      </c>
      <c r="BG142" s="192">
        <f t="shared" si="16"/>
        <v>0</v>
      </c>
      <c r="BH142" s="192">
        <f t="shared" si="17"/>
        <v>0</v>
      </c>
      <c r="BI142" s="192">
        <f t="shared" si="18"/>
        <v>0</v>
      </c>
      <c r="BJ142" s="19" t="s">
        <v>76</v>
      </c>
      <c r="BK142" s="192">
        <f t="shared" si="19"/>
        <v>0</v>
      </c>
      <c r="BL142" s="19" t="s">
        <v>1610</v>
      </c>
      <c r="BM142" s="191" t="s">
        <v>6096</v>
      </c>
    </row>
    <row r="143" spans="1:65" s="2" customFormat="1" ht="24.2" customHeight="1">
      <c r="A143" s="36"/>
      <c r="B143" s="37"/>
      <c r="C143" s="180" t="s">
        <v>892</v>
      </c>
      <c r="D143" s="180" t="s">
        <v>234</v>
      </c>
      <c r="E143" s="181" t="s">
        <v>5963</v>
      </c>
      <c r="F143" s="182" t="s">
        <v>5964</v>
      </c>
      <c r="G143" s="183" t="s">
        <v>342</v>
      </c>
      <c r="H143" s="184">
        <v>28</v>
      </c>
      <c r="I143" s="185"/>
      <c r="J143" s="186">
        <f t="shared" si="10"/>
        <v>0</v>
      </c>
      <c r="K143" s="182" t="s">
        <v>19</v>
      </c>
      <c r="L143" s="41"/>
      <c r="M143" s="187" t="s">
        <v>19</v>
      </c>
      <c r="N143" s="188" t="s">
        <v>40</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1610</v>
      </c>
      <c r="AT143" s="191" t="s">
        <v>234</v>
      </c>
      <c r="AU143" s="191" t="s">
        <v>78</v>
      </c>
      <c r="AY143" s="19" t="s">
        <v>231</v>
      </c>
      <c r="BE143" s="192">
        <f t="shared" si="14"/>
        <v>0</v>
      </c>
      <c r="BF143" s="192">
        <f t="shared" si="15"/>
        <v>0</v>
      </c>
      <c r="BG143" s="192">
        <f t="shared" si="16"/>
        <v>0</v>
      </c>
      <c r="BH143" s="192">
        <f t="shared" si="17"/>
        <v>0</v>
      </c>
      <c r="BI143" s="192">
        <f t="shared" si="18"/>
        <v>0</v>
      </c>
      <c r="BJ143" s="19" t="s">
        <v>76</v>
      </c>
      <c r="BK143" s="192">
        <f t="shared" si="19"/>
        <v>0</v>
      </c>
      <c r="BL143" s="19" t="s">
        <v>1610</v>
      </c>
      <c r="BM143" s="191" t="s">
        <v>6097</v>
      </c>
    </row>
    <row r="144" spans="1:65" s="2" customFormat="1" ht="24.2" customHeight="1">
      <c r="A144" s="36"/>
      <c r="B144" s="37"/>
      <c r="C144" s="180" t="s">
        <v>897</v>
      </c>
      <c r="D144" s="180" t="s">
        <v>234</v>
      </c>
      <c r="E144" s="181" t="s">
        <v>5954</v>
      </c>
      <c r="F144" s="182" t="s">
        <v>5955</v>
      </c>
      <c r="G144" s="183" t="s">
        <v>342</v>
      </c>
      <c r="H144" s="184">
        <v>587</v>
      </c>
      <c r="I144" s="185"/>
      <c r="J144" s="186">
        <f t="shared" si="10"/>
        <v>0</v>
      </c>
      <c r="K144" s="182" t="s">
        <v>19</v>
      </c>
      <c r="L144" s="41"/>
      <c r="M144" s="187" t="s">
        <v>19</v>
      </c>
      <c r="N144" s="188" t="s">
        <v>40</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1610</v>
      </c>
      <c r="AT144" s="191" t="s">
        <v>234</v>
      </c>
      <c r="AU144" s="191" t="s">
        <v>78</v>
      </c>
      <c r="AY144" s="19" t="s">
        <v>231</v>
      </c>
      <c r="BE144" s="192">
        <f t="shared" si="14"/>
        <v>0</v>
      </c>
      <c r="BF144" s="192">
        <f t="shared" si="15"/>
        <v>0</v>
      </c>
      <c r="BG144" s="192">
        <f t="shared" si="16"/>
        <v>0</v>
      </c>
      <c r="BH144" s="192">
        <f t="shared" si="17"/>
        <v>0</v>
      </c>
      <c r="BI144" s="192">
        <f t="shared" si="18"/>
        <v>0</v>
      </c>
      <c r="BJ144" s="19" t="s">
        <v>76</v>
      </c>
      <c r="BK144" s="192">
        <f t="shared" si="19"/>
        <v>0</v>
      </c>
      <c r="BL144" s="19" t="s">
        <v>1610</v>
      </c>
      <c r="BM144" s="191" t="s">
        <v>6098</v>
      </c>
    </row>
    <row r="145" spans="1:65" s="2" customFormat="1" ht="24.2" customHeight="1">
      <c r="A145" s="36"/>
      <c r="B145" s="37"/>
      <c r="C145" s="180" t="s">
        <v>903</v>
      </c>
      <c r="D145" s="180" t="s">
        <v>234</v>
      </c>
      <c r="E145" s="181" t="s">
        <v>5957</v>
      </c>
      <c r="F145" s="182" t="s">
        <v>5958</v>
      </c>
      <c r="G145" s="183" t="s">
        <v>342</v>
      </c>
      <c r="H145" s="184">
        <v>28</v>
      </c>
      <c r="I145" s="185"/>
      <c r="J145" s="186">
        <f t="shared" si="10"/>
        <v>0</v>
      </c>
      <c r="K145" s="182" t="s">
        <v>19</v>
      </c>
      <c r="L145" s="41"/>
      <c r="M145" s="187" t="s">
        <v>19</v>
      </c>
      <c r="N145" s="188" t="s">
        <v>40</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1610</v>
      </c>
      <c r="AT145" s="191" t="s">
        <v>234</v>
      </c>
      <c r="AU145" s="191" t="s">
        <v>78</v>
      </c>
      <c r="AY145" s="19" t="s">
        <v>231</v>
      </c>
      <c r="BE145" s="192">
        <f t="shared" si="14"/>
        <v>0</v>
      </c>
      <c r="BF145" s="192">
        <f t="shared" si="15"/>
        <v>0</v>
      </c>
      <c r="BG145" s="192">
        <f t="shared" si="16"/>
        <v>0</v>
      </c>
      <c r="BH145" s="192">
        <f t="shared" si="17"/>
        <v>0</v>
      </c>
      <c r="BI145" s="192">
        <f t="shared" si="18"/>
        <v>0</v>
      </c>
      <c r="BJ145" s="19" t="s">
        <v>76</v>
      </c>
      <c r="BK145" s="192">
        <f t="shared" si="19"/>
        <v>0</v>
      </c>
      <c r="BL145" s="19" t="s">
        <v>1610</v>
      </c>
      <c r="BM145" s="191" t="s">
        <v>6099</v>
      </c>
    </row>
    <row r="146" spans="1:65" s="2" customFormat="1" ht="24.2" customHeight="1">
      <c r="A146" s="36"/>
      <c r="B146" s="37"/>
      <c r="C146" s="180" t="s">
        <v>909</v>
      </c>
      <c r="D146" s="180" t="s">
        <v>234</v>
      </c>
      <c r="E146" s="181" t="s">
        <v>5966</v>
      </c>
      <c r="F146" s="182" t="s">
        <v>5967</v>
      </c>
      <c r="G146" s="183" t="s">
        <v>237</v>
      </c>
      <c r="H146" s="184">
        <v>4</v>
      </c>
      <c r="I146" s="185"/>
      <c r="J146" s="186">
        <f t="shared" si="10"/>
        <v>0</v>
      </c>
      <c r="K146" s="182" t="s">
        <v>19</v>
      </c>
      <c r="L146" s="41"/>
      <c r="M146" s="187" t="s">
        <v>19</v>
      </c>
      <c r="N146" s="188" t="s">
        <v>40</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1610</v>
      </c>
      <c r="AT146" s="191" t="s">
        <v>234</v>
      </c>
      <c r="AU146" s="191" t="s">
        <v>78</v>
      </c>
      <c r="AY146" s="19" t="s">
        <v>231</v>
      </c>
      <c r="BE146" s="192">
        <f t="shared" si="14"/>
        <v>0</v>
      </c>
      <c r="BF146" s="192">
        <f t="shared" si="15"/>
        <v>0</v>
      </c>
      <c r="BG146" s="192">
        <f t="shared" si="16"/>
        <v>0</v>
      </c>
      <c r="BH146" s="192">
        <f t="shared" si="17"/>
        <v>0</v>
      </c>
      <c r="BI146" s="192">
        <f t="shared" si="18"/>
        <v>0</v>
      </c>
      <c r="BJ146" s="19" t="s">
        <v>76</v>
      </c>
      <c r="BK146" s="192">
        <f t="shared" si="19"/>
        <v>0</v>
      </c>
      <c r="BL146" s="19" t="s">
        <v>1610</v>
      </c>
      <c r="BM146" s="191" t="s">
        <v>6100</v>
      </c>
    </row>
    <row r="147" spans="1:65" s="2" customFormat="1" ht="21.75" customHeight="1">
      <c r="A147" s="36"/>
      <c r="B147" s="37"/>
      <c r="C147" s="180" t="s">
        <v>915</v>
      </c>
      <c r="D147" s="180" t="s">
        <v>234</v>
      </c>
      <c r="E147" s="181" t="s">
        <v>5969</v>
      </c>
      <c r="F147" s="182" t="s">
        <v>5970</v>
      </c>
      <c r="G147" s="183" t="s">
        <v>237</v>
      </c>
      <c r="H147" s="184">
        <v>6</v>
      </c>
      <c r="I147" s="185"/>
      <c r="J147" s="186">
        <f t="shared" si="10"/>
        <v>0</v>
      </c>
      <c r="K147" s="182" t="s">
        <v>19</v>
      </c>
      <c r="L147" s="41"/>
      <c r="M147" s="187" t="s">
        <v>19</v>
      </c>
      <c r="N147" s="188" t="s">
        <v>40</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1610</v>
      </c>
      <c r="AT147" s="191" t="s">
        <v>234</v>
      </c>
      <c r="AU147" s="191" t="s">
        <v>78</v>
      </c>
      <c r="AY147" s="19" t="s">
        <v>231</v>
      </c>
      <c r="BE147" s="192">
        <f t="shared" si="14"/>
        <v>0</v>
      </c>
      <c r="BF147" s="192">
        <f t="shared" si="15"/>
        <v>0</v>
      </c>
      <c r="BG147" s="192">
        <f t="shared" si="16"/>
        <v>0</v>
      </c>
      <c r="BH147" s="192">
        <f t="shared" si="17"/>
        <v>0</v>
      </c>
      <c r="BI147" s="192">
        <f t="shared" si="18"/>
        <v>0</v>
      </c>
      <c r="BJ147" s="19" t="s">
        <v>76</v>
      </c>
      <c r="BK147" s="192">
        <f t="shared" si="19"/>
        <v>0</v>
      </c>
      <c r="BL147" s="19" t="s">
        <v>1610</v>
      </c>
      <c r="BM147" s="191" t="s">
        <v>6101</v>
      </c>
    </row>
    <row r="148" spans="1:65" s="2" customFormat="1" ht="16.5" customHeight="1">
      <c r="A148" s="36"/>
      <c r="B148" s="37"/>
      <c r="C148" s="180" t="s">
        <v>924</v>
      </c>
      <c r="D148" s="180" t="s">
        <v>234</v>
      </c>
      <c r="E148" s="181" t="s">
        <v>5972</v>
      </c>
      <c r="F148" s="182" t="s">
        <v>5973</v>
      </c>
      <c r="G148" s="183" t="s">
        <v>342</v>
      </c>
      <c r="H148" s="184">
        <v>615</v>
      </c>
      <c r="I148" s="185"/>
      <c r="J148" s="186">
        <f t="shared" si="10"/>
        <v>0</v>
      </c>
      <c r="K148" s="182" t="s">
        <v>19</v>
      </c>
      <c r="L148" s="41"/>
      <c r="M148" s="187" t="s">
        <v>19</v>
      </c>
      <c r="N148" s="188" t="s">
        <v>40</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1610</v>
      </c>
      <c r="AT148" s="191" t="s">
        <v>234</v>
      </c>
      <c r="AU148" s="191" t="s">
        <v>78</v>
      </c>
      <c r="AY148" s="19" t="s">
        <v>231</v>
      </c>
      <c r="BE148" s="192">
        <f t="shared" si="14"/>
        <v>0</v>
      </c>
      <c r="BF148" s="192">
        <f t="shared" si="15"/>
        <v>0</v>
      </c>
      <c r="BG148" s="192">
        <f t="shared" si="16"/>
        <v>0</v>
      </c>
      <c r="BH148" s="192">
        <f t="shared" si="17"/>
        <v>0</v>
      </c>
      <c r="BI148" s="192">
        <f t="shared" si="18"/>
        <v>0</v>
      </c>
      <c r="BJ148" s="19" t="s">
        <v>76</v>
      </c>
      <c r="BK148" s="192">
        <f t="shared" si="19"/>
        <v>0</v>
      </c>
      <c r="BL148" s="19" t="s">
        <v>1610</v>
      </c>
      <c r="BM148" s="191" t="s">
        <v>6102</v>
      </c>
    </row>
    <row r="149" spans="1:65" s="2" customFormat="1" ht="24.2" customHeight="1">
      <c r="A149" s="36"/>
      <c r="B149" s="37"/>
      <c r="C149" s="180" t="s">
        <v>372</v>
      </c>
      <c r="D149" s="180" t="s">
        <v>234</v>
      </c>
      <c r="E149" s="181" t="s">
        <v>6103</v>
      </c>
      <c r="F149" s="182" t="s">
        <v>6104</v>
      </c>
      <c r="G149" s="183" t="s">
        <v>342</v>
      </c>
      <c r="H149" s="184">
        <v>828</v>
      </c>
      <c r="I149" s="185"/>
      <c r="J149" s="186">
        <f t="shared" si="10"/>
        <v>0</v>
      </c>
      <c r="K149" s="182" t="s">
        <v>19</v>
      </c>
      <c r="L149" s="41"/>
      <c r="M149" s="187" t="s">
        <v>19</v>
      </c>
      <c r="N149" s="188" t="s">
        <v>40</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1610</v>
      </c>
      <c r="AT149" s="191" t="s">
        <v>234</v>
      </c>
      <c r="AU149" s="191" t="s">
        <v>78</v>
      </c>
      <c r="AY149" s="19" t="s">
        <v>231</v>
      </c>
      <c r="BE149" s="192">
        <f t="shared" si="14"/>
        <v>0</v>
      </c>
      <c r="BF149" s="192">
        <f t="shared" si="15"/>
        <v>0</v>
      </c>
      <c r="BG149" s="192">
        <f t="shared" si="16"/>
        <v>0</v>
      </c>
      <c r="BH149" s="192">
        <f t="shared" si="17"/>
        <v>0</v>
      </c>
      <c r="BI149" s="192">
        <f t="shared" si="18"/>
        <v>0</v>
      </c>
      <c r="BJ149" s="19" t="s">
        <v>76</v>
      </c>
      <c r="BK149" s="192">
        <f t="shared" si="19"/>
        <v>0</v>
      </c>
      <c r="BL149" s="19" t="s">
        <v>1610</v>
      </c>
      <c r="BM149" s="191" t="s">
        <v>6105</v>
      </c>
    </row>
    <row r="150" spans="1:65" s="2" customFormat="1" ht="24.2" customHeight="1">
      <c r="A150" s="36"/>
      <c r="B150" s="37"/>
      <c r="C150" s="247" t="s">
        <v>936</v>
      </c>
      <c r="D150" s="247" t="s">
        <v>638</v>
      </c>
      <c r="E150" s="248" t="s">
        <v>6106</v>
      </c>
      <c r="F150" s="249" t="s">
        <v>6107</v>
      </c>
      <c r="G150" s="250" t="s">
        <v>342</v>
      </c>
      <c r="H150" s="251">
        <v>828</v>
      </c>
      <c r="I150" s="252"/>
      <c r="J150" s="253">
        <f t="shared" si="10"/>
        <v>0</v>
      </c>
      <c r="K150" s="249" t="s">
        <v>19</v>
      </c>
      <c r="L150" s="254"/>
      <c r="M150" s="255" t="s">
        <v>19</v>
      </c>
      <c r="N150" s="256" t="s">
        <v>40</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3043</v>
      </c>
      <c r="AT150" s="191" t="s">
        <v>638</v>
      </c>
      <c r="AU150" s="191" t="s">
        <v>78</v>
      </c>
      <c r="AY150" s="19" t="s">
        <v>231</v>
      </c>
      <c r="BE150" s="192">
        <f t="shared" si="14"/>
        <v>0</v>
      </c>
      <c r="BF150" s="192">
        <f t="shared" si="15"/>
        <v>0</v>
      </c>
      <c r="BG150" s="192">
        <f t="shared" si="16"/>
        <v>0</v>
      </c>
      <c r="BH150" s="192">
        <f t="shared" si="17"/>
        <v>0</v>
      </c>
      <c r="BI150" s="192">
        <f t="shared" si="18"/>
        <v>0</v>
      </c>
      <c r="BJ150" s="19" t="s">
        <v>76</v>
      </c>
      <c r="BK150" s="192">
        <f t="shared" si="19"/>
        <v>0</v>
      </c>
      <c r="BL150" s="19" t="s">
        <v>1610</v>
      </c>
      <c r="BM150" s="191" t="s">
        <v>6108</v>
      </c>
    </row>
    <row r="151" spans="1:65" s="2" customFormat="1" ht="24.2" customHeight="1">
      <c r="A151" s="36"/>
      <c r="B151" s="37"/>
      <c r="C151" s="180" t="s">
        <v>941</v>
      </c>
      <c r="D151" s="180" t="s">
        <v>234</v>
      </c>
      <c r="E151" s="181" t="s">
        <v>5975</v>
      </c>
      <c r="F151" s="182" t="s">
        <v>5976</v>
      </c>
      <c r="G151" s="183" t="s">
        <v>342</v>
      </c>
      <c r="H151" s="184">
        <v>55</v>
      </c>
      <c r="I151" s="185"/>
      <c r="J151" s="186">
        <f t="shared" si="10"/>
        <v>0</v>
      </c>
      <c r="K151" s="182" t="s">
        <v>19</v>
      </c>
      <c r="L151" s="41"/>
      <c r="M151" s="187" t="s">
        <v>19</v>
      </c>
      <c r="N151" s="188" t="s">
        <v>40</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1610</v>
      </c>
      <c r="AT151" s="191" t="s">
        <v>234</v>
      </c>
      <c r="AU151" s="191" t="s">
        <v>78</v>
      </c>
      <c r="AY151" s="19" t="s">
        <v>231</v>
      </c>
      <c r="BE151" s="192">
        <f t="shared" si="14"/>
        <v>0</v>
      </c>
      <c r="BF151" s="192">
        <f t="shared" si="15"/>
        <v>0</v>
      </c>
      <c r="BG151" s="192">
        <f t="shared" si="16"/>
        <v>0</v>
      </c>
      <c r="BH151" s="192">
        <f t="shared" si="17"/>
        <v>0</v>
      </c>
      <c r="BI151" s="192">
        <f t="shared" si="18"/>
        <v>0</v>
      </c>
      <c r="BJ151" s="19" t="s">
        <v>76</v>
      </c>
      <c r="BK151" s="192">
        <f t="shared" si="19"/>
        <v>0</v>
      </c>
      <c r="BL151" s="19" t="s">
        <v>1610</v>
      </c>
      <c r="BM151" s="191" t="s">
        <v>6109</v>
      </c>
    </row>
    <row r="152" spans="1:65" s="2" customFormat="1" ht="24.2" customHeight="1">
      <c r="A152" s="36"/>
      <c r="B152" s="37"/>
      <c r="C152" s="247" t="s">
        <v>952</v>
      </c>
      <c r="D152" s="247" t="s">
        <v>638</v>
      </c>
      <c r="E152" s="248" t="s">
        <v>5978</v>
      </c>
      <c r="F152" s="249" t="s">
        <v>5979</v>
      </c>
      <c r="G152" s="250" t="s">
        <v>342</v>
      </c>
      <c r="H152" s="251">
        <v>55</v>
      </c>
      <c r="I152" s="252"/>
      <c r="J152" s="253">
        <f t="shared" si="10"/>
        <v>0</v>
      </c>
      <c r="K152" s="249" t="s">
        <v>19</v>
      </c>
      <c r="L152" s="254"/>
      <c r="M152" s="255" t="s">
        <v>19</v>
      </c>
      <c r="N152" s="256" t="s">
        <v>40</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3043</v>
      </c>
      <c r="AT152" s="191" t="s">
        <v>638</v>
      </c>
      <c r="AU152" s="191" t="s">
        <v>78</v>
      </c>
      <c r="AY152" s="19" t="s">
        <v>231</v>
      </c>
      <c r="BE152" s="192">
        <f t="shared" si="14"/>
        <v>0</v>
      </c>
      <c r="BF152" s="192">
        <f t="shared" si="15"/>
        <v>0</v>
      </c>
      <c r="BG152" s="192">
        <f t="shared" si="16"/>
        <v>0</v>
      </c>
      <c r="BH152" s="192">
        <f t="shared" si="17"/>
        <v>0</v>
      </c>
      <c r="BI152" s="192">
        <f t="shared" si="18"/>
        <v>0</v>
      </c>
      <c r="BJ152" s="19" t="s">
        <v>76</v>
      </c>
      <c r="BK152" s="192">
        <f t="shared" si="19"/>
        <v>0</v>
      </c>
      <c r="BL152" s="19" t="s">
        <v>1610</v>
      </c>
      <c r="BM152" s="191" t="s">
        <v>6110</v>
      </c>
    </row>
    <row r="153" spans="1:65" s="2" customFormat="1" ht="24.2" customHeight="1">
      <c r="A153" s="36"/>
      <c r="B153" s="37"/>
      <c r="C153" s="247" t="s">
        <v>959</v>
      </c>
      <c r="D153" s="247" t="s">
        <v>638</v>
      </c>
      <c r="E153" s="248" t="s">
        <v>6111</v>
      </c>
      <c r="F153" s="249" t="s">
        <v>6112</v>
      </c>
      <c r="G153" s="250" t="s">
        <v>243</v>
      </c>
      <c r="H153" s="251">
        <v>1.4</v>
      </c>
      <c r="I153" s="252"/>
      <c r="J153" s="253">
        <f t="shared" si="10"/>
        <v>0</v>
      </c>
      <c r="K153" s="249" t="s">
        <v>19</v>
      </c>
      <c r="L153" s="254"/>
      <c r="M153" s="255" t="s">
        <v>19</v>
      </c>
      <c r="N153" s="256" t="s">
        <v>40</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3043</v>
      </c>
      <c r="AT153" s="191" t="s">
        <v>638</v>
      </c>
      <c r="AU153" s="191" t="s">
        <v>78</v>
      </c>
      <c r="AY153" s="19" t="s">
        <v>231</v>
      </c>
      <c r="BE153" s="192">
        <f t="shared" si="14"/>
        <v>0</v>
      </c>
      <c r="BF153" s="192">
        <f t="shared" si="15"/>
        <v>0</v>
      </c>
      <c r="BG153" s="192">
        <f t="shared" si="16"/>
        <v>0</v>
      </c>
      <c r="BH153" s="192">
        <f t="shared" si="17"/>
        <v>0</v>
      </c>
      <c r="BI153" s="192">
        <f t="shared" si="18"/>
        <v>0</v>
      </c>
      <c r="BJ153" s="19" t="s">
        <v>76</v>
      </c>
      <c r="BK153" s="192">
        <f t="shared" si="19"/>
        <v>0</v>
      </c>
      <c r="BL153" s="19" t="s">
        <v>1610</v>
      </c>
      <c r="BM153" s="191" t="s">
        <v>6113</v>
      </c>
    </row>
    <row r="154" spans="1:65" s="2" customFormat="1" ht="16.5" customHeight="1">
      <c r="A154" s="36"/>
      <c r="B154" s="37"/>
      <c r="C154" s="180" t="s">
        <v>967</v>
      </c>
      <c r="D154" s="180" t="s">
        <v>234</v>
      </c>
      <c r="E154" s="181" t="s">
        <v>5981</v>
      </c>
      <c r="F154" s="182" t="s">
        <v>5982</v>
      </c>
      <c r="G154" s="183" t="s">
        <v>356</v>
      </c>
      <c r="H154" s="184">
        <v>19.902000000000001</v>
      </c>
      <c r="I154" s="185"/>
      <c r="J154" s="186">
        <f t="shared" si="10"/>
        <v>0</v>
      </c>
      <c r="K154" s="182" t="s">
        <v>19</v>
      </c>
      <c r="L154" s="41"/>
      <c r="M154" s="187" t="s">
        <v>19</v>
      </c>
      <c r="N154" s="188" t="s">
        <v>40</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1610</v>
      </c>
      <c r="AT154" s="191" t="s">
        <v>234</v>
      </c>
      <c r="AU154" s="191" t="s">
        <v>78</v>
      </c>
      <c r="AY154" s="19" t="s">
        <v>231</v>
      </c>
      <c r="BE154" s="192">
        <f t="shared" si="14"/>
        <v>0</v>
      </c>
      <c r="BF154" s="192">
        <f t="shared" si="15"/>
        <v>0</v>
      </c>
      <c r="BG154" s="192">
        <f t="shared" si="16"/>
        <v>0</v>
      </c>
      <c r="BH154" s="192">
        <f t="shared" si="17"/>
        <v>0</v>
      </c>
      <c r="BI154" s="192">
        <f t="shared" si="18"/>
        <v>0</v>
      </c>
      <c r="BJ154" s="19" t="s">
        <v>76</v>
      </c>
      <c r="BK154" s="192">
        <f t="shared" si="19"/>
        <v>0</v>
      </c>
      <c r="BL154" s="19" t="s">
        <v>1610</v>
      </c>
      <c r="BM154" s="191" t="s">
        <v>6114</v>
      </c>
    </row>
    <row r="155" spans="1:65" s="2" customFormat="1" ht="16.5" customHeight="1">
      <c r="A155" s="36"/>
      <c r="B155" s="37"/>
      <c r="C155" s="180" t="s">
        <v>973</v>
      </c>
      <c r="D155" s="180" t="s">
        <v>234</v>
      </c>
      <c r="E155" s="181" t="s">
        <v>6115</v>
      </c>
      <c r="F155" s="182" t="s">
        <v>6116</v>
      </c>
      <c r="G155" s="183" t="s">
        <v>5690</v>
      </c>
      <c r="H155" s="184">
        <v>32</v>
      </c>
      <c r="I155" s="185"/>
      <c r="J155" s="186">
        <f t="shared" si="10"/>
        <v>0</v>
      </c>
      <c r="K155" s="182" t="s">
        <v>19</v>
      </c>
      <c r="L155" s="41"/>
      <c r="M155" s="187" t="s">
        <v>19</v>
      </c>
      <c r="N155" s="188" t="s">
        <v>40</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1610</v>
      </c>
      <c r="AT155" s="191" t="s">
        <v>234</v>
      </c>
      <c r="AU155" s="191" t="s">
        <v>78</v>
      </c>
      <c r="AY155" s="19" t="s">
        <v>231</v>
      </c>
      <c r="BE155" s="192">
        <f t="shared" si="14"/>
        <v>0</v>
      </c>
      <c r="BF155" s="192">
        <f t="shared" si="15"/>
        <v>0</v>
      </c>
      <c r="BG155" s="192">
        <f t="shared" si="16"/>
        <v>0</v>
      </c>
      <c r="BH155" s="192">
        <f t="shared" si="17"/>
        <v>0</v>
      </c>
      <c r="BI155" s="192">
        <f t="shared" si="18"/>
        <v>0</v>
      </c>
      <c r="BJ155" s="19" t="s">
        <v>76</v>
      </c>
      <c r="BK155" s="192">
        <f t="shared" si="19"/>
        <v>0</v>
      </c>
      <c r="BL155" s="19" t="s">
        <v>1610</v>
      </c>
      <c r="BM155" s="191" t="s">
        <v>6117</v>
      </c>
    </row>
    <row r="156" spans="1:65" s="2" customFormat="1" ht="16.5" customHeight="1">
      <c r="A156" s="36"/>
      <c r="B156" s="37"/>
      <c r="C156" s="180" t="s">
        <v>979</v>
      </c>
      <c r="D156" s="180" t="s">
        <v>234</v>
      </c>
      <c r="E156" s="181" t="s">
        <v>5993</v>
      </c>
      <c r="F156" s="182" t="s">
        <v>5994</v>
      </c>
      <c r="G156" s="183" t="s">
        <v>237</v>
      </c>
      <c r="H156" s="184">
        <v>42</v>
      </c>
      <c r="I156" s="185"/>
      <c r="J156" s="186">
        <f t="shared" si="10"/>
        <v>0</v>
      </c>
      <c r="K156" s="182" t="s">
        <v>19</v>
      </c>
      <c r="L156" s="41"/>
      <c r="M156" s="187" t="s">
        <v>19</v>
      </c>
      <c r="N156" s="188" t="s">
        <v>40</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1610</v>
      </c>
      <c r="AT156" s="191" t="s">
        <v>234</v>
      </c>
      <c r="AU156" s="191" t="s">
        <v>78</v>
      </c>
      <c r="AY156" s="19" t="s">
        <v>231</v>
      </c>
      <c r="BE156" s="192">
        <f t="shared" si="14"/>
        <v>0</v>
      </c>
      <c r="BF156" s="192">
        <f t="shared" si="15"/>
        <v>0</v>
      </c>
      <c r="BG156" s="192">
        <f t="shared" si="16"/>
        <v>0</v>
      </c>
      <c r="BH156" s="192">
        <f t="shared" si="17"/>
        <v>0</v>
      </c>
      <c r="BI156" s="192">
        <f t="shared" si="18"/>
        <v>0</v>
      </c>
      <c r="BJ156" s="19" t="s">
        <v>76</v>
      </c>
      <c r="BK156" s="192">
        <f t="shared" si="19"/>
        <v>0</v>
      </c>
      <c r="BL156" s="19" t="s">
        <v>1610</v>
      </c>
      <c r="BM156" s="191" t="s">
        <v>6118</v>
      </c>
    </row>
    <row r="157" spans="1:65" s="2" customFormat="1" ht="16.5" customHeight="1">
      <c r="A157" s="36"/>
      <c r="B157" s="37"/>
      <c r="C157" s="247" t="s">
        <v>983</v>
      </c>
      <c r="D157" s="247" t="s">
        <v>638</v>
      </c>
      <c r="E157" s="248" t="s">
        <v>5996</v>
      </c>
      <c r="F157" s="249" t="s">
        <v>5997</v>
      </c>
      <c r="G157" s="250" t="s">
        <v>237</v>
      </c>
      <c r="H157" s="251">
        <v>42</v>
      </c>
      <c r="I157" s="252"/>
      <c r="J157" s="253">
        <f t="shared" si="10"/>
        <v>0</v>
      </c>
      <c r="K157" s="249" t="s">
        <v>19</v>
      </c>
      <c r="L157" s="254"/>
      <c r="M157" s="255" t="s">
        <v>19</v>
      </c>
      <c r="N157" s="256" t="s">
        <v>40</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3043</v>
      </c>
      <c r="AT157" s="191" t="s">
        <v>638</v>
      </c>
      <c r="AU157" s="191" t="s">
        <v>78</v>
      </c>
      <c r="AY157" s="19" t="s">
        <v>231</v>
      </c>
      <c r="BE157" s="192">
        <f t="shared" si="14"/>
        <v>0</v>
      </c>
      <c r="BF157" s="192">
        <f t="shared" si="15"/>
        <v>0</v>
      </c>
      <c r="BG157" s="192">
        <f t="shared" si="16"/>
        <v>0</v>
      </c>
      <c r="BH157" s="192">
        <f t="shared" si="17"/>
        <v>0</v>
      </c>
      <c r="BI157" s="192">
        <f t="shared" si="18"/>
        <v>0</v>
      </c>
      <c r="BJ157" s="19" t="s">
        <v>76</v>
      </c>
      <c r="BK157" s="192">
        <f t="shared" si="19"/>
        <v>0</v>
      </c>
      <c r="BL157" s="19" t="s">
        <v>1610</v>
      </c>
      <c r="BM157" s="191" t="s">
        <v>6119</v>
      </c>
    </row>
    <row r="158" spans="1:65" s="2" customFormat="1" ht="16.5" customHeight="1">
      <c r="A158" s="36"/>
      <c r="B158" s="37"/>
      <c r="C158" s="180" t="s">
        <v>1563</v>
      </c>
      <c r="D158" s="180" t="s">
        <v>234</v>
      </c>
      <c r="E158" s="181" t="s">
        <v>6120</v>
      </c>
      <c r="F158" s="182" t="s">
        <v>6121</v>
      </c>
      <c r="G158" s="183" t="s">
        <v>5690</v>
      </c>
      <c r="H158" s="184">
        <v>51</v>
      </c>
      <c r="I158" s="185"/>
      <c r="J158" s="186">
        <f t="shared" si="10"/>
        <v>0</v>
      </c>
      <c r="K158" s="182" t="s">
        <v>19</v>
      </c>
      <c r="L158" s="41"/>
      <c r="M158" s="187" t="s">
        <v>19</v>
      </c>
      <c r="N158" s="188" t="s">
        <v>40</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1610</v>
      </c>
      <c r="AT158" s="191" t="s">
        <v>234</v>
      </c>
      <c r="AU158" s="191" t="s">
        <v>78</v>
      </c>
      <c r="AY158" s="19" t="s">
        <v>231</v>
      </c>
      <c r="BE158" s="192">
        <f t="shared" si="14"/>
        <v>0</v>
      </c>
      <c r="BF158" s="192">
        <f t="shared" si="15"/>
        <v>0</v>
      </c>
      <c r="BG158" s="192">
        <f t="shared" si="16"/>
        <v>0</v>
      </c>
      <c r="BH158" s="192">
        <f t="shared" si="17"/>
        <v>0</v>
      </c>
      <c r="BI158" s="192">
        <f t="shared" si="18"/>
        <v>0</v>
      </c>
      <c r="BJ158" s="19" t="s">
        <v>76</v>
      </c>
      <c r="BK158" s="192">
        <f t="shared" si="19"/>
        <v>0</v>
      </c>
      <c r="BL158" s="19" t="s">
        <v>1610</v>
      </c>
      <c r="BM158" s="191" t="s">
        <v>6122</v>
      </c>
    </row>
    <row r="159" spans="1:65" s="2" customFormat="1" ht="37.9" customHeight="1">
      <c r="A159" s="36"/>
      <c r="B159" s="37"/>
      <c r="C159" s="180" t="s">
        <v>1599</v>
      </c>
      <c r="D159" s="180" t="s">
        <v>234</v>
      </c>
      <c r="E159" s="181" t="s">
        <v>6123</v>
      </c>
      <c r="F159" s="182" t="s">
        <v>6124</v>
      </c>
      <c r="G159" s="183" t="s">
        <v>5690</v>
      </c>
      <c r="H159" s="184">
        <v>16</v>
      </c>
      <c r="I159" s="185"/>
      <c r="J159" s="186">
        <f t="shared" si="10"/>
        <v>0</v>
      </c>
      <c r="K159" s="182" t="s">
        <v>19</v>
      </c>
      <c r="L159" s="41"/>
      <c r="M159" s="187" t="s">
        <v>19</v>
      </c>
      <c r="N159" s="188" t="s">
        <v>40</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1610</v>
      </c>
      <c r="AT159" s="191" t="s">
        <v>234</v>
      </c>
      <c r="AU159" s="191" t="s">
        <v>78</v>
      </c>
      <c r="AY159" s="19" t="s">
        <v>231</v>
      </c>
      <c r="BE159" s="192">
        <f t="shared" si="14"/>
        <v>0</v>
      </c>
      <c r="BF159" s="192">
        <f t="shared" si="15"/>
        <v>0</v>
      </c>
      <c r="BG159" s="192">
        <f t="shared" si="16"/>
        <v>0</v>
      </c>
      <c r="BH159" s="192">
        <f t="shared" si="17"/>
        <v>0</v>
      </c>
      <c r="BI159" s="192">
        <f t="shared" si="18"/>
        <v>0</v>
      </c>
      <c r="BJ159" s="19" t="s">
        <v>76</v>
      </c>
      <c r="BK159" s="192">
        <f t="shared" si="19"/>
        <v>0</v>
      </c>
      <c r="BL159" s="19" t="s">
        <v>1610</v>
      </c>
      <c r="BM159" s="191" t="s">
        <v>6125</v>
      </c>
    </row>
    <row r="160" spans="1:65" s="12" customFormat="1" ht="25.9" customHeight="1">
      <c r="B160" s="164"/>
      <c r="C160" s="165"/>
      <c r="D160" s="166" t="s">
        <v>68</v>
      </c>
      <c r="E160" s="167" t="s">
        <v>5999</v>
      </c>
      <c r="F160" s="167" t="s">
        <v>197</v>
      </c>
      <c r="G160" s="165"/>
      <c r="H160" s="165"/>
      <c r="I160" s="168"/>
      <c r="J160" s="169">
        <f>BK160</f>
        <v>0</v>
      </c>
      <c r="K160" s="165"/>
      <c r="L160" s="170"/>
      <c r="M160" s="171"/>
      <c r="N160" s="172"/>
      <c r="O160" s="172"/>
      <c r="P160" s="173">
        <f>P161</f>
        <v>0</v>
      </c>
      <c r="Q160" s="172"/>
      <c r="R160" s="173">
        <f>R161</f>
        <v>0</v>
      </c>
      <c r="S160" s="172"/>
      <c r="T160" s="174">
        <f>T161</f>
        <v>0</v>
      </c>
      <c r="AR160" s="175" t="s">
        <v>269</v>
      </c>
      <c r="AT160" s="176" t="s">
        <v>68</v>
      </c>
      <c r="AU160" s="176" t="s">
        <v>69</v>
      </c>
      <c r="AY160" s="175" t="s">
        <v>231</v>
      </c>
      <c r="BK160" s="177">
        <f>BK161</f>
        <v>0</v>
      </c>
    </row>
    <row r="161" spans="1:65" s="12" customFormat="1" ht="22.9" customHeight="1">
      <c r="B161" s="164"/>
      <c r="C161" s="165"/>
      <c r="D161" s="166" t="s">
        <v>68</v>
      </c>
      <c r="E161" s="178" t="s">
        <v>6000</v>
      </c>
      <c r="F161" s="178" t="s">
        <v>6001</v>
      </c>
      <c r="G161" s="165"/>
      <c r="H161" s="165"/>
      <c r="I161" s="168"/>
      <c r="J161" s="179">
        <f>BK161</f>
        <v>0</v>
      </c>
      <c r="K161" s="165"/>
      <c r="L161" s="170"/>
      <c r="M161" s="171"/>
      <c r="N161" s="172"/>
      <c r="O161" s="172"/>
      <c r="P161" s="173">
        <f>P162</f>
        <v>0</v>
      </c>
      <c r="Q161" s="172"/>
      <c r="R161" s="173">
        <f>R162</f>
        <v>0</v>
      </c>
      <c r="S161" s="172"/>
      <c r="T161" s="174">
        <f>T162</f>
        <v>0</v>
      </c>
      <c r="AR161" s="175" t="s">
        <v>269</v>
      </c>
      <c r="AT161" s="176" t="s">
        <v>68</v>
      </c>
      <c r="AU161" s="176" t="s">
        <v>76</v>
      </c>
      <c r="AY161" s="175" t="s">
        <v>231</v>
      </c>
      <c r="BK161" s="177">
        <f>BK162</f>
        <v>0</v>
      </c>
    </row>
    <row r="162" spans="1:65" s="2" customFormat="1" ht="16.5" customHeight="1">
      <c r="A162" s="36"/>
      <c r="B162" s="37"/>
      <c r="C162" s="180" t="s">
        <v>1604</v>
      </c>
      <c r="D162" s="180" t="s">
        <v>234</v>
      </c>
      <c r="E162" s="181" t="s">
        <v>6002</v>
      </c>
      <c r="F162" s="182" t="s">
        <v>6003</v>
      </c>
      <c r="G162" s="183" t="s">
        <v>5796</v>
      </c>
      <c r="H162" s="184">
        <v>1</v>
      </c>
      <c r="I162" s="185"/>
      <c r="J162" s="186">
        <f>ROUND(I162*H162,2)</f>
        <v>0</v>
      </c>
      <c r="K162" s="182" t="s">
        <v>19</v>
      </c>
      <c r="L162" s="41"/>
      <c r="M162" s="261" t="s">
        <v>19</v>
      </c>
      <c r="N162" s="262" t="s">
        <v>40</v>
      </c>
      <c r="O162" s="259"/>
      <c r="P162" s="263">
        <f>O162*H162</f>
        <v>0</v>
      </c>
      <c r="Q162" s="263">
        <v>0</v>
      </c>
      <c r="R162" s="263">
        <f>Q162*H162</f>
        <v>0</v>
      </c>
      <c r="S162" s="263">
        <v>0</v>
      </c>
      <c r="T162" s="264">
        <f>S162*H162</f>
        <v>0</v>
      </c>
      <c r="U162" s="36"/>
      <c r="V162" s="36"/>
      <c r="W162" s="36"/>
      <c r="X162" s="36"/>
      <c r="Y162" s="36"/>
      <c r="Z162" s="36"/>
      <c r="AA162" s="36"/>
      <c r="AB162" s="36"/>
      <c r="AC162" s="36"/>
      <c r="AD162" s="36"/>
      <c r="AE162" s="36"/>
      <c r="AR162" s="191" t="s">
        <v>6004</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6004</v>
      </c>
      <c r="BM162" s="191" t="s">
        <v>6126</v>
      </c>
    </row>
    <row r="163" spans="1:65" s="2" customFormat="1" ht="6.95" customHeight="1">
      <c r="A163" s="36"/>
      <c r="B163" s="49"/>
      <c r="C163" s="50"/>
      <c r="D163" s="50"/>
      <c r="E163" s="50"/>
      <c r="F163" s="50"/>
      <c r="G163" s="50"/>
      <c r="H163" s="50"/>
      <c r="I163" s="50"/>
      <c r="J163" s="50"/>
      <c r="K163" s="50"/>
      <c r="L163" s="41"/>
      <c r="M163" s="36"/>
      <c r="O163" s="36"/>
      <c r="P163" s="36"/>
      <c r="Q163" s="36"/>
      <c r="R163" s="36"/>
      <c r="S163" s="36"/>
      <c r="T163" s="36"/>
      <c r="U163" s="36"/>
      <c r="V163" s="36"/>
      <c r="W163" s="36"/>
      <c r="X163" s="36"/>
      <c r="Y163" s="36"/>
      <c r="Z163" s="36"/>
      <c r="AA163" s="36"/>
      <c r="AB163" s="36"/>
      <c r="AC163" s="36"/>
      <c r="AD163" s="36"/>
      <c r="AE163" s="36"/>
    </row>
  </sheetData>
  <sheetProtection algorithmName="SHA-512" hashValue="qHaE9ziFjNSYyA+yIXtLpPJjzV78uoIGZFvlQ3ShFuQP6E2dxrZ/R7KsxNAk8I80CAlpNh8mp3JdoVO88bPVcg==" saltValue="NTX7dRJel6yEY6FmLM2FVHuOpM+4rh8KSQrOIpIN2fgJinngjvoPIPvwSh4zWGJKRyvr1U+VhVg0sBgCxBzIcw==" spinCount="100000" sheet="1" objects="1" scenarios="1" formatColumns="0" formatRows="0" autoFilter="0"/>
  <autoFilter ref="C88:K162"/>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186</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6127</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ROUND(J88,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ROUND((SUM(BE88:BE170)),  2)</f>
        <v>0</v>
      </c>
      <c r="G33" s="36"/>
      <c r="H33" s="36"/>
      <c r="I33" s="126">
        <v>0.21</v>
      </c>
      <c r="J33" s="125">
        <f>ROUND(((SUM(BE88:BE170))*I33),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ROUND((SUM(BF88:BF170)),  2)</f>
        <v>0</v>
      </c>
      <c r="G34" s="36"/>
      <c r="H34" s="36"/>
      <c r="I34" s="126">
        <v>0.15</v>
      </c>
      <c r="J34" s="125">
        <f>ROUND(((SUM(BF88:BF170))*I34),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ROUND((SUM(BG88:BG170)),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ROUND((SUM(BH88:BH170)),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ROUND((SUM(BI88:BI170)),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403 - IO403 - Venkovní osvětlení areálové</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J88</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J89</f>
        <v>0</v>
      </c>
      <c r="K60" s="143"/>
      <c r="L60" s="147"/>
    </row>
    <row r="61" spans="1:47" s="10" customFormat="1" ht="19.899999999999999" customHeight="1">
      <c r="B61" s="148"/>
      <c r="C61" s="99"/>
      <c r="D61" s="149" t="s">
        <v>213</v>
      </c>
      <c r="E61" s="150"/>
      <c r="F61" s="150"/>
      <c r="G61" s="150"/>
      <c r="H61" s="150"/>
      <c r="I61" s="150"/>
      <c r="J61" s="151">
        <f>J90</f>
        <v>0</v>
      </c>
      <c r="K61" s="99"/>
      <c r="L61" s="152"/>
    </row>
    <row r="62" spans="1:47" s="9" customFormat="1" ht="24.95" customHeight="1">
      <c r="B62" s="142"/>
      <c r="C62" s="143"/>
      <c r="D62" s="144" t="s">
        <v>2468</v>
      </c>
      <c r="E62" s="145"/>
      <c r="F62" s="145"/>
      <c r="G62" s="145"/>
      <c r="H62" s="145"/>
      <c r="I62" s="145"/>
      <c r="J62" s="146">
        <f>J95</f>
        <v>0</v>
      </c>
      <c r="K62" s="143"/>
      <c r="L62" s="147"/>
    </row>
    <row r="63" spans="1:47" s="10" customFormat="1" ht="19.899999999999999" customHeight="1">
      <c r="B63" s="148"/>
      <c r="C63" s="99"/>
      <c r="D63" s="149" t="s">
        <v>5762</v>
      </c>
      <c r="E63" s="150"/>
      <c r="F63" s="150"/>
      <c r="G63" s="150"/>
      <c r="H63" s="150"/>
      <c r="I63" s="150"/>
      <c r="J63" s="151">
        <f>J96</f>
        <v>0</v>
      </c>
      <c r="K63" s="99"/>
      <c r="L63" s="152"/>
    </row>
    <row r="64" spans="1:47" s="10" customFormat="1" ht="19.899999999999999" customHeight="1">
      <c r="B64" s="148"/>
      <c r="C64" s="99"/>
      <c r="D64" s="149" t="s">
        <v>5763</v>
      </c>
      <c r="E64" s="150"/>
      <c r="F64" s="150"/>
      <c r="G64" s="150"/>
      <c r="H64" s="150"/>
      <c r="I64" s="150"/>
      <c r="J64" s="151">
        <f>J137</f>
        <v>0</v>
      </c>
      <c r="K64" s="99"/>
      <c r="L64" s="152"/>
    </row>
    <row r="65" spans="1:31" s="10" customFormat="1" ht="19.899999999999999" customHeight="1">
      <c r="B65" s="148"/>
      <c r="C65" s="99"/>
      <c r="D65" s="149" t="s">
        <v>5764</v>
      </c>
      <c r="E65" s="150"/>
      <c r="F65" s="150"/>
      <c r="G65" s="150"/>
      <c r="H65" s="150"/>
      <c r="I65" s="150"/>
      <c r="J65" s="151">
        <f>J140</f>
        <v>0</v>
      </c>
      <c r="K65" s="99"/>
      <c r="L65" s="152"/>
    </row>
    <row r="66" spans="1:31" s="10" customFormat="1" ht="19.899999999999999" customHeight="1">
      <c r="B66" s="148"/>
      <c r="C66" s="99"/>
      <c r="D66" s="149" t="s">
        <v>5765</v>
      </c>
      <c r="E66" s="150"/>
      <c r="F66" s="150"/>
      <c r="G66" s="150"/>
      <c r="H66" s="150"/>
      <c r="I66" s="150"/>
      <c r="J66" s="151">
        <f>J145</f>
        <v>0</v>
      </c>
      <c r="K66" s="99"/>
      <c r="L66" s="152"/>
    </row>
    <row r="67" spans="1:31" s="9" customFormat="1" ht="24.95" customHeight="1">
      <c r="B67" s="142"/>
      <c r="C67" s="143"/>
      <c r="D67" s="144" t="s">
        <v>5766</v>
      </c>
      <c r="E67" s="145"/>
      <c r="F67" s="145"/>
      <c r="G67" s="145"/>
      <c r="H67" s="145"/>
      <c r="I67" s="145"/>
      <c r="J67" s="146">
        <f>J166</f>
        <v>0</v>
      </c>
      <c r="K67" s="143"/>
      <c r="L67" s="147"/>
    </row>
    <row r="68" spans="1:31" s="10" customFormat="1" ht="19.899999999999999" customHeight="1">
      <c r="B68" s="148"/>
      <c r="C68" s="99"/>
      <c r="D68" s="149" t="s">
        <v>5767</v>
      </c>
      <c r="E68" s="150"/>
      <c r="F68" s="150"/>
      <c r="G68" s="150"/>
      <c r="H68" s="150"/>
      <c r="I68" s="150"/>
      <c r="J68" s="151">
        <f>J167</f>
        <v>0</v>
      </c>
      <c r="K68" s="99"/>
      <c r="L68" s="152"/>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216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418" t="str">
        <f>E7</f>
        <v>Park na Moravském náměstí v Brně</v>
      </c>
      <c r="F78" s="419"/>
      <c r="G78" s="419"/>
      <c r="H78" s="419"/>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200</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2" t="str">
        <f>E9</f>
        <v>403 - IO403 - Venkovní osvětlení areálové</v>
      </c>
      <c r="F80" s="420"/>
      <c r="G80" s="420"/>
      <c r="H80" s="420"/>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28. 5. 2021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 xml:space="preserve"> </v>
      </c>
      <c r="G84" s="38"/>
      <c r="H84" s="38"/>
      <c r="I84" s="31" t="s">
        <v>30</v>
      </c>
      <c r="J84" s="34" t="str">
        <f>E21</f>
        <v xml:space="preserve"> </v>
      </c>
      <c r="K84" s="38"/>
      <c r="L84" s="115"/>
      <c r="S84" s="36"/>
      <c r="T84" s="36"/>
      <c r="U84" s="36"/>
      <c r="V84" s="36"/>
      <c r="W84" s="36"/>
      <c r="X84" s="36"/>
      <c r="Y84" s="36"/>
      <c r="Z84" s="36"/>
      <c r="AA84" s="36"/>
      <c r="AB84" s="36"/>
      <c r="AC84" s="36"/>
      <c r="AD84" s="36"/>
      <c r="AE84" s="36"/>
    </row>
    <row r="85" spans="1:65" s="2" customFormat="1" ht="15.2" customHeight="1">
      <c r="A85" s="36"/>
      <c r="B85" s="37"/>
      <c r="C85" s="31" t="s">
        <v>28</v>
      </c>
      <c r="D85" s="38"/>
      <c r="E85" s="38"/>
      <c r="F85" s="29" t="str">
        <f>IF(E18="","",E18)</f>
        <v>Vyplň údaj</v>
      </c>
      <c r="G85" s="38"/>
      <c r="H85" s="38"/>
      <c r="I85" s="31" t="s">
        <v>32</v>
      </c>
      <c r="J85" s="34" t="str">
        <f>E24</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217</v>
      </c>
      <c r="D87" s="156" t="s">
        <v>54</v>
      </c>
      <c r="E87" s="156" t="s">
        <v>50</v>
      </c>
      <c r="F87" s="156" t="s">
        <v>51</v>
      </c>
      <c r="G87" s="156" t="s">
        <v>218</v>
      </c>
      <c r="H87" s="156" t="s">
        <v>219</v>
      </c>
      <c r="I87" s="156" t="s">
        <v>220</v>
      </c>
      <c r="J87" s="156" t="s">
        <v>206</v>
      </c>
      <c r="K87" s="157" t="s">
        <v>221</v>
      </c>
      <c r="L87" s="158"/>
      <c r="M87" s="70" t="s">
        <v>19</v>
      </c>
      <c r="N87" s="71" t="s">
        <v>39</v>
      </c>
      <c r="O87" s="71" t="s">
        <v>222</v>
      </c>
      <c r="P87" s="71" t="s">
        <v>223</v>
      </c>
      <c r="Q87" s="71" t="s">
        <v>224</v>
      </c>
      <c r="R87" s="71" t="s">
        <v>225</v>
      </c>
      <c r="S87" s="71" t="s">
        <v>226</v>
      </c>
      <c r="T87" s="72" t="s">
        <v>227</v>
      </c>
      <c r="U87" s="153"/>
      <c r="V87" s="153"/>
      <c r="W87" s="153"/>
      <c r="X87" s="153"/>
      <c r="Y87" s="153"/>
      <c r="Z87" s="153"/>
      <c r="AA87" s="153"/>
      <c r="AB87" s="153"/>
      <c r="AC87" s="153"/>
      <c r="AD87" s="153"/>
      <c r="AE87" s="153"/>
    </row>
    <row r="88" spans="1:65" s="2" customFormat="1" ht="22.9" customHeight="1">
      <c r="A88" s="36"/>
      <c r="B88" s="37"/>
      <c r="C88" s="77" t="s">
        <v>228</v>
      </c>
      <c r="D88" s="38"/>
      <c r="E88" s="38"/>
      <c r="F88" s="38"/>
      <c r="G88" s="38"/>
      <c r="H88" s="38"/>
      <c r="I88" s="38"/>
      <c r="J88" s="159">
        <f>BK88</f>
        <v>0</v>
      </c>
      <c r="K88" s="38"/>
      <c r="L88" s="41"/>
      <c r="M88" s="73"/>
      <c r="N88" s="160"/>
      <c r="O88" s="74"/>
      <c r="P88" s="161">
        <f>P89+P95+P166</f>
        <v>0</v>
      </c>
      <c r="Q88" s="74"/>
      <c r="R88" s="161">
        <f>R89+R95+R166</f>
        <v>0</v>
      </c>
      <c r="S88" s="74"/>
      <c r="T88" s="162">
        <f>T89+T95+T166</f>
        <v>0</v>
      </c>
      <c r="U88" s="36"/>
      <c r="V88" s="36"/>
      <c r="W88" s="36"/>
      <c r="X88" s="36"/>
      <c r="Y88" s="36"/>
      <c r="Z88" s="36"/>
      <c r="AA88" s="36"/>
      <c r="AB88" s="36"/>
      <c r="AC88" s="36"/>
      <c r="AD88" s="36"/>
      <c r="AE88" s="36"/>
      <c r="AT88" s="19" t="s">
        <v>68</v>
      </c>
      <c r="AU88" s="19" t="s">
        <v>207</v>
      </c>
      <c r="BK88" s="163">
        <f>BK89+BK95+BK166</f>
        <v>0</v>
      </c>
    </row>
    <row r="89" spans="1:65" s="12" customFormat="1" ht="25.9" customHeight="1">
      <c r="B89" s="164"/>
      <c r="C89" s="165"/>
      <c r="D89" s="166" t="s">
        <v>68</v>
      </c>
      <c r="E89" s="167" t="s">
        <v>229</v>
      </c>
      <c r="F89" s="167" t="s">
        <v>230</v>
      </c>
      <c r="G89" s="165"/>
      <c r="H89" s="165"/>
      <c r="I89" s="168"/>
      <c r="J89" s="169">
        <f>BK89</f>
        <v>0</v>
      </c>
      <c r="K89" s="165"/>
      <c r="L89" s="170"/>
      <c r="M89" s="171"/>
      <c r="N89" s="172"/>
      <c r="O89" s="172"/>
      <c r="P89" s="173">
        <f>P90</f>
        <v>0</v>
      </c>
      <c r="Q89" s="172"/>
      <c r="R89" s="173">
        <f>R90</f>
        <v>0</v>
      </c>
      <c r="S89" s="172"/>
      <c r="T89" s="174">
        <f>T90</f>
        <v>0</v>
      </c>
      <c r="AR89" s="175" t="s">
        <v>76</v>
      </c>
      <c r="AT89" s="176" t="s">
        <v>68</v>
      </c>
      <c r="AU89" s="176" t="s">
        <v>69</v>
      </c>
      <c r="AY89" s="175" t="s">
        <v>231</v>
      </c>
      <c r="BK89" s="177">
        <f>BK90</f>
        <v>0</v>
      </c>
    </row>
    <row r="90" spans="1:65" s="12" customFormat="1" ht="22.9" customHeight="1">
      <c r="B90" s="164"/>
      <c r="C90" s="165"/>
      <c r="D90" s="166" t="s">
        <v>68</v>
      </c>
      <c r="E90" s="178" t="s">
        <v>399</v>
      </c>
      <c r="F90" s="178" t="s">
        <v>400</v>
      </c>
      <c r="G90" s="165"/>
      <c r="H90" s="165"/>
      <c r="I90" s="168"/>
      <c r="J90" s="179">
        <f>BK90</f>
        <v>0</v>
      </c>
      <c r="K90" s="165"/>
      <c r="L90" s="170"/>
      <c r="M90" s="171"/>
      <c r="N90" s="172"/>
      <c r="O90" s="172"/>
      <c r="P90" s="173">
        <f>SUM(P91:P94)</f>
        <v>0</v>
      </c>
      <c r="Q90" s="172"/>
      <c r="R90" s="173">
        <f>SUM(R91:R94)</f>
        <v>0</v>
      </c>
      <c r="S90" s="172"/>
      <c r="T90" s="174">
        <f>SUM(T91:T94)</f>
        <v>0</v>
      </c>
      <c r="AR90" s="175" t="s">
        <v>76</v>
      </c>
      <c r="AT90" s="176" t="s">
        <v>68</v>
      </c>
      <c r="AU90" s="176" t="s">
        <v>76</v>
      </c>
      <c r="AY90" s="175" t="s">
        <v>231</v>
      </c>
      <c r="BK90" s="177">
        <f>SUM(BK91:BK94)</f>
        <v>0</v>
      </c>
    </row>
    <row r="91" spans="1:65" s="2" customFormat="1" ht="16.5" customHeight="1">
      <c r="A91" s="36"/>
      <c r="B91" s="37"/>
      <c r="C91" s="180" t="s">
        <v>76</v>
      </c>
      <c r="D91" s="180" t="s">
        <v>234</v>
      </c>
      <c r="E91" s="181" t="s">
        <v>402</v>
      </c>
      <c r="F91" s="182" t="s">
        <v>5771</v>
      </c>
      <c r="G91" s="183" t="s">
        <v>404</v>
      </c>
      <c r="H91" s="184">
        <v>170</v>
      </c>
      <c r="I91" s="185"/>
      <c r="J91" s="186">
        <f>ROUND(I91*H91,2)</f>
        <v>0</v>
      </c>
      <c r="K91" s="182" t="s">
        <v>19</v>
      </c>
      <c r="L91" s="41"/>
      <c r="M91" s="187" t="s">
        <v>19</v>
      </c>
      <c r="N91" s="188" t="s">
        <v>40</v>
      </c>
      <c r="O91" s="66"/>
      <c r="P91" s="189">
        <f>O91*H91</f>
        <v>0</v>
      </c>
      <c r="Q91" s="189">
        <v>0</v>
      </c>
      <c r="R91" s="189">
        <f>Q91*H91</f>
        <v>0</v>
      </c>
      <c r="S91" s="189">
        <v>0</v>
      </c>
      <c r="T91" s="190">
        <f>S91*H91</f>
        <v>0</v>
      </c>
      <c r="U91" s="36"/>
      <c r="V91" s="36"/>
      <c r="W91" s="36"/>
      <c r="X91" s="36"/>
      <c r="Y91" s="36"/>
      <c r="Z91" s="36"/>
      <c r="AA91" s="36"/>
      <c r="AB91" s="36"/>
      <c r="AC91" s="36"/>
      <c r="AD91" s="36"/>
      <c r="AE91" s="36"/>
      <c r="AR91" s="191" t="s">
        <v>238</v>
      </c>
      <c r="AT91" s="191" t="s">
        <v>234</v>
      </c>
      <c r="AU91" s="191" t="s">
        <v>78</v>
      </c>
      <c r="AY91" s="19" t="s">
        <v>231</v>
      </c>
      <c r="BE91" s="192">
        <f>IF(N91="základní",J91,0)</f>
        <v>0</v>
      </c>
      <c r="BF91" s="192">
        <f>IF(N91="snížená",J91,0)</f>
        <v>0</v>
      </c>
      <c r="BG91" s="192">
        <f>IF(N91="zákl. přenesená",J91,0)</f>
        <v>0</v>
      </c>
      <c r="BH91" s="192">
        <f>IF(N91="sníž. přenesená",J91,0)</f>
        <v>0</v>
      </c>
      <c r="BI91" s="192">
        <f>IF(N91="nulová",J91,0)</f>
        <v>0</v>
      </c>
      <c r="BJ91" s="19" t="s">
        <v>76</v>
      </c>
      <c r="BK91" s="192">
        <f>ROUND(I91*H91,2)</f>
        <v>0</v>
      </c>
      <c r="BL91" s="19" t="s">
        <v>238</v>
      </c>
      <c r="BM91" s="191" t="s">
        <v>6128</v>
      </c>
    </row>
    <row r="92" spans="1:65" s="2" customFormat="1" ht="24.2" customHeight="1">
      <c r="A92" s="36"/>
      <c r="B92" s="37"/>
      <c r="C92" s="180" t="s">
        <v>78</v>
      </c>
      <c r="D92" s="180" t="s">
        <v>234</v>
      </c>
      <c r="E92" s="181" t="s">
        <v>408</v>
      </c>
      <c r="F92" s="182" t="s">
        <v>5773</v>
      </c>
      <c r="G92" s="183" t="s">
        <v>404</v>
      </c>
      <c r="H92" s="184">
        <v>3400</v>
      </c>
      <c r="I92" s="185"/>
      <c r="J92" s="186">
        <f>ROUND(I92*H92,2)</f>
        <v>0</v>
      </c>
      <c r="K92" s="182" t="s">
        <v>19</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6129</v>
      </c>
    </row>
    <row r="93" spans="1:65" s="2" customFormat="1" ht="37.9" customHeight="1">
      <c r="A93" s="36"/>
      <c r="B93" s="37"/>
      <c r="C93" s="180" t="s">
        <v>119</v>
      </c>
      <c r="D93" s="180" t="s">
        <v>234</v>
      </c>
      <c r="E93" s="181" t="s">
        <v>5775</v>
      </c>
      <c r="F93" s="182" t="s">
        <v>5776</v>
      </c>
      <c r="G93" s="183" t="s">
        <v>404</v>
      </c>
      <c r="H93" s="184">
        <v>12.32</v>
      </c>
      <c r="I93" s="185"/>
      <c r="J93" s="186">
        <f>ROUND(I93*H93,2)</f>
        <v>0</v>
      </c>
      <c r="K93" s="182" t="s">
        <v>19</v>
      </c>
      <c r="L93" s="41"/>
      <c r="M93" s="187" t="s">
        <v>19</v>
      </c>
      <c r="N93" s="188" t="s">
        <v>40</v>
      </c>
      <c r="O93" s="66"/>
      <c r="P93" s="189">
        <f>O93*H93</f>
        <v>0</v>
      </c>
      <c r="Q93" s="189">
        <v>0</v>
      </c>
      <c r="R93" s="189">
        <f>Q93*H93</f>
        <v>0</v>
      </c>
      <c r="S93" s="189">
        <v>0</v>
      </c>
      <c r="T93" s="190">
        <f>S93*H93</f>
        <v>0</v>
      </c>
      <c r="U93" s="36"/>
      <c r="V93" s="36"/>
      <c r="W93" s="36"/>
      <c r="X93" s="36"/>
      <c r="Y93" s="36"/>
      <c r="Z93" s="36"/>
      <c r="AA93" s="36"/>
      <c r="AB93" s="36"/>
      <c r="AC93" s="36"/>
      <c r="AD93" s="36"/>
      <c r="AE93" s="36"/>
      <c r="AR93" s="191" t="s">
        <v>238</v>
      </c>
      <c r="AT93" s="191" t="s">
        <v>234</v>
      </c>
      <c r="AU93" s="191" t="s">
        <v>78</v>
      </c>
      <c r="AY93" s="19" t="s">
        <v>231</v>
      </c>
      <c r="BE93" s="192">
        <f>IF(N93="základní",J93,0)</f>
        <v>0</v>
      </c>
      <c r="BF93" s="192">
        <f>IF(N93="snížená",J93,0)</f>
        <v>0</v>
      </c>
      <c r="BG93" s="192">
        <f>IF(N93="zákl. přenesená",J93,0)</f>
        <v>0</v>
      </c>
      <c r="BH93" s="192">
        <f>IF(N93="sníž. přenesená",J93,0)</f>
        <v>0</v>
      </c>
      <c r="BI93" s="192">
        <f>IF(N93="nulová",J93,0)</f>
        <v>0</v>
      </c>
      <c r="BJ93" s="19" t="s">
        <v>76</v>
      </c>
      <c r="BK93" s="192">
        <f>ROUND(I93*H93,2)</f>
        <v>0</v>
      </c>
      <c r="BL93" s="19" t="s">
        <v>238</v>
      </c>
      <c r="BM93" s="191" t="s">
        <v>6130</v>
      </c>
    </row>
    <row r="94" spans="1:65" s="2" customFormat="1" ht="44.25" customHeight="1">
      <c r="A94" s="36"/>
      <c r="B94" s="37"/>
      <c r="C94" s="180" t="s">
        <v>238</v>
      </c>
      <c r="D94" s="180" t="s">
        <v>234</v>
      </c>
      <c r="E94" s="181" t="s">
        <v>5778</v>
      </c>
      <c r="F94" s="182" t="s">
        <v>3991</v>
      </c>
      <c r="G94" s="183" t="s">
        <v>404</v>
      </c>
      <c r="H94" s="184">
        <v>156.434</v>
      </c>
      <c r="I94" s="185"/>
      <c r="J94" s="186">
        <f>ROUND(I94*H94,2)</f>
        <v>0</v>
      </c>
      <c r="K94" s="182" t="s">
        <v>19</v>
      </c>
      <c r="L94" s="41"/>
      <c r="M94" s="187" t="s">
        <v>19</v>
      </c>
      <c r="N94" s="188" t="s">
        <v>40</v>
      </c>
      <c r="O94" s="66"/>
      <c r="P94" s="189">
        <f>O94*H94</f>
        <v>0</v>
      </c>
      <c r="Q94" s="189">
        <v>0</v>
      </c>
      <c r="R94" s="189">
        <f>Q94*H94</f>
        <v>0</v>
      </c>
      <c r="S94" s="189">
        <v>0</v>
      </c>
      <c r="T94" s="190">
        <f>S94*H94</f>
        <v>0</v>
      </c>
      <c r="U94" s="36"/>
      <c r="V94" s="36"/>
      <c r="W94" s="36"/>
      <c r="X94" s="36"/>
      <c r="Y94" s="36"/>
      <c r="Z94" s="36"/>
      <c r="AA94" s="36"/>
      <c r="AB94" s="36"/>
      <c r="AC94" s="36"/>
      <c r="AD94" s="36"/>
      <c r="AE94" s="36"/>
      <c r="AR94" s="191" t="s">
        <v>238</v>
      </c>
      <c r="AT94" s="191" t="s">
        <v>234</v>
      </c>
      <c r="AU94" s="191" t="s">
        <v>78</v>
      </c>
      <c r="AY94" s="19" t="s">
        <v>231</v>
      </c>
      <c r="BE94" s="192">
        <f>IF(N94="základní",J94,0)</f>
        <v>0</v>
      </c>
      <c r="BF94" s="192">
        <f>IF(N94="snížená",J94,0)</f>
        <v>0</v>
      </c>
      <c r="BG94" s="192">
        <f>IF(N94="zákl. přenesená",J94,0)</f>
        <v>0</v>
      </c>
      <c r="BH94" s="192">
        <f>IF(N94="sníž. přenesená",J94,0)</f>
        <v>0</v>
      </c>
      <c r="BI94" s="192">
        <f>IF(N94="nulová",J94,0)</f>
        <v>0</v>
      </c>
      <c r="BJ94" s="19" t="s">
        <v>76</v>
      </c>
      <c r="BK94" s="192">
        <f>ROUND(I94*H94,2)</f>
        <v>0</v>
      </c>
      <c r="BL94" s="19" t="s">
        <v>238</v>
      </c>
      <c r="BM94" s="191" t="s">
        <v>6131</v>
      </c>
    </row>
    <row r="95" spans="1:65" s="12" customFormat="1" ht="25.9" customHeight="1">
      <c r="B95" s="164"/>
      <c r="C95" s="165"/>
      <c r="D95" s="166" t="s">
        <v>68</v>
      </c>
      <c r="E95" s="167" t="s">
        <v>638</v>
      </c>
      <c r="F95" s="167" t="s">
        <v>2470</v>
      </c>
      <c r="G95" s="165"/>
      <c r="H95" s="165"/>
      <c r="I95" s="168"/>
      <c r="J95" s="169">
        <f>BK95</f>
        <v>0</v>
      </c>
      <c r="K95" s="165"/>
      <c r="L95" s="170"/>
      <c r="M95" s="171"/>
      <c r="N95" s="172"/>
      <c r="O95" s="172"/>
      <c r="P95" s="173">
        <f>P96+P137+P140+P145</f>
        <v>0</v>
      </c>
      <c r="Q95" s="172"/>
      <c r="R95" s="173">
        <f>R96+R137+R140+R145</f>
        <v>0</v>
      </c>
      <c r="S95" s="172"/>
      <c r="T95" s="174">
        <f>T96+T137+T140+T145</f>
        <v>0</v>
      </c>
      <c r="AR95" s="175" t="s">
        <v>119</v>
      </c>
      <c r="AT95" s="176" t="s">
        <v>68</v>
      </c>
      <c r="AU95" s="176" t="s">
        <v>69</v>
      </c>
      <c r="AY95" s="175" t="s">
        <v>231</v>
      </c>
      <c r="BK95" s="177">
        <f>BK96+BK137+BK140+BK145</f>
        <v>0</v>
      </c>
    </row>
    <row r="96" spans="1:65" s="12" customFormat="1" ht="22.9" customHeight="1">
      <c r="B96" s="164"/>
      <c r="C96" s="165"/>
      <c r="D96" s="166" t="s">
        <v>68</v>
      </c>
      <c r="E96" s="178" t="s">
        <v>5780</v>
      </c>
      <c r="F96" s="178" t="s">
        <v>5781</v>
      </c>
      <c r="G96" s="165"/>
      <c r="H96" s="165"/>
      <c r="I96" s="168"/>
      <c r="J96" s="179">
        <f>BK96</f>
        <v>0</v>
      </c>
      <c r="K96" s="165"/>
      <c r="L96" s="170"/>
      <c r="M96" s="171"/>
      <c r="N96" s="172"/>
      <c r="O96" s="172"/>
      <c r="P96" s="173">
        <f>SUM(P97:P136)</f>
        <v>0</v>
      </c>
      <c r="Q96" s="172"/>
      <c r="R96" s="173">
        <f>SUM(R97:R136)</f>
        <v>0</v>
      </c>
      <c r="S96" s="172"/>
      <c r="T96" s="174">
        <f>SUM(T97:T136)</f>
        <v>0</v>
      </c>
      <c r="AR96" s="175" t="s">
        <v>119</v>
      </c>
      <c r="AT96" s="176" t="s">
        <v>68</v>
      </c>
      <c r="AU96" s="176" t="s">
        <v>76</v>
      </c>
      <c r="AY96" s="175" t="s">
        <v>231</v>
      </c>
      <c r="BK96" s="177">
        <f>SUM(BK97:BK136)</f>
        <v>0</v>
      </c>
    </row>
    <row r="97" spans="1:65" s="2" customFormat="1" ht="33" customHeight="1">
      <c r="A97" s="36"/>
      <c r="B97" s="37"/>
      <c r="C97" s="180" t="s">
        <v>269</v>
      </c>
      <c r="D97" s="180" t="s">
        <v>234</v>
      </c>
      <c r="E97" s="181" t="s">
        <v>6132</v>
      </c>
      <c r="F97" s="182" t="s">
        <v>6133</v>
      </c>
      <c r="G97" s="183" t="s">
        <v>237</v>
      </c>
      <c r="H97" s="184">
        <v>120</v>
      </c>
      <c r="I97" s="185"/>
      <c r="J97" s="186">
        <f t="shared" ref="J97:J136" si="0">ROUND(I97*H97,2)</f>
        <v>0</v>
      </c>
      <c r="K97" s="182" t="s">
        <v>19</v>
      </c>
      <c r="L97" s="41"/>
      <c r="M97" s="187" t="s">
        <v>19</v>
      </c>
      <c r="N97" s="188" t="s">
        <v>40</v>
      </c>
      <c r="O97" s="66"/>
      <c r="P97" s="189">
        <f t="shared" ref="P97:P136" si="1">O97*H97</f>
        <v>0</v>
      </c>
      <c r="Q97" s="189">
        <v>0</v>
      </c>
      <c r="R97" s="189">
        <f t="shared" ref="R97:R136" si="2">Q97*H97</f>
        <v>0</v>
      </c>
      <c r="S97" s="189">
        <v>0</v>
      </c>
      <c r="T97" s="190">
        <f t="shared" ref="T97:T136" si="3">S97*H97</f>
        <v>0</v>
      </c>
      <c r="U97" s="36"/>
      <c r="V97" s="36"/>
      <c r="W97" s="36"/>
      <c r="X97" s="36"/>
      <c r="Y97" s="36"/>
      <c r="Z97" s="36"/>
      <c r="AA97" s="36"/>
      <c r="AB97" s="36"/>
      <c r="AC97" s="36"/>
      <c r="AD97" s="36"/>
      <c r="AE97" s="36"/>
      <c r="AR97" s="191" t="s">
        <v>1610</v>
      </c>
      <c r="AT97" s="191" t="s">
        <v>234</v>
      </c>
      <c r="AU97" s="191" t="s">
        <v>78</v>
      </c>
      <c r="AY97" s="19" t="s">
        <v>231</v>
      </c>
      <c r="BE97" s="192">
        <f t="shared" ref="BE97:BE136" si="4">IF(N97="základní",J97,0)</f>
        <v>0</v>
      </c>
      <c r="BF97" s="192">
        <f t="shared" ref="BF97:BF136" si="5">IF(N97="snížená",J97,0)</f>
        <v>0</v>
      </c>
      <c r="BG97" s="192">
        <f t="shared" ref="BG97:BG136" si="6">IF(N97="zákl. přenesená",J97,0)</f>
        <v>0</v>
      </c>
      <c r="BH97" s="192">
        <f t="shared" ref="BH97:BH136" si="7">IF(N97="sníž. přenesená",J97,0)</f>
        <v>0</v>
      </c>
      <c r="BI97" s="192">
        <f t="shared" ref="BI97:BI136" si="8">IF(N97="nulová",J97,0)</f>
        <v>0</v>
      </c>
      <c r="BJ97" s="19" t="s">
        <v>76</v>
      </c>
      <c r="BK97" s="192">
        <f t="shared" ref="BK97:BK136" si="9">ROUND(I97*H97,2)</f>
        <v>0</v>
      </c>
      <c r="BL97" s="19" t="s">
        <v>1610</v>
      </c>
      <c r="BM97" s="191" t="s">
        <v>6134</v>
      </c>
    </row>
    <row r="98" spans="1:65" s="2" customFormat="1" ht="21.75" customHeight="1">
      <c r="A98" s="36"/>
      <c r="B98" s="37"/>
      <c r="C98" s="180" t="s">
        <v>275</v>
      </c>
      <c r="D98" s="180" t="s">
        <v>234</v>
      </c>
      <c r="E98" s="181" t="s">
        <v>6019</v>
      </c>
      <c r="F98" s="182" t="s">
        <v>6020</v>
      </c>
      <c r="G98" s="183" t="s">
        <v>237</v>
      </c>
      <c r="H98" s="184">
        <v>17</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1610</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1610</v>
      </c>
      <c r="BM98" s="191" t="s">
        <v>6135</v>
      </c>
    </row>
    <row r="99" spans="1:65" s="2" customFormat="1" ht="24.2" customHeight="1">
      <c r="A99" s="36"/>
      <c r="B99" s="37"/>
      <c r="C99" s="180" t="s">
        <v>282</v>
      </c>
      <c r="D99" s="180" t="s">
        <v>234</v>
      </c>
      <c r="E99" s="181" t="s">
        <v>6022</v>
      </c>
      <c r="F99" s="182" t="s">
        <v>6023</v>
      </c>
      <c r="G99" s="183" t="s">
        <v>237</v>
      </c>
      <c r="H99" s="184">
        <v>17</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1610</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1610</v>
      </c>
      <c r="BM99" s="191" t="s">
        <v>6136</v>
      </c>
    </row>
    <row r="100" spans="1:65" s="2" customFormat="1" ht="24.2" customHeight="1">
      <c r="A100" s="36"/>
      <c r="B100" s="37"/>
      <c r="C100" s="247" t="s">
        <v>287</v>
      </c>
      <c r="D100" s="247" t="s">
        <v>638</v>
      </c>
      <c r="E100" s="248" t="s">
        <v>6025</v>
      </c>
      <c r="F100" s="249" t="s">
        <v>6137</v>
      </c>
      <c r="G100" s="250" t="s">
        <v>237</v>
      </c>
      <c r="H100" s="251">
        <v>5</v>
      </c>
      <c r="I100" s="252"/>
      <c r="J100" s="253">
        <f t="shared" si="0"/>
        <v>0</v>
      </c>
      <c r="K100" s="249" t="s">
        <v>19</v>
      </c>
      <c r="L100" s="254"/>
      <c r="M100" s="255" t="s">
        <v>19</v>
      </c>
      <c r="N100" s="256"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3043</v>
      </c>
      <c r="AT100" s="191" t="s">
        <v>638</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1610</v>
      </c>
      <c r="BM100" s="191" t="s">
        <v>6138</v>
      </c>
    </row>
    <row r="101" spans="1:65" s="2" customFormat="1" ht="24.2" customHeight="1">
      <c r="A101" s="36"/>
      <c r="B101" s="37"/>
      <c r="C101" s="247" t="s">
        <v>294</v>
      </c>
      <c r="D101" s="247" t="s">
        <v>638</v>
      </c>
      <c r="E101" s="248" t="s">
        <v>6139</v>
      </c>
      <c r="F101" s="249" t="s">
        <v>6140</v>
      </c>
      <c r="G101" s="250" t="s">
        <v>237</v>
      </c>
      <c r="H101" s="251">
        <v>12</v>
      </c>
      <c r="I101" s="252"/>
      <c r="J101" s="253">
        <f t="shared" si="0"/>
        <v>0</v>
      </c>
      <c r="K101" s="249" t="s">
        <v>19</v>
      </c>
      <c r="L101" s="254"/>
      <c r="M101" s="255" t="s">
        <v>19</v>
      </c>
      <c r="N101" s="256"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3043</v>
      </c>
      <c r="AT101" s="191" t="s">
        <v>638</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1610</v>
      </c>
      <c r="BM101" s="191" t="s">
        <v>6141</v>
      </c>
    </row>
    <row r="102" spans="1:65" s="2" customFormat="1" ht="16.5" customHeight="1">
      <c r="A102" s="36"/>
      <c r="B102" s="37"/>
      <c r="C102" s="180" t="s">
        <v>145</v>
      </c>
      <c r="D102" s="180" t="s">
        <v>234</v>
      </c>
      <c r="E102" s="181" t="s">
        <v>6142</v>
      </c>
      <c r="F102" s="182" t="s">
        <v>6143</v>
      </c>
      <c r="G102" s="183" t="s">
        <v>237</v>
      </c>
      <c r="H102" s="184">
        <v>4</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1610</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1610</v>
      </c>
      <c r="BM102" s="191" t="s">
        <v>6144</v>
      </c>
    </row>
    <row r="103" spans="1:65" s="2" customFormat="1" ht="16.5" customHeight="1">
      <c r="A103" s="36"/>
      <c r="B103" s="37"/>
      <c r="C103" s="247" t="s">
        <v>154</v>
      </c>
      <c r="D103" s="247" t="s">
        <v>638</v>
      </c>
      <c r="E103" s="248" t="s">
        <v>6145</v>
      </c>
      <c r="F103" s="249" t="s">
        <v>6146</v>
      </c>
      <c r="G103" s="250" t="s">
        <v>237</v>
      </c>
      <c r="H103" s="251">
        <v>4</v>
      </c>
      <c r="I103" s="252"/>
      <c r="J103" s="253">
        <f t="shared" si="0"/>
        <v>0</v>
      </c>
      <c r="K103" s="249" t="s">
        <v>19</v>
      </c>
      <c r="L103" s="254"/>
      <c r="M103" s="255" t="s">
        <v>19</v>
      </c>
      <c r="N103" s="256"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3043</v>
      </c>
      <c r="AT103" s="191" t="s">
        <v>638</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1610</v>
      </c>
      <c r="BM103" s="191" t="s">
        <v>6147</v>
      </c>
    </row>
    <row r="104" spans="1:65" s="2" customFormat="1" ht="24.2" customHeight="1">
      <c r="A104" s="36"/>
      <c r="B104" s="37"/>
      <c r="C104" s="180" t="s">
        <v>311</v>
      </c>
      <c r="D104" s="180" t="s">
        <v>234</v>
      </c>
      <c r="E104" s="181" t="s">
        <v>6040</v>
      </c>
      <c r="F104" s="182" t="s">
        <v>6041</v>
      </c>
      <c r="G104" s="183" t="s">
        <v>237</v>
      </c>
      <c r="H104" s="184">
        <v>8</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1610</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1610</v>
      </c>
      <c r="BM104" s="191" t="s">
        <v>6148</v>
      </c>
    </row>
    <row r="105" spans="1:65" s="2" customFormat="1" ht="16.5" customHeight="1">
      <c r="A105" s="36"/>
      <c r="B105" s="37"/>
      <c r="C105" s="180" t="s">
        <v>316</v>
      </c>
      <c r="D105" s="180" t="s">
        <v>234</v>
      </c>
      <c r="E105" s="181" t="s">
        <v>6054</v>
      </c>
      <c r="F105" s="182" t="s">
        <v>6055</v>
      </c>
      <c r="G105" s="183" t="s">
        <v>237</v>
      </c>
      <c r="H105" s="184">
        <v>5</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1610</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1610</v>
      </c>
      <c r="BM105" s="191" t="s">
        <v>6149</v>
      </c>
    </row>
    <row r="106" spans="1:65" s="2" customFormat="1" ht="33" customHeight="1">
      <c r="A106" s="36"/>
      <c r="B106" s="37"/>
      <c r="C106" s="247" t="s">
        <v>321</v>
      </c>
      <c r="D106" s="247" t="s">
        <v>638</v>
      </c>
      <c r="E106" s="248" t="s">
        <v>6028</v>
      </c>
      <c r="F106" s="249" t="s">
        <v>6150</v>
      </c>
      <c r="G106" s="250" t="s">
        <v>237</v>
      </c>
      <c r="H106" s="251">
        <v>5</v>
      </c>
      <c r="I106" s="252"/>
      <c r="J106" s="253">
        <f t="shared" si="0"/>
        <v>0</v>
      </c>
      <c r="K106" s="249" t="s">
        <v>19</v>
      </c>
      <c r="L106" s="254"/>
      <c r="M106" s="255" t="s">
        <v>19</v>
      </c>
      <c r="N106" s="256"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3043</v>
      </c>
      <c r="AT106" s="191" t="s">
        <v>638</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1610</v>
      </c>
      <c r="BM106" s="191" t="s">
        <v>6151</v>
      </c>
    </row>
    <row r="107" spans="1:65" s="2" customFormat="1" ht="33" customHeight="1">
      <c r="A107" s="36"/>
      <c r="B107" s="37"/>
      <c r="C107" s="247" t="s">
        <v>8</v>
      </c>
      <c r="D107" s="247" t="s">
        <v>638</v>
      </c>
      <c r="E107" s="248" t="s">
        <v>6152</v>
      </c>
      <c r="F107" s="249" t="s">
        <v>6153</v>
      </c>
      <c r="G107" s="250" t="s">
        <v>237</v>
      </c>
      <c r="H107" s="251">
        <v>3</v>
      </c>
      <c r="I107" s="252"/>
      <c r="J107" s="253">
        <f t="shared" si="0"/>
        <v>0</v>
      </c>
      <c r="K107" s="249" t="s">
        <v>19</v>
      </c>
      <c r="L107" s="254"/>
      <c r="M107" s="255" t="s">
        <v>19</v>
      </c>
      <c r="N107" s="256"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3043</v>
      </c>
      <c r="AT107" s="191" t="s">
        <v>638</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1610</v>
      </c>
      <c r="BM107" s="191" t="s">
        <v>6154</v>
      </c>
    </row>
    <row r="108" spans="1:65" s="2" customFormat="1" ht="16.5" customHeight="1">
      <c r="A108" s="36"/>
      <c r="B108" s="37"/>
      <c r="C108" s="247" t="s">
        <v>331</v>
      </c>
      <c r="D108" s="247" t="s">
        <v>638</v>
      </c>
      <c r="E108" s="248" t="s">
        <v>6031</v>
      </c>
      <c r="F108" s="249" t="s">
        <v>6032</v>
      </c>
      <c r="G108" s="250" t="s">
        <v>237</v>
      </c>
      <c r="H108" s="251">
        <v>5</v>
      </c>
      <c r="I108" s="252"/>
      <c r="J108" s="253">
        <f t="shared" si="0"/>
        <v>0</v>
      </c>
      <c r="K108" s="249" t="s">
        <v>19</v>
      </c>
      <c r="L108" s="254"/>
      <c r="M108" s="255" t="s">
        <v>19</v>
      </c>
      <c r="N108" s="256" t="s">
        <v>40</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3043</v>
      </c>
      <c r="AT108" s="191" t="s">
        <v>638</v>
      </c>
      <c r="AU108" s="191" t="s">
        <v>78</v>
      </c>
      <c r="AY108" s="19" t="s">
        <v>231</v>
      </c>
      <c r="BE108" s="192">
        <f t="shared" si="4"/>
        <v>0</v>
      </c>
      <c r="BF108" s="192">
        <f t="shared" si="5"/>
        <v>0</v>
      </c>
      <c r="BG108" s="192">
        <f t="shared" si="6"/>
        <v>0</v>
      </c>
      <c r="BH108" s="192">
        <f t="shared" si="7"/>
        <v>0</v>
      </c>
      <c r="BI108" s="192">
        <f t="shared" si="8"/>
        <v>0</v>
      </c>
      <c r="BJ108" s="19" t="s">
        <v>76</v>
      </c>
      <c r="BK108" s="192">
        <f t="shared" si="9"/>
        <v>0</v>
      </c>
      <c r="BL108" s="19" t="s">
        <v>1610</v>
      </c>
      <c r="BM108" s="191" t="s">
        <v>6155</v>
      </c>
    </row>
    <row r="109" spans="1:65" s="2" customFormat="1" ht="16.5" customHeight="1">
      <c r="A109" s="36"/>
      <c r="B109" s="37"/>
      <c r="C109" s="247" t="s">
        <v>335</v>
      </c>
      <c r="D109" s="247" t="s">
        <v>638</v>
      </c>
      <c r="E109" s="248" t="s">
        <v>6034</v>
      </c>
      <c r="F109" s="249" t="s">
        <v>6035</v>
      </c>
      <c r="G109" s="250" t="s">
        <v>237</v>
      </c>
      <c r="H109" s="251">
        <v>5</v>
      </c>
      <c r="I109" s="252"/>
      <c r="J109" s="253">
        <f t="shared" si="0"/>
        <v>0</v>
      </c>
      <c r="K109" s="249" t="s">
        <v>19</v>
      </c>
      <c r="L109" s="254"/>
      <c r="M109" s="255" t="s">
        <v>19</v>
      </c>
      <c r="N109" s="256" t="s">
        <v>40</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3043</v>
      </c>
      <c r="AT109" s="191" t="s">
        <v>638</v>
      </c>
      <c r="AU109" s="191" t="s">
        <v>78</v>
      </c>
      <c r="AY109" s="19" t="s">
        <v>231</v>
      </c>
      <c r="BE109" s="192">
        <f t="shared" si="4"/>
        <v>0</v>
      </c>
      <c r="BF109" s="192">
        <f t="shared" si="5"/>
        <v>0</v>
      </c>
      <c r="BG109" s="192">
        <f t="shared" si="6"/>
        <v>0</v>
      </c>
      <c r="BH109" s="192">
        <f t="shared" si="7"/>
        <v>0</v>
      </c>
      <c r="BI109" s="192">
        <f t="shared" si="8"/>
        <v>0</v>
      </c>
      <c r="BJ109" s="19" t="s">
        <v>76</v>
      </c>
      <c r="BK109" s="192">
        <f t="shared" si="9"/>
        <v>0</v>
      </c>
      <c r="BL109" s="19" t="s">
        <v>1610</v>
      </c>
      <c r="BM109" s="191" t="s">
        <v>6156</v>
      </c>
    </row>
    <row r="110" spans="1:65" s="2" customFormat="1" ht="24.2" customHeight="1">
      <c r="A110" s="36"/>
      <c r="B110" s="37"/>
      <c r="C110" s="247" t="s">
        <v>339</v>
      </c>
      <c r="D110" s="247" t="s">
        <v>638</v>
      </c>
      <c r="E110" s="248" t="s">
        <v>6047</v>
      </c>
      <c r="F110" s="249" t="s">
        <v>6157</v>
      </c>
      <c r="G110" s="250" t="s">
        <v>342</v>
      </c>
      <c r="H110" s="251">
        <v>30</v>
      </c>
      <c r="I110" s="252"/>
      <c r="J110" s="253">
        <f t="shared" si="0"/>
        <v>0</v>
      </c>
      <c r="K110" s="249" t="s">
        <v>19</v>
      </c>
      <c r="L110" s="254"/>
      <c r="M110" s="255" t="s">
        <v>19</v>
      </c>
      <c r="N110" s="256" t="s">
        <v>40</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3043</v>
      </c>
      <c r="AT110" s="191" t="s">
        <v>638</v>
      </c>
      <c r="AU110" s="191" t="s">
        <v>78</v>
      </c>
      <c r="AY110" s="19" t="s">
        <v>231</v>
      </c>
      <c r="BE110" s="192">
        <f t="shared" si="4"/>
        <v>0</v>
      </c>
      <c r="BF110" s="192">
        <f t="shared" si="5"/>
        <v>0</v>
      </c>
      <c r="BG110" s="192">
        <f t="shared" si="6"/>
        <v>0</v>
      </c>
      <c r="BH110" s="192">
        <f t="shared" si="7"/>
        <v>0</v>
      </c>
      <c r="BI110" s="192">
        <f t="shared" si="8"/>
        <v>0</v>
      </c>
      <c r="BJ110" s="19" t="s">
        <v>76</v>
      </c>
      <c r="BK110" s="192">
        <f t="shared" si="9"/>
        <v>0</v>
      </c>
      <c r="BL110" s="19" t="s">
        <v>1610</v>
      </c>
      <c r="BM110" s="191" t="s">
        <v>6158</v>
      </c>
    </row>
    <row r="111" spans="1:65" s="2" customFormat="1" ht="16.5" customHeight="1">
      <c r="A111" s="36"/>
      <c r="B111" s="37"/>
      <c r="C111" s="180" t="s">
        <v>347</v>
      </c>
      <c r="D111" s="180" t="s">
        <v>234</v>
      </c>
      <c r="E111" s="181" t="s">
        <v>5804</v>
      </c>
      <c r="F111" s="182" t="s">
        <v>6159</v>
      </c>
      <c r="G111" s="183" t="s">
        <v>237</v>
      </c>
      <c r="H111" s="184">
        <v>1</v>
      </c>
      <c r="I111" s="185"/>
      <c r="J111" s="186">
        <f t="shared" si="0"/>
        <v>0</v>
      </c>
      <c r="K111" s="182" t="s">
        <v>19</v>
      </c>
      <c r="L111" s="41"/>
      <c r="M111" s="187" t="s">
        <v>19</v>
      </c>
      <c r="N111" s="188" t="s">
        <v>40</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1610</v>
      </c>
      <c r="AT111" s="191" t="s">
        <v>234</v>
      </c>
      <c r="AU111" s="191" t="s">
        <v>78</v>
      </c>
      <c r="AY111" s="19" t="s">
        <v>231</v>
      </c>
      <c r="BE111" s="192">
        <f t="shared" si="4"/>
        <v>0</v>
      </c>
      <c r="BF111" s="192">
        <f t="shared" si="5"/>
        <v>0</v>
      </c>
      <c r="BG111" s="192">
        <f t="shared" si="6"/>
        <v>0</v>
      </c>
      <c r="BH111" s="192">
        <f t="shared" si="7"/>
        <v>0</v>
      </c>
      <c r="BI111" s="192">
        <f t="shared" si="8"/>
        <v>0</v>
      </c>
      <c r="BJ111" s="19" t="s">
        <v>76</v>
      </c>
      <c r="BK111" s="192">
        <f t="shared" si="9"/>
        <v>0</v>
      </c>
      <c r="BL111" s="19" t="s">
        <v>1610</v>
      </c>
      <c r="BM111" s="191" t="s">
        <v>6160</v>
      </c>
    </row>
    <row r="112" spans="1:65" s="2" customFormat="1" ht="37.9" customHeight="1">
      <c r="A112" s="36"/>
      <c r="B112" s="37"/>
      <c r="C112" s="247" t="s">
        <v>353</v>
      </c>
      <c r="D112" s="247" t="s">
        <v>638</v>
      </c>
      <c r="E112" s="248" t="s">
        <v>6037</v>
      </c>
      <c r="F112" s="249" t="s">
        <v>6161</v>
      </c>
      <c r="G112" s="250" t="s">
        <v>237</v>
      </c>
      <c r="H112" s="251">
        <v>1</v>
      </c>
      <c r="I112" s="252"/>
      <c r="J112" s="253">
        <f t="shared" si="0"/>
        <v>0</v>
      </c>
      <c r="K112" s="249" t="s">
        <v>19</v>
      </c>
      <c r="L112" s="254"/>
      <c r="M112" s="255" t="s">
        <v>19</v>
      </c>
      <c r="N112" s="256" t="s">
        <v>40</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3043</v>
      </c>
      <c r="AT112" s="191" t="s">
        <v>638</v>
      </c>
      <c r="AU112" s="191" t="s">
        <v>78</v>
      </c>
      <c r="AY112" s="19" t="s">
        <v>231</v>
      </c>
      <c r="BE112" s="192">
        <f t="shared" si="4"/>
        <v>0</v>
      </c>
      <c r="BF112" s="192">
        <f t="shared" si="5"/>
        <v>0</v>
      </c>
      <c r="BG112" s="192">
        <f t="shared" si="6"/>
        <v>0</v>
      </c>
      <c r="BH112" s="192">
        <f t="shared" si="7"/>
        <v>0</v>
      </c>
      <c r="BI112" s="192">
        <f t="shared" si="8"/>
        <v>0</v>
      </c>
      <c r="BJ112" s="19" t="s">
        <v>76</v>
      </c>
      <c r="BK112" s="192">
        <f t="shared" si="9"/>
        <v>0</v>
      </c>
      <c r="BL112" s="19" t="s">
        <v>1610</v>
      </c>
      <c r="BM112" s="191" t="s">
        <v>6162</v>
      </c>
    </row>
    <row r="113" spans="1:65" s="2" customFormat="1" ht="16.5" customHeight="1">
      <c r="A113" s="36"/>
      <c r="B113" s="37"/>
      <c r="C113" s="180" t="s">
        <v>7</v>
      </c>
      <c r="D113" s="180" t="s">
        <v>234</v>
      </c>
      <c r="E113" s="181" t="s">
        <v>6163</v>
      </c>
      <c r="F113" s="182" t="s">
        <v>6164</v>
      </c>
      <c r="G113" s="183" t="s">
        <v>237</v>
      </c>
      <c r="H113" s="184">
        <v>48</v>
      </c>
      <c r="I113" s="185"/>
      <c r="J113" s="186">
        <f t="shared" si="0"/>
        <v>0</v>
      </c>
      <c r="K113" s="182" t="s">
        <v>19</v>
      </c>
      <c r="L113" s="41"/>
      <c r="M113" s="187" t="s">
        <v>19</v>
      </c>
      <c r="N113" s="188" t="s">
        <v>40</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1610</v>
      </c>
      <c r="AT113" s="191" t="s">
        <v>234</v>
      </c>
      <c r="AU113" s="191" t="s">
        <v>78</v>
      </c>
      <c r="AY113" s="19" t="s">
        <v>231</v>
      </c>
      <c r="BE113" s="192">
        <f t="shared" si="4"/>
        <v>0</v>
      </c>
      <c r="BF113" s="192">
        <f t="shared" si="5"/>
        <v>0</v>
      </c>
      <c r="BG113" s="192">
        <f t="shared" si="6"/>
        <v>0</v>
      </c>
      <c r="BH113" s="192">
        <f t="shared" si="7"/>
        <v>0</v>
      </c>
      <c r="BI113" s="192">
        <f t="shared" si="8"/>
        <v>0</v>
      </c>
      <c r="BJ113" s="19" t="s">
        <v>76</v>
      </c>
      <c r="BK113" s="192">
        <f t="shared" si="9"/>
        <v>0</v>
      </c>
      <c r="BL113" s="19" t="s">
        <v>1610</v>
      </c>
      <c r="BM113" s="191" t="s">
        <v>6165</v>
      </c>
    </row>
    <row r="114" spans="1:65" s="2" customFormat="1" ht="37.9" customHeight="1">
      <c r="A114" s="36"/>
      <c r="B114" s="37"/>
      <c r="C114" s="247" t="s">
        <v>373</v>
      </c>
      <c r="D114" s="247" t="s">
        <v>638</v>
      </c>
      <c r="E114" s="248" t="s">
        <v>6166</v>
      </c>
      <c r="F114" s="249" t="s">
        <v>6167</v>
      </c>
      <c r="G114" s="250" t="s">
        <v>237</v>
      </c>
      <c r="H114" s="251">
        <v>15</v>
      </c>
      <c r="I114" s="252"/>
      <c r="J114" s="253">
        <f t="shared" si="0"/>
        <v>0</v>
      </c>
      <c r="K114" s="249" t="s">
        <v>19</v>
      </c>
      <c r="L114" s="254"/>
      <c r="M114" s="255" t="s">
        <v>19</v>
      </c>
      <c r="N114" s="256" t="s">
        <v>40</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3043</v>
      </c>
      <c r="AT114" s="191" t="s">
        <v>638</v>
      </c>
      <c r="AU114" s="191" t="s">
        <v>78</v>
      </c>
      <c r="AY114" s="19" t="s">
        <v>231</v>
      </c>
      <c r="BE114" s="192">
        <f t="shared" si="4"/>
        <v>0</v>
      </c>
      <c r="BF114" s="192">
        <f t="shared" si="5"/>
        <v>0</v>
      </c>
      <c r="BG114" s="192">
        <f t="shared" si="6"/>
        <v>0</v>
      </c>
      <c r="BH114" s="192">
        <f t="shared" si="7"/>
        <v>0</v>
      </c>
      <c r="BI114" s="192">
        <f t="shared" si="8"/>
        <v>0</v>
      </c>
      <c r="BJ114" s="19" t="s">
        <v>76</v>
      </c>
      <c r="BK114" s="192">
        <f t="shared" si="9"/>
        <v>0</v>
      </c>
      <c r="BL114" s="19" t="s">
        <v>1610</v>
      </c>
      <c r="BM114" s="191" t="s">
        <v>6168</v>
      </c>
    </row>
    <row r="115" spans="1:65" s="2" customFormat="1" ht="33" customHeight="1">
      <c r="A115" s="36"/>
      <c r="B115" s="37"/>
      <c r="C115" s="247" t="s">
        <v>380</v>
      </c>
      <c r="D115" s="247" t="s">
        <v>638</v>
      </c>
      <c r="E115" s="248" t="s">
        <v>6169</v>
      </c>
      <c r="F115" s="249" t="s">
        <v>6170</v>
      </c>
      <c r="G115" s="250" t="s">
        <v>237</v>
      </c>
      <c r="H115" s="251">
        <v>6</v>
      </c>
      <c r="I115" s="252"/>
      <c r="J115" s="253">
        <f t="shared" si="0"/>
        <v>0</v>
      </c>
      <c r="K115" s="249" t="s">
        <v>19</v>
      </c>
      <c r="L115" s="254"/>
      <c r="M115" s="255" t="s">
        <v>19</v>
      </c>
      <c r="N115" s="256" t="s">
        <v>40</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3043</v>
      </c>
      <c r="AT115" s="191" t="s">
        <v>638</v>
      </c>
      <c r="AU115" s="191" t="s">
        <v>78</v>
      </c>
      <c r="AY115" s="19" t="s">
        <v>231</v>
      </c>
      <c r="BE115" s="192">
        <f t="shared" si="4"/>
        <v>0</v>
      </c>
      <c r="BF115" s="192">
        <f t="shared" si="5"/>
        <v>0</v>
      </c>
      <c r="BG115" s="192">
        <f t="shared" si="6"/>
        <v>0</v>
      </c>
      <c r="BH115" s="192">
        <f t="shared" si="7"/>
        <v>0</v>
      </c>
      <c r="BI115" s="192">
        <f t="shared" si="8"/>
        <v>0</v>
      </c>
      <c r="BJ115" s="19" t="s">
        <v>76</v>
      </c>
      <c r="BK115" s="192">
        <f t="shared" si="9"/>
        <v>0</v>
      </c>
      <c r="BL115" s="19" t="s">
        <v>1610</v>
      </c>
      <c r="BM115" s="191" t="s">
        <v>6171</v>
      </c>
    </row>
    <row r="116" spans="1:65" s="2" customFormat="1" ht="33" customHeight="1">
      <c r="A116" s="36"/>
      <c r="B116" s="37"/>
      <c r="C116" s="247" t="s">
        <v>384</v>
      </c>
      <c r="D116" s="247" t="s">
        <v>638</v>
      </c>
      <c r="E116" s="248" t="s">
        <v>6172</v>
      </c>
      <c r="F116" s="249" t="s">
        <v>6173</v>
      </c>
      <c r="G116" s="250" t="s">
        <v>237</v>
      </c>
      <c r="H116" s="251">
        <v>48</v>
      </c>
      <c r="I116" s="252"/>
      <c r="J116" s="253">
        <f t="shared" si="0"/>
        <v>0</v>
      </c>
      <c r="K116" s="249" t="s">
        <v>19</v>
      </c>
      <c r="L116" s="254"/>
      <c r="M116" s="255" t="s">
        <v>19</v>
      </c>
      <c r="N116" s="256" t="s">
        <v>40</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3043</v>
      </c>
      <c r="AT116" s="191" t="s">
        <v>638</v>
      </c>
      <c r="AU116" s="191" t="s">
        <v>78</v>
      </c>
      <c r="AY116" s="19" t="s">
        <v>231</v>
      </c>
      <c r="BE116" s="192">
        <f t="shared" si="4"/>
        <v>0</v>
      </c>
      <c r="BF116" s="192">
        <f t="shared" si="5"/>
        <v>0</v>
      </c>
      <c r="BG116" s="192">
        <f t="shared" si="6"/>
        <v>0</v>
      </c>
      <c r="BH116" s="192">
        <f t="shared" si="7"/>
        <v>0</v>
      </c>
      <c r="BI116" s="192">
        <f t="shared" si="8"/>
        <v>0</v>
      </c>
      <c r="BJ116" s="19" t="s">
        <v>76</v>
      </c>
      <c r="BK116" s="192">
        <f t="shared" si="9"/>
        <v>0</v>
      </c>
      <c r="BL116" s="19" t="s">
        <v>1610</v>
      </c>
      <c r="BM116" s="191" t="s">
        <v>6174</v>
      </c>
    </row>
    <row r="117" spans="1:65" s="2" customFormat="1" ht="16.5" customHeight="1">
      <c r="A117" s="36"/>
      <c r="B117" s="37"/>
      <c r="C117" s="180" t="s">
        <v>378</v>
      </c>
      <c r="D117" s="180" t="s">
        <v>234</v>
      </c>
      <c r="E117" s="181" t="s">
        <v>6175</v>
      </c>
      <c r="F117" s="182" t="s">
        <v>6164</v>
      </c>
      <c r="G117" s="183" t="s">
        <v>2800</v>
      </c>
      <c r="H117" s="184">
        <v>113</v>
      </c>
      <c r="I117" s="185"/>
      <c r="J117" s="186">
        <f t="shared" si="0"/>
        <v>0</v>
      </c>
      <c r="K117" s="182" t="s">
        <v>19</v>
      </c>
      <c r="L117" s="41"/>
      <c r="M117" s="187" t="s">
        <v>19</v>
      </c>
      <c r="N117" s="188" t="s">
        <v>40</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1610</v>
      </c>
      <c r="AT117" s="191" t="s">
        <v>234</v>
      </c>
      <c r="AU117" s="191" t="s">
        <v>78</v>
      </c>
      <c r="AY117" s="19" t="s">
        <v>231</v>
      </c>
      <c r="BE117" s="192">
        <f t="shared" si="4"/>
        <v>0</v>
      </c>
      <c r="BF117" s="192">
        <f t="shared" si="5"/>
        <v>0</v>
      </c>
      <c r="BG117" s="192">
        <f t="shared" si="6"/>
        <v>0</v>
      </c>
      <c r="BH117" s="192">
        <f t="shared" si="7"/>
        <v>0</v>
      </c>
      <c r="BI117" s="192">
        <f t="shared" si="8"/>
        <v>0</v>
      </c>
      <c r="BJ117" s="19" t="s">
        <v>76</v>
      </c>
      <c r="BK117" s="192">
        <f t="shared" si="9"/>
        <v>0</v>
      </c>
      <c r="BL117" s="19" t="s">
        <v>1610</v>
      </c>
      <c r="BM117" s="191" t="s">
        <v>6176</v>
      </c>
    </row>
    <row r="118" spans="1:65" s="2" customFormat="1" ht="33" customHeight="1">
      <c r="A118" s="36"/>
      <c r="B118" s="37"/>
      <c r="C118" s="247" t="s">
        <v>391</v>
      </c>
      <c r="D118" s="247" t="s">
        <v>638</v>
      </c>
      <c r="E118" s="248" t="s">
        <v>6177</v>
      </c>
      <c r="F118" s="249" t="s">
        <v>6178</v>
      </c>
      <c r="G118" s="250" t="s">
        <v>2800</v>
      </c>
      <c r="H118" s="251">
        <v>113</v>
      </c>
      <c r="I118" s="252"/>
      <c r="J118" s="253">
        <f t="shared" si="0"/>
        <v>0</v>
      </c>
      <c r="K118" s="249" t="s">
        <v>19</v>
      </c>
      <c r="L118" s="254"/>
      <c r="M118" s="255" t="s">
        <v>19</v>
      </c>
      <c r="N118" s="256" t="s">
        <v>40</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3043</v>
      </c>
      <c r="AT118" s="191" t="s">
        <v>638</v>
      </c>
      <c r="AU118" s="191" t="s">
        <v>78</v>
      </c>
      <c r="AY118" s="19" t="s">
        <v>231</v>
      </c>
      <c r="BE118" s="192">
        <f t="shared" si="4"/>
        <v>0</v>
      </c>
      <c r="BF118" s="192">
        <f t="shared" si="5"/>
        <v>0</v>
      </c>
      <c r="BG118" s="192">
        <f t="shared" si="6"/>
        <v>0</v>
      </c>
      <c r="BH118" s="192">
        <f t="shared" si="7"/>
        <v>0</v>
      </c>
      <c r="BI118" s="192">
        <f t="shared" si="8"/>
        <v>0</v>
      </c>
      <c r="BJ118" s="19" t="s">
        <v>76</v>
      </c>
      <c r="BK118" s="192">
        <f t="shared" si="9"/>
        <v>0</v>
      </c>
      <c r="BL118" s="19" t="s">
        <v>1610</v>
      </c>
      <c r="BM118" s="191" t="s">
        <v>6179</v>
      </c>
    </row>
    <row r="119" spans="1:65" s="2" customFormat="1" ht="16.5" customHeight="1">
      <c r="A119" s="36"/>
      <c r="B119" s="37"/>
      <c r="C119" s="247" t="s">
        <v>395</v>
      </c>
      <c r="D119" s="247" t="s">
        <v>638</v>
      </c>
      <c r="E119" s="248" t="s">
        <v>6180</v>
      </c>
      <c r="F119" s="249" t="s">
        <v>6181</v>
      </c>
      <c r="G119" s="250" t="s">
        <v>237</v>
      </c>
      <c r="H119" s="251">
        <v>4</v>
      </c>
      <c r="I119" s="252"/>
      <c r="J119" s="253">
        <f t="shared" si="0"/>
        <v>0</v>
      </c>
      <c r="K119" s="249" t="s">
        <v>19</v>
      </c>
      <c r="L119" s="254"/>
      <c r="M119" s="255" t="s">
        <v>19</v>
      </c>
      <c r="N119" s="256" t="s">
        <v>40</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3043</v>
      </c>
      <c r="AT119" s="191" t="s">
        <v>638</v>
      </c>
      <c r="AU119" s="191" t="s">
        <v>78</v>
      </c>
      <c r="AY119" s="19" t="s">
        <v>231</v>
      </c>
      <c r="BE119" s="192">
        <f t="shared" si="4"/>
        <v>0</v>
      </c>
      <c r="BF119" s="192">
        <f t="shared" si="5"/>
        <v>0</v>
      </c>
      <c r="BG119" s="192">
        <f t="shared" si="6"/>
        <v>0</v>
      </c>
      <c r="BH119" s="192">
        <f t="shared" si="7"/>
        <v>0</v>
      </c>
      <c r="BI119" s="192">
        <f t="shared" si="8"/>
        <v>0</v>
      </c>
      <c r="BJ119" s="19" t="s">
        <v>76</v>
      </c>
      <c r="BK119" s="192">
        <f t="shared" si="9"/>
        <v>0</v>
      </c>
      <c r="BL119" s="19" t="s">
        <v>1610</v>
      </c>
      <c r="BM119" s="191" t="s">
        <v>6182</v>
      </c>
    </row>
    <row r="120" spans="1:65" s="2" customFormat="1" ht="24.2" customHeight="1">
      <c r="A120" s="36"/>
      <c r="B120" s="37"/>
      <c r="C120" s="180" t="s">
        <v>401</v>
      </c>
      <c r="D120" s="180" t="s">
        <v>234</v>
      </c>
      <c r="E120" s="181" t="s">
        <v>6183</v>
      </c>
      <c r="F120" s="182" t="s">
        <v>6184</v>
      </c>
      <c r="G120" s="183" t="s">
        <v>342</v>
      </c>
      <c r="H120" s="184">
        <v>1201.0350000000001</v>
      </c>
      <c r="I120" s="185"/>
      <c r="J120" s="186">
        <f t="shared" si="0"/>
        <v>0</v>
      </c>
      <c r="K120" s="182" t="s">
        <v>19</v>
      </c>
      <c r="L120" s="41"/>
      <c r="M120" s="187" t="s">
        <v>19</v>
      </c>
      <c r="N120" s="188" t="s">
        <v>40</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1610</v>
      </c>
      <c r="AT120" s="191" t="s">
        <v>234</v>
      </c>
      <c r="AU120" s="191" t="s">
        <v>78</v>
      </c>
      <c r="AY120" s="19" t="s">
        <v>231</v>
      </c>
      <c r="BE120" s="192">
        <f t="shared" si="4"/>
        <v>0</v>
      </c>
      <c r="BF120" s="192">
        <f t="shared" si="5"/>
        <v>0</v>
      </c>
      <c r="BG120" s="192">
        <f t="shared" si="6"/>
        <v>0</v>
      </c>
      <c r="BH120" s="192">
        <f t="shared" si="7"/>
        <v>0</v>
      </c>
      <c r="BI120" s="192">
        <f t="shared" si="8"/>
        <v>0</v>
      </c>
      <c r="BJ120" s="19" t="s">
        <v>76</v>
      </c>
      <c r="BK120" s="192">
        <f t="shared" si="9"/>
        <v>0</v>
      </c>
      <c r="BL120" s="19" t="s">
        <v>1610</v>
      </c>
      <c r="BM120" s="191" t="s">
        <v>6185</v>
      </c>
    </row>
    <row r="121" spans="1:65" s="2" customFormat="1" ht="44.25" customHeight="1">
      <c r="A121" s="36"/>
      <c r="B121" s="37"/>
      <c r="C121" s="247" t="s">
        <v>407</v>
      </c>
      <c r="D121" s="247" t="s">
        <v>638</v>
      </c>
      <c r="E121" s="248" t="s">
        <v>6186</v>
      </c>
      <c r="F121" s="249" t="s">
        <v>6187</v>
      </c>
      <c r="G121" s="250" t="s">
        <v>342</v>
      </c>
      <c r="H121" s="251">
        <v>1201.0350000000001</v>
      </c>
      <c r="I121" s="252"/>
      <c r="J121" s="253">
        <f t="shared" si="0"/>
        <v>0</v>
      </c>
      <c r="K121" s="249" t="s">
        <v>19</v>
      </c>
      <c r="L121" s="254"/>
      <c r="M121" s="255" t="s">
        <v>19</v>
      </c>
      <c r="N121" s="256" t="s">
        <v>40</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3043</v>
      </c>
      <c r="AT121" s="191" t="s">
        <v>638</v>
      </c>
      <c r="AU121" s="191" t="s">
        <v>78</v>
      </c>
      <c r="AY121" s="19" t="s">
        <v>231</v>
      </c>
      <c r="BE121" s="192">
        <f t="shared" si="4"/>
        <v>0</v>
      </c>
      <c r="BF121" s="192">
        <f t="shared" si="5"/>
        <v>0</v>
      </c>
      <c r="BG121" s="192">
        <f t="shared" si="6"/>
        <v>0</v>
      </c>
      <c r="BH121" s="192">
        <f t="shared" si="7"/>
        <v>0</v>
      </c>
      <c r="BI121" s="192">
        <f t="shared" si="8"/>
        <v>0</v>
      </c>
      <c r="BJ121" s="19" t="s">
        <v>76</v>
      </c>
      <c r="BK121" s="192">
        <f t="shared" si="9"/>
        <v>0</v>
      </c>
      <c r="BL121" s="19" t="s">
        <v>1610</v>
      </c>
      <c r="BM121" s="191" t="s">
        <v>6188</v>
      </c>
    </row>
    <row r="122" spans="1:65" s="2" customFormat="1" ht="24.2" customHeight="1">
      <c r="A122" s="36"/>
      <c r="B122" s="37"/>
      <c r="C122" s="180" t="s">
        <v>412</v>
      </c>
      <c r="D122" s="180" t="s">
        <v>234</v>
      </c>
      <c r="E122" s="181" t="s">
        <v>6189</v>
      </c>
      <c r="F122" s="182" t="s">
        <v>6190</v>
      </c>
      <c r="G122" s="183" t="s">
        <v>237</v>
      </c>
      <c r="H122" s="184">
        <v>6</v>
      </c>
      <c r="I122" s="185"/>
      <c r="J122" s="186">
        <f t="shared" si="0"/>
        <v>0</v>
      </c>
      <c r="K122" s="182" t="s">
        <v>19</v>
      </c>
      <c r="L122" s="41"/>
      <c r="M122" s="187" t="s">
        <v>19</v>
      </c>
      <c r="N122" s="188" t="s">
        <v>40</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1610</v>
      </c>
      <c r="AT122" s="191" t="s">
        <v>234</v>
      </c>
      <c r="AU122" s="191" t="s">
        <v>78</v>
      </c>
      <c r="AY122" s="19" t="s">
        <v>231</v>
      </c>
      <c r="BE122" s="192">
        <f t="shared" si="4"/>
        <v>0</v>
      </c>
      <c r="BF122" s="192">
        <f t="shared" si="5"/>
        <v>0</v>
      </c>
      <c r="BG122" s="192">
        <f t="shared" si="6"/>
        <v>0</v>
      </c>
      <c r="BH122" s="192">
        <f t="shared" si="7"/>
        <v>0</v>
      </c>
      <c r="BI122" s="192">
        <f t="shared" si="8"/>
        <v>0</v>
      </c>
      <c r="BJ122" s="19" t="s">
        <v>76</v>
      </c>
      <c r="BK122" s="192">
        <f t="shared" si="9"/>
        <v>0</v>
      </c>
      <c r="BL122" s="19" t="s">
        <v>1610</v>
      </c>
      <c r="BM122" s="191" t="s">
        <v>6191</v>
      </c>
    </row>
    <row r="123" spans="1:65" s="2" customFormat="1" ht="16.5" customHeight="1">
      <c r="A123" s="36"/>
      <c r="B123" s="37"/>
      <c r="C123" s="247" t="s">
        <v>417</v>
      </c>
      <c r="D123" s="247" t="s">
        <v>638</v>
      </c>
      <c r="E123" s="248" t="s">
        <v>6192</v>
      </c>
      <c r="F123" s="249" t="s">
        <v>6193</v>
      </c>
      <c r="G123" s="250" t="s">
        <v>237</v>
      </c>
      <c r="H123" s="251">
        <v>2</v>
      </c>
      <c r="I123" s="252"/>
      <c r="J123" s="253">
        <f t="shared" si="0"/>
        <v>0</v>
      </c>
      <c r="K123" s="249" t="s">
        <v>19</v>
      </c>
      <c r="L123" s="254"/>
      <c r="M123" s="255" t="s">
        <v>19</v>
      </c>
      <c r="N123" s="256" t="s">
        <v>40</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3043</v>
      </c>
      <c r="AT123" s="191" t="s">
        <v>638</v>
      </c>
      <c r="AU123" s="191" t="s">
        <v>78</v>
      </c>
      <c r="AY123" s="19" t="s">
        <v>231</v>
      </c>
      <c r="BE123" s="192">
        <f t="shared" si="4"/>
        <v>0</v>
      </c>
      <c r="BF123" s="192">
        <f t="shared" si="5"/>
        <v>0</v>
      </c>
      <c r="BG123" s="192">
        <f t="shared" si="6"/>
        <v>0</v>
      </c>
      <c r="BH123" s="192">
        <f t="shared" si="7"/>
        <v>0</v>
      </c>
      <c r="BI123" s="192">
        <f t="shared" si="8"/>
        <v>0</v>
      </c>
      <c r="BJ123" s="19" t="s">
        <v>76</v>
      </c>
      <c r="BK123" s="192">
        <f t="shared" si="9"/>
        <v>0</v>
      </c>
      <c r="BL123" s="19" t="s">
        <v>1610</v>
      </c>
      <c r="BM123" s="191" t="s">
        <v>6194</v>
      </c>
    </row>
    <row r="124" spans="1:65" s="2" customFormat="1" ht="16.5" customHeight="1">
      <c r="A124" s="36"/>
      <c r="B124" s="37"/>
      <c r="C124" s="247" t="s">
        <v>423</v>
      </c>
      <c r="D124" s="247" t="s">
        <v>638</v>
      </c>
      <c r="E124" s="248" t="s">
        <v>6195</v>
      </c>
      <c r="F124" s="249" t="s">
        <v>6196</v>
      </c>
      <c r="G124" s="250" t="s">
        <v>237</v>
      </c>
      <c r="H124" s="251">
        <v>4</v>
      </c>
      <c r="I124" s="252"/>
      <c r="J124" s="253">
        <f t="shared" si="0"/>
        <v>0</v>
      </c>
      <c r="K124" s="249" t="s">
        <v>19</v>
      </c>
      <c r="L124" s="254"/>
      <c r="M124" s="255" t="s">
        <v>19</v>
      </c>
      <c r="N124" s="256" t="s">
        <v>40</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3043</v>
      </c>
      <c r="AT124" s="191" t="s">
        <v>638</v>
      </c>
      <c r="AU124" s="191" t="s">
        <v>78</v>
      </c>
      <c r="AY124" s="19" t="s">
        <v>231</v>
      </c>
      <c r="BE124" s="192">
        <f t="shared" si="4"/>
        <v>0</v>
      </c>
      <c r="BF124" s="192">
        <f t="shared" si="5"/>
        <v>0</v>
      </c>
      <c r="BG124" s="192">
        <f t="shared" si="6"/>
        <v>0</v>
      </c>
      <c r="BH124" s="192">
        <f t="shared" si="7"/>
        <v>0</v>
      </c>
      <c r="BI124" s="192">
        <f t="shared" si="8"/>
        <v>0</v>
      </c>
      <c r="BJ124" s="19" t="s">
        <v>76</v>
      </c>
      <c r="BK124" s="192">
        <f t="shared" si="9"/>
        <v>0</v>
      </c>
      <c r="BL124" s="19" t="s">
        <v>1610</v>
      </c>
      <c r="BM124" s="191" t="s">
        <v>6197</v>
      </c>
    </row>
    <row r="125" spans="1:65" s="2" customFormat="1" ht="16.5" customHeight="1">
      <c r="A125" s="36"/>
      <c r="B125" s="37"/>
      <c r="C125" s="247" t="s">
        <v>429</v>
      </c>
      <c r="D125" s="247" t="s">
        <v>638</v>
      </c>
      <c r="E125" s="248" t="s">
        <v>5794</v>
      </c>
      <c r="F125" s="249" t="s">
        <v>5795</v>
      </c>
      <c r="G125" s="250" t="s">
        <v>5796</v>
      </c>
      <c r="H125" s="251">
        <v>1</v>
      </c>
      <c r="I125" s="252"/>
      <c r="J125" s="253">
        <f t="shared" si="0"/>
        <v>0</v>
      </c>
      <c r="K125" s="249" t="s">
        <v>19</v>
      </c>
      <c r="L125" s="254"/>
      <c r="M125" s="255" t="s">
        <v>19</v>
      </c>
      <c r="N125" s="256" t="s">
        <v>40</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3043</v>
      </c>
      <c r="AT125" s="191" t="s">
        <v>638</v>
      </c>
      <c r="AU125" s="191" t="s">
        <v>78</v>
      </c>
      <c r="AY125" s="19" t="s">
        <v>231</v>
      </c>
      <c r="BE125" s="192">
        <f t="shared" si="4"/>
        <v>0</v>
      </c>
      <c r="BF125" s="192">
        <f t="shared" si="5"/>
        <v>0</v>
      </c>
      <c r="BG125" s="192">
        <f t="shared" si="6"/>
        <v>0</v>
      </c>
      <c r="BH125" s="192">
        <f t="shared" si="7"/>
        <v>0</v>
      </c>
      <c r="BI125" s="192">
        <f t="shared" si="8"/>
        <v>0</v>
      </c>
      <c r="BJ125" s="19" t="s">
        <v>76</v>
      </c>
      <c r="BK125" s="192">
        <f t="shared" si="9"/>
        <v>0</v>
      </c>
      <c r="BL125" s="19" t="s">
        <v>1610</v>
      </c>
      <c r="BM125" s="191" t="s">
        <v>6198</v>
      </c>
    </row>
    <row r="126" spans="1:65" s="2" customFormat="1" ht="33" customHeight="1">
      <c r="A126" s="36"/>
      <c r="B126" s="37"/>
      <c r="C126" s="180" t="s">
        <v>434</v>
      </c>
      <c r="D126" s="180" t="s">
        <v>234</v>
      </c>
      <c r="E126" s="181" t="s">
        <v>5852</v>
      </c>
      <c r="F126" s="182" t="s">
        <v>5853</v>
      </c>
      <c r="G126" s="183" t="s">
        <v>342</v>
      </c>
      <c r="H126" s="184">
        <v>1251.42</v>
      </c>
      <c r="I126" s="185"/>
      <c r="J126" s="186">
        <f t="shared" si="0"/>
        <v>0</v>
      </c>
      <c r="K126" s="182" t="s">
        <v>19</v>
      </c>
      <c r="L126" s="41"/>
      <c r="M126" s="187" t="s">
        <v>19</v>
      </c>
      <c r="N126" s="188" t="s">
        <v>40</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1610</v>
      </c>
      <c r="AT126" s="191" t="s">
        <v>234</v>
      </c>
      <c r="AU126" s="191" t="s">
        <v>78</v>
      </c>
      <c r="AY126" s="19" t="s">
        <v>231</v>
      </c>
      <c r="BE126" s="192">
        <f t="shared" si="4"/>
        <v>0</v>
      </c>
      <c r="BF126" s="192">
        <f t="shared" si="5"/>
        <v>0</v>
      </c>
      <c r="BG126" s="192">
        <f t="shared" si="6"/>
        <v>0</v>
      </c>
      <c r="BH126" s="192">
        <f t="shared" si="7"/>
        <v>0</v>
      </c>
      <c r="BI126" s="192">
        <f t="shared" si="8"/>
        <v>0</v>
      </c>
      <c r="BJ126" s="19" t="s">
        <v>76</v>
      </c>
      <c r="BK126" s="192">
        <f t="shared" si="9"/>
        <v>0</v>
      </c>
      <c r="BL126" s="19" t="s">
        <v>1610</v>
      </c>
      <c r="BM126" s="191" t="s">
        <v>6199</v>
      </c>
    </row>
    <row r="127" spans="1:65" s="2" customFormat="1" ht="16.5" customHeight="1">
      <c r="A127" s="36"/>
      <c r="B127" s="37"/>
      <c r="C127" s="247" t="s">
        <v>442</v>
      </c>
      <c r="D127" s="247" t="s">
        <v>638</v>
      </c>
      <c r="E127" s="248" t="s">
        <v>5855</v>
      </c>
      <c r="F127" s="249" t="s">
        <v>5856</v>
      </c>
      <c r="G127" s="250" t="s">
        <v>1291</v>
      </c>
      <c r="H127" s="251">
        <v>775.88</v>
      </c>
      <c r="I127" s="252"/>
      <c r="J127" s="253">
        <f t="shared" si="0"/>
        <v>0</v>
      </c>
      <c r="K127" s="249" t="s">
        <v>19</v>
      </c>
      <c r="L127" s="254"/>
      <c r="M127" s="255" t="s">
        <v>19</v>
      </c>
      <c r="N127" s="256" t="s">
        <v>40</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3043</v>
      </c>
      <c r="AT127" s="191" t="s">
        <v>638</v>
      </c>
      <c r="AU127" s="191" t="s">
        <v>78</v>
      </c>
      <c r="AY127" s="19" t="s">
        <v>231</v>
      </c>
      <c r="BE127" s="192">
        <f t="shared" si="4"/>
        <v>0</v>
      </c>
      <c r="BF127" s="192">
        <f t="shared" si="5"/>
        <v>0</v>
      </c>
      <c r="BG127" s="192">
        <f t="shared" si="6"/>
        <v>0</v>
      </c>
      <c r="BH127" s="192">
        <f t="shared" si="7"/>
        <v>0</v>
      </c>
      <c r="BI127" s="192">
        <f t="shared" si="8"/>
        <v>0</v>
      </c>
      <c r="BJ127" s="19" t="s">
        <v>76</v>
      </c>
      <c r="BK127" s="192">
        <f t="shared" si="9"/>
        <v>0</v>
      </c>
      <c r="BL127" s="19" t="s">
        <v>1610</v>
      </c>
      <c r="BM127" s="191" t="s">
        <v>6200</v>
      </c>
    </row>
    <row r="128" spans="1:65" s="2" customFormat="1" ht="49.15" customHeight="1">
      <c r="A128" s="36"/>
      <c r="B128" s="37"/>
      <c r="C128" s="180" t="s">
        <v>825</v>
      </c>
      <c r="D128" s="180" t="s">
        <v>234</v>
      </c>
      <c r="E128" s="181" t="s">
        <v>5858</v>
      </c>
      <c r="F128" s="182" t="s">
        <v>5859</v>
      </c>
      <c r="G128" s="183" t="s">
        <v>237</v>
      </c>
      <c r="H128" s="184">
        <v>1</v>
      </c>
      <c r="I128" s="185"/>
      <c r="J128" s="186">
        <f t="shared" si="0"/>
        <v>0</v>
      </c>
      <c r="K128" s="182" t="s">
        <v>19</v>
      </c>
      <c r="L128" s="41"/>
      <c r="M128" s="187" t="s">
        <v>19</v>
      </c>
      <c r="N128" s="188" t="s">
        <v>40</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1610</v>
      </c>
      <c r="AT128" s="191" t="s">
        <v>234</v>
      </c>
      <c r="AU128" s="191" t="s">
        <v>78</v>
      </c>
      <c r="AY128" s="19" t="s">
        <v>231</v>
      </c>
      <c r="BE128" s="192">
        <f t="shared" si="4"/>
        <v>0</v>
      </c>
      <c r="BF128" s="192">
        <f t="shared" si="5"/>
        <v>0</v>
      </c>
      <c r="BG128" s="192">
        <f t="shared" si="6"/>
        <v>0</v>
      </c>
      <c r="BH128" s="192">
        <f t="shared" si="7"/>
        <v>0</v>
      </c>
      <c r="BI128" s="192">
        <f t="shared" si="8"/>
        <v>0</v>
      </c>
      <c r="BJ128" s="19" t="s">
        <v>76</v>
      </c>
      <c r="BK128" s="192">
        <f t="shared" si="9"/>
        <v>0</v>
      </c>
      <c r="BL128" s="19" t="s">
        <v>1610</v>
      </c>
      <c r="BM128" s="191" t="s">
        <v>6201</v>
      </c>
    </row>
    <row r="129" spans="1:65" s="2" customFormat="1" ht="24.2" customHeight="1">
      <c r="A129" s="36"/>
      <c r="B129" s="37"/>
      <c r="C129" s="180" t="s">
        <v>833</v>
      </c>
      <c r="D129" s="180" t="s">
        <v>234</v>
      </c>
      <c r="E129" s="181" t="s">
        <v>5861</v>
      </c>
      <c r="F129" s="182" t="s">
        <v>5862</v>
      </c>
      <c r="G129" s="183" t="s">
        <v>237</v>
      </c>
      <c r="H129" s="184">
        <v>3</v>
      </c>
      <c r="I129" s="185"/>
      <c r="J129" s="186">
        <f t="shared" si="0"/>
        <v>0</v>
      </c>
      <c r="K129" s="182" t="s">
        <v>19</v>
      </c>
      <c r="L129" s="41"/>
      <c r="M129" s="187" t="s">
        <v>19</v>
      </c>
      <c r="N129" s="188" t="s">
        <v>40</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1610</v>
      </c>
      <c r="AT129" s="191" t="s">
        <v>234</v>
      </c>
      <c r="AU129" s="191" t="s">
        <v>78</v>
      </c>
      <c r="AY129" s="19" t="s">
        <v>231</v>
      </c>
      <c r="BE129" s="192">
        <f t="shared" si="4"/>
        <v>0</v>
      </c>
      <c r="BF129" s="192">
        <f t="shared" si="5"/>
        <v>0</v>
      </c>
      <c r="BG129" s="192">
        <f t="shared" si="6"/>
        <v>0</v>
      </c>
      <c r="BH129" s="192">
        <f t="shared" si="7"/>
        <v>0</v>
      </c>
      <c r="BI129" s="192">
        <f t="shared" si="8"/>
        <v>0</v>
      </c>
      <c r="BJ129" s="19" t="s">
        <v>76</v>
      </c>
      <c r="BK129" s="192">
        <f t="shared" si="9"/>
        <v>0</v>
      </c>
      <c r="BL129" s="19" t="s">
        <v>1610</v>
      </c>
      <c r="BM129" s="191" t="s">
        <v>6202</v>
      </c>
    </row>
    <row r="130" spans="1:65" s="2" customFormat="1" ht="24.2" customHeight="1">
      <c r="A130" s="36"/>
      <c r="B130" s="37"/>
      <c r="C130" s="180" t="s">
        <v>839</v>
      </c>
      <c r="D130" s="180" t="s">
        <v>234</v>
      </c>
      <c r="E130" s="181" t="s">
        <v>5864</v>
      </c>
      <c r="F130" s="182" t="s">
        <v>5865</v>
      </c>
      <c r="G130" s="183" t="s">
        <v>237</v>
      </c>
      <c r="H130" s="184">
        <v>7</v>
      </c>
      <c r="I130" s="185"/>
      <c r="J130" s="186">
        <f t="shared" si="0"/>
        <v>0</v>
      </c>
      <c r="K130" s="182" t="s">
        <v>19</v>
      </c>
      <c r="L130" s="41"/>
      <c r="M130" s="187" t="s">
        <v>19</v>
      </c>
      <c r="N130" s="188" t="s">
        <v>40</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1610</v>
      </c>
      <c r="AT130" s="191" t="s">
        <v>234</v>
      </c>
      <c r="AU130" s="191" t="s">
        <v>78</v>
      </c>
      <c r="AY130" s="19" t="s">
        <v>231</v>
      </c>
      <c r="BE130" s="192">
        <f t="shared" si="4"/>
        <v>0</v>
      </c>
      <c r="BF130" s="192">
        <f t="shared" si="5"/>
        <v>0</v>
      </c>
      <c r="BG130" s="192">
        <f t="shared" si="6"/>
        <v>0</v>
      </c>
      <c r="BH130" s="192">
        <f t="shared" si="7"/>
        <v>0</v>
      </c>
      <c r="BI130" s="192">
        <f t="shared" si="8"/>
        <v>0</v>
      </c>
      <c r="BJ130" s="19" t="s">
        <v>76</v>
      </c>
      <c r="BK130" s="192">
        <f t="shared" si="9"/>
        <v>0</v>
      </c>
      <c r="BL130" s="19" t="s">
        <v>1610</v>
      </c>
      <c r="BM130" s="191" t="s">
        <v>6203</v>
      </c>
    </row>
    <row r="131" spans="1:65" s="2" customFormat="1" ht="24.2" customHeight="1">
      <c r="A131" s="36"/>
      <c r="B131" s="37"/>
      <c r="C131" s="180" t="s">
        <v>844</v>
      </c>
      <c r="D131" s="180" t="s">
        <v>234</v>
      </c>
      <c r="E131" s="181" t="s">
        <v>5867</v>
      </c>
      <c r="F131" s="182" t="s">
        <v>5868</v>
      </c>
      <c r="G131" s="183" t="s">
        <v>237</v>
      </c>
      <c r="H131" s="184">
        <v>47</v>
      </c>
      <c r="I131" s="185"/>
      <c r="J131" s="186">
        <f t="shared" si="0"/>
        <v>0</v>
      </c>
      <c r="K131" s="182" t="s">
        <v>19</v>
      </c>
      <c r="L131" s="41"/>
      <c r="M131" s="187" t="s">
        <v>19</v>
      </c>
      <c r="N131" s="188" t="s">
        <v>40</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1610</v>
      </c>
      <c r="AT131" s="191" t="s">
        <v>234</v>
      </c>
      <c r="AU131" s="191" t="s">
        <v>78</v>
      </c>
      <c r="AY131" s="19" t="s">
        <v>231</v>
      </c>
      <c r="BE131" s="192">
        <f t="shared" si="4"/>
        <v>0</v>
      </c>
      <c r="BF131" s="192">
        <f t="shared" si="5"/>
        <v>0</v>
      </c>
      <c r="BG131" s="192">
        <f t="shared" si="6"/>
        <v>0</v>
      </c>
      <c r="BH131" s="192">
        <f t="shared" si="7"/>
        <v>0</v>
      </c>
      <c r="BI131" s="192">
        <f t="shared" si="8"/>
        <v>0</v>
      </c>
      <c r="BJ131" s="19" t="s">
        <v>76</v>
      </c>
      <c r="BK131" s="192">
        <f t="shared" si="9"/>
        <v>0</v>
      </c>
      <c r="BL131" s="19" t="s">
        <v>1610</v>
      </c>
      <c r="BM131" s="191" t="s">
        <v>6204</v>
      </c>
    </row>
    <row r="132" spans="1:65" s="2" customFormat="1" ht="21.75" customHeight="1">
      <c r="A132" s="36"/>
      <c r="B132" s="37"/>
      <c r="C132" s="180" t="s">
        <v>849</v>
      </c>
      <c r="D132" s="180" t="s">
        <v>234</v>
      </c>
      <c r="E132" s="181" t="s">
        <v>6066</v>
      </c>
      <c r="F132" s="182" t="s">
        <v>6067</v>
      </c>
      <c r="G132" s="183" t="s">
        <v>5796</v>
      </c>
      <c r="H132" s="184">
        <v>1</v>
      </c>
      <c r="I132" s="185"/>
      <c r="J132" s="186">
        <f t="shared" si="0"/>
        <v>0</v>
      </c>
      <c r="K132" s="182" t="s">
        <v>19</v>
      </c>
      <c r="L132" s="41"/>
      <c r="M132" s="187" t="s">
        <v>19</v>
      </c>
      <c r="N132" s="188" t="s">
        <v>40</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1610</v>
      </c>
      <c r="AT132" s="191" t="s">
        <v>234</v>
      </c>
      <c r="AU132" s="191" t="s">
        <v>78</v>
      </c>
      <c r="AY132" s="19" t="s">
        <v>231</v>
      </c>
      <c r="BE132" s="192">
        <f t="shared" si="4"/>
        <v>0</v>
      </c>
      <c r="BF132" s="192">
        <f t="shared" si="5"/>
        <v>0</v>
      </c>
      <c r="BG132" s="192">
        <f t="shared" si="6"/>
        <v>0</v>
      </c>
      <c r="BH132" s="192">
        <f t="shared" si="7"/>
        <v>0</v>
      </c>
      <c r="BI132" s="192">
        <f t="shared" si="8"/>
        <v>0</v>
      </c>
      <c r="BJ132" s="19" t="s">
        <v>76</v>
      </c>
      <c r="BK132" s="192">
        <f t="shared" si="9"/>
        <v>0</v>
      </c>
      <c r="BL132" s="19" t="s">
        <v>1610</v>
      </c>
      <c r="BM132" s="191" t="s">
        <v>6205</v>
      </c>
    </row>
    <row r="133" spans="1:65" s="2" customFormat="1" ht="33" customHeight="1">
      <c r="A133" s="36"/>
      <c r="B133" s="37"/>
      <c r="C133" s="180" t="s">
        <v>855</v>
      </c>
      <c r="D133" s="180" t="s">
        <v>234</v>
      </c>
      <c r="E133" s="181" t="s">
        <v>5885</v>
      </c>
      <c r="F133" s="182" t="s">
        <v>5886</v>
      </c>
      <c r="G133" s="183" t="s">
        <v>342</v>
      </c>
      <c r="H133" s="184">
        <v>465.73</v>
      </c>
      <c r="I133" s="185"/>
      <c r="J133" s="186">
        <f t="shared" si="0"/>
        <v>0</v>
      </c>
      <c r="K133" s="182" t="s">
        <v>19</v>
      </c>
      <c r="L133" s="41"/>
      <c r="M133" s="187" t="s">
        <v>19</v>
      </c>
      <c r="N133" s="188" t="s">
        <v>40</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1610</v>
      </c>
      <c r="AT133" s="191" t="s">
        <v>234</v>
      </c>
      <c r="AU133" s="191" t="s">
        <v>78</v>
      </c>
      <c r="AY133" s="19" t="s">
        <v>231</v>
      </c>
      <c r="BE133" s="192">
        <f t="shared" si="4"/>
        <v>0</v>
      </c>
      <c r="BF133" s="192">
        <f t="shared" si="5"/>
        <v>0</v>
      </c>
      <c r="BG133" s="192">
        <f t="shared" si="6"/>
        <v>0</v>
      </c>
      <c r="BH133" s="192">
        <f t="shared" si="7"/>
        <v>0</v>
      </c>
      <c r="BI133" s="192">
        <f t="shared" si="8"/>
        <v>0</v>
      </c>
      <c r="BJ133" s="19" t="s">
        <v>76</v>
      </c>
      <c r="BK133" s="192">
        <f t="shared" si="9"/>
        <v>0</v>
      </c>
      <c r="BL133" s="19" t="s">
        <v>1610</v>
      </c>
      <c r="BM133" s="191" t="s">
        <v>6206</v>
      </c>
    </row>
    <row r="134" spans="1:65" s="2" customFormat="1" ht="37.9" customHeight="1">
      <c r="A134" s="36"/>
      <c r="B134" s="37"/>
      <c r="C134" s="247" t="s">
        <v>862</v>
      </c>
      <c r="D134" s="247" t="s">
        <v>638</v>
      </c>
      <c r="E134" s="248" t="s">
        <v>6207</v>
      </c>
      <c r="F134" s="249" t="s">
        <v>6208</v>
      </c>
      <c r="G134" s="250" t="s">
        <v>342</v>
      </c>
      <c r="H134" s="251">
        <v>465.73</v>
      </c>
      <c r="I134" s="252"/>
      <c r="J134" s="253">
        <f t="shared" si="0"/>
        <v>0</v>
      </c>
      <c r="K134" s="249" t="s">
        <v>19</v>
      </c>
      <c r="L134" s="254"/>
      <c r="M134" s="255" t="s">
        <v>19</v>
      </c>
      <c r="N134" s="256" t="s">
        <v>40</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3043</v>
      </c>
      <c r="AT134" s="191" t="s">
        <v>638</v>
      </c>
      <c r="AU134" s="191" t="s">
        <v>78</v>
      </c>
      <c r="AY134" s="19" t="s">
        <v>231</v>
      </c>
      <c r="BE134" s="192">
        <f t="shared" si="4"/>
        <v>0</v>
      </c>
      <c r="BF134" s="192">
        <f t="shared" si="5"/>
        <v>0</v>
      </c>
      <c r="BG134" s="192">
        <f t="shared" si="6"/>
        <v>0</v>
      </c>
      <c r="BH134" s="192">
        <f t="shared" si="7"/>
        <v>0</v>
      </c>
      <c r="BI134" s="192">
        <f t="shared" si="8"/>
        <v>0</v>
      </c>
      <c r="BJ134" s="19" t="s">
        <v>76</v>
      </c>
      <c r="BK134" s="192">
        <f t="shared" si="9"/>
        <v>0</v>
      </c>
      <c r="BL134" s="19" t="s">
        <v>1610</v>
      </c>
      <c r="BM134" s="191" t="s">
        <v>6209</v>
      </c>
    </row>
    <row r="135" spans="1:65" s="2" customFormat="1" ht="33" customHeight="1">
      <c r="A135" s="36"/>
      <c r="B135" s="37"/>
      <c r="C135" s="180" t="s">
        <v>867</v>
      </c>
      <c r="D135" s="180" t="s">
        <v>234</v>
      </c>
      <c r="E135" s="181" t="s">
        <v>5879</v>
      </c>
      <c r="F135" s="182" t="s">
        <v>5880</v>
      </c>
      <c r="G135" s="183" t="s">
        <v>342</v>
      </c>
      <c r="H135" s="184">
        <v>146</v>
      </c>
      <c r="I135" s="185"/>
      <c r="J135" s="186">
        <f t="shared" si="0"/>
        <v>0</v>
      </c>
      <c r="K135" s="182" t="s">
        <v>19</v>
      </c>
      <c r="L135" s="41"/>
      <c r="M135" s="187" t="s">
        <v>19</v>
      </c>
      <c r="N135" s="188" t="s">
        <v>40</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1610</v>
      </c>
      <c r="AT135" s="191" t="s">
        <v>234</v>
      </c>
      <c r="AU135" s="191" t="s">
        <v>78</v>
      </c>
      <c r="AY135" s="19" t="s">
        <v>231</v>
      </c>
      <c r="BE135" s="192">
        <f t="shared" si="4"/>
        <v>0</v>
      </c>
      <c r="BF135" s="192">
        <f t="shared" si="5"/>
        <v>0</v>
      </c>
      <c r="BG135" s="192">
        <f t="shared" si="6"/>
        <v>0</v>
      </c>
      <c r="BH135" s="192">
        <f t="shared" si="7"/>
        <v>0</v>
      </c>
      <c r="BI135" s="192">
        <f t="shared" si="8"/>
        <v>0</v>
      </c>
      <c r="BJ135" s="19" t="s">
        <v>76</v>
      </c>
      <c r="BK135" s="192">
        <f t="shared" si="9"/>
        <v>0</v>
      </c>
      <c r="BL135" s="19" t="s">
        <v>1610</v>
      </c>
      <c r="BM135" s="191" t="s">
        <v>6210</v>
      </c>
    </row>
    <row r="136" spans="1:65" s="2" customFormat="1" ht="37.9" customHeight="1">
      <c r="A136" s="36"/>
      <c r="B136" s="37"/>
      <c r="C136" s="247" t="s">
        <v>881</v>
      </c>
      <c r="D136" s="247" t="s">
        <v>638</v>
      </c>
      <c r="E136" s="248" t="s">
        <v>5876</v>
      </c>
      <c r="F136" s="249" t="s">
        <v>6211</v>
      </c>
      <c r="G136" s="250" t="s">
        <v>342</v>
      </c>
      <c r="H136" s="251">
        <v>146</v>
      </c>
      <c r="I136" s="252"/>
      <c r="J136" s="253">
        <f t="shared" si="0"/>
        <v>0</v>
      </c>
      <c r="K136" s="249" t="s">
        <v>19</v>
      </c>
      <c r="L136" s="254"/>
      <c r="M136" s="255" t="s">
        <v>19</v>
      </c>
      <c r="N136" s="256" t="s">
        <v>40</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3043</v>
      </c>
      <c r="AT136" s="191" t="s">
        <v>638</v>
      </c>
      <c r="AU136" s="191" t="s">
        <v>78</v>
      </c>
      <c r="AY136" s="19" t="s">
        <v>231</v>
      </c>
      <c r="BE136" s="192">
        <f t="shared" si="4"/>
        <v>0</v>
      </c>
      <c r="BF136" s="192">
        <f t="shared" si="5"/>
        <v>0</v>
      </c>
      <c r="BG136" s="192">
        <f t="shared" si="6"/>
        <v>0</v>
      </c>
      <c r="BH136" s="192">
        <f t="shared" si="7"/>
        <v>0</v>
      </c>
      <c r="BI136" s="192">
        <f t="shared" si="8"/>
        <v>0</v>
      </c>
      <c r="BJ136" s="19" t="s">
        <v>76</v>
      </c>
      <c r="BK136" s="192">
        <f t="shared" si="9"/>
        <v>0</v>
      </c>
      <c r="BL136" s="19" t="s">
        <v>1610</v>
      </c>
      <c r="BM136" s="191" t="s">
        <v>6212</v>
      </c>
    </row>
    <row r="137" spans="1:65" s="12" customFormat="1" ht="22.9" customHeight="1">
      <c r="B137" s="164"/>
      <c r="C137" s="165"/>
      <c r="D137" s="166" t="s">
        <v>68</v>
      </c>
      <c r="E137" s="178" t="s">
        <v>5924</v>
      </c>
      <c r="F137" s="178" t="s">
        <v>5925</v>
      </c>
      <c r="G137" s="165"/>
      <c r="H137" s="165"/>
      <c r="I137" s="168"/>
      <c r="J137" s="179">
        <f>BK137</f>
        <v>0</v>
      </c>
      <c r="K137" s="165"/>
      <c r="L137" s="170"/>
      <c r="M137" s="171"/>
      <c r="N137" s="172"/>
      <c r="O137" s="172"/>
      <c r="P137" s="173">
        <f>SUM(P138:P139)</f>
        <v>0</v>
      </c>
      <c r="Q137" s="172"/>
      <c r="R137" s="173">
        <f>SUM(R138:R139)</f>
        <v>0</v>
      </c>
      <c r="S137" s="172"/>
      <c r="T137" s="174">
        <f>SUM(T138:T139)</f>
        <v>0</v>
      </c>
      <c r="AR137" s="175" t="s">
        <v>119</v>
      </c>
      <c r="AT137" s="176" t="s">
        <v>68</v>
      </c>
      <c r="AU137" s="176" t="s">
        <v>76</v>
      </c>
      <c r="AY137" s="175" t="s">
        <v>231</v>
      </c>
      <c r="BK137" s="177">
        <f>SUM(BK138:BK139)</f>
        <v>0</v>
      </c>
    </row>
    <row r="138" spans="1:65" s="2" customFormat="1" ht="24.2" customHeight="1">
      <c r="A138" s="36"/>
      <c r="B138" s="37"/>
      <c r="C138" s="180" t="s">
        <v>886</v>
      </c>
      <c r="D138" s="180" t="s">
        <v>234</v>
      </c>
      <c r="E138" s="181" t="s">
        <v>5926</v>
      </c>
      <c r="F138" s="182" t="s">
        <v>5927</v>
      </c>
      <c r="G138" s="183" t="s">
        <v>342</v>
      </c>
      <c r="H138" s="184">
        <v>1514.2349999999999</v>
      </c>
      <c r="I138" s="185"/>
      <c r="J138" s="186">
        <f>ROUND(I138*H138,2)</f>
        <v>0</v>
      </c>
      <c r="K138" s="182" t="s">
        <v>19</v>
      </c>
      <c r="L138" s="41"/>
      <c r="M138" s="187" t="s">
        <v>19</v>
      </c>
      <c r="N138" s="188" t="s">
        <v>40</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1610</v>
      </c>
      <c r="AT138" s="191" t="s">
        <v>234</v>
      </c>
      <c r="AU138" s="191" t="s">
        <v>78</v>
      </c>
      <c r="AY138" s="19" t="s">
        <v>231</v>
      </c>
      <c r="BE138" s="192">
        <f>IF(N138="základní",J138,0)</f>
        <v>0</v>
      </c>
      <c r="BF138" s="192">
        <f>IF(N138="snížená",J138,0)</f>
        <v>0</v>
      </c>
      <c r="BG138" s="192">
        <f>IF(N138="zákl. přenesená",J138,0)</f>
        <v>0</v>
      </c>
      <c r="BH138" s="192">
        <f>IF(N138="sníž. přenesená",J138,0)</f>
        <v>0</v>
      </c>
      <c r="BI138" s="192">
        <f>IF(N138="nulová",J138,0)</f>
        <v>0</v>
      </c>
      <c r="BJ138" s="19" t="s">
        <v>76</v>
      </c>
      <c r="BK138" s="192">
        <f>ROUND(I138*H138,2)</f>
        <v>0</v>
      </c>
      <c r="BL138" s="19" t="s">
        <v>1610</v>
      </c>
      <c r="BM138" s="191" t="s">
        <v>6213</v>
      </c>
    </row>
    <row r="139" spans="1:65" s="2" customFormat="1" ht="21.75" customHeight="1">
      <c r="A139" s="36"/>
      <c r="B139" s="37"/>
      <c r="C139" s="180" t="s">
        <v>892</v>
      </c>
      <c r="D139" s="180" t="s">
        <v>234</v>
      </c>
      <c r="E139" s="181" t="s">
        <v>6080</v>
      </c>
      <c r="F139" s="182" t="s">
        <v>6081</v>
      </c>
      <c r="G139" s="183" t="s">
        <v>342</v>
      </c>
      <c r="H139" s="184">
        <v>21</v>
      </c>
      <c r="I139" s="185"/>
      <c r="J139" s="186">
        <f>ROUND(I139*H139,2)</f>
        <v>0</v>
      </c>
      <c r="K139" s="182" t="s">
        <v>19</v>
      </c>
      <c r="L139" s="41"/>
      <c r="M139" s="187" t="s">
        <v>19</v>
      </c>
      <c r="N139" s="188" t="s">
        <v>40</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1610</v>
      </c>
      <c r="AT139" s="191" t="s">
        <v>234</v>
      </c>
      <c r="AU139" s="191" t="s">
        <v>78</v>
      </c>
      <c r="AY139" s="19" t="s">
        <v>231</v>
      </c>
      <c r="BE139" s="192">
        <f>IF(N139="základní",J139,0)</f>
        <v>0</v>
      </c>
      <c r="BF139" s="192">
        <f>IF(N139="snížená",J139,0)</f>
        <v>0</v>
      </c>
      <c r="BG139" s="192">
        <f>IF(N139="zákl. přenesená",J139,0)</f>
        <v>0</v>
      </c>
      <c r="BH139" s="192">
        <f>IF(N139="sníž. přenesená",J139,0)</f>
        <v>0</v>
      </c>
      <c r="BI139" s="192">
        <f>IF(N139="nulová",J139,0)</f>
        <v>0</v>
      </c>
      <c r="BJ139" s="19" t="s">
        <v>76</v>
      </c>
      <c r="BK139" s="192">
        <f>ROUND(I139*H139,2)</f>
        <v>0</v>
      </c>
      <c r="BL139" s="19" t="s">
        <v>1610</v>
      </c>
      <c r="BM139" s="191" t="s">
        <v>6214</v>
      </c>
    </row>
    <row r="140" spans="1:65" s="12" customFormat="1" ht="22.9" customHeight="1">
      <c r="B140" s="164"/>
      <c r="C140" s="165"/>
      <c r="D140" s="166" t="s">
        <v>68</v>
      </c>
      <c r="E140" s="178" t="s">
        <v>5929</v>
      </c>
      <c r="F140" s="178" t="s">
        <v>5930</v>
      </c>
      <c r="G140" s="165"/>
      <c r="H140" s="165"/>
      <c r="I140" s="168"/>
      <c r="J140" s="179">
        <f>BK140</f>
        <v>0</v>
      </c>
      <c r="K140" s="165"/>
      <c r="L140" s="170"/>
      <c r="M140" s="171"/>
      <c r="N140" s="172"/>
      <c r="O140" s="172"/>
      <c r="P140" s="173">
        <f>SUM(P141:P144)</f>
        <v>0</v>
      </c>
      <c r="Q140" s="172"/>
      <c r="R140" s="173">
        <f>SUM(R141:R144)</f>
        <v>0</v>
      </c>
      <c r="S140" s="172"/>
      <c r="T140" s="174">
        <f>SUM(T141:T144)</f>
        <v>0</v>
      </c>
      <c r="AR140" s="175" t="s">
        <v>119</v>
      </c>
      <c r="AT140" s="176" t="s">
        <v>68</v>
      </c>
      <c r="AU140" s="176" t="s">
        <v>76</v>
      </c>
      <c r="AY140" s="175" t="s">
        <v>231</v>
      </c>
      <c r="BK140" s="177">
        <f>SUM(BK141:BK144)</f>
        <v>0</v>
      </c>
    </row>
    <row r="141" spans="1:65" s="2" customFormat="1" ht="24.2" customHeight="1">
      <c r="A141" s="36"/>
      <c r="B141" s="37"/>
      <c r="C141" s="180" t="s">
        <v>897</v>
      </c>
      <c r="D141" s="180" t="s">
        <v>234</v>
      </c>
      <c r="E141" s="181" t="s">
        <v>6215</v>
      </c>
      <c r="F141" s="182" t="s">
        <v>6216</v>
      </c>
      <c r="G141" s="183" t="s">
        <v>237</v>
      </c>
      <c r="H141" s="184">
        <v>50</v>
      </c>
      <c r="I141" s="185"/>
      <c r="J141" s="186">
        <f>ROUND(I141*H141,2)</f>
        <v>0</v>
      </c>
      <c r="K141" s="182" t="s">
        <v>19</v>
      </c>
      <c r="L141" s="41"/>
      <c r="M141" s="187" t="s">
        <v>19</v>
      </c>
      <c r="N141" s="188" t="s">
        <v>40</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1610</v>
      </c>
      <c r="AT141" s="191" t="s">
        <v>234</v>
      </c>
      <c r="AU141" s="191" t="s">
        <v>78</v>
      </c>
      <c r="AY141" s="19" t="s">
        <v>231</v>
      </c>
      <c r="BE141" s="192">
        <f>IF(N141="základní",J141,0)</f>
        <v>0</v>
      </c>
      <c r="BF141" s="192">
        <f>IF(N141="snížená",J141,0)</f>
        <v>0</v>
      </c>
      <c r="BG141" s="192">
        <f>IF(N141="zákl. přenesená",J141,0)</f>
        <v>0</v>
      </c>
      <c r="BH141" s="192">
        <f>IF(N141="sníž. přenesená",J141,0)</f>
        <v>0</v>
      </c>
      <c r="BI141" s="192">
        <f>IF(N141="nulová",J141,0)</f>
        <v>0</v>
      </c>
      <c r="BJ141" s="19" t="s">
        <v>76</v>
      </c>
      <c r="BK141" s="192">
        <f>ROUND(I141*H141,2)</f>
        <v>0</v>
      </c>
      <c r="BL141" s="19" t="s">
        <v>1610</v>
      </c>
      <c r="BM141" s="191" t="s">
        <v>6217</v>
      </c>
    </row>
    <row r="142" spans="1:65" s="2" customFormat="1" ht="24.2" customHeight="1">
      <c r="A142" s="36"/>
      <c r="B142" s="37"/>
      <c r="C142" s="180" t="s">
        <v>903</v>
      </c>
      <c r="D142" s="180" t="s">
        <v>234</v>
      </c>
      <c r="E142" s="181" t="s">
        <v>5931</v>
      </c>
      <c r="F142" s="182" t="s">
        <v>5932</v>
      </c>
      <c r="G142" s="183" t="s">
        <v>237</v>
      </c>
      <c r="H142" s="184">
        <v>1</v>
      </c>
      <c r="I142" s="185"/>
      <c r="J142" s="186">
        <f>ROUND(I142*H142,2)</f>
        <v>0</v>
      </c>
      <c r="K142" s="182" t="s">
        <v>19</v>
      </c>
      <c r="L142" s="41"/>
      <c r="M142" s="187" t="s">
        <v>19</v>
      </c>
      <c r="N142" s="188" t="s">
        <v>40</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1610</v>
      </c>
      <c r="AT142" s="191" t="s">
        <v>234</v>
      </c>
      <c r="AU142" s="191" t="s">
        <v>78</v>
      </c>
      <c r="AY142" s="19" t="s">
        <v>231</v>
      </c>
      <c r="BE142" s="192">
        <f>IF(N142="základní",J142,0)</f>
        <v>0</v>
      </c>
      <c r="BF142" s="192">
        <f>IF(N142="snížená",J142,0)</f>
        <v>0</v>
      </c>
      <c r="BG142" s="192">
        <f>IF(N142="zákl. přenesená",J142,0)</f>
        <v>0</v>
      </c>
      <c r="BH142" s="192">
        <f>IF(N142="sníž. přenesená",J142,0)</f>
        <v>0</v>
      </c>
      <c r="BI142" s="192">
        <f>IF(N142="nulová",J142,0)</f>
        <v>0</v>
      </c>
      <c r="BJ142" s="19" t="s">
        <v>76</v>
      </c>
      <c r="BK142" s="192">
        <f>ROUND(I142*H142,2)</f>
        <v>0</v>
      </c>
      <c r="BL142" s="19" t="s">
        <v>1610</v>
      </c>
      <c r="BM142" s="191" t="s">
        <v>6218</v>
      </c>
    </row>
    <row r="143" spans="1:65" s="2" customFormat="1" ht="24.2" customHeight="1">
      <c r="A143" s="36"/>
      <c r="B143" s="37"/>
      <c r="C143" s="180" t="s">
        <v>909</v>
      </c>
      <c r="D143" s="180" t="s">
        <v>234</v>
      </c>
      <c r="E143" s="181" t="s">
        <v>5934</v>
      </c>
      <c r="F143" s="182" t="s">
        <v>5935</v>
      </c>
      <c r="G143" s="183" t="s">
        <v>237</v>
      </c>
      <c r="H143" s="184">
        <v>1</v>
      </c>
      <c r="I143" s="185"/>
      <c r="J143" s="186">
        <f>ROUND(I143*H143,2)</f>
        <v>0</v>
      </c>
      <c r="K143" s="182" t="s">
        <v>19</v>
      </c>
      <c r="L143" s="41"/>
      <c r="M143" s="187" t="s">
        <v>19</v>
      </c>
      <c r="N143" s="188" t="s">
        <v>40</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1610</v>
      </c>
      <c r="AT143" s="191" t="s">
        <v>234</v>
      </c>
      <c r="AU143" s="191" t="s">
        <v>78</v>
      </c>
      <c r="AY143" s="19" t="s">
        <v>231</v>
      </c>
      <c r="BE143" s="192">
        <f>IF(N143="základní",J143,0)</f>
        <v>0</v>
      </c>
      <c r="BF143" s="192">
        <f>IF(N143="snížená",J143,0)</f>
        <v>0</v>
      </c>
      <c r="BG143" s="192">
        <f>IF(N143="zákl. přenesená",J143,0)</f>
        <v>0</v>
      </c>
      <c r="BH143" s="192">
        <f>IF(N143="sníž. přenesená",J143,0)</f>
        <v>0</v>
      </c>
      <c r="BI143" s="192">
        <f>IF(N143="nulová",J143,0)</f>
        <v>0</v>
      </c>
      <c r="BJ143" s="19" t="s">
        <v>76</v>
      </c>
      <c r="BK143" s="192">
        <f>ROUND(I143*H143,2)</f>
        <v>0</v>
      </c>
      <c r="BL143" s="19" t="s">
        <v>1610</v>
      </c>
      <c r="BM143" s="191" t="s">
        <v>6219</v>
      </c>
    </row>
    <row r="144" spans="1:65" s="2" customFormat="1" ht="16.5" customHeight="1">
      <c r="A144" s="36"/>
      <c r="B144" s="37"/>
      <c r="C144" s="180" t="s">
        <v>915</v>
      </c>
      <c r="D144" s="180" t="s">
        <v>234</v>
      </c>
      <c r="E144" s="181" t="s">
        <v>5937</v>
      </c>
      <c r="F144" s="182" t="s">
        <v>5938</v>
      </c>
      <c r="G144" s="183" t="s">
        <v>237</v>
      </c>
      <c r="H144" s="184">
        <v>1</v>
      </c>
      <c r="I144" s="185"/>
      <c r="J144" s="186">
        <f>ROUND(I144*H144,2)</f>
        <v>0</v>
      </c>
      <c r="K144" s="182" t="s">
        <v>19</v>
      </c>
      <c r="L144" s="41"/>
      <c r="M144" s="187" t="s">
        <v>19</v>
      </c>
      <c r="N144" s="188" t="s">
        <v>40</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1610</v>
      </c>
      <c r="AT144" s="191" t="s">
        <v>234</v>
      </c>
      <c r="AU144" s="191" t="s">
        <v>78</v>
      </c>
      <c r="AY144" s="19" t="s">
        <v>231</v>
      </c>
      <c r="BE144" s="192">
        <f>IF(N144="základní",J144,0)</f>
        <v>0</v>
      </c>
      <c r="BF144" s="192">
        <f>IF(N144="snížená",J144,0)</f>
        <v>0</v>
      </c>
      <c r="BG144" s="192">
        <f>IF(N144="zákl. přenesená",J144,0)</f>
        <v>0</v>
      </c>
      <c r="BH144" s="192">
        <f>IF(N144="sníž. přenesená",J144,0)</f>
        <v>0</v>
      </c>
      <c r="BI144" s="192">
        <f>IF(N144="nulová",J144,0)</f>
        <v>0</v>
      </c>
      <c r="BJ144" s="19" t="s">
        <v>76</v>
      </c>
      <c r="BK144" s="192">
        <f>ROUND(I144*H144,2)</f>
        <v>0</v>
      </c>
      <c r="BL144" s="19" t="s">
        <v>1610</v>
      </c>
      <c r="BM144" s="191" t="s">
        <v>6220</v>
      </c>
    </row>
    <row r="145" spans="1:65" s="12" customFormat="1" ht="22.9" customHeight="1">
      <c r="B145" s="164"/>
      <c r="C145" s="165"/>
      <c r="D145" s="166" t="s">
        <v>68</v>
      </c>
      <c r="E145" s="178" t="s">
        <v>5940</v>
      </c>
      <c r="F145" s="178" t="s">
        <v>5941</v>
      </c>
      <c r="G145" s="165"/>
      <c r="H145" s="165"/>
      <c r="I145" s="168"/>
      <c r="J145" s="179">
        <f>BK145</f>
        <v>0</v>
      </c>
      <c r="K145" s="165"/>
      <c r="L145" s="170"/>
      <c r="M145" s="171"/>
      <c r="N145" s="172"/>
      <c r="O145" s="172"/>
      <c r="P145" s="173">
        <f>SUM(P146:P165)</f>
        <v>0</v>
      </c>
      <c r="Q145" s="172"/>
      <c r="R145" s="173">
        <f>SUM(R146:R165)</f>
        <v>0</v>
      </c>
      <c r="S145" s="172"/>
      <c r="T145" s="174">
        <f>SUM(T146:T165)</f>
        <v>0</v>
      </c>
      <c r="AR145" s="175" t="s">
        <v>119</v>
      </c>
      <c r="AT145" s="176" t="s">
        <v>68</v>
      </c>
      <c r="AU145" s="176" t="s">
        <v>76</v>
      </c>
      <c r="AY145" s="175" t="s">
        <v>231</v>
      </c>
      <c r="BK145" s="177">
        <f>SUM(BK146:BK165)</f>
        <v>0</v>
      </c>
    </row>
    <row r="146" spans="1:65" s="2" customFormat="1" ht="16.5" customHeight="1">
      <c r="A146" s="36"/>
      <c r="B146" s="37"/>
      <c r="C146" s="247" t="s">
        <v>924</v>
      </c>
      <c r="D146" s="247" t="s">
        <v>638</v>
      </c>
      <c r="E146" s="248" t="s">
        <v>6089</v>
      </c>
      <c r="F146" s="249" t="s">
        <v>6090</v>
      </c>
      <c r="G146" s="250" t="s">
        <v>342</v>
      </c>
      <c r="H146" s="251">
        <v>5</v>
      </c>
      <c r="I146" s="252"/>
      <c r="J146" s="253">
        <f t="shared" ref="J146:J165" si="10">ROUND(I146*H146,2)</f>
        <v>0</v>
      </c>
      <c r="K146" s="249" t="s">
        <v>19</v>
      </c>
      <c r="L146" s="254"/>
      <c r="M146" s="255" t="s">
        <v>19</v>
      </c>
      <c r="N146" s="256" t="s">
        <v>40</v>
      </c>
      <c r="O146" s="66"/>
      <c r="P146" s="189">
        <f t="shared" ref="P146:P165" si="11">O146*H146</f>
        <v>0</v>
      </c>
      <c r="Q146" s="189">
        <v>0</v>
      </c>
      <c r="R146" s="189">
        <f t="shared" ref="R146:R165" si="12">Q146*H146</f>
        <v>0</v>
      </c>
      <c r="S146" s="189">
        <v>0</v>
      </c>
      <c r="T146" s="190">
        <f t="shared" ref="T146:T165" si="13">S146*H146</f>
        <v>0</v>
      </c>
      <c r="U146" s="36"/>
      <c r="V146" s="36"/>
      <c r="W146" s="36"/>
      <c r="X146" s="36"/>
      <c r="Y146" s="36"/>
      <c r="Z146" s="36"/>
      <c r="AA146" s="36"/>
      <c r="AB146" s="36"/>
      <c r="AC146" s="36"/>
      <c r="AD146" s="36"/>
      <c r="AE146" s="36"/>
      <c r="AR146" s="191" t="s">
        <v>3043</v>
      </c>
      <c r="AT146" s="191" t="s">
        <v>638</v>
      </c>
      <c r="AU146" s="191" t="s">
        <v>78</v>
      </c>
      <c r="AY146" s="19" t="s">
        <v>231</v>
      </c>
      <c r="BE146" s="192">
        <f t="shared" ref="BE146:BE165" si="14">IF(N146="základní",J146,0)</f>
        <v>0</v>
      </c>
      <c r="BF146" s="192">
        <f t="shared" ref="BF146:BF165" si="15">IF(N146="snížená",J146,0)</f>
        <v>0</v>
      </c>
      <c r="BG146" s="192">
        <f t="shared" ref="BG146:BG165" si="16">IF(N146="zákl. přenesená",J146,0)</f>
        <v>0</v>
      </c>
      <c r="BH146" s="192">
        <f t="shared" ref="BH146:BH165" si="17">IF(N146="sníž. přenesená",J146,0)</f>
        <v>0</v>
      </c>
      <c r="BI146" s="192">
        <f t="shared" ref="BI146:BI165" si="18">IF(N146="nulová",J146,0)</f>
        <v>0</v>
      </c>
      <c r="BJ146" s="19" t="s">
        <v>76</v>
      </c>
      <c r="BK146" s="192">
        <f t="shared" ref="BK146:BK165" si="19">ROUND(I146*H146,2)</f>
        <v>0</v>
      </c>
      <c r="BL146" s="19" t="s">
        <v>1610</v>
      </c>
      <c r="BM146" s="191" t="s">
        <v>6221</v>
      </c>
    </row>
    <row r="147" spans="1:65" s="2" customFormat="1" ht="24.2" customHeight="1">
      <c r="A147" s="36"/>
      <c r="B147" s="37"/>
      <c r="C147" s="180" t="s">
        <v>372</v>
      </c>
      <c r="D147" s="180" t="s">
        <v>234</v>
      </c>
      <c r="E147" s="181" t="s">
        <v>5942</v>
      </c>
      <c r="F147" s="182" t="s">
        <v>5943</v>
      </c>
      <c r="G147" s="183" t="s">
        <v>356</v>
      </c>
      <c r="H147" s="184">
        <v>1.7</v>
      </c>
      <c r="I147" s="185"/>
      <c r="J147" s="186">
        <f t="shared" si="10"/>
        <v>0</v>
      </c>
      <c r="K147" s="182" t="s">
        <v>19</v>
      </c>
      <c r="L147" s="41"/>
      <c r="M147" s="187" t="s">
        <v>19</v>
      </c>
      <c r="N147" s="188" t="s">
        <v>40</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1610</v>
      </c>
      <c r="AT147" s="191" t="s">
        <v>234</v>
      </c>
      <c r="AU147" s="191" t="s">
        <v>78</v>
      </c>
      <c r="AY147" s="19" t="s">
        <v>231</v>
      </c>
      <c r="BE147" s="192">
        <f t="shared" si="14"/>
        <v>0</v>
      </c>
      <c r="BF147" s="192">
        <f t="shared" si="15"/>
        <v>0</v>
      </c>
      <c r="BG147" s="192">
        <f t="shared" si="16"/>
        <v>0</v>
      </c>
      <c r="BH147" s="192">
        <f t="shared" si="17"/>
        <v>0</v>
      </c>
      <c r="BI147" s="192">
        <f t="shared" si="18"/>
        <v>0</v>
      </c>
      <c r="BJ147" s="19" t="s">
        <v>76</v>
      </c>
      <c r="BK147" s="192">
        <f t="shared" si="19"/>
        <v>0</v>
      </c>
      <c r="BL147" s="19" t="s">
        <v>1610</v>
      </c>
      <c r="BM147" s="191" t="s">
        <v>6222</v>
      </c>
    </row>
    <row r="148" spans="1:65" s="2" customFormat="1" ht="24.2" customHeight="1">
      <c r="A148" s="36"/>
      <c r="B148" s="37"/>
      <c r="C148" s="180" t="s">
        <v>936</v>
      </c>
      <c r="D148" s="180" t="s">
        <v>234</v>
      </c>
      <c r="E148" s="181" t="s">
        <v>5945</v>
      </c>
      <c r="F148" s="182" t="s">
        <v>5946</v>
      </c>
      <c r="G148" s="183" t="s">
        <v>356</v>
      </c>
      <c r="H148" s="184">
        <v>9</v>
      </c>
      <c r="I148" s="185"/>
      <c r="J148" s="186">
        <f t="shared" si="10"/>
        <v>0</v>
      </c>
      <c r="K148" s="182" t="s">
        <v>19</v>
      </c>
      <c r="L148" s="41"/>
      <c r="M148" s="187" t="s">
        <v>19</v>
      </c>
      <c r="N148" s="188" t="s">
        <v>40</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1610</v>
      </c>
      <c r="AT148" s="191" t="s">
        <v>234</v>
      </c>
      <c r="AU148" s="191" t="s">
        <v>78</v>
      </c>
      <c r="AY148" s="19" t="s">
        <v>231</v>
      </c>
      <c r="BE148" s="192">
        <f t="shared" si="14"/>
        <v>0</v>
      </c>
      <c r="BF148" s="192">
        <f t="shared" si="15"/>
        <v>0</v>
      </c>
      <c r="BG148" s="192">
        <f t="shared" si="16"/>
        <v>0</v>
      </c>
      <c r="BH148" s="192">
        <f t="shared" si="17"/>
        <v>0</v>
      </c>
      <c r="BI148" s="192">
        <f t="shared" si="18"/>
        <v>0</v>
      </c>
      <c r="BJ148" s="19" t="s">
        <v>76</v>
      </c>
      <c r="BK148" s="192">
        <f t="shared" si="19"/>
        <v>0</v>
      </c>
      <c r="BL148" s="19" t="s">
        <v>1610</v>
      </c>
      <c r="BM148" s="191" t="s">
        <v>6223</v>
      </c>
    </row>
    <row r="149" spans="1:65" s="2" customFormat="1" ht="24.2" customHeight="1">
      <c r="A149" s="36"/>
      <c r="B149" s="37"/>
      <c r="C149" s="180" t="s">
        <v>941</v>
      </c>
      <c r="D149" s="180" t="s">
        <v>234</v>
      </c>
      <c r="E149" s="181" t="s">
        <v>5948</v>
      </c>
      <c r="F149" s="182" t="s">
        <v>5949</v>
      </c>
      <c r="G149" s="183" t="s">
        <v>342</v>
      </c>
      <c r="H149" s="184">
        <v>532</v>
      </c>
      <c r="I149" s="185"/>
      <c r="J149" s="186">
        <f t="shared" si="10"/>
        <v>0</v>
      </c>
      <c r="K149" s="182" t="s">
        <v>19</v>
      </c>
      <c r="L149" s="41"/>
      <c r="M149" s="187" t="s">
        <v>19</v>
      </c>
      <c r="N149" s="188" t="s">
        <v>40</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1610</v>
      </c>
      <c r="AT149" s="191" t="s">
        <v>234</v>
      </c>
      <c r="AU149" s="191" t="s">
        <v>78</v>
      </c>
      <c r="AY149" s="19" t="s">
        <v>231</v>
      </c>
      <c r="BE149" s="192">
        <f t="shared" si="14"/>
        <v>0</v>
      </c>
      <c r="BF149" s="192">
        <f t="shared" si="15"/>
        <v>0</v>
      </c>
      <c r="BG149" s="192">
        <f t="shared" si="16"/>
        <v>0</v>
      </c>
      <c r="BH149" s="192">
        <f t="shared" si="17"/>
        <v>0</v>
      </c>
      <c r="BI149" s="192">
        <f t="shared" si="18"/>
        <v>0</v>
      </c>
      <c r="BJ149" s="19" t="s">
        <v>76</v>
      </c>
      <c r="BK149" s="192">
        <f t="shared" si="19"/>
        <v>0</v>
      </c>
      <c r="BL149" s="19" t="s">
        <v>1610</v>
      </c>
      <c r="BM149" s="191" t="s">
        <v>6224</v>
      </c>
    </row>
    <row r="150" spans="1:65" s="2" customFormat="1" ht="24.2" customHeight="1">
      <c r="A150" s="36"/>
      <c r="B150" s="37"/>
      <c r="C150" s="180" t="s">
        <v>952</v>
      </c>
      <c r="D150" s="180" t="s">
        <v>234</v>
      </c>
      <c r="E150" s="181" t="s">
        <v>5951</v>
      </c>
      <c r="F150" s="182" t="s">
        <v>5952</v>
      </c>
      <c r="G150" s="183" t="s">
        <v>342</v>
      </c>
      <c r="H150" s="184">
        <v>28</v>
      </c>
      <c r="I150" s="185"/>
      <c r="J150" s="186">
        <f t="shared" si="10"/>
        <v>0</v>
      </c>
      <c r="K150" s="182" t="s">
        <v>19</v>
      </c>
      <c r="L150" s="41"/>
      <c r="M150" s="187" t="s">
        <v>19</v>
      </c>
      <c r="N150" s="188" t="s">
        <v>40</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1610</v>
      </c>
      <c r="AT150" s="191" t="s">
        <v>234</v>
      </c>
      <c r="AU150" s="191" t="s">
        <v>78</v>
      </c>
      <c r="AY150" s="19" t="s">
        <v>231</v>
      </c>
      <c r="BE150" s="192">
        <f t="shared" si="14"/>
        <v>0</v>
      </c>
      <c r="BF150" s="192">
        <f t="shared" si="15"/>
        <v>0</v>
      </c>
      <c r="BG150" s="192">
        <f t="shared" si="16"/>
        <v>0</v>
      </c>
      <c r="BH150" s="192">
        <f t="shared" si="17"/>
        <v>0</v>
      </c>
      <c r="BI150" s="192">
        <f t="shared" si="18"/>
        <v>0</v>
      </c>
      <c r="BJ150" s="19" t="s">
        <v>76</v>
      </c>
      <c r="BK150" s="192">
        <f t="shared" si="19"/>
        <v>0</v>
      </c>
      <c r="BL150" s="19" t="s">
        <v>1610</v>
      </c>
      <c r="BM150" s="191" t="s">
        <v>6225</v>
      </c>
    </row>
    <row r="151" spans="1:65" s="2" customFormat="1" ht="24.2" customHeight="1">
      <c r="A151" s="36"/>
      <c r="B151" s="37"/>
      <c r="C151" s="180" t="s">
        <v>959</v>
      </c>
      <c r="D151" s="180" t="s">
        <v>234</v>
      </c>
      <c r="E151" s="181" t="s">
        <v>5957</v>
      </c>
      <c r="F151" s="182" t="s">
        <v>5958</v>
      </c>
      <c r="G151" s="183" t="s">
        <v>342</v>
      </c>
      <c r="H151" s="184">
        <v>28</v>
      </c>
      <c r="I151" s="185"/>
      <c r="J151" s="186">
        <f t="shared" si="10"/>
        <v>0</v>
      </c>
      <c r="K151" s="182" t="s">
        <v>19</v>
      </c>
      <c r="L151" s="41"/>
      <c r="M151" s="187" t="s">
        <v>19</v>
      </c>
      <c r="N151" s="188" t="s">
        <v>40</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1610</v>
      </c>
      <c r="AT151" s="191" t="s">
        <v>234</v>
      </c>
      <c r="AU151" s="191" t="s">
        <v>78</v>
      </c>
      <c r="AY151" s="19" t="s">
        <v>231</v>
      </c>
      <c r="BE151" s="192">
        <f t="shared" si="14"/>
        <v>0</v>
      </c>
      <c r="BF151" s="192">
        <f t="shared" si="15"/>
        <v>0</v>
      </c>
      <c r="BG151" s="192">
        <f t="shared" si="16"/>
        <v>0</v>
      </c>
      <c r="BH151" s="192">
        <f t="shared" si="17"/>
        <v>0</v>
      </c>
      <c r="BI151" s="192">
        <f t="shared" si="18"/>
        <v>0</v>
      </c>
      <c r="BJ151" s="19" t="s">
        <v>76</v>
      </c>
      <c r="BK151" s="192">
        <f t="shared" si="19"/>
        <v>0</v>
      </c>
      <c r="BL151" s="19" t="s">
        <v>1610</v>
      </c>
      <c r="BM151" s="191" t="s">
        <v>6226</v>
      </c>
    </row>
    <row r="152" spans="1:65" s="2" customFormat="1" ht="24.2" customHeight="1">
      <c r="A152" s="36"/>
      <c r="B152" s="37"/>
      <c r="C152" s="180" t="s">
        <v>967</v>
      </c>
      <c r="D152" s="180" t="s">
        <v>234</v>
      </c>
      <c r="E152" s="181" t="s">
        <v>5954</v>
      </c>
      <c r="F152" s="182" t="s">
        <v>5955</v>
      </c>
      <c r="G152" s="183" t="s">
        <v>342</v>
      </c>
      <c r="H152" s="184">
        <v>532</v>
      </c>
      <c r="I152" s="185"/>
      <c r="J152" s="186">
        <f t="shared" si="10"/>
        <v>0</v>
      </c>
      <c r="K152" s="182" t="s">
        <v>19</v>
      </c>
      <c r="L152" s="41"/>
      <c r="M152" s="187" t="s">
        <v>19</v>
      </c>
      <c r="N152" s="188" t="s">
        <v>40</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1610</v>
      </c>
      <c r="AT152" s="191" t="s">
        <v>234</v>
      </c>
      <c r="AU152" s="191" t="s">
        <v>78</v>
      </c>
      <c r="AY152" s="19" t="s">
        <v>231</v>
      </c>
      <c r="BE152" s="192">
        <f t="shared" si="14"/>
        <v>0</v>
      </c>
      <c r="BF152" s="192">
        <f t="shared" si="15"/>
        <v>0</v>
      </c>
      <c r="BG152" s="192">
        <f t="shared" si="16"/>
        <v>0</v>
      </c>
      <c r="BH152" s="192">
        <f t="shared" si="17"/>
        <v>0</v>
      </c>
      <c r="BI152" s="192">
        <f t="shared" si="18"/>
        <v>0</v>
      </c>
      <c r="BJ152" s="19" t="s">
        <v>76</v>
      </c>
      <c r="BK152" s="192">
        <f t="shared" si="19"/>
        <v>0</v>
      </c>
      <c r="BL152" s="19" t="s">
        <v>1610</v>
      </c>
      <c r="BM152" s="191" t="s">
        <v>6227</v>
      </c>
    </row>
    <row r="153" spans="1:65" s="2" customFormat="1" ht="24.2" customHeight="1">
      <c r="A153" s="36"/>
      <c r="B153" s="37"/>
      <c r="C153" s="180" t="s">
        <v>973</v>
      </c>
      <c r="D153" s="180" t="s">
        <v>234</v>
      </c>
      <c r="E153" s="181" t="s">
        <v>5960</v>
      </c>
      <c r="F153" s="182" t="s">
        <v>5961</v>
      </c>
      <c r="G153" s="183" t="s">
        <v>342</v>
      </c>
      <c r="H153" s="184">
        <v>532</v>
      </c>
      <c r="I153" s="185"/>
      <c r="J153" s="186">
        <f t="shared" si="10"/>
        <v>0</v>
      </c>
      <c r="K153" s="182" t="s">
        <v>19</v>
      </c>
      <c r="L153" s="41"/>
      <c r="M153" s="187" t="s">
        <v>19</v>
      </c>
      <c r="N153" s="188" t="s">
        <v>40</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1610</v>
      </c>
      <c r="AT153" s="191" t="s">
        <v>234</v>
      </c>
      <c r="AU153" s="191" t="s">
        <v>78</v>
      </c>
      <c r="AY153" s="19" t="s">
        <v>231</v>
      </c>
      <c r="BE153" s="192">
        <f t="shared" si="14"/>
        <v>0</v>
      </c>
      <c r="BF153" s="192">
        <f t="shared" si="15"/>
        <v>0</v>
      </c>
      <c r="BG153" s="192">
        <f t="shared" si="16"/>
        <v>0</v>
      </c>
      <c r="BH153" s="192">
        <f t="shared" si="17"/>
        <v>0</v>
      </c>
      <c r="BI153" s="192">
        <f t="shared" si="18"/>
        <v>0</v>
      </c>
      <c r="BJ153" s="19" t="s">
        <v>76</v>
      </c>
      <c r="BK153" s="192">
        <f t="shared" si="19"/>
        <v>0</v>
      </c>
      <c r="BL153" s="19" t="s">
        <v>1610</v>
      </c>
      <c r="BM153" s="191" t="s">
        <v>6228</v>
      </c>
    </row>
    <row r="154" spans="1:65" s="2" customFormat="1" ht="24.2" customHeight="1">
      <c r="A154" s="36"/>
      <c r="B154" s="37"/>
      <c r="C154" s="180" t="s">
        <v>979</v>
      </c>
      <c r="D154" s="180" t="s">
        <v>234</v>
      </c>
      <c r="E154" s="181" t="s">
        <v>5963</v>
      </c>
      <c r="F154" s="182" t="s">
        <v>5964</v>
      </c>
      <c r="G154" s="183" t="s">
        <v>342</v>
      </c>
      <c r="H154" s="184">
        <v>28</v>
      </c>
      <c r="I154" s="185"/>
      <c r="J154" s="186">
        <f t="shared" si="10"/>
        <v>0</v>
      </c>
      <c r="K154" s="182" t="s">
        <v>19</v>
      </c>
      <c r="L154" s="41"/>
      <c r="M154" s="187" t="s">
        <v>19</v>
      </c>
      <c r="N154" s="188" t="s">
        <v>40</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1610</v>
      </c>
      <c r="AT154" s="191" t="s">
        <v>234</v>
      </c>
      <c r="AU154" s="191" t="s">
        <v>78</v>
      </c>
      <c r="AY154" s="19" t="s">
        <v>231</v>
      </c>
      <c r="BE154" s="192">
        <f t="shared" si="14"/>
        <v>0</v>
      </c>
      <c r="BF154" s="192">
        <f t="shared" si="15"/>
        <v>0</v>
      </c>
      <c r="BG154" s="192">
        <f t="shared" si="16"/>
        <v>0</v>
      </c>
      <c r="BH154" s="192">
        <f t="shared" si="17"/>
        <v>0</v>
      </c>
      <c r="BI154" s="192">
        <f t="shared" si="18"/>
        <v>0</v>
      </c>
      <c r="BJ154" s="19" t="s">
        <v>76</v>
      </c>
      <c r="BK154" s="192">
        <f t="shared" si="19"/>
        <v>0</v>
      </c>
      <c r="BL154" s="19" t="s">
        <v>1610</v>
      </c>
      <c r="BM154" s="191" t="s">
        <v>6229</v>
      </c>
    </row>
    <row r="155" spans="1:65" s="2" customFormat="1" ht="16.5" customHeight="1">
      <c r="A155" s="36"/>
      <c r="B155" s="37"/>
      <c r="C155" s="180" t="s">
        <v>983</v>
      </c>
      <c r="D155" s="180" t="s">
        <v>234</v>
      </c>
      <c r="E155" s="181" t="s">
        <v>5972</v>
      </c>
      <c r="F155" s="182" t="s">
        <v>5973</v>
      </c>
      <c r="G155" s="183" t="s">
        <v>342</v>
      </c>
      <c r="H155" s="184">
        <v>560</v>
      </c>
      <c r="I155" s="185"/>
      <c r="J155" s="186">
        <f t="shared" si="10"/>
        <v>0</v>
      </c>
      <c r="K155" s="182" t="s">
        <v>19</v>
      </c>
      <c r="L155" s="41"/>
      <c r="M155" s="187" t="s">
        <v>19</v>
      </c>
      <c r="N155" s="188" t="s">
        <v>40</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1610</v>
      </c>
      <c r="AT155" s="191" t="s">
        <v>234</v>
      </c>
      <c r="AU155" s="191" t="s">
        <v>78</v>
      </c>
      <c r="AY155" s="19" t="s">
        <v>231</v>
      </c>
      <c r="BE155" s="192">
        <f t="shared" si="14"/>
        <v>0</v>
      </c>
      <c r="BF155" s="192">
        <f t="shared" si="15"/>
        <v>0</v>
      </c>
      <c r="BG155" s="192">
        <f t="shared" si="16"/>
        <v>0</v>
      </c>
      <c r="BH155" s="192">
        <f t="shared" si="17"/>
        <v>0</v>
      </c>
      <c r="BI155" s="192">
        <f t="shared" si="18"/>
        <v>0</v>
      </c>
      <c r="BJ155" s="19" t="s">
        <v>76</v>
      </c>
      <c r="BK155" s="192">
        <f t="shared" si="19"/>
        <v>0</v>
      </c>
      <c r="BL155" s="19" t="s">
        <v>1610</v>
      </c>
      <c r="BM155" s="191" t="s">
        <v>6230</v>
      </c>
    </row>
    <row r="156" spans="1:65" s="2" customFormat="1" ht="24.2" customHeight="1">
      <c r="A156" s="36"/>
      <c r="B156" s="37"/>
      <c r="C156" s="180" t="s">
        <v>1563</v>
      </c>
      <c r="D156" s="180" t="s">
        <v>234</v>
      </c>
      <c r="E156" s="181" t="s">
        <v>6103</v>
      </c>
      <c r="F156" s="182" t="s">
        <v>6104</v>
      </c>
      <c r="G156" s="183" t="s">
        <v>342</v>
      </c>
      <c r="H156" s="184">
        <v>1113.8900000000001</v>
      </c>
      <c r="I156" s="185"/>
      <c r="J156" s="186">
        <f t="shared" si="10"/>
        <v>0</v>
      </c>
      <c r="K156" s="182" t="s">
        <v>19</v>
      </c>
      <c r="L156" s="41"/>
      <c r="M156" s="187" t="s">
        <v>19</v>
      </c>
      <c r="N156" s="188" t="s">
        <v>40</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1610</v>
      </c>
      <c r="AT156" s="191" t="s">
        <v>234</v>
      </c>
      <c r="AU156" s="191" t="s">
        <v>78</v>
      </c>
      <c r="AY156" s="19" t="s">
        <v>231</v>
      </c>
      <c r="BE156" s="192">
        <f t="shared" si="14"/>
        <v>0</v>
      </c>
      <c r="BF156" s="192">
        <f t="shared" si="15"/>
        <v>0</v>
      </c>
      <c r="BG156" s="192">
        <f t="shared" si="16"/>
        <v>0</v>
      </c>
      <c r="BH156" s="192">
        <f t="shared" si="17"/>
        <v>0</v>
      </c>
      <c r="BI156" s="192">
        <f t="shared" si="18"/>
        <v>0</v>
      </c>
      <c r="BJ156" s="19" t="s">
        <v>76</v>
      </c>
      <c r="BK156" s="192">
        <f t="shared" si="19"/>
        <v>0</v>
      </c>
      <c r="BL156" s="19" t="s">
        <v>1610</v>
      </c>
      <c r="BM156" s="191" t="s">
        <v>6231</v>
      </c>
    </row>
    <row r="157" spans="1:65" s="2" customFormat="1" ht="24.2" customHeight="1">
      <c r="A157" s="36"/>
      <c r="B157" s="37"/>
      <c r="C157" s="247" t="s">
        <v>1599</v>
      </c>
      <c r="D157" s="247" t="s">
        <v>638</v>
      </c>
      <c r="E157" s="248" t="s">
        <v>6106</v>
      </c>
      <c r="F157" s="249" t="s">
        <v>6107</v>
      </c>
      <c r="G157" s="250" t="s">
        <v>342</v>
      </c>
      <c r="H157" s="251">
        <v>1113.8900000000001</v>
      </c>
      <c r="I157" s="252"/>
      <c r="J157" s="253">
        <f t="shared" si="10"/>
        <v>0</v>
      </c>
      <c r="K157" s="249" t="s">
        <v>19</v>
      </c>
      <c r="L157" s="254"/>
      <c r="M157" s="255" t="s">
        <v>19</v>
      </c>
      <c r="N157" s="256" t="s">
        <v>40</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3043</v>
      </c>
      <c r="AT157" s="191" t="s">
        <v>638</v>
      </c>
      <c r="AU157" s="191" t="s">
        <v>78</v>
      </c>
      <c r="AY157" s="19" t="s">
        <v>231</v>
      </c>
      <c r="BE157" s="192">
        <f t="shared" si="14"/>
        <v>0</v>
      </c>
      <c r="BF157" s="192">
        <f t="shared" si="15"/>
        <v>0</v>
      </c>
      <c r="BG157" s="192">
        <f t="shared" si="16"/>
        <v>0</v>
      </c>
      <c r="BH157" s="192">
        <f t="shared" si="17"/>
        <v>0</v>
      </c>
      <c r="BI157" s="192">
        <f t="shared" si="18"/>
        <v>0</v>
      </c>
      <c r="BJ157" s="19" t="s">
        <v>76</v>
      </c>
      <c r="BK157" s="192">
        <f t="shared" si="19"/>
        <v>0</v>
      </c>
      <c r="BL157" s="19" t="s">
        <v>1610</v>
      </c>
      <c r="BM157" s="191" t="s">
        <v>6232</v>
      </c>
    </row>
    <row r="158" spans="1:65" s="2" customFormat="1" ht="24.2" customHeight="1">
      <c r="A158" s="36"/>
      <c r="B158" s="37"/>
      <c r="C158" s="180" t="s">
        <v>1604</v>
      </c>
      <c r="D158" s="180" t="s">
        <v>234</v>
      </c>
      <c r="E158" s="181" t="s">
        <v>5975</v>
      </c>
      <c r="F158" s="182" t="s">
        <v>5976</v>
      </c>
      <c r="G158" s="183" t="s">
        <v>342</v>
      </c>
      <c r="H158" s="184">
        <v>28</v>
      </c>
      <c r="I158" s="185"/>
      <c r="J158" s="186">
        <f t="shared" si="10"/>
        <v>0</v>
      </c>
      <c r="K158" s="182" t="s">
        <v>19</v>
      </c>
      <c r="L158" s="41"/>
      <c r="M158" s="187" t="s">
        <v>19</v>
      </c>
      <c r="N158" s="188" t="s">
        <v>40</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1610</v>
      </c>
      <c r="AT158" s="191" t="s">
        <v>234</v>
      </c>
      <c r="AU158" s="191" t="s">
        <v>78</v>
      </c>
      <c r="AY158" s="19" t="s">
        <v>231</v>
      </c>
      <c r="BE158" s="192">
        <f t="shared" si="14"/>
        <v>0</v>
      </c>
      <c r="BF158" s="192">
        <f t="shared" si="15"/>
        <v>0</v>
      </c>
      <c r="BG158" s="192">
        <f t="shared" si="16"/>
        <v>0</v>
      </c>
      <c r="BH158" s="192">
        <f t="shared" si="17"/>
        <v>0</v>
      </c>
      <c r="BI158" s="192">
        <f t="shared" si="18"/>
        <v>0</v>
      </c>
      <c r="BJ158" s="19" t="s">
        <v>76</v>
      </c>
      <c r="BK158" s="192">
        <f t="shared" si="19"/>
        <v>0</v>
      </c>
      <c r="BL158" s="19" t="s">
        <v>1610</v>
      </c>
      <c r="BM158" s="191" t="s">
        <v>6233</v>
      </c>
    </row>
    <row r="159" spans="1:65" s="2" customFormat="1" ht="24.2" customHeight="1">
      <c r="A159" s="36"/>
      <c r="B159" s="37"/>
      <c r="C159" s="180" t="s">
        <v>1610</v>
      </c>
      <c r="D159" s="180" t="s">
        <v>234</v>
      </c>
      <c r="E159" s="181" t="s">
        <v>6234</v>
      </c>
      <c r="F159" s="182" t="s">
        <v>6235</v>
      </c>
      <c r="G159" s="183" t="s">
        <v>342</v>
      </c>
      <c r="H159" s="184">
        <v>26</v>
      </c>
      <c r="I159" s="185"/>
      <c r="J159" s="186">
        <f t="shared" si="10"/>
        <v>0</v>
      </c>
      <c r="K159" s="182" t="s">
        <v>19</v>
      </c>
      <c r="L159" s="41"/>
      <c r="M159" s="187" t="s">
        <v>19</v>
      </c>
      <c r="N159" s="188" t="s">
        <v>40</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1610</v>
      </c>
      <c r="AT159" s="191" t="s">
        <v>234</v>
      </c>
      <c r="AU159" s="191" t="s">
        <v>78</v>
      </c>
      <c r="AY159" s="19" t="s">
        <v>231</v>
      </c>
      <c r="BE159" s="192">
        <f t="shared" si="14"/>
        <v>0</v>
      </c>
      <c r="BF159" s="192">
        <f t="shared" si="15"/>
        <v>0</v>
      </c>
      <c r="BG159" s="192">
        <f t="shared" si="16"/>
        <v>0</v>
      </c>
      <c r="BH159" s="192">
        <f t="shared" si="17"/>
        <v>0</v>
      </c>
      <c r="BI159" s="192">
        <f t="shared" si="18"/>
        <v>0</v>
      </c>
      <c r="BJ159" s="19" t="s">
        <v>76</v>
      </c>
      <c r="BK159" s="192">
        <f t="shared" si="19"/>
        <v>0</v>
      </c>
      <c r="BL159" s="19" t="s">
        <v>1610</v>
      </c>
      <c r="BM159" s="191" t="s">
        <v>6236</v>
      </c>
    </row>
    <row r="160" spans="1:65" s="2" customFormat="1" ht="24.2" customHeight="1">
      <c r="A160" s="36"/>
      <c r="B160" s="37"/>
      <c r="C160" s="247" t="s">
        <v>1619</v>
      </c>
      <c r="D160" s="247" t="s">
        <v>638</v>
      </c>
      <c r="E160" s="248" t="s">
        <v>5978</v>
      </c>
      <c r="F160" s="249" t="s">
        <v>5979</v>
      </c>
      <c r="G160" s="250" t="s">
        <v>342</v>
      </c>
      <c r="H160" s="251">
        <v>54</v>
      </c>
      <c r="I160" s="252"/>
      <c r="J160" s="253">
        <f t="shared" si="10"/>
        <v>0</v>
      </c>
      <c r="K160" s="249" t="s">
        <v>19</v>
      </c>
      <c r="L160" s="254"/>
      <c r="M160" s="255" t="s">
        <v>19</v>
      </c>
      <c r="N160" s="256" t="s">
        <v>40</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3043</v>
      </c>
      <c r="AT160" s="191" t="s">
        <v>638</v>
      </c>
      <c r="AU160" s="191" t="s">
        <v>78</v>
      </c>
      <c r="AY160" s="19" t="s">
        <v>231</v>
      </c>
      <c r="BE160" s="192">
        <f t="shared" si="14"/>
        <v>0</v>
      </c>
      <c r="BF160" s="192">
        <f t="shared" si="15"/>
        <v>0</v>
      </c>
      <c r="BG160" s="192">
        <f t="shared" si="16"/>
        <v>0</v>
      </c>
      <c r="BH160" s="192">
        <f t="shared" si="17"/>
        <v>0</v>
      </c>
      <c r="BI160" s="192">
        <f t="shared" si="18"/>
        <v>0</v>
      </c>
      <c r="BJ160" s="19" t="s">
        <v>76</v>
      </c>
      <c r="BK160" s="192">
        <f t="shared" si="19"/>
        <v>0</v>
      </c>
      <c r="BL160" s="19" t="s">
        <v>1610</v>
      </c>
      <c r="BM160" s="191" t="s">
        <v>6237</v>
      </c>
    </row>
    <row r="161" spans="1:65" s="2" customFormat="1" ht="24.2" customHeight="1">
      <c r="A161" s="36"/>
      <c r="B161" s="37"/>
      <c r="C161" s="247" t="s">
        <v>1624</v>
      </c>
      <c r="D161" s="247" t="s">
        <v>638</v>
      </c>
      <c r="E161" s="248" t="s">
        <v>6111</v>
      </c>
      <c r="F161" s="249" t="s">
        <v>6112</v>
      </c>
      <c r="G161" s="250" t="s">
        <v>243</v>
      </c>
      <c r="H161" s="251">
        <v>0.5</v>
      </c>
      <c r="I161" s="252"/>
      <c r="J161" s="253">
        <f t="shared" si="10"/>
        <v>0</v>
      </c>
      <c r="K161" s="249" t="s">
        <v>19</v>
      </c>
      <c r="L161" s="254"/>
      <c r="M161" s="255" t="s">
        <v>19</v>
      </c>
      <c r="N161" s="256" t="s">
        <v>40</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3043</v>
      </c>
      <c r="AT161" s="191" t="s">
        <v>638</v>
      </c>
      <c r="AU161" s="191" t="s">
        <v>78</v>
      </c>
      <c r="AY161" s="19" t="s">
        <v>231</v>
      </c>
      <c r="BE161" s="192">
        <f t="shared" si="14"/>
        <v>0</v>
      </c>
      <c r="BF161" s="192">
        <f t="shared" si="15"/>
        <v>0</v>
      </c>
      <c r="BG161" s="192">
        <f t="shared" si="16"/>
        <v>0</v>
      </c>
      <c r="BH161" s="192">
        <f t="shared" si="17"/>
        <v>0</v>
      </c>
      <c r="BI161" s="192">
        <f t="shared" si="18"/>
        <v>0</v>
      </c>
      <c r="BJ161" s="19" t="s">
        <v>76</v>
      </c>
      <c r="BK161" s="192">
        <f t="shared" si="19"/>
        <v>0</v>
      </c>
      <c r="BL161" s="19" t="s">
        <v>1610</v>
      </c>
      <c r="BM161" s="191" t="s">
        <v>6238</v>
      </c>
    </row>
    <row r="162" spans="1:65" s="2" customFormat="1" ht="16.5" customHeight="1">
      <c r="A162" s="36"/>
      <c r="B162" s="37"/>
      <c r="C162" s="180" t="s">
        <v>1628</v>
      </c>
      <c r="D162" s="180" t="s">
        <v>234</v>
      </c>
      <c r="E162" s="181" t="s">
        <v>5981</v>
      </c>
      <c r="F162" s="182" t="s">
        <v>5982</v>
      </c>
      <c r="G162" s="183" t="s">
        <v>356</v>
      </c>
      <c r="H162" s="184">
        <v>5.6</v>
      </c>
      <c r="I162" s="185"/>
      <c r="J162" s="186">
        <f t="shared" si="10"/>
        <v>0</v>
      </c>
      <c r="K162" s="182" t="s">
        <v>19</v>
      </c>
      <c r="L162" s="41"/>
      <c r="M162" s="187" t="s">
        <v>19</v>
      </c>
      <c r="N162" s="188" t="s">
        <v>40</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1610</v>
      </c>
      <c r="AT162" s="191" t="s">
        <v>234</v>
      </c>
      <c r="AU162" s="191" t="s">
        <v>78</v>
      </c>
      <c r="AY162" s="19" t="s">
        <v>231</v>
      </c>
      <c r="BE162" s="192">
        <f t="shared" si="14"/>
        <v>0</v>
      </c>
      <c r="BF162" s="192">
        <f t="shared" si="15"/>
        <v>0</v>
      </c>
      <c r="BG162" s="192">
        <f t="shared" si="16"/>
        <v>0</v>
      </c>
      <c r="BH162" s="192">
        <f t="shared" si="17"/>
        <v>0</v>
      </c>
      <c r="BI162" s="192">
        <f t="shared" si="18"/>
        <v>0</v>
      </c>
      <c r="BJ162" s="19" t="s">
        <v>76</v>
      </c>
      <c r="BK162" s="192">
        <f t="shared" si="19"/>
        <v>0</v>
      </c>
      <c r="BL162" s="19" t="s">
        <v>1610</v>
      </c>
      <c r="BM162" s="191" t="s">
        <v>6239</v>
      </c>
    </row>
    <row r="163" spans="1:65" s="2" customFormat="1" ht="16.5" customHeight="1">
      <c r="A163" s="36"/>
      <c r="B163" s="37"/>
      <c r="C163" s="180" t="s">
        <v>1634</v>
      </c>
      <c r="D163" s="180" t="s">
        <v>234</v>
      </c>
      <c r="E163" s="181" t="s">
        <v>5993</v>
      </c>
      <c r="F163" s="182" t="s">
        <v>5994</v>
      </c>
      <c r="G163" s="183" t="s">
        <v>237</v>
      </c>
      <c r="H163" s="184">
        <v>118</v>
      </c>
      <c r="I163" s="185"/>
      <c r="J163" s="186">
        <f t="shared" si="10"/>
        <v>0</v>
      </c>
      <c r="K163" s="182" t="s">
        <v>19</v>
      </c>
      <c r="L163" s="41"/>
      <c r="M163" s="187" t="s">
        <v>19</v>
      </c>
      <c r="N163" s="188" t="s">
        <v>40</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1610</v>
      </c>
      <c r="AT163" s="191" t="s">
        <v>234</v>
      </c>
      <c r="AU163" s="191" t="s">
        <v>78</v>
      </c>
      <c r="AY163" s="19" t="s">
        <v>231</v>
      </c>
      <c r="BE163" s="192">
        <f t="shared" si="14"/>
        <v>0</v>
      </c>
      <c r="BF163" s="192">
        <f t="shared" si="15"/>
        <v>0</v>
      </c>
      <c r="BG163" s="192">
        <f t="shared" si="16"/>
        <v>0</v>
      </c>
      <c r="BH163" s="192">
        <f t="shared" si="17"/>
        <v>0</v>
      </c>
      <c r="BI163" s="192">
        <f t="shared" si="18"/>
        <v>0</v>
      </c>
      <c r="BJ163" s="19" t="s">
        <v>76</v>
      </c>
      <c r="BK163" s="192">
        <f t="shared" si="19"/>
        <v>0</v>
      </c>
      <c r="BL163" s="19" t="s">
        <v>1610</v>
      </c>
      <c r="BM163" s="191" t="s">
        <v>6240</v>
      </c>
    </row>
    <row r="164" spans="1:65" s="2" customFormat="1" ht="16.5" customHeight="1">
      <c r="A164" s="36"/>
      <c r="B164" s="37"/>
      <c r="C164" s="247" t="s">
        <v>1638</v>
      </c>
      <c r="D164" s="247" t="s">
        <v>638</v>
      </c>
      <c r="E164" s="248" t="s">
        <v>5996</v>
      </c>
      <c r="F164" s="249" t="s">
        <v>5997</v>
      </c>
      <c r="G164" s="250" t="s">
        <v>237</v>
      </c>
      <c r="H164" s="251">
        <v>24</v>
      </c>
      <c r="I164" s="252"/>
      <c r="J164" s="253">
        <f t="shared" si="10"/>
        <v>0</v>
      </c>
      <c r="K164" s="249" t="s">
        <v>19</v>
      </c>
      <c r="L164" s="254"/>
      <c r="M164" s="255" t="s">
        <v>19</v>
      </c>
      <c r="N164" s="256" t="s">
        <v>40</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3043</v>
      </c>
      <c r="AT164" s="191" t="s">
        <v>638</v>
      </c>
      <c r="AU164" s="191" t="s">
        <v>78</v>
      </c>
      <c r="AY164" s="19" t="s">
        <v>231</v>
      </c>
      <c r="BE164" s="192">
        <f t="shared" si="14"/>
        <v>0</v>
      </c>
      <c r="BF164" s="192">
        <f t="shared" si="15"/>
        <v>0</v>
      </c>
      <c r="BG164" s="192">
        <f t="shared" si="16"/>
        <v>0</v>
      </c>
      <c r="BH164" s="192">
        <f t="shared" si="17"/>
        <v>0</v>
      </c>
      <c r="BI164" s="192">
        <f t="shared" si="18"/>
        <v>0</v>
      </c>
      <c r="BJ164" s="19" t="s">
        <v>76</v>
      </c>
      <c r="BK164" s="192">
        <f t="shared" si="19"/>
        <v>0</v>
      </c>
      <c r="BL164" s="19" t="s">
        <v>1610</v>
      </c>
      <c r="BM164" s="191" t="s">
        <v>6241</v>
      </c>
    </row>
    <row r="165" spans="1:65" s="2" customFormat="1" ht="16.5" customHeight="1">
      <c r="A165" s="36"/>
      <c r="B165" s="37"/>
      <c r="C165" s="180" t="s">
        <v>1643</v>
      </c>
      <c r="D165" s="180" t="s">
        <v>234</v>
      </c>
      <c r="E165" s="181" t="s">
        <v>6120</v>
      </c>
      <c r="F165" s="182" t="s">
        <v>6121</v>
      </c>
      <c r="G165" s="183" t="s">
        <v>5690</v>
      </c>
      <c r="H165" s="184">
        <v>12</v>
      </c>
      <c r="I165" s="185"/>
      <c r="J165" s="186">
        <f t="shared" si="10"/>
        <v>0</v>
      </c>
      <c r="K165" s="182" t="s">
        <v>19</v>
      </c>
      <c r="L165" s="41"/>
      <c r="M165" s="187" t="s">
        <v>19</v>
      </c>
      <c r="N165" s="188" t="s">
        <v>40</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1610</v>
      </c>
      <c r="AT165" s="191" t="s">
        <v>234</v>
      </c>
      <c r="AU165" s="191" t="s">
        <v>78</v>
      </c>
      <c r="AY165" s="19" t="s">
        <v>231</v>
      </c>
      <c r="BE165" s="192">
        <f t="shared" si="14"/>
        <v>0</v>
      </c>
      <c r="BF165" s="192">
        <f t="shared" si="15"/>
        <v>0</v>
      </c>
      <c r="BG165" s="192">
        <f t="shared" si="16"/>
        <v>0</v>
      </c>
      <c r="BH165" s="192">
        <f t="shared" si="17"/>
        <v>0</v>
      </c>
      <c r="BI165" s="192">
        <f t="shared" si="18"/>
        <v>0</v>
      </c>
      <c r="BJ165" s="19" t="s">
        <v>76</v>
      </c>
      <c r="BK165" s="192">
        <f t="shared" si="19"/>
        <v>0</v>
      </c>
      <c r="BL165" s="19" t="s">
        <v>1610</v>
      </c>
      <c r="BM165" s="191" t="s">
        <v>6242</v>
      </c>
    </row>
    <row r="166" spans="1:65" s="12" customFormat="1" ht="25.9" customHeight="1">
      <c r="B166" s="164"/>
      <c r="C166" s="165"/>
      <c r="D166" s="166" t="s">
        <v>68</v>
      </c>
      <c r="E166" s="167" t="s">
        <v>5999</v>
      </c>
      <c r="F166" s="167" t="s">
        <v>197</v>
      </c>
      <c r="G166" s="165"/>
      <c r="H166" s="165"/>
      <c r="I166" s="168"/>
      <c r="J166" s="169">
        <f>BK166</f>
        <v>0</v>
      </c>
      <c r="K166" s="165"/>
      <c r="L166" s="170"/>
      <c r="M166" s="171"/>
      <c r="N166" s="172"/>
      <c r="O166" s="172"/>
      <c r="P166" s="173">
        <f>P167</f>
        <v>0</v>
      </c>
      <c r="Q166" s="172"/>
      <c r="R166" s="173">
        <f>R167</f>
        <v>0</v>
      </c>
      <c r="S166" s="172"/>
      <c r="T166" s="174">
        <f>T167</f>
        <v>0</v>
      </c>
      <c r="AR166" s="175" t="s">
        <v>269</v>
      </c>
      <c r="AT166" s="176" t="s">
        <v>68</v>
      </c>
      <c r="AU166" s="176" t="s">
        <v>69</v>
      </c>
      <c r="AY166" s="175" t="s">
        <v>231</v>
      </c>
      <c r="BK166" s="177">
        <f>BK167</f>
        <v>0</v>
      </c>
    </row>
    <row r="167" spans="1:65" s="12" customFormat="1" ht="22.9" customHeight="1">
      <c r="B167" s="164"/>
      <c r="C167" s="165"/>
      <c r="D167" s="166" t="s">
        <v>68</v>
      </c>
      <c r="E167" s="178" t="s">
        <v>6000</v>
      </c>
      <c r="F167" s="178" t="s">
        <v>6001</v>
      </c>
      <c r="G167" s="165"/>
      <c r="H167" s="165"/>
      <c r="I167" s="168"/>
      <c r="J167" s="179">
        <f>BK167</f>
        <v>0</v>
      </c>
      <c r="K167" s="165"/>
      <c r="L167" s="170"/>
      <c r="M167" s="171"/>
      <c r="N167" s="172"/>
      <c r="O167" s="172"/>
      <c r="P167" s="173">
        <f>SUM(P168:P170)</f>
        <v>0</v>
      </c>
      <c r="Q167" s="172"/>
      <c r="R167" s="173">
        <f>SUM(R168:R170)</f>
        <v>0</v>
      </c>
      <c r="S167" s="172"/>
      <c r="T167" s="174">
        <f>SUM(T168:T170)</f>
        <v>0</v>
      </c>
      <c r="AR167" s="175" t="s">
        <v>269</v>
      </c>
      <c r="AT167" s="176" t="s">
        <v>68</v>
      </c>
      <c r="AU167" s="176" t="s">
        <v>76</v>
      </c>
      <c r="AY167" s="175" t="s">
        <v>231</v>
      </c>
      <c r="BK167" s="177">
        <f>SUM(BK168:BK170)</f>
        <v>0</v>
      </c>
    </row>
    <row r="168" spans="1:65" s="2" customFormat="1" ht="16.5" customHeight="1">
      <c r="A168" s="36"/>
      <c r="B168" s="37"/>
      <c r="C168" s="180" t="s">
        <v>1645</v>
      </c>
      <c r="D168" s="180" t="s">
        <v>234</v>
      </c>
      <c r="E168" s="181" t="s">
        <v>6002</v>
      </c>
      <c r="F168" s="182" t="s">
        <v>6003</v>
      </c>
      <c r="G168" s="183" t="s">
        <v>5796</v>
      </c>
      <c r="H168" s="184">
        <v>1</v>
      </c>
      <c r="I168" s="185"/>
      <c r="J168" s="186">
        <f>ROUND(I168*H168,2)</f>
        <v>0</v>
      </c>
      <c r="K168" s="182" t="s">
        <v>19</v>
      </c>
      <c r="L168" s="41"/>
      <c r="M168" s="187" t="s">
        <v>19</v>
      </c>
      <c r="N168" s="188" t="s">
        <v>40</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6004</v>
      </c>
      <c r="AT168" s="191" t="s">
        <v>234</v>
      </c>
      <c r="AU168" s="191" t="s">
        <v>78</v>
      </c>
      <c r="AY168" s="19" t="s">
        <v>231</v>
      </c>
      <c r="BE168" s="192">
        <f>IF(N168="základní",J168,0)</f>
        <v>0</v>
      </c>
      <c r="BF168" s="192">
        <f>IF(N168="snížená",J168,0)</f>
        <v>0</v>
      </c>
      <c r="BG168" s="192">
        <f>IF(N168="zákl. přenesená",J168,0)</f>
        <v>0</v>
      </c>
      <c r="BH168" s="192">
        <f>IF(N168="sníž. přenesená",J168,0)</f>
        <v>0</v>
      </c>
      <c r="BI168" s="192">
        <f>IF(N168="nulová",J168,0)</f>
        <v>0</v>
      </c>
      <c r="BJ168" s="19" t="s">
        <v>76</v>
      </c>
      <c r="BK168" s="192">
        <f>ROUND(I168*H168,2)</f>
        <v>0</v>
      </c>
      <c r="BL168" s="19" t="s">
        <v>6004</v>
      </c>
      <c r="BM168" s="191" t="s">
        <v>6243</v>
      </c>
    </row>
    <row r="169" spans="1:65" s="2" customFormat="1" ht="44.25" customHeight="1">
      <c r="A169" s="36"/>
      <c r="B169" s="37"/>
      <c r="C169" s="180" t="s">
        <v>1647</v>
      </c>
      <c r="D169" s="180" t="s">
        <v>234</v>
      </c>
      <c r="E169" s="181" t="s">
        <v>6244</v>
      </c>
      <c r="F169" s="182" t="s">
        <v>6245</v>
      </c>
      <c r="G169" s="183" t="s">
        <v>5796</v>
      </c>
      <c r="H169" s="184">
        <v>1</v>
      </c>
      <c r="I169" s="185"/>
      <c r="J169" s="186">
        <f>ROUND(I169*H169,2)</f>
        <v>0</v>
      </c>
      <c r="K169" s="182" t="s">
        <v>19</v>
      </c>
      <c r="L169" s="41"/>
      <c r="M169" s="187" t="s">
        <v>19</v>
      </c>
      <c r="N169" s="188" t="s">
        <v>40</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6004</v>
      </c>
      <c r="AT169" s="191" t="s">
        <v>234</v>
      </c>
      <c r="AU169" s="191" t="s">
        <v>78</v>
      </c>
      <c r="AY169" s="19" t="s">
        <v>231</v>
      </c>
      <c r="BE169" s="192">
        <f>IF(N169="základní",J169,0)</f>
        <v>0</v>
      </c>
      <c r="BF169" s="192">
        <f>IF(N169="snížená",J169,0)</f>
        <v>0</v>
      </c>
      <c r="BG169" s="192">
        <f>IF(N169="zákl. přenesená",J169,0)</f>
        <v>0</v>
      </c>
      <c r="BH169" s="192">
        <f>IF(N169="sníž. přenesená",J169,0)</f>
        <v>0</v>
      </c>
      <c r="BI169" s="192">
        <f>IF(N169="nulová",J169,0)</f>
        <v>0</v>
      </c>
      <c r="BJ169" s="19" t="s">
        <v>76</v>
      </c>
      <c r="BK169" s="192">
        <f>ROUND(I169*H169,2)</f>
        <v>0</v>
      </c>
      <c r="BL169" s="19" t="s">
        <v>6004</v>
      </c>
      <c r="BM169" s="191" t="s">
        <v>6246</v>
      </c>
    </row>
    <row r="170" spans="1:65" s="2" customFormat="1" ht="16.5" customHeight="1">
      <c r="A170" s="36"/>
      <c r="B170" s="37"/>
      <c r="C170" s="180" t="s">
        <v>1657</v>
      </c>
      <c r="D170" s="180" t="s">
        <v>234</v>
      </c>
      <c r="E170" s="181" t="s">
        <v>6247</v>
      </c>
      <c r="F170" s="182" t="s">
        <v>6248</v>
      </c>
      <c r="G170" s="183" t="s">
        <v>5796</v>
      </c>
      <c r="H170" s="184">
        <v>1</v>
      </c>
      <c r="I170" s="185"/>
      <c r="J170" s="186">
        <f>ROUND(I170*H170,2)</f>
        <v>0</v>
      </c>
      <c r="K170" s="182" t="s">
        <v>19</v>
      </c>
      <c r="L170" s="41"/>
      <c r="M170" s="261" t="s">
        <v>19</v>
      </c>
      <c r="N170" s="262" t="s">
        <v>40</v>
      </c>
      <c r="O170" s="259"/>
      <c r="P170" s="263">
        <f>O170*H170</f>
        <v>0</v>
      </c>
      <c r="Q170" s="263">
        <v>0</v>
      </c>
      <c r="R170" s="263">
        <f>Q170*H170</f>
        <v>0</v>
      </c>
      <c r="S170" s="263">
        <v>0</v>
      </c>
      <c r="T170" s="264">
        <f>S170*H170</f>
        <v>0</v>
      </c>
      <c r="U170" s="36"/>
      <c r="V170" s="36"/>
      <c r="W170" s="36"/>
      <c r="X170" s="36"/>
      <c r="Y170" s="36"/>
      <c r="Z170" s="36"/>
      <c r="AA170" s="36"/>
      <c r="AB170" s="36"/>
      <c r="AC170" s="36"/>
      <c r="AD170" s="36"/>
      <c r="AE170" s="36"/>
      <c r="AR170" s="191" t="s">
        <v>6004</v>
      </c>
      <c r="AT170" s="191" t="s">
        <v>234</v>
      </c>
      <c r="AU170" s="191" t="s">
        <v>78</v>
      </c>
      <c r="AY170" s="19" t="s">
        <v>231</v>
      </c>
      <c r="BE170" s="192">
        <f>IF(N170="základní",J170,0)</f>
        <v>0</v>
      </c>
      <c r="BF170" s="192">
        <f>IF(N170="snížená",J170,0)</f>
        <v>0</v>
      </c>
      <c r="BG170" s="192">
        <f>IF(N170="zákl. přenesená",J170,0)</f>
        <v>0</v>
      </c>
      <c r="BH170" s="192">
        <f>IF(N170="sníž. přenesená",J170,0)</f>
        <v>0</v>
      </c>
      <c r="BI170" s="192">
        <f>IF(N170="nulová",J170,0)</f>
        <v>0</v>
      </c>
      <c r="BJ170" s="19" t="s">
        <v>76</v>
      </c>
      <c r="BK170" s="192">
        <f>ROUND(I170*H170,2)</f>
        <v>0</v>
      </c>
      <c r="BL170" s="19" t="s">
        <v>6004</v>
      </c>
      <c r="BM170" s="191" t="s">
        <v>6249</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IsmcMggR8v7JtM190cP5Ev+znT5YAiMKX8oI7LCddHM0oAvfCiSlXY0Tg0Oh0zuvXR01DwvbWh6y7xlWR0b7Yg==" saltValue="KnXAxhE6djmK8rxPxI4kMDFLmfL50hRAEBV3qP5IA3mp+3rcJpQcp82lMuWaOUswsZWMhNvolm/L0AZU6dgXqQ==" spinCount="100000" sheet="1" objects="1" scenarios="1" formatColumns="0" formatRows="0" autoFilter="0"/>
  <autoFilter ref="C87:K17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189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6250</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ROUND(J90,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ROUND((SUM(BE90:BE166)),  2)</f>
        <v>0</v>
      </c>
      <c r="G33" s="36"/>
      <c r="H33" s="36"/>
      <c r="I33" s="126">
        <v>0.21</v>
      </c>
      <c r="J33" s="125">
        <f>ROUND(((SUM(BE90:BE166))*I33),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ROUND((SUM(BF90:BF166)),  2)</f>
        <v>0</v>
      </c>
      <c r="G34" s="36"/>
      <c r="H34" s="36"/>
      <c r="I34" s="126">
        <v>0.15</v>
      </c>
      <c r="J34" s="125">
        <f>ROUND(((SUM(BF90:BF166))*I34),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ROUND((SUM(BG90:BG166)),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ROUND((SUM(BH90:BH166)),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ROUND((SUM(BI90:BI166)),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105 - IO501 - energosloupky</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J90</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6251</v>
      </c>
      <c r="E60" s="145"/>
      <c r="F60" s="145"/>
      <c r="G60" s="145"/>
      <c r="H60" s="145"/>
      <c r="I60" s="145"/>
      <c r="J60" s="146">
        <f>J91</f>
        <v>0</v>
      </c>
      <c r="K60" s="143"/>
      <c r="L60" s="147"/>
    </row>
    <row r="61" spans="1:47" s="10" customFormat="1" ht="19.899999999999999" customHeight="1">
      <c r="B61" s="148"/>
      <c r="C61" s="99"/>
      <c r="D61" s="149" t="s">
        <v>6252</v>
      </c>
      <c r="E61" s="150"/>
      <c r="F61" s="150"/>
      <c r="G61" s="150"/>
      <c r="H61" s="150"/>
      <c r="I61" s="150"/>
      <c r="J61" s="151">
        <f>J92</f>
        <v>0</v>
      </c>
      <c r="K61" s="99"/>
      <c r="L61" s="152"/>
    </row>
    <row r="62" spans="1:47" s="10" customFormat="1" ht="19.899999999999999" customHeight="1">
      <c r="B62" s="148"/>
      <c r="C62" s="99"/>
      <c r="D62" s="149" t="s">
        <v>210</v>
      </c>
      <c r="E62" s="150"/>
      <c r="F62" s="150"/>
      <c r="G62" s="150"/>
      <c r="H62" s="150"/>
      <c r="I62" s="150"/>
      <c r="J62" s="151">
        <f>J94</f>
        <v>0</v>
      </c>
      <c r="K62" s="99"/>
      <c r="L62" s="152"/>
    </row>
    <row r="63" spans="1:47" s="10" customFormat="1" ht="19.899999999999999" customHeight="1">
      <c r="B63" s="148"/>
      <c r="C63" s="99"/>
      <c r="D63" s="149" t="s">
        <v>580</v>
      </c>
      <c r="E63" s="150"/>
      <c r="F63" s="150"/>
      <c r="G63" s="150"/>
      <c r="H63" s="150"/>
      <c r="I63" s="150"/>
      <c r="J63" s="151">
        <f>J121</f>
        <v>0</v>
      </c>
      <c r="K63" s="99"/>
      <c r="L63" s="152"/>
    </row>
    <row r="64" spans="1:47" s="10" customFormat="1" ht="19.899999999999999" customHeight="1">
      <c r="B64" s="148"/>
      <c r="C64" s="99"/>
      <c r="D64" s="149" t="s">
        <v>212</v>
      </c>
      <c r="E64" s="150"/>
      <c r="F64" s="150"/>
      <c r="G64" s="150"/>
      <c r="H64" s="150"/>
      <c r="I64" s="150"/>
      <c r="J64" s="151">
        <f>J136</f>
        <v>0</v>
      </c>
      <c r="K64" s="99"/>
      <c r="L64" s="152"/>
    </row>
    <row r="65" spans="1:31" s="10" customFormat="1" ht="19.899999999999999" customHeight="1">
      <c r="B65" s="148"/>
      <c r="C65" s="99"/>
      <c r="D65" s="149" t="s">
        <v>583</v>
      </c>
      <c r="E65" s="150"/>
      <c r="F65" s="150"/>
      <c r="G65" s="150"/>
      <c r="H65" s="150"/>
      <c r="I65" s="150"/>
      <c r="J65" s="151">
        <f>J146</f>
        <v>0</v>
      </c>
      <c r="K65" s="99"/>
      <c r="L65" s="152"/>
    </row>
    <row r="66" spans="1:31" s="9" customFormat="1" ht="24.95" customHeight="1">
      <c r="B66" s="142"/>
      <c r="C66" s="143"/>
      <c r="D66" s="144" t="s">
        <v>214</v>
      </c>
      <c r="E66" s="145"/>
      <c r="F66" s="145"/>
      <c r="G66" s="145"/>
      <c r="H66" s="145"/>
      <c r="I66" s="145"/>
      <c r="J66" s="146">
        <f>J149</f>
        <v>0</v>
      </c>
      <c r="K66" s="143"/>
      <c r="L66" s="147"/>
    </row>
    <row r="67" spans="1:31" s="10" customFormat="1" ht="19.899999999999999" customHeight="1">
      <c r="B67" s="148"/>
      <c r="C67" s="99"/>
      <c r="D67" s="149" t="s">
        <v>1068</v>
      </c>
      <c r="E67" s="150"/>
      <c r="F67" s="150"/>
      <c r="G67" s="150"/>
      <c r="H67" s="150"/>
      <c r="I67" s="150"/>
      <c r="J67" s="151">
        <f>J150</f>
        <v>0</v>
      </c>
      <c r="K67" s="99"/>
      <c r="L67" s="152"/>
    </row>
    <row r="68" spans="1:31" s="10" customFormat="1" ht="19.899999999999999" customHeight="1">
      <c r="B68" s="148"/>
      <c r="C68" s="99"/>
      <c r="D68" s="149" t="s">
        <v>2481</v>
      </c>
      <c r="E68" s="150"/>
      <c r="F68" s="150"/>
      <c r="G68" s="150"/>
      <c r="H68" s="150"/>
      <c r="I68" s="150"/>
      <c r="J68" s="151">
        <f>J159</f>
        <v>0</v>
      </c>
      <c r="K68" s="99"/>
      <c r="L68" s="152"/>
    </row>
    <row r="69" spans="1:31" s="9" customFormat="1" ht="24.95" customHeight="1">
      <c r="B69" s="142"/>
      <c r="C69" s="143"/>
      <c r="D69" s="144" t="s">
        <v>3341</v>
      </c>
      <c r="E69" s="145"/>
      <c r="F69" s="145"/>
      <c r="G69" s="145"/>
      <c r="H69" s="145"/>
      <c r="I69" s="145"/>
      <c r="J69" s="146">
        <f>J164</f>
        <v>0</v>
      </c>
      <c r="K69" s="143"/>
      <c r="L69" s="147"/>
    </row>
    <row r="70" spans="1:31" s="10" customFormat="1" ht="19.899999999999999" customHeight="1">
      <c r="B70" s="148"/>
      <c r="C70" s="99"/>
      <c r="D70" s="149" t="s">
        <v>6253</v>
      </c>
      <c r="E70" s="150"/>
      <c r="F70" s="150"/>
      <c r="G70" s="150"/>
      <c r="H70" s="150"/>
      <c r="I70" s="150"/>
      <c r="J70" s="151">
        <f>J165</f>
        <v>0</v>
      </c>
      <c r="K70" s="99"/>
      <c r="L70" s="152"/>
    </row>
    <row r="71" spans="1:31"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31" s="2" customFormat="1" ht="24.95" customHeight="1">
      <c r="A77" s="36"/>
      <c r="B77" s="37"/>
      <c r="C77" s="25" t="s">
        <v>216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418" t="str">
        <f>E7</f>
        <v>Park na Moravském náměstí v Brně</v>
      </c>
      <c r="F80" s="419"/>
      <c r="G80" s="419"/>
      <c r="H80" s="419"/>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200</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92" t="str">
        <f>E9</f>
        <v>105 - IO501 - energosloupky</v>
      </c>
      <c r="F82" s="420"/>
      <c r="G82" s="420"/>
      <c r="H82" s="420"/>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 xml:space="preserve"> </v>
      </c>
      <c r="G84" s="38"/>
      <c r="H84" s="38"/>
      <c r="I84" s="31" t="s">
        <v>23</v>
      </c>
      <c r="J84" s="61" t="str">
        <f>IF(J12="","",J12)</f>
        <v>28. 5. 2021</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E15</f>
        <v xml:space="preserve"> </v>
      </c>
      <c r="G86" s="38"/>
      <c r="H86" s="38"/>
      <c r="I86" s="31" t="s">
        <v>30</v>
      </c>
      <c r="J86" s="34" t="str">
        <f>E21</f>
        <v xml:space="preserve"> </v>
      </c>
      <c r="K86" s="38"/>
      <c r="L86" s="115"/>
      <c r="S86" s="36"/>
      <c r="T86" s="36"/>
      <c r="U86" s="36"/>
      <c r="V86" s="36"/>
      <c r="W86" s="36"/>
      <c r="X86" s="36"/>
      <c r="Y86" s="36"/>
      <c r="Z86" s="36"/>
      <c r="AA86" s="36"/>
      <c r="AB86" s="36"/>
      <c r="AC86" s="36"/>
      <c r="AD86" s="36"/>
      <c r="AE86" s="36"/>
    </row>
    <row r="87" spans="1:65" s="2" customFormat="1" ht="15.2" customHeight="1">
      <c r="A87" s="36"/>
      <c r="B87" s="37"/>
      <c r="C87" s="31" t="s">
        <v>28</v>
      </c>
      <c r="D87" s="38"/>
      <c r="E87" s="38"/>
      <c r="F87" s="29" t="str">
        <f>IF(E18="","",E18)</f>
        <v>Vyplň údaj</v>
      </c>
      <c r="G87" s="38"/>
      <c r="H87" s="38"/>
      <c r="I87" s="31" t="s">
        <v>32</v>
      </c>
      <c r="J87" s="34" t="str">
        <f>E24</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217</v>
      </c>
      <c r="D89" s="156" t="s">
        <v>54</v>
      </c>
      <c r="E89" s="156" t="s">
        <v>50</v>
      </c>
      <c r="F89" s="156" t="s">
        <v>51</v>
      </c>
      <c r="G89" s="156" t="s">
        <v>218</v>
      </c>
      <c r="H89" s="156" t="s">
        <v>219</v>
      </c>
      <c r="I89" s="156" t="s">
        <v>220</v>
      </c>
      <c r="J89" s="156" t="s">
        <v>206</v>
      </c>
      <c r="K89" s="157" t="s">
        <v>221</v>
      </c>
      <c r="L89" s="158"/>
      <c r="M89" s="70" t="s">
        <v>19</v>
      </c>
      <c r="N89" s="71" t="s">
        <v>39</v>
      </c>
      <c r="O89" s="71" t="s">
        <v>222</v>
      </c>
      <c r="P89" s="71" t="s">
        <v>223</v>
      </c>
      <c r="Q89" s="71" t="s">
        <v>224</v>
      </c>
      <c r="R89" s="71" t="s">
        <v>225</v>
      </c>
      <c r="S89" s="71" t="s">
        <v>226</v>
      </c>
      <c r="T89" s="72" t="s">
        <v>227</v>
      </c>
      <c r="U89" s="153"/>
      <c r="V89" s="153"/>
      <c r="W89" s="153"/>
      <c r="X89" s="153"/>
      <c r="Y89" s="153"/>
      <c r="Z89" s="153"/>
      <c r="AA89" s="153"/>
      <c r="AB89" s="153"/>
      <c r="AC89" s="153"/>
      <c r="AD89" s="153"/>
      <c r="AE89" s="153"/>
    </row>
    <row r="90" spans="1:65" s="2" customFormat="1" ht="22.9" customHeight="1">
      <c r="A90" s="36"/>
      <c r="B90" s="37"/>
      <c r="C90" s="77" t="s">
        <v>228</v>
      </c>
      <c r="D90" s="38"/>
      <c r="E90" s="38"/>
      <c r="F90" s="38"/>
      <c r="G90" s="38"/>
      <c r="H90" s="38"/>
      <c r="I90" s="38"/>
      <c r="J90" s="159">
        <f>BK90</f>
        <v>0</v>
      </c>
      <c r="K90" s="38"/>
      <c r="L90" s="41"/>
      <c r="M90" s="73"/>
      <c r="N90" s="160"/>
      <c r="O90" s="74"/>
      <c r="P90" s="161">
        <f>P91+P149+P164</f>
        <v>0</v>
      </c>
      <c r="Q90" s="74"/>
      <c r="R90" s="161">
        <f>R91+R149+R164</f>
        <v>10.149689639999998</v>
      </c>
      <c r="S90" s="74"/>
      <c r="T90" s="162">
        <f>T91+T149+T164</f>
        <v>0.124</v>
      </c>
      <c r="U90" s="36"/>
      <c r="V90" s="36"/>
      <c r="W90" s="36"/>
      <c r="X90" s="36"/>
      <c r="Y90" s="36"/>
      <c r="Z90" s="36"/>
      <c r="AA90" s="36"/>
      <c r="AB90" s="36"/>
      <c r="AC90" s="36"/>
      <c r="AD90" s="36"/>
      <c r="AE90" s="36"/>
      <c r="AT90" s="19" t="s">
        <v>68</v>
      </c>
      <c r="AU90" s="19" t="s">
        <v>207</v>
      </c>
      <c r="BK90" s="163">
        <f>BK91+BK149+BK164</f>
        <v>0</v>
      </c>
    </row>
    <row r="91" spans="1:65" s="12" customFormat="1" ht="25.9" customHeight="1">
      <c r="B91" s="164"/>
      <c r="C91" s="165"/>
      <c r="D91" s="166" t="s">
        <v>68</v>
      </c>
      <c r="E91" s="167" t="s">
        <v>229</v>
      </c>
      <c r="F91" s="167" t="s">
        <v>229</v>
      </c>
      <c r="G91" s="165"/>
      <c r="H91" s="165"/>
      <c r="I91" s="168"/>
      <c r="J91" s="169">
        <f>BK91</f>
        <v>0</v>
      </c>
      <c r="K91" s="165"/>
      <c r="L91" s="170"/>
      <c r="M91" s="171"/>
      <c r="N91" s="172"/>
      <c r="O91" s="172"/>
      <c r="P91" s="173">
        <f>P92+P94+P121+P136+P146</f>
        <v>0</v>
      </c>
      <c r="Q91" s="172"/>
      <c r="R91" s="173">
        <f>R92+R94+R121+R136+R146</f>
        <v>10.113969639999999</v>
      </c>
      <c r="S91" s="172"/>
      <c r="T91" s="174">
        <f>T92+T94+T121+T136+T146</f>
        <v>0.124</v>
      </c>
      <c r="AR91" s="175" t="s">
        <v>76</v>
      </c>
      <c r="AT91" s="176" t="s">
        <v>68</v>
      </c>
      <c r="AU91" s="176" t="s">
        <v>69</v>
      </c>
      <c r="AY91" s="175" t="s">
        <v>231</v>
      </c>
      <c r="BK91" s="177">
        <f>BK92+BK94+BK121+BK136+BK146</f>
        <v>0</v>
      </c>
    </row>
    <row r="92" spans="1:65" s="12" customFormat="1" ht="22.9" customHeight="1">
      <c r="B92" s="164"/>
      <c r="C92" s="165"/>
      <c r="D92" s="166" t="s">
        <v>68</v>
      </c>
      <c r="E92" s="178" t="s">
        <v>232</v>
      </c>
      <c r="F92" s="178" t="s">
        <v>6254</v>
      </c>
      <c r="G92" s="165"/>
      <c r="H92" s="165"/>
      <c r="I92" s="168"/>
      <c r="J92" s="179">
        <f>BK92</f>
        <v>0</v>
      </c>
      <c r="K92" s="165"/>
      <c r="L92" s="170"/>
      <c r="M92" s="171"/>
      <c r="N92" s="172"/>
      <c r="O92" s="172"/>
      <c r="P92" s="173">
        <f>P93</f>
        <v>0</v>
      </c>
      <c r="Q92" s="172"/>
      <c r="R92" s="173">
        <f>R93</f>
        <v>0</v>
      </c>
      <c r="S92" s="172"/>
      <c r="T92" s="174">
        <f>T93</f>
        <v>0</v>
      </c>
      <c r="AR92" s="175" t="s">
        <v>76</v>
      </c>
      <c r="AT92" s="176" t="s">
        <v>68</v>
      </c>
      <c r="AU92" s="176" t="s">
        <v>76</v>
      </c>
      <c r="AY92" s="175" t="s">
        <v>231</v>
      </c>
      <c r="BK92" s="177">
        <f>BK93</f>
        <v>0</v>
      </c>
    </row>
    <row r="93" spans="1:65" s="2" customFormat="1" ht="16.5" customHeight="1">
      <c r="A93" s="36"/>
      <c r="B93" s="37"/>
      <c r="C93" s="180" t="s">
        <v>76</v>
      </c>
      <c r="D93" s="180" t="s">
        <v>234</v>
      </c>
      <c r="E93" s="181" t="s">
        <v>6255</v>
      </c>
      <c r="F93" s="182" t="s">
        <v>6256</v>
      </c>
      <c r="G93" s="183" t="s">
        <v>237</v>
      </c>
      <c r="H93" s="184">
        <v>1</v>
      </c>
      <c r="I93" s="185"/>
      <c r="J93" s="186">
        <f>ROUND(I93*H93,2)</f>
        <v>0</v>
      </c>
      <c r="K93" s="182" t="s">
        <v>19</v>
      </c>
      <c r="L93" s="41"/>
      <c r="M93" s="187" t="s">
        <v>19</v>
      </c>
      <c r="N93" s="188" t="s">
        <v>40</v>
      </c>
      <c r="O93" s="66"/>
      <c r="P93" s="189">
        <f>O93*H93</f>
        <v>0</v>
      </c>
      <c r="Q93" s="189">
        <v>0</v>
      </c>
      <c r="R93" s="189">
        <f>Q93*H93</f>
        <v>0</v>
      </c>
      <c r="S93" s="189">
        <v>0</v>
      </c>
      <c r="T93" s="190">
        <f>S93*H93</f>
        <v>0</v>
      </c>
      <c r="U93" s="36"/>
      <c r="V93" s="36"/>
      <c r="W93" s="36"/>
      <c r="X93" s="36"/>
      <c r="Y93" s="36"/>
      <c r="Z93" s="36"/>
      <c r="AA93" s="36"/>
      <c r="AB93" s="36"/>
      <c r="AC93" s="36"/>
      <c r="AD93" s="36"/>
      <c r="AE93" s="36"/>
      <c r="AR93" s="191" t="s">
        <v>238</v>
      </c>
      <c r="AT93" s="191" t="s">
        <v>234</v>
      </c>
      <c r="AU93" s="191" t="s">
        <v>78</v>
      </c>
      <c r="AY93" s="19" t="s">
        <v>231</v>
      </c>
      <c r="BE93" s="192">
        <f>IF(N93="základní",J93,0)</f>
        <v>0</v>
      </c>
      <c r="BF93" s="192">
        <f>IF(N93="snížená",J93,0)</f>
        <v>0</v>
      </c>
      <c r="BG93" s="192">
        <f>IF(N93="zákl. přenesená",J93,0)</f>
        <v>0</v>
      </c>
      <c r="BH93" s="192">
        <f>IF(N93="sníž. přenesená",J93,0)</f>
        <v>0</v>
      </c>
      <c r="BI93" s="192">
        <f>IF(N93="nulová",J93,0)</f>
        <v>0</v>
      </c>
      <c r="BJ93" s="19" t="s">
        <v>76</v>
      </c>
      <c r="BK93" s="192">
        <f>ROUND(I93*H93,2)</f>
        <v>0</v>
      </c>
      <c r="BL93" s="19" t="s">
        <v>238</v>
      </c>
      <c r="BM93" s="191" t="s">
        <v>6257</v>
      </c>
    </row>
    <row r="94" spans="1:65" s="12" customFormat="1" ht="22.9" customHeight="1">
      <c r="B94" s="164"/>
      <c r="C94" s="165"/>
      <c r="D94" s="166" t="s">
        <v>68</v>
      </c>
      <c r="E94" s="178" t="s">
        <v>76</v>
      </c>
      <c r="F94" s="178" t="s">
        <v>240</v>
      </c>
      <c r="G94" s="165"/>
      <c r="H94" s="165"/>
      <c r="I94" s="168"/>
      <c r="J94" s="179">
        <f>BK94</f>
        <v>0</v>
      </c>
      <c r="K94" s="165"/>
      <c r="L94" s="170"/>
      <c r="M94" s="171"/>
      <c r="N94" s="172"/>
      <c r="O94" s="172"/>
      <c r="P94" s="173">
        <f>SUM(P95:P120)</f>
        <v>0</v>
      </c>
      <c r="Q94" s="172"/>
      <c r="R94" s="173">
        <f>SUM(R95:R120)</f>
        <v>4.1040000000000001</v>
      </c>
      <c r="S94" s="172"/>
      <c r="T94" s="174">
        <f>SUM(T95:T120)</f>
        <v>0</v>
      </c>
      <c r="AR94" s="175" t="s">
        <v>76</v>
      </c>
      <c r="AT94" s="176" t="s">
        <v>68</v>
      </c>
      <c r="AU94" s="176" t="s">
        <v>76</v>
      </c>
      <c r="AY94" s="175" t="s">
        <v>231</v>
      </c>
      <c r="BK94" s="177">
        <f>SUM(BK95:BK120)</f>
        <v>0</v>
      </c>
    </row>
    <row r="95" spans="1:65" s="2" customFormat="1" ht="44.25" customHeight="1">
      <c r="A95" s="36"/>
      <c r="B95" s="37"/>
      <c r="C95" s="180" t="s">
        <v>78</v>
      </c>
      <c r="D95" s="180" t="s">
        <v>234</v>
      </c>
      <c r="E95" s="181" t="s">
        <v>6258</v>
      </c>
      <c r="F95" s="182" t="s">
        <v>6259</v>
      </c>
      <c r="G95" s="183" t="s">
        <v>356</v>
      </c>
      <c r="H95" s="184">
        <v>6.75</v>
      </c>
      <c r="I95" s="185"/>
      <c r="J95" s="186">
        <f>ROUND(I95*H95,2)</f>
        <v>0</v>
      </c>
      <c r="K95" s="182" t="s">
        <v>244</v>
      </c>
      <c r="L95" s="41"/>
      <c r="M95" s="187" t="s">
        <v>19</v>
      </c>
      <c r="N95" s="188" t="s">
        <v>40</v>
      </c>
      <c r="O95" s="66"/>
      <c r="P95" s="189">
        <f>O95*H95</f>
        <v>0</v>
      </c>
      <c r="Q95" s="189">
        <v>0</v>
      </c>
      <c r="R95" s="189">
        <f>Q95*H95</f>
        <v>0</v>
      </c>
      <c r="S95" s="189">
        <v>0</v>
      </c>
      <c r="T95" s="190">
        <f>S95*H95</f>
        <v>0</v>
      </c>
      <c r="U95" s="36"/>
      <c r="V95" s="36"/>
      <c r="W95" s="36"/>
      <c r="X95" s="36"/>
      <c r="Y95" s="36"/>
      <c r="Z95" s="36"/>
      <c r="AA95" s="36"/>
      <c r="AB95" s="36"/>
      <c r="AC95" s="36"/>
      <c r="AD95" s="36"/>
      <c r="AE95" s="36"/>
      <c r="AR95" s="191" t="s">
        <v>238</v>
      </c>
      <c r="AT95" s="191" t="s">
        <v>234</v>
      </c>
      <c r="AU95" s="191" t="s">
        <v>78</v>
      </c>
      <c r="AY95" s="19" t="s">
        <v>231</v>
      </c>
      <c r="BE95" s="192">
        <f>IF(N95="základní",J95,0)</f>
        <v>0</v>
      </c>
      <c r="BF95" s="192">
        <f>IF(N95="snížená",J95,0)</f>
        <v>0</v>
      </c>
      <c r="BG95" s="192">
        <f>IF(N95="zákl. přenesená",J95,0)</f>
        <v>0</v>
      </c>
      <c r="BH95" s="192">
        <f>IF(N95="sníž. přenesená",J95,0)</f>
        <v>0</v>
      </c>
      <c r="BI95" s="192">
        <f>IF(N95="nulová",J95,0)</f>
        <v>0</v>
      </c>
      <c r="BJ95" s="19" t="s">
        <v>76</v>
      </c>
      <c r="BK95" s="192">
        <f>ROUND(I95*H95,2)</f>
        <v>0</v>
      </c>
      <c r="BL95" s="19" t="s">
        <v>238</v>
      </c>
      <c r="BM95" s="191" t="s">
        <v>6260</v>
      </c>
    </row>
    <row r="96" spans="1:65" s="2" customFormat="1" ht="78">
      <c r="A96" s="36"/>
      <c r="B96" s="37"/>
      <c r="C96" s="38"/>
      <c r="D96" s="193" t="s">
        <v>246</v>
      </c>
      <c r="E96" s="38"/>
      <c r="F96" s="194" t="s">
        <v>1258</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246</v>
      </c>
      <c r="AU96" s="19" t="s">
        <v>78</v>
      </c>
    </row>
    <row r="97" spans="1:65" s="14" customFormat="1" ht="11.25">
      <c r="B97" s="208"/>
      <c r="C97" s="209"/>
      <c r="D97" s="193" t="s">
        <v>248</v>
      </c>
      <c r="E97" s="210" t="s">
        <v>19</v>
      </c>
      <c r="F97" s="211" t="s">
        <v>6261</v>
      </c>
      <c r="G97" s="209"/>
      <c r="H97" s="212">
        <v>6.75</v>
      </c>
      <c r="I97" s="213"/>
      <c r="J97" s="209"/>
      <c r="K97" s="209"/>
      <c r="L97" s="214"/>
      <c r="M97" s="215"/>
      <c r="N97" s="216"/>
      <c r="O97" s="216"/>
      <c r="P97" s="216"/>
      <c r="Q97" s="216"/>
      <c r="R97" s="216"/>
      <c r="S97" s="216"/>
      <c r="T97" s="217"/>
      <c r="AT97" s="218" t="s">
        <v>248</v>
      </c>
      <c r="AU97" s="218" t="s">
        <v>78</v>
      </c>
      <c r="AV97" s="14" t="s">
        <v>78</v>
      </c>
      <c r="AW97" s="14" t="s">
        <v>31</v>
      </c>
      <c r="AX97" s="14" t="s">
        <v>76</v>
      </c>
      <c r="AY97" s="218" t="s">
        <v>231</v>
      </c>
    </row>
    <row r="98" spans="1:65" s="2" customFormat="1" ht="62.65" customHeight="1">
      <c r="A98" s="36"/>
      <c r="B98" s="37"/>
      <c r="C98" s="180" t="s">
        <v>119</v>
      </c>
      <c r="D98" s="180" t="s">
        <v>234</v>
      </c>
      <c r="E98" s="181" t="s">
        <v>3457</v>
      </c>
      <c r="F98" s="182" t="s">
        <v>3458</v>
      </c>
      <c r="G98" s="183" t="s">
        <v>356</v>
      </c>
      <c r="H98" s="184">
        <v>1.68</v>
      </c>
      <c r="I98" s="185"/>
      <c r="J98" s="186">
        <f>ROUND(I98*H98,2)</f>
        <v>0</v>
      </c>
      <c r="K98" s="182" t="s">
        <v>244</v>
      </c>
      <c r="L98" s="41"/>
      <c r="M98" s="187" t="s">
        <v>19</v>
      </c>
      <c r="N98" s="188" t="s">
        <v>40</v>
      </c>
      <c r="O98" s="66"/>
      <c r="P98" s="189">
        <f>O98*H98</f>
        <v>0</v>
      </c>
      <c r="Q98" s="189">
        <v>0</v>
      </c>
      <c r="R98" s="189">
        <f>Q98*H98</f>
        <v>0</v>
      </c>
      <c r="S98" s="189">
        <v>0</v>
      </c>
      <c r="T98" s="190">
        <f>S98*H98</f>
        <v>0</v>
      </c>
      <c r="U98" s="36"/>
      <c r="V98" s="36"/>
      <c r="W98" s="36"/>
      <c r="X98" s="36"/>
      <c r="Y98" s="36"/>
      <c r="Z98" s="36"/>
      <c r="AA98" s="36"/>
      <c r="AB98" s="36"/>
      <c r="AC98" s="36"/>
      <c r="AD98" s="36"/>
      <c r="AE98" s="36"/>
      <c r="AR98" s="191" t="s">
        <v>238</v>
      </c>
      <c r="AT98" s="191" t="s">
        <v>234</v>
      </c>
      <c r="AU98" s="191" t="s">
        <v>78</v>
      </c>
      <c r="AY98" s="19" t="s">
        <v>231</v>
      </c>
      <c r="BE98" s="192">
        <f>IF(N98="základní",J98,0)</f>
        <v>0</v>
      </c>
      <c r="BF98" s="192">
        <f>IF(N98="snížená",J98,0)</f>
        <v>0</v>
      </c>
      <c r="BG98" s="192">
        <f>IF(N98="zákl. přenesená",J98,0)</f>
        <v>0</v>
      </c>
      <c r="BH98" s="192">
        <f>IF(N98="sníž. přenesená",J98,0)</f>
        <v>0</v>
      </c>
      <c r="BI98" s="192">
        <f>IF(N98="nulová",J98,0)</f>
        <v>0</v>
      </c>
      <c r="BJ98" s="19" t="s">
        <v>76</v>
      </c>
      <c r="BK98" s="192">
        <f>ROUND(I98*H98,2)</f>
        <v>0</v>
      </c>
      <c r="BL98" s="19" t="s">
        <v>238</v>
      </c>
      <c r="BM98" s="191" t="s">
        <v>6262</v>
      </c>
    </row>
    <row r="99" spans="1:65" s="2" customFormat="1" ht="78">
      <c r="A99" s="36"/>
      <c r="B99" s="37"/>
      <c r="C99" s="38"/>
      <c r="D99" s="193" t="s">
        <v>246</v>
      </c>
      <c r="E99" s="38"/>
      <c r="F99" s="194" t="s">
        <v>530</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246</v>
      </c>
      <c r="AU99" s="19" t="s">
        <v>78</v>
      </c>
    </row>
    <row r="100" spans="1:65" s="13" customFormat="1" ht="11.25">
      <c r="B100" s="198"/>
      <c r="C100" s="199"/>
      <c r="D100" s="193" t="s">
        <v>248</v>
      </c>
      <c r="E100" s="200" t="s">
        <v>19</v>
      </c>
      <c r="F100" s="201" t="s">
        <v>6263</v>
      </c>
      <c r="G100" s="199"/>
      <c r="H100" s="200" t="s">
        <v>19</v>
      </c>
      <c r="I100" s="202"/>
      <c r="J100" s="199"/>
      <c r="K100" s="199"/>
      <c r="L100" s="203"/>
      <c r="M100" s="204"/>
      <c r="N100" s="205"/>
      <c r="O100" s="205"/>
      <c r="P100" s="205"/>
      <c r="Q100" s="205"/>
      <c r="R100" s="205"/>
      <c r="S100" s="205"/>
      <c r="T100" s="206"/>
      <c r="AT100" s="207" t="s">
        <v>248</v>
      </c>
      <c r="AU100" s="207" t="s">
        <v>78</v>
      </c>
      <c r="AV100" s="13" t="s">
        <v>76</v>
      </c>
      <c r="AW100" s="13" t="s">
        <v>31</v>
      </c>
      <c r="AX100" s="13" t="s">
        <v>69</v>
      </c>
      <c r="AY100" s="207" t="s">
        <v>231</v>
      </c>
    </row>
    <row r="101" spans="1:65" s="14" customFormat="1" ht="11.25">
      <c r="B101" s="208"/>
      <c r="C101" s="209"/>
      <c r="D101" s="193" t="s">
        <v>248</v>
      </c>
      <c r="E101" s="210" t="s">
        <v>19</v>
      </c>
      <c r="F101" s="211" t="s">
        <v>6264</v>
      </c>
      <c r="G101" s="209"/>
      <c r="H101" s="212">
        <v>1.68</v>
      </c>
      <c r="I101" s="213"/>
      <c r="J101" s="209"/>
      <c r="K101" s="209"/>
      <c r="L101" s="214"/>
      <c r="M101" s="215"/>
      <c r="N101" s="216"/>
      <c r="O101" s="216"/>
      <c r="P101" s="216"/>
      <c r="Q101" s="216"/>
      <c r="R101" s="216"/>
      <c r="S101" s="216"/>
      <c r="T101" s="217"/>
      <c r="AT101" s="218" t="s">
        <v>248</v>
      </c>
      <c r="AU101" s="218" t="s">
        <v>78</v>
      </c>
      <c r="AV101" s="14" t="s">
        <v>78</v>
      </c>
      <c r="AW101" s="14" t="s">
        <v>31</v>
      </c>
      <c r="AX101" s="14" t="s">
        <v>76</v>
      </c>
      <c r="AY101" s="218" t="s">
        <v>231</v>
      </c>
    </row>
    <row r="102" spans="1:65" s="2" customFormat="1" ht="62.65" customHeight="1">
      <c r="A102" s="36"/>
      <c r="B102" s="37"/>
      <c r="C102" s="180" t="s">
        <v>238</v>
      </c>
      <c r="D102" s="180" t="s">
        <v>234</v>
      </c>
      <c r="E102" s="181" t="s">
        <v>540</v>
      </c>
      <c r="F102" s="182" t="s">
        <v>541</v>
      </c>
      <c r="G102" s="183" t="s">
        <v>356</v>
      </c>
      <c r="H102" s="184">
        <v>5.07</v>
      </c>
      <c r="I102" s="185"/>
      <c r="J102" s="186">
        <f>ROUND(I102*H102,2)</f>
        <v>0</v>
      </c>
      <c r="K102" s="182" t="s">
        <v>244</v>
      </c>
      <c r="L102" s="41"/>
      <c r="M102" s="187" t="s">
        <v>19</v>
      </c>
      <c r="N102" s="188" t="s">
        <v>40</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238</v>
      </c>
      <c r="AT102" s="191" t="s">
        <v>234</v>
      </c>
      <c r="AU102" s="191" t="s">
        <v>78</v>
      </c>
      <c r="AY102" s="19" t="s">
        <v>231</v>
      </c>
      <c r="BE102" s="192">
        <f>IF(N102="základní",J102,0)</f>
        <v>0</v>
      </c>
      <c r="BF102" s="192">
        <f>IF(N102="snížená",J102,0)</f>
        <v>0</v>
      </c>
      <c r="BG102" s="192">
        <f>IF(N102="zákl. přenesená",J102,0)</f>
        <v>0</v>
      </c>
      <c r="BH102" s="192">
        <f>IF(N102="sníž. přenesená",J102,0)</f>
        <v>0</v>
      </c>
      <c r="BI102" s="192">
        <f>IF(N102="nulová",J102,0)</f>
        <v>0</v>
      </c>
      <c r="BJ102" s="19" t="s">
        <v>76</v>
      </c>
      <c r="BK102" s="192">
        <f>ROUND(I102*H102,2)</f>
        <v>0</v>
      </c>
      <c r="BL102" s="19" t="s">
        <v>238</v>
      </c>
      <c r="BM102" s="191" t="s">
        <v>6265</v>
      </c>
    </row>
    <row r="103" spans="1:65" s="2" customFormat="1" ht="78">
      <c r="A103" s="36"/>
      <c r="B103" s="37"/>
      <c r="C103" s="38"/>
      <c r="D103" s="193" t="s">
        <v>246</v>
      </c>
      <c r="E103" s="38"/>
      <c r="F103" s="194" t="s">
        <v>530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246</v>
      </c>
      <c r="AU103" s="19" t="s">
        <v>78</v>
      </c>
    </row>
    <row r="104" spans="1:65" s="13" customFormat="1" ht="11.25">
      <c r="B104" s="198"/>
      <c r="C104" s="199"/>
      <c r="D104" s="193" t="s">
        <v>248</v>
      </c>
      <c r="E104" s="200" t="s">
        <v>19</v>
      </c>
      <c r="F104" s="201" t="s">
        <v>998</v>
      </c>
      <c r="G104" s="199"/>
      <c r="H104" s="200" t="s">
        <v>19</v>
      </c>
      <c r="I104" s="202"/>
      <c r="J104" s="199"/>
      <c r="K104" s="199"/>
      <c r="L104" s="203"/>
      <c r="M104" s="204"/>
      <c r="N104" s="205"/>
      <c r="O104" s="205"/>
      <c r="P104" s="205"/>
      <c r="Q104" s="205"/>
      <c r="R104" s="205"/>
      <c r="S104" s="205"/>
      <c r="T104" s="206"/>
      <c r="AT104" s="207" t="s">
        <v>248</v>
      </c>
      <c r="AU104" s="207" t="s">
        <v>78</v>
      </c>
      <c r="AV104" s="13" t="s">
        <v>76</v>
      </c>
      <c r="AW104" s="13" t="s">
        <v>31</v>
      </c>
      <c r="AX104" s="13" t="s">
        <v>69</v>
      </c>
      <c r="AY104" s="207" t="s">
        <v>231</v>
      </c>
    </row>
    <row r="105" spans="1:65" s="14" customFormat="1" ht="11.25">
      <c r="B105" s="208"/>
      <c r="C105" s="209"/>
      <c r="D105" s="193" t="s">
        <v>248</v>
      </c>
      <c r="E105" s="210" t="s">
        <v>19</v>
      </c>
      <c r="F105" s="211" t="s">
        <v>6266</v>
      </c>
      <c r="G105" s="209"/>
      <c r="H105" s="212">
        <v>6.75</v>
      </c>
      <c r="I105" s="213"/>
      <c r="J105" s="209"/>
      <c r="K105" s="209"/>
      <c r="L105" s="214"/>
      <c r="M105" s="215"/>
      <c r="N105" s="216"/>
      <c r="O105" s="216"/>
      <c r="P105" s="216"/>
      <c r="Q105" s="216"/>
      <c r="R105" s="216"/>
      <c r="S105" s="216"/>
      <c r="T105" s="217"/>
      <c r="AT105" s="218" t="s">
        <v>248</v>
      </c>
      <c r="AU105" s="218" t="s">
        <v>78</v>
      </c>
      <c r="AV105" s="14" t="s">
        <v>78</v>
      </c>
      <c r="AW105" s="14" t="s">
        <v>31</v>
      </c>
      <c r="AX105" s="14" t="s">
        <v>69</v>
      </c>
      <c r="AY105" s="218" t="s">
        <v>231</v>
      </c>
    </row>
    <row r="106" spans="1:65" s="13" customFormat="1" ht="11.25">
      <c r="B106" s="198"/>
      <c r="C106" s="199"/>
      <c r="D106" s="193" t="s">
        <v>248</v>
      </c>
      <c r="E106" s="200" t="s">
        <v>19</v>
      </c>
      <c r="F106" s="201" t="s">
        <v>6267</v>
      </c>
      <c r="G106" s="199"/>
      <c r="H106" s="200" t="s">
        <v>19</v>
      </c>
      <c r="I106" s="202"/>
      <c r="J106" s="199"/>
      <c r="K106" s="199"/>
      <c r="L106" s="203"/>
      <c r="M106" s="204"/>
      <c r="N106" s="205"/>
      <c r="O106" s="205"/>
      <c r="P106" s="205"/>
      <c r="Q106" s="205"/>
      <c r="R106" s="205"/>
      <c r="S106" s="205"/>
      <c r="T106" s="206"/>
      <c r="AT106" s="207" t="s">
        <v>248</v>
      </c>
      <c r="AU106" s="207" t="s">
        <v>78</v>
      </c>
      <c r="AV106" s="13" t="s">
        <v>76</v>
      </c>
      <c r="AW106" s="13" t="s">
        <v>31</v>
      </c>
      <c r="AX106" s="13" t="s">
        <v>69</v>
      </c>
      <c r="AY106" s="207" t="s">
        <v>231</v>
      </c>
    </row>
    <row r="107" spans="1:65" s="14" customFormat="1" ht="11.25">
      <c r="B107" s="208"/>
      <c r="C107" s="209"/>
      <c r="D107" s="193" t="s">
        <v>248</v>
      </c>
      <c r="E107" s="210" t="s">
        <v>19</v>
      </c>
      <c r="F107" s="211" t="s">
        <v>6268</v>
      </c>
      <c r="G107" s="209"/>
      <c r="H107" s="212">
        <v>-1.68</v>
      </c>
      <c r="I107" s="213"/>
      <c r="J107" s="209"/>
      <c r="K107" s="209"/>
      <c r="L107" s="214"/>
      <c r="M107" s="215"/>
      <c r="N107" s="216"/>
      <c r="O107" s="216"/>
      <c r="P107" s="216"/>
      <c r="Q107" s="216"/>
      <c r="R107" s="216"/>
      <c r="S107" s="216"/>
      <c r="T107" s="217"/>
      <c r="AT107" s="218" t="s">
        <v>248</v>
      </c>
      <c r="AU107" s="218" t="s">
        <v>78</v>
      </c>
      <c r="AV107" s="14" t="s">
        <v>78</v>
      </c>
      <c r="AW107" s="14" t="s">
        <v>31</v>
      </c>
      <c r="AX107" s="14" t="s">
        <v>69</v>
      </c>
      <c r="AY107" s="218" t="s">
        <v>231</v>
      </c>
    </row>
    <row r="108" spans="1:65" s="15" customFormat="1" ht="11.25">
      <c r="B108" s="219"/>
      <c r="C108" s="220"/>
      <c r="D108" s="193" t="s">
        <v>248</v>
      </c>
      <c r="E108" s="221" t="s">
        <v>19</v>
      </c>
      <c r="F108" s="222" t="s">
        <v>260</v>
      </c>
      <c r="G108" s="220"/>
      <c r="H108" s="223">
        <v>5.07</v>
      </c>
      <c r="I108" s="224"/>
      <c r="J108" s="220"/>
      <c r="K108" s="220"/>
      <c r="L108" s="225"/>
      <c r="M108" s="226"/>
      <c r="N108" s="227"/>
      <c r="O108" s="227"/>
      <c r="P108" s="227"/>
      <c r="Q108" s="227"/>
      <c r="R108" s="227"/>
      <c r="S108" s="227"/>
      <c r="T108" s="228"/>
      <c r="AT108" s="229" t="s">
        <v>248</v>
      </c>
      <c r="AU108" s="229" t="s">
        <v>78</v>
      </c>
      <c r="AV108" s="15" t="s">
        <v>238</v>
      </c>
      <c r="AW108" s="15" t="s">
        <v>31</v>
      </c>
      <c r="AX108" s="15" t="s">
        <v>76</v>
      </c>
      <c r="AY108" s="229" t="s">
        <v>231</v>
      </c>
    </row>
    <row r="109" spans="1:65" s="2" customFormat="1" ht="66.75" customHeight="1">
      <c r="A109" s="36"/>
      <c r="B109" s="37"/>
      <c r="C109" s="180" t="s">
        <v>269</v>
      </c>
      <c r="D109" s="180" t="s">
        <v>234</v>
      </c>
      <c r="E109" s="181" t="s">
        <v>547</v>
      </c>
      <c r="F109" s="182" t="s">
        <v>548</v>
      </c>
      <c r="G109" s="183" t="s">
        <v>356</v>
      </c>
      <c r="H109" s="184">
        <v>25.35</v>
      </c>
      <c r="I109" s="185"/>
      <c r="J109" s="186">
        <f>ROUND(I109*H109,2)</f>
        <v>0</v>
      </c>
      <c r="K109" s="182" t="s">
        <v>244</v>
      </c>
      <c r="L109" s="41"/>
      <c r="M109" s="187" t="s">
        <v>19</v>
      </c>
      <c r="N109" s="188" t="s">
        <v>40</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238</v>
      </c>
      <c r="AT109" s="191" t="s">
        <v>234</v>
      </c>
      <c r="AU109" s="191" t="s">
        <v>78</v>
      </c>
      <c r="AY109" s="19" t="s">
        <v>231</v>
      </c>
      <c r="BE109" s="192">
        <f>IF(N109="základní",J109,0)</f>
        <v>0</v>
      </c>
      <c r="BF109" s="192">
        <f>IF(N109="snížená",J109,0)</f>
        <v>0</v>
      </c>
      <c r="BG109" s="192">
        <f>IF(N109="zákl. přenesená",J109,0)</f>
        <v>0</v>
      </c>
      <c r="BH109" s="192">
        <f>IF(N109="sníž. přenesená",J109,0)</f>
        <v>0</v>
      </c>
      <c r="BI109" s="192">
        <f>IF(N109="nulová",J109,0)</f>
        <v>0</v>
      </c>
      <c r="BJ109" s="19" t="s">
        <v>76</v>
      </c>
      <c r="BK109" s="192">
        <f>ROUND(I109*H109,2)</f>
        <v>0</v>
      </c>
      <c r="BL109" s="19" t="s">
        <v>238</v>
      </c>
      <c r="BM109" s="191" t="s">
        <v>6269</v>
      </c>
    </row>
    <row r="110" spans="1:65" s="2" customFormat="1" ht="78">
      <c r="A110" s="36"/>
      <c r="B110" s="37"/>
      <c r="C110" s="38"/>
      <c r="D110" s="193" t="s">
        <v>246</v>
      </c>
      <c r="E110" s="38"/>
      <c r="F110" s="194" t="s">
        <v>530</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246</v>
      </c>
      <c r="AU110" s="19" t="s">
        <v>78</v>
      </c>
    </row>
    <row r="111" spans="1:65" s="13" customFormat="1" ht="11.25">
      <c r="B111" s="198"/>
      <c r="C111" s="199"/>
      <c r="D111" s="193" t="s">
        <v>248</v>
      </c>
      <c r="E111" s="200" t="s">
        <v>19</v>
      </c>
      <c r="F111" s="201" t="s">
        <v>1003</v>
      </c>
      <c r="G111" s="199"/>
      <c r="H111" s="200" t="s">
        <v>19</v>
      </c>
      <c r="I111" s="202"/>
      <c r="J111" s="199"/>
      <c r="K111" s="199"/>
      <c r="L111" s="203"/>
      <c r="M111" s="204"/>
      <c r="N111" s="205"/>
      <c r="O111" s="205"/>
      <c r="P111" s="205"/>
      <c r="Q111" s="205"/>
      <c r="R111" s="205"/>
      <c r="S111" s="205"/>
      <c r="T111" s="206"/>
      <c r="AT111" s="207" t="s">
        <v>248</v>
      </c>
      <c r="AU111" s="207" t="s">
        <v>78</v>
      </c>
      <c r="AV111" s="13" t="s">
        <v>76</v>
      </c>
      <c r="AW111" s="13" t="s">
        <v>31</v>
      </c>
      <c r="AX111" s="13" t="s">
        <v>69</v>
      </c>
      <c r="AY111" s="207" t="s">
        <v>231</v>
      </c>
    </row>
    <row r="112" spans="1:65" s="14" customFormat="1" ht="11.25">
      <c r="B112" s="208"/>
      <c r="C112" s="209"/>
      <c r="D112" s="193" t="s">
        <v>248</v>
      </c>
      <c r="E112" s="210" t="s">
        <v>19</v>
      </c>
      <c r="F112" s="211" t="s">
        <v>6270</v>
      </c>
      <c r="G112" s="209"/>
      <c r="H112" s="212">
        <v>25.35</v>
      </c>
      <c r="I112" s="213"/>
      <c r="J112" s="209"/>
      <c r="K112" s="209"/>
      <c r="L112" s="214"/>
      <c r="M112" s="215"/>
      <c r="N112" s="216"/>
      <c r="O112" s="216"/>
      <c r="P112" s="216"/>
      <c r="Q112" s="216"/>
      <c r="R112" s="216"/>
      <c r="S112" s="216"/>
      <c r="T112" s="217"/>
      <c r="AT112" s="218" t="s">
        <v>248</v>
      </c>
      <c r="AU112" s="218" t="s">
        <v>78</v>
      </c>
      <c r="AV112" s="14" t="s">
        <v>78</v>
      </c>
      <c r="AW112" s="14" t="s">
        <v>31</v>
      </c>
      <c r="AX112" s="14" t="s">
        <v>76</v>
      </c>
      <c r="AY112" s="218" t="s">
        <v>231</v>
      </c>
    </row>
    <row r="113" spans="1:65" s="2" customFormat="1" ht="44.25" customHeight="1">
      <c r="A113" s="36"/>
      <c r="B113" s="37"/>
      <c r="C113" s="180" t="s">
        <v>275</v>
      </c>
      <c r="D113" s="180" t="s">
        <v>234</v>
      </c>
      <c r="E113" s="181" t="s">
        <v>568</v>
      </c>
      <c r="F113" s="182" t="s">
        <v>431</v>
      </c>
      <c r="G113" s="183" t="s">
        <v>404</v>
      </c>
      <c r="H113" s="184">
        <v>9.1259999999999994</v>
      </c>
      <c r="I113" s="185"/>
      <c r="J113" s="186">
        <f>ROUND(I113*H113,2)</f>
        <v>0</v>
      </c>
      <c r="K113" s="182" t="s">
        <v>244</v>
      </c>
      <c r="L113" s="41"/>
      <c r="M113" s="187" t="s">
        <v>19</v>
      </c>
      <c r="N113" s="188" t="s">
        <v>40</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238</v>
      </c>
      <c r="AT113" s="191" t="s">
        <v>234</v>
      </c>
      <c r="AU113" s="191" t="s">
        <v>78</v>
      </c>
      <c r="AY113" s="19" t="s">
        <v>231</v>
      </c>
      <c r="BE113" s="192">
        <f>IF(N113="základní",J113,0)</f>
        <v>0</v>
      </c>
      <c r="BF113" s="192">
        <f>IF(N113="snížená",J113,0)</f>
        <v>0</v>
      </c>
      <c r="BG113" s="192">
        <f>IF(N113="zákl. přenesená",J113,0)</f>
        <v>0</v>
      </c>
      <c r="BH113" s="192">
        <f>IF(N113="sníž. přenesená",J113,0)</f>
        <v>0</v>
      </c>
      <c r="BI113" s="192">
        <f>IF(N113="nulová",J113,0)</f>
        <v>0</v>
      </c>
      <c r="BJ113" s="19" t="s">
        <v>76</v>
      </c>
      <c r="BK113" s="192">
        <f>ROUND(I113*H113,2)</f>
        <v>0</v>
      </c>
      <c r="BL113" s="19" t="s">
        <v>238</v>
      </c>
      <c r="BM113" s="191" t="s">
        <v>6271</v>
      </c>
    </row>
    <row r="114" spans="1:65" s="2" customFormat="1" ht="58.5">
      <c r="A114" s="36"/>
      <c r="B114" s="37"/>
      <c r="C114" s="38"/>
      <c r="D114" s="193" t="s">
        <v>246</v>
      </c>
      <c r="E114" s="38"/>
      <c r="F114" s="194" t="s">
        <v>570</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246</v>
      </c>
      <c r="AU114" s="19" t="s">
        <v>78</v>
      </c>
    </row>
    <row r="115" spans="1:65" s="14" customFormat="1" ht="11.25">
      <c r="B115" s="208"/>
      <c r="C115" s="209"/>
      <c r="D115" s="193" t="s">
        <v>248</v>
      </c>
      <c r="E115" s="210" t="s">
        <v>19</v>
      </c>
      <c r="F115" s="211" t="s">
        <v>6272</v>
      </c>
      <c r="G115" s="209"/>
      <c r="H115" s="212">
        <v>9.1259999999999994</v>
      </c>
      <c r="I115" s="213"/>
      <c r="J115" s="209"/>
      <c r="K115" s="209"/>
      <c r="L115" s="214"/>
      <c r="M115" s="215"/>
      <c r="N115" s="216"/>
      <c r="O115" s="216"/>
      <c r="P115" s="216"/>
      <c r="Q115" s="216"/>
      <c r="R115" s="216"/>
      <c r="S115" s="216"/>
      <c r="T115" s="217"/>
      <c r="AT115" s="218" t="s">
        <v>248</v>
      </c>
      <c r="AU115" s="218" t="s">
        <v>78</v>
      </c>
      <c r="AV115" s="14" t="s">
        <v>78</v>
      </c>
      <c r="AW115" s="14" t="s">
        <v>31</v>
      </c>
      <c r="AX115" s="14" t="s">
        <v>76</v>
      </c>
      <c r="AY115" s="218" t="s">
        <v>231</v>
      </c>
    </row>
    <row r="116" spans="1:65" s="2" customFormat="1" ht="44.25" customHeight="1">
      <c r="A116" s="36"/>
      <c r="B116" s="37"/>
      <c r="C116" s="180" t="s">
        <v>282</v>
      </c>
      <c r="D116" s="180" t="s">
        <v>234</v>
      </c>
      <c r="E116" s="181" t="s">
        <v>1007</v>
      </c>
      <c r="F116" s="182" t="s">
        <v>1008</v>
      </c>
      <c r="G116" s="183" t="s">
        <v>356</v>
      </c>
      <c r="H116" s="184">
        <v>2.052</v>
      </c>
      <c r="I116" s="185"/>
      <c r="J116" s="186">
        <f>ROUND(I116*H116,2)</f>
        <v>0</v>
      </c>
      <c r="K116" s="182" t="s">
        <v>244</v>
      </c>
      <c r="L116" s="41"/>
      <c r="M116" s="187" t="s">
        <v>19</v>
      </c>
      <c r="N116" s="188" t="s">
        <v>40</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238</v>
      </c>
      <c r="AT116" s="191" t="s">
        <v>234</v>
      </c>
      <c r="AU116" s="191" t="s">
        <v>78</v>
      </c>
      <c r="AY116" s="19" t="s">
        <v>231</v>
      </c>
      <c r="BE116" s="192">
        <f>IF(N116="základní",J116,0)</f>
        <v>0</v>
      </c>
      <c r="BF116" s="192">
        <f>IF(N116="snížená",J116,0)</f>
        <v>0</v>
      </c>
      <c r="BG116" s="192">
        <f>IF(N116="zákl. přenesená",J116,0)</f>
        <v>0</v>
      </c>
      <c r="BH116" s="192">
        <f>IF(N116="sníž. přenesená",J116,0)</f>
        <v>0</v>
      </c>
      <c r="BI116" s="192">
        <f>IF(N116="nulová",J116,0)</f>
        <v>0</v>
      </c>
      <c r="BJ116" s="19" t="s">
        <v>76</v>
      </c>
      <c r="BK116" s="192">
        <f>ROUND(I116*H116,2)</f>
        <v>0</v>
      </c>
      <c r="BL116" s="19" t="s">
        <v>238</v>
      </c>
      <c r="BM116" s="191" t="s">
        <v>6273</v>
      </c>
    </row>
    <row r="117" spans="1:65" s="2" customFormat="1" ht="204.75">
      <c r="A117" s="36"/>
      <c r="B117" s="37"/>
      <c r="C117" s="38"/>
      <c r="D117" s="193" t="s">
        <v>246</v>
      </c>
      <c r="E117" s="38"/>
      <c r="F117" s="194" t="s">
        <v>1010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246</v>
      </c>
      <c r="AU117" s="19" t="s">
        <v>78</v>
      </c>
    </row>
    <row r="118" spans="1:65" s="14" customFormat="1" ht="11.25">
      <c r="B118" s="208"/>
      <c r="C118" s="209"/>
      <c r="D118" s="193" t="s">
        <v>248</v>
      </c>
      <c r="E118" s="210" t="s">
        <v>19</v>
      </c>
      <c r="F118" s="211" t="s">
        <v>6274</v>
      </c>
      <c r="G118" s="209"/>
      <c r="H118" s="212">
        <v>2.052</v>
      </c>
      <c r="I118" s="213"/>
      <c r="J118" s="209"/>
      <c r="K118" s="209"/>
      <c r="L118" s="214"/>
      <c r="M118" s="215"/>
      <c r="N118" s="216"/>
      <c r="O118" s="216"/>
      <c r="P118" s="216"/>
      <c r="Q118" s="216"/>
      <c r="R118" s="216"/>
      <c r="S118" s="216"/>
      <c r="T118" s="217"/>
      <c r="AT118" s="218" t="s">
        <v>248</v>
      </c>
      <c r="AU118" s="218" t="s">
        <v>78</v>
      </c>
      <c r="AV118" s="14" t="s">
        <v>78</v>
      </c>
      <c r="AW118" s="14" t="s">
        <v>31</v>
      </c>
      <c r="AX118" s="14" t="s">
        <v>76</v>
      </c>
      <c r="AY118" s="218" t="s">
        <v>231</v>
      </c>
    </row>
    <row r="119" spans="1:65" s="2" customFormat="1" ht="16.5" customHeight="1">
      <c r="A119" s="36"/>
      <c r="B119" s="37"/>
      <c r="C119" s="247" t="s">
        <v>287</v>
      </c>
      <c r="D119" s="247" t="s">
        <v>638</v>
      </c>
      <c r="E119" s="248" t="s">
        <v>6275</v>
      </c>
      <c r="F119" s="249" t="s">
        <v>6276</v>
      </c>
      <c r="G119" s="250" t="s">
        <v>404</v>
      </c>
      <c r="H119" s="251">
        <v>4.1040000000000001</v>
      </c>
      <c r="I119" s="252"/>
      <c r="J119" s="253">
        <f>ROUND(I119*H119,2)</f>
        <v>0</v>
      </c>
      <c r="K119" s="249" t="s">
        <v>244</v>
      </c>
      <c r="L119" s="254"/>
      <c r="M119" s="255" t="s">
        <v>19</v>
      </c>
      <c r="N119" s="256" t="s">
        <v>40</v>
      </c>
      <c r="O119" s="66"/>
      <c r="P119" s="189">
        <f>O119*H119</f>
        <v>0</v>
      </c>
      <c r="Q119" s="189">
        <v>1</v>
      </c>
      <c r="R119" s="189">
        <f>Q119*H119</f>
        <v>4.1040000000000001</v>
      </c>
      <c r="S119" s="189">
        <v>0</v>
      </c>
      <c r="T119" s="190">
        <f>S119*H119</f>
        <v>0</v>
      </c>
      <c r="U119" s="36"/>
      <c r="V119" s="36"/>
      <c r="W119" s="36"/>
      <c r="X119" s="36"/>
      <c r="Y119" s="36"/>
      <c r="Z119" s="36"/>
      <c r="AA119" s="36"/>
      <c r="AB119" s="36"/>
      <c r="AC119" s="36"/>
      <c r="AD119" s="36"/>
      <c r="AE119" s="36"/>
      <c r="AR119" s="191" t="s">
        <v>287</v>
      </c>
      <c r="AT119" s="191" t="s">
        <v>638</v>
      </c>
      <c r="AU119" s="191" t="s">
        <v>78</v>
      </c>
      <c r="AY119" s="19" t="s">
        <v>231</v>
      </c>
      <c r="BE119" s="192">
        <f>IF(N119="základní",J119,0)</f>
        <v>0</v>
      </c>
      <c r="BF119" s="192">
        <f>IF(N119="snížená",J119,0)</f>
        <v>0</v>
      </c>
      <c r="BG119" s="192">
        <f>IF(N119="zákl. přenesená",J119,0)</f>
        <v>0</v>
      </c>
      <c r="BH119" s="192">
        <f>IF(N119="sníž. přenesená",J119,0)</f>
        <v>0</v>
      </c>
      <c r="BI119" s="192">
        <f>IF(N119="nulová",J119,0)</f>
        <v>0</v>
      </c>
      <c r="BJ119" s="19" t="s">
        <v>76</v>
      </c>
      <c r="BK119" s="192">
        <f>ROUND(I119*H119,2)</f>
        <v>0</v>
      </c>
      <c r="BL119" s="19" t="s">
        <v>238</v>
      </c>
      <c r="BM119" s="191" t="s">
        <v>6277</v>
      </c>
    </row>
    <row r="120" spans="1:65" s="14" customFormat="1" ht="11.25">
      <c r="B120" s="208"/>
      <c r="C120" s="209"/>
      <c r="D120" s="193" t="s">
        <v>248</v>
      </c>
      <c r="E120" s="210" t="s">
        <v>19</v>
      </c>
      <c r="F120" s="211" t="s">
        <v>6278</v>
      </c>
      <c r="G120" s="209"/>
      <c r="H120" s="212">
        <v>4.1040000000000001</v>
      </c>
      <c r="I120" s="213"/>
      <c r="J120" s="209"/>
      <c r="K120" s="209"/>
      <c r="L120" s="214"/>
      <c r="M120" s="215"/>
      <c r="N120" s="216"/>
      <c r="O120" s="216"/>
      <c r="P120" s="216"/>
      <c r="Q120" s="216"/>
      <c r="R120" s="216"/>
      <c r="S120" s="216"/>
      <c r="T120" s="217"/>
      <c r="AT120" s="218" t="s">
        <v>248</v>
      </c>
      <c r="AU120" s="218" t="s">
        <v>78</v>
      </c>
      <c r="AV120" s="14" t="s">
        <v>78</v>
      </c>
      <c r="AW120" s="14" t="s">
        <v>31</v>
      </c>
      <c r="AX120" s="14" t="s">
        <v>76</v>
      </c>
      <c r="AY120" s="218" t="s">
        <v>231</v>
      </c>
    </row>
    <row r="121" spans="1:65" s="12" customFormat="1" ht="22.9" customHeight="1">
      <c r="B121" s="164"/>
      <c r="C121" s="165"/>
      <c r="D121" s="166" t="s">
        <v>68</v>
      </c>
      <c r="E121" s="178" t="s">
        <v>78</v>
      </c>
      <c r="F121" s="178" t="s">
        <v>712</v>
      </c>
      <c r="G121" s="165"/>
      <c r="H121" s="165"/>
      <c r="I121" s="168"/>
      <c r="J121" s="179">
        <f>BK121</f>
        <v>0</v>
      </c>
      <c r="K121" s="165"/>
      <c r="L121" s="170"/>
      <c r="M121" s="171"/>
      <c r="N121" s="172"/>
      <c r="O121" s="172"/>
      <c r="P121" s="173">
        <f>SUM(P122:P135)</f>
        <v>0</v>
      </c>
      <c r="Q121" s="172"/>
      <c r="R121" s="173">
        <f>SUM(R122:R135)</f>
        <v>6.0072896399999998</v>
      </c>
      <c r="S121" s="172"/>
      <c r="T121" s="174">
        <f>SUM(T122:T135)</f>
        <v>0</v>
      </c>
      <c r="AR121" s="175" t="s">
        <v>76</v>
      </c>
      <c r="AT121" s="176" t="s">
        <v>68</v>
      </c>
      <c r="AU121" s="176" t="s">
        <v>76</v>
      </c>
      <c r="AY121" s="175" t="s">
        <v>231</v>
      </c>
      <c r="BK121" s="177">
        <f>SUM(BK122:BK135)</f>
        <v>0</v>
      </c>
    </row>
    <row r="122" spans="1:65" s="2" customFormat="1" ht="24.2" customHeight="1">
      <c r="A122" s="36"/>
      <c r="B122" s="37"/>
      <c r="C122" s="180" t="s">
        <v>294</v>
      </c>
      <c r="D122" s="180" t="s">
        <v>234</v>
      </c>
      <c r="E122" s="181" t="s">
        <v>4381</v>
      </c>
      <c r="F122" s="182" t="s">
        <v>4382</v>
      </c>
      <c r="G122" s="183" t="s">
        <v>342</v>
      </c>
      <c r="H122" s="184">
        <v>2.2000000000000002</v>
      </c>
      <c r="I122" s="185"/>
      <c r="J122" s="186">
        <f>ROUND(I122*H122,2)</f>
        <v>0</v>
      </c>
      <c r="K122" s="182" t="s">
        <v>244</v>
      </c>
      <c r="L122" s="41"/>
      <c r="M122" s="187" t="s">
        <v>19</v>
      </c>
      <c r="N122" s="188" t="s">
        <v>40</v>
      </c>
      <c r="O122" s="66"/>
      <c r="P122" s="189">
        <f>O122*H122</f>
        <v>0</v>
      </c>
      <c r="Q122" s="189">
        <v>4.8999999999999998E-4</v>
      </c>
      <c r="R122" s="189">
        <f>Q122*H122</f>
        <v>1.078E-3</v>
      </c>
      <c r="S122" s="189">
        <v>0</v>
      </c>
      <c r="T122" s="190">
        <f>S122*H122</f>
        <v>0</v>
      </c>
      <c r="U122" s="36"/>
      <c r="V122" s="36"/>
      <c r="W122" s="36"/>
      <c r="X122" s="36"/>
      <c r="Y122" s="36"/>
      <c r="Z122" s="36"/>
      <c r="AA122" s="36"/>
      <c r="AB122" s="36"/>
      <c r="AC122" s="36"/>
      <c r="AD122" s="36"/>
      <c r="AE122" s="36"/>
      <c r="AR122" s="191" t="s">
        <v>238</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6279</v>
      </c>
    </row>
    <row r="123" spans="1:65" s="2" customFormat="1" ht="68.25">
      <c r="A123" s="36"/>
      <c r="B123" s="37"/>
      <c r="C123" s="38"/>
      <c r="D123" s="193" t="s">
        <v>246</v>
      </c>
      <c r="E123" s="38"/>
      <c r="F123" s="194" t="s">
        <v>4384</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246</v>
      </c>
      <c r="AU123" s="19" t="s">
        <v>78</v>
      </c>
    </row>
    <row r="124" spans="1:65" s="14" customFormat="1" ht="11.25">
      <c r="B124" s="208"/>
      <c r="C124" s="209"/>
      <c r="D124" s="193" t="s">
        <v>248</v>
      </c>
      <c r="E124" s="210" t="s">
        <v>19</v>
      </c>
      <c r="F124" s="211" t="s">
        <v>6280</v>
      </c>
      <c r="G124" s="209"/>
      <c r="H124" s="212">
        <v>2.2000000000000002</v>
      </c>
      <c r="I124" s="213"/>
      <c r="J124" s="209"/>
      <c r="K124" s="209"/>
      <c r="L124" s="214"/>
      <c r="M124" s="215"/>
      <c r="N124" s="216"/>
      <c r="O124" s="216"/>
      <c r="P124" s="216"/>
      <c r="Q124" s="216"/>
      <c r="R124" s="216"/>
      <c r="S124" s="216"/>
      <c r="T124" s="217"/>
      <c r="AT124" s="218" t="s">
        <v>248</v>
      </c>
      <c r="AU124" s="218" t="s">
        <v>78</v>
      </c>
      <c r="AV124" s="14" t="s">
        <v>78</v>
      </c>
      <c r="AW124" s="14" t="s">
        <v>31</v>
      </c>
      <c r="AX124" s="14" t="s">
        <v>76</v>
      </c>
      <c r="AY124" s="218" t="s">
        <v>231</v>
      </c>
    </row>
    <row r="125" spans="1:65" s="2" customFormat="1" ht="37.9" customHeight="1">
      <c r="A125" s="36"/>
      <c r="B125" s="37"/>
      <c r="C125" s="180" t="s">
        <v>145</v>
      </c>
      <c r="D125" s="180" t="s">
        <v>234</v>
      </c>
      <c r="E125" s="181" t="s">
        <v>1318</v>
      </c>
      <c r="F125" s="182" t="s">
        <v>1319</v>
      </c>
      <c r="G125" s="183" t="s">
        <v>356</v>
      </c>
      <c r="H125" s="184">
        <v>1.6879999999999999</v>
      </c>
      <c r="I125" s="185"/>
      <c r="J125" s="186">
        <f>ROUND(I125*H125,2)</f>
        <v>0</v>
      </c>
      <c r="K125" s="182" t="s">
        <v>244</v>
      </c>
      <c r="L125" s="41"/>
      <c r="M125" s="187" t="s">
        <v>19</v>
      </c>
      <c r="N125" s="188" t="s">
        <v>40</v>
      </c>
      <c r="O125" s="66"/>
      <c r="P125" s="189">
        <f>O125*H125</f>
        <v>0</v>
      </c>
      <c r="Q125" s="189">
        <v>2.16</v>
      </c>
      <c r="R125" s="189">
        <f>Q125*H125</f>
        <v>3.64608</v>
      </c>
      <c r="S125" s="189">
        <v>0</v>
      </c>
      <c r="T125" s="190">
        <f>S125*H125</f>
        <v>0</v>
      </c>
      <c r="U125" s="36"/>
      <c r="V125" s="36"/>
      <c r="W125" s="36"/>
      <c r="X125" s="36"/>
      <c r="Y125" s="36"/>
      <c r="Z125" s="36"/>
      <c r="AA125" s="36"/>
      <c r="AB125" s="36"/>
      <c r="AC125" s="36"/>
      <c r="AD125" s="36"/>
      <c r="AE125" s="36"/>
      <c r="AR125" s="191" t="s">
        <v>238</v>
      </c>
      <c r="AT125" s="191" t="s">
        <v>234</v>
      </c>
      <c r="AU125" s="191" t="s">
        <v>78</v>
      </c>
      <c r="AY125" s="19" t="s">
        <v>231</v>
      </c>
      <c r="BE125" s="192">
        <f>IF(N125="základní",J125,0)</f>
        <v>0</v>
      </c>
      <c r="BF125" s="192">
        <f>IF(N125="snížená",J125,0)</f>
        <v>0</v>
      </c>
      <c r="BG125" s="192">
        <f>IF(N125="zákl. přenesená",J125,0)</f>
        <v>0</v>
      </c>
      <c r="BH125" s="192">
        <f>IF(N125="sníž. přenesená",J125,0)</f>
        <v>0</v>
      </c>
      <c r="BI125" s="192">
        <f>IF(N125="nulová",J125,0)</f>
        <v>0</v>
      </c>
      <c r="BJ125" s="19" t="s">
        <v>76</v>
      </c>
      <c r="BK125" s="192">
        <f>ROUND(I125*H125,2)</f>
        <v>0</v>
      </c>
      <c r="BL125" s="19" t="s">
        <v>238</v>
      </c>
      <c r="BM125" s="191" t="s">
        <v>6281</v>
      </c>
    </row>
    <row r="126" spans="1:65" s="2" customFormat="1" ht="68.25">
      <c r="A126" s="36"/>
      <c r="B126" s="37"/>
      <c r="C126" s="38"/>
      <c r="D126" s="193" t="s">
        <v>246</v>
      </c>
      <c r="E126" s="38"/>
      <c r="F126" s="194" t="s">
        <v>737</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246</v>
      </c>
      <c r="AU126" s="19" t="s">
        <v>78</v>
      </c>
    </row>
    <row r="127" spans="1:65" s="14" customFormat="1" ht="11.25">
      <c r="B127" s="208"/>
      <c r="C127" s="209"/>
      <c r="D127" s="193" t="s">
        <v>248</v>
      </c>
      <c r="E127" s="210" t="s">
        <v>19</v>
      </c>
      <c r="F127" s="211" t="s">
        <v>6282</v>
      </c>
      <c r="G127" s="209"/>
      <c r="H127" s="212">
        <v>1.6879999999999999</v>
      </c>
      <c r="I127" s="213"/>
      <c r="J127" s="209"/>
      <c r="K127" s="209"/>
      <c r="L127" s="214"/>
      <c r="M127" s="215"/>
      <c r="N127" s="216"/>
      <c r="O127" s="216"/>
      <c r="P127" s="216"/>
      <c r="Q127" s="216"/>
      <c r="R127" s="216"/>
      <c r="S127" s="216"/>
      <c r="T127" s="217"/>
      <c r="AT127" s="218" t="s">
        <v>248</v>
      </c>
      <c r="AU127" s="218" t="s">
        <v>78</v>
      </c>
      <c r="AV127" s="14" t="s">
        <v>78</v>
      </c>
      <c r="AW127" s="14" t="s">
        <v>31</v>
      </c>
      <c r="AX127" s="14" t="s">
        <v>76</v>
      </c>
      <c r="AY127" s="218" t="s">
        <v>231</v>
      </c>
    </row>
    <row r="128" spans="1:65" s="2" customFormat="1" ht="24.2" customHeight="1">
      <c r="A128" s="36"/>
      <c r="B128" s="37"/>
      <c r="C128" s="180" t="s">
        <v>154</v>
      </c>
      <c r="D128" s="180" t="s">
        <v>234</v>
      </c>
      <c r="E128" s="181" t="s">
        <v>3470</v>
      </c>
      <c r="F128" s="182" t="s">
        <v>3471</v>
      </c>
      <c r="G128" s="183" t="s">
        <v>356</v>
      </c>
      <c r="H128" s="184">
        <v>1.046</v>
      </c>
      <c r="I128" s="185"/>
      <c r="J128" s="186">
        <f>ROUND(I128*H128,2)</f>
        <v>0</v>
      </c>
      <c r="K128" s="182" t="s">
        <v>244</v>
      </c>
      <c r="L128" s="41"/>
      <c r="M128" s="187" t="s">
        <v>19</v>
      </c>
      <c r="N128" s="188" t="s">
        <v>40</v>
      </c>
      <c r="O128" s="66"/>
      <c r="P128" s="189">
        <f>O128*H128</f>
        <v>0</v>
      </c>
      <c r="Q128" s="189">
        <v>2.2563399999999998</v>
      </c>
      <c r="R128" s="189">
        <f>Q128*H128</f>
        <v>2.3601316400000001</v>
      </c>
      <c r="S128" s="189">
        <v>0</v>
      </c>
      <c r="T128" s="190">
        <f>S128*H128</f>
        <v>0</v>
      </c>
      <c r="U128" s="36"/>
      <c r="V128" s="36"/>
      <c r="W128" s="36"/>
      <c r="X128" s="36"/>
      <c r="Y128" s="36"/>
      <c r="Z128" s="36"/>
      <c r="AA128" s="36"/>
      <c r="AB128" s="36"/>
      <c r="AC128" s="36"/>
      <c r="AD128" s="36"/>
      <c r="AE128" s="36"/>
      <c r="AR128" s="191" t="s">
        <v>238</v>
      </c>
      <c r="AT128" s="191" t="s">
        <v>234</v>
      </c>
      <c r="AU128" s="191" t="s">
        <v>78</v>
      </c>
      <c r="AY128" s="19" t="s">
        <v>231</v>
      </c>
      <c r="BE128" s="192">
        <f>IF(N128="základní",J128,0)</f>
        <v>0</v>
      </c>
      <c r="BF128" s="192">
        <f>IF(N128="snížená",J128,0)</f>
        <v>0</v>
      </c>
      <c r="BG128" s="192">
        <f>IF(N128="zákl. přenesená",J128,0)</f>
        <v>0</v>
      </c>
      <c r="BH128" s="192">
        <f>IF(N128="sníž. přenesená",J128,0)</f>
        <v>0</v>
      </c>
      <c r="BI128" s="192">
        <f>IF(N128="nulová",J128,0)</f>
        <v>0</v>
      </c>
      <c r="BJ128" s="19" t="s">
        <v>76</v>
      </c>
      <c r="BK128" s="192">
        <f>ROUND(I128*H128,2)</f>
        <v>0</v>
      </c>
      <c r="BL128" s="19" t="s">
        <v>238</v>
      </c>
      <c r="BM128" s="191" t="s">
        <v>6283</v>
      </c>
    </row>
    <row r="129" spans="1:65" s="2" customFormat="1" ht="97.5">
      <c r="A129" s="36"/>
      <c r="B129" s="37"/>
      <c r="C129" s="38"/>
      <c r="D129" s="193" t="s">
        <v>246</v>
      </c>
      <c r="E129" s="38"/>
      <c r="F129" s="194" t="s">
        <v>772</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246</v>
      </c>
      <c r="AU129" s="19" t="s">
        <v>78</v>
      </c>
    </row>
    <row r="130" spans="1:65" s="13" customFormat="1" ht="11.25">
      <c r="B130" s="198"/>
      <c r="C130" s="199"/>
      <c r="D130" s="193" t="s">
        <v>248</v>
      </c>
      <c r="E130" s="200" t="s">
        <v>19</v>
      </c>
      <c r="F130" s="201" t="s">
        <v>3473</v>
      </c>
      <c r="G130" s="199"/>
      <c r="H130" s="200" t="s">
        <v>19</v>
      </c>
      <c r="I130" s="202"/>
      <c r="J130" s="199"/>
      <c r="K130" s="199"/>
      <c r="L130" s="203"/>
      <c r="M130" s="204"/>
      <c r="N130" s="205"/>
      <c r="O130" s="205"/>
      <c r="P130" s="205"/>
      <c r="Q130" s="205"/>
      <c r="R130" s="205"/>
      <c r="S130" s="205"/>
      <c r="T130" s="206"/>
      <c r="AT130" s="207" t="s">
        <v>248</v>
      </c>
      <c r="AU130" s="207" t="s">
        <v>78</v>
      </c>
      <c r="AV130" s="13" t="s">
        <v>76</v>
      </c>
      <c r="AW130" s="13" t="s">
        <v>31</v>
      </c>
      <c r="AX130" s="13" t="s">
        <v>69</v>
      </c>
      <c r="AY130" s="207" t="s">
        <v>231</v>
      </c>
    </row>
    <row r="131" spans="1:65" s="13" customFormat="1" ht="11.25">
      <c r="B131" s="198"/>
      <c r="C131" s="199"/>
      <c r="D131" s="193" t="s">
        <v>248</v>
      </c>
      <c r="E131" s="200" t="s">
        <v>19</v>
      </c>
      <c r="F131" s="201" t="s">
        <v>6284</v>
      </c>
      <c r="G131" s="199"/>
      <c r="H131" s="200" t="s">
        <v>19</v>
      </c>
      <c r="I131" s="202"/>
      <c r="J131" s="199"/>
      <c r="K131" s="199"/>
      <c r="L131" s="203"/>
      <c r="M131" s="204"/>
      <c r="N131" s="205"/>
      <c r="O131" s="205"/>
      <c r="P131" s="205"/>
      <c r="Q131" s="205"/>
      <c r="R131" s="205"/>
      <c r="S131" s="205"/>
      <c r="T131" s="206"/>
      <c r="AT131" s="207" t="s">
        <v>248</v>
      </c>
      <c r="AU131" s="207" t="s">
        <v>78</v>
      </c>
      <c r="AV131" s="13" t="s">
        <v>76</v>
      </c>
      <c r="AW131" s="13" t="s">
        <v>31</v>
      </c>
      <c r="AX131" s="13" t="s">
        <v>69</v>
      </c>
      <c r="AY131" s="207" t="s">
        <v>231</v>
      </c>
    </row>
    <row r="132" spans="1:65" s="14" customFormat="1" ht="11.25">
      <c r="B132" s="208"/>
      <c r="C132" s="209"/>
      <c r="D132" s="193" t="s">
        <v>248</v>
      </c>
      <c r="E132" s="210" t="s">
        <v>19</v>
      </c>
      <c r="F132" s="211" t="s">
        <v>6285</v>
      </c>
      <c r="G132" s="209"/>
      <c r="H132" s="212">
        <v>0.38900000000000001</v>
      </c>
      <c r="I132" s="213"/>
      <c r="J132" s="209"/>
      <c r="K132" s="209"/>
      <c r="L132" s="214"/>
      <c r="M132" s="215"/>
      <c r="N132" s="216"/>
      <c r="O132" s="216"/>
      <c r="P132" s="216"/>
      <c r="Q132" s="216"/>
      <c r="R132" s="216"/>
      <c r="S132" s="216"/>
      <c r="T132" s="217"/>
      <c r="AT132" s="218" t="s">
        <v>248</v>
      </c>
      <c r="AU132" s="218" t="s">
        <v>78</v>
      </c>
      <c r="AV132" s="14" t="s">
        <v>78</v>
      </c>
      <c r="AW132" s="14" t="s">
        <v>31</v>
      </c>
      <c r="AX132" s="14" t="s">
        <v>69</v>
      </c>
      <c r="AY132" s="218" t="s">
        <v>231</v>
      </c>
    </row>
    <row r="133" spans="1:65" s="13" customFormat="1" ht="11.25">
      <c r="B133" s="198"/>
      <c r="C133" s="199"/>
      <c r="D133" s="193" t="s">
        <v>248</v>
      </c>
      <c r="E133" s="200" t="s">
        <v>19</v>
      </c>
      <c r="F133" s="201" t="s">
        <v>6286</v>
      </c>
      <c r="G133" s="199"/>
      <c r="H133" s="200" t="s">
        <v>19</v>
      </c>
      <c r="I133" s="202"/>
      <c r="J133" s="199"/>
      <c r="K133" s="199"/>
      <c r="L133" s="203"/>
      <c r="M133" s="204"/>
      <c r="N133" s="205"/>
      <c r="O133" s="205"/>
      <c r="P133" s="205"/>
      <c r="Q133" s="205"/>
      <c r="R133" s="205"/>
      <c r="S133" s="205"/>
      <c r="T133" s="206"/>
      <c r="AT133" s="207" t="s">
        <v>248</v>
      </c>
      <c r="AU133" s="207" t="s">
        <v>78</v>
      </c>
      <c r="AV133" s="13" t="s">
        <v>76</v>
      </c>
      <c r="AW133" s="13" t="s">
        <v>31</v>
      </c>
      <c r="AX133" s="13" t="s">
        <v>69</v>
      </c>
      <c r="AY133" s="207" t="s">
        <v>231</v>
      </c>
    </row>
    <row r="134" spans="1:65" s="14" customFormat="1" ht="11.25">
      <c r="B134" s="208"/>
      <c r="C134" s="209"/>
      <c r="D134" s="193" t="s">
        <v>248</v>
      </c>
      <c r="E134" s="210" t="s">
        <v>19</v>
      </c>
      <c r="F134" s="211" t="s">
        <v>6287</v>
      </c>
      <c r="G134" s="209"/>
      <c r="H134" s="212">
        <v>0.65700000000000003</v>
      </c>
      <c r="I134" s="213"/>
      <c r="J134" s="209"/>
      <c r="K134" s="209"/>
      <c r="L134" s="214"/>
      <c r="M134" s="215"/>
      <c r="N134" s="216"/>
      <c r="O134" s="216"/>
      <c r="P134" s="216"/>
      <c r="Q134" s="216"/>
      <c r="R134" s="216"/>
      <c r="S134" s="216"/>
      <c r="T134" s="217"/>
      <c r="AT134" s="218" t="s">
        <v>248</v>
      </c>
      <c r="AU134" s="218" t="s">
        <v>78</v>
      </c>
      <c r="AV134" s="14" t="s">
        <v>78</v>
      </c>
      <c r="AW134" s="14" t="s">
        <v>31</v>
      </c>
      <c r="AX134" s="14" t="s">
        <v>69</v>
      </c>
      <c r="AY134" s="218" t="s">
        <v>231</v>
      </c>
    </row>
    <row r="135" spans="1:65" s="15" customFormat="1" ht="11.25">
      <c r="B135" s="219"/>
      <c r="C135" s="220"/>
      <c r="D135" s="193" t="s">
        <v>248</v>
      </c>
      <c r="E135" s="221" t="s">
        <v>19</v>
      </c>
      <c r="F135" s="222" t="s">
        <v>260</v>
      </c>
      <c r="G135" s="220"/>
      <c r="H135" s="223">
        <v>1.046</v>
      </c>
      <c r="I135" s="224"/>
      <c r="J135" s="220"/>
      <c r="K135" s="220"/>
      <c r="L135" s="225"/>
      <c r="M135" s="226"/>
      <c r="N135" s="227"/>
      <c r="O135" s="227"/>
      <c r="P135" s="227"/>
      <c r="Q135" s="227"/>
      <c r="R135" s="227"/>
      <c r="S135" s="227"/>
      <c r="T135" s="228"/>
      <c r="AT135" s="229" t="s">
        <v>248</v>
      </c>
      <c r="AU135" s="229" t="s">
        <v>78</v>
      </c>
      <c r="AV135" s="15" t="s">
        <v>238</v>
      </c>
      <c r="AW135" s="15" t="s">
        <v>31</v>
      </c>
      <c r="AX135" s="15" t="s">
        <v>76</v>
      </c>
      <c r="AY135" s="229" t="s">
        <v>231</v>
      </c>
    </row>
    <row r="136" spans="1:65" s="12" customFormat="1" ht="22.9" customHeight="1">
      <c r="B136" s="164"/>
      <c r="C136" s="165"/>
      <c r="D136" s="166" t="s">
        <v>68</v>
      </c>
      <c r="E136" s="178" t="s">
        <v>294</v>
      </c>
      <c r="F136" s="178" t="s">
        <v>352</v>
      </c>
      <c r="G136" s="165"/>
      <c r="H136" s="165"/>
      <c r="I136" s="168"/>
      <c r="J136" s="179">
        <f>BK136</f>
        <v>0</v>
      </c>
      <c r="K136" s="165"/>
      <c r="L136" s="170"/>
      <c r="M136" s="171"/>
      <c r="N136" s="172"/>
      <c r="O136" s="172"/>
      <c r="P136" s="173">
        <f>SUM(P137:P145)</f>
        <v>0</v>
      </c>
      <c r="Q136" s="172"/>
      <c r="R136" s="173">
        <f>SUM(R137:R145)</f>
        <v>2.6800000000000001E-3</v>
      </c>
      <c r="S136" s="172"/>
      <c r="T136" s="174">
        <f>SUM(T137:T145)</f>
        <v>0.124</v>
      </c>
      <c r="AR136" s="175" t="s">
        <v>76</v>
      </c>
      <c r="AT136" s="176" t="s">
        <v>68</v>
      </c>
      <c r="AU136" s="176" t="s">
        <v>76</v>
      </c>
      <c r="AY136" s="175" t="s">
        <v>231</v>
      </c>
      <c r="BK136" s="177">
        <f>SUM(BK137:BK145)</f>
        <v>0</v>
      </c>
    </row>
    <row r="137" spans="1:65" s="2" customFormat="1" ht="16.5" customHeight="1">
      <c r="A137" s="36"/>
      <c r="B137" s="37"/>
      <c r="C137" s="180" t="s">
        <v>311</v>
      </c>
      <c r="D137" s="180" t="s">
        <v>234</v>
      </c>
      <c r="E137" s="181" t="s">
        <v>6288</v>
      </c>
      <c r="F137" s="182" t="s">
        <v>6289</v>
      </c>
      <c r="G137" s="183" t="s">
        <v>237</v>
      </c>
      <c r="H137" s="184">
        <v>2</v>
      </c>
      <c r="I137" s="185"/>
      <c r="J137" s="186">
        <f>ROUND(I137*H137,2)</f>
        <v>0</v>
      </c>
      <c r="K137" s="182" t="s">
        <v>19</v>
      </c>
      <c r="L137" s="41"/>
      <c r="M137" s="187" t="s">
        <v>19</v>
      </c>
      <c r="N137" s="188" t="s">
        <v>40</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238</v>
      </c>
      <c r="AT137" s="191" t="s">
        <v>234</v>
      </c>
      <c r="AU137" s="191" t="s">
        <v>78</v>
      </c>
      <c r="AY137" s="19" t="s">
        <v>231</v>
      </c>
      <c r="BE137" s="192">
        <f>IF(N137="základní",J137,0)</f>
        <v>0</v>
      </c>
      <c r="BF137" s="192">
        <f>IF(N137="snížená",J137,0)</f>
        <v>0</v>
      </c>
      <c r="BG137" s="192">
        <f>IF(N137="zákl. přenesená",J137,0)</f>
        <v>0</v>
      </c>
      <c r="BH137" s="192">
        <f>IF(N137="sníž. přenesená",J137,0)</f>
        <v>0</v>
      </c>
      <c r="BI137" s="192">
        <f>IF(N137="nulová",J137,0)</f>
        <v>0</v>
      </c>
      <c r="BJ137" s="19" t="s">
        <v>76</v>
      </c>
      <c r="BK137" s="192">
        <f>ROUND(I137*H137,2)</f>
        <v>0</v>
      </c>
      <c r="BL137" s="19" t="s">
        <v>238</v>
      </c>
      <c r="BM137" s="191" t="s">
        <v>6290</v>
      </c>
    </row>
    <row r="138" spans="1:65" s="2" customFormat="1" ht="44.25" customHeight="1">
      <c r="A138" s="36"/>
      <c r="B138" s="37"/>
      <c r="C138" s="180" t="s">
        <v>316</v>
      </c>
      <c r="D138" s="180" t="s">
        <v>234</v>
      </c>
      <c r="E138" s="181" t="s">
        <v>3644</v>
      </c>
      <c r="F138" s="182" t="s">
        <v>3645</v>
      </c>
      <c r="G138" s="183" t="s">
        <v>342</v>
      </c>
      <c r="H138" s="184">
        <v>4</v>
      </c>
      <c r="I138" s="185"/>
      <c r="J138" s="186">
        <f>ROUND(I138*H138,2)</f>
        <v>0</v>
      </c>
      <c r="K138" s="182" t="s">
        <v>244</v>
      </c>
      <c r="L138" s="41"/>
      <c r="M138" s="187" t="s">
        <v>19</v>
      </c>
      <c r="N138" s="188" t="s">
        <v>40</v>
      </c>
      <c r="O138" s="66"/>
      <c r="P138" s="189">
        <f>O138*H138</f>
        <v>0</v>
      </c>
      <c r="Q138" s="189">
        <v>6.7000000000000002E-4</v>
      </c>
      <c r="R138" s="189">
        <f>Q138*H138</f>
        <v>2.6800000000000001E-3</v>
      </c>
      <c r="S138" s="189">
        <v>3.1E-2</v>
      </c>
      <c r="T138" s="190">
        <f>S138*H138</f>
        <v>0.124</v>
      </c>
      <c r="U138" s="36"/>
      <c r="V138" s="36"/>
      <c r="W138" s="36"/>
      <c r="X138" s="36"/>
      <c r="Y138" s="36"/>
      <c r="Z138" s="36"/>
      <c r="AA138" s="36"/>
      <c r="AB138" s="36"/>
      <c r="AC138" s="36"/>
      <c r="AD138" s="36"/>
      <c r="AE138" s="36"/>
      <c r="AR138" s="191" t="s">
        <v>238</v>
      </c>
      <c r="AT138" s="191" t="s">
        <v>234</v>
      </c>
      <c r="AU138" s="191" t="s">
        <v>78</v>
      </c>
      <c r="AY138" s="19" t="s">
        <v>231</v>
      </c>
      <c r="BE138" s="192">
        <f>IF(N138="základní",J138,0)</f>
        <v>0</v>
      </c>
      <c r="BF138" s="192">
        <f>IF(N138="snížená",J138,0)</f>
        <v>0</v>
      </c>
      <c r="BG138" s="192">
        <f>IF(N138="zákl. přenesená",J138,0)</f>
        <v>0</v>
      </c>
      <c r="BH138" s="192">
        <f>IF(N138="sníž. přenesená",J138,0)</f>
        <v>0</v>
      </c>
      <c r="BI138" s="192">
        <f>IF(N138="nulová",J138,0)</f>
        <v>0</v>
      </c>
      <c r="BJ138" s="19" t="s">
        <v>76</v>
      </c>
      <c r="BK138" s="192">
        <f>ROUND(I138*H138,2)</f>
        <v>0</v>
      </c>
      <c r="BL138" s="19" t="s">
        <v>238</v>
      </c>
      <c r="BM138" s="191" t="s">
        <v>6291</v>
      </c>
    </row>
    <row r="139" spans="1:65" s="2" customFormat="1" ht="68.25">
      <c r="A139" s="36"/>
      <c r="B139" s="37"/>
      <c r="C139" s="38"/>
      <c r="D139" s="193" t="s">
        <v>246</v>
      </c>
      <c r="E139" s="38"/>
      <c r="F139" s="194" t="s">
        <v>1775</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246</v>
      </c>
      <c r="AU139" s="19" t="s">
        <v>78</v>
      </c>
    </row>
    <row r="140" spans="1:65" s="13" customFormat="1" ht="11.25">
      <c r="B140" s="198"/>
      <c r="C140" s="199"/>
      <c r="D140" s="193" t="s">
        <v>248</v>
      </c>
      <c r="E140" s="200" t="s">
        <v>19</v>
      </c>
      <c r="F140" s="201" t="s">
        <v>6292</v>
      </c>
      <c r="G140" s="199"/>
      <c r="H140" s="200" t="s">
        <v>19</v>
      </c>
      <c r="I140" s="202"/>
      <c r="J140" s="199"/>
      <c r="K140" s="199"/>
      <c r="L140" s="203"/>
      <c r="M140" s="204"/>
      <c r="N140" s="205"/>
      <c r="O140" s="205"/>
      <c r="P140" s="205"/>
      <c r="Q140" s="205"/>
      <c r="R140" s="205"/>
      <c r="S140" s="205"/>
      <c r="T140" s="206"/>
      <c r="AT140" s="207" t="s">
        <v>248</v>
      </c>
      <c r="AU140" s="207" t="s">
        <v>78</v>
      </c>
      <c r="AV140" s="13" t="s">
        <v>76</v>
      </c>
      <c r="AW140" s="13" t="s">
        <v>31</v>
      </c>
      <c r="AX140" s="13" t="s">
        <v>69</v>
      </c>
      <c r="AY140" s="207" t="s">
        <v>231</v>
      </c>
    </row>
    <row r="141" spans="1:65" s="13" customFormat="1" ht="11.25">
      <c r="B141" s="198"/>
      <c r="C141" s="199"/>
      <c r="D141" s="193" t="s">
        <v>248</v>
      </c>
      <c r="E141" s="200" t="s">
        <v>19</v>
      </c>
      <c r="F141" s="201" t="s">
        <v>6293</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78</v>
      </c>
      <c r="G142" s="209"/>
      <c r="H142" s="212">
        <v>2</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3" customFormat="1" ht="11.25">
      <c r="B143" s="198"/>
      <c r="C143" s="199"/>
      <c r="D143" s="193" t="s">
        <v>248</v>
      </c>
      <c r="E143" s="200" t="s">
        <v>19</v>
      </c>
      <c r="F143" s="201" t="s">
        <v>6294</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78</v>
      </c>
      <c r="G144" s="209"/>
      <c r="H144" s="212">
        <v>2</v>
      </c>
      <c r="I144" s="213"/>
      <c r="J144" s="209"/>
      <c r="K144" s="209"/>
      <c r="L144" s="214"/>
      <c r="M144" s="215"/>
      <c r="N144" s="216"/>
      <c r="O144" s="216"/>
      <c r="P144" s="216"/>
      <c r="Q144" s="216"/>
      <c r="R144" s="216"/>
      <c r="S144" s="216"/>
      <c r="T144" s="217"/>
      <c r="AT144" s="218" t="s">
        <v>248</v>
      </c>
      <c r="AU144" s="218" t="s">
        <v>78</v>
      </c>
      <c r="AV144" s="14" t="s">
        <v>78</v>
      </c>
      <c r="AW144" s="14" t="s">
        <v>31</v>
      </c>
      <c r="AX144" s="14" t="s">
        <v>69</v>
      </c>
      <c r="AY144" s="218" t="s">
        <v>231</v>
      </c>
    </row>
    <row r="145" spans="1:65" s="15" customFormat="1" ht="11.25">
      <c r="B145" s="219"/>
      <c r="C145" s="220"/>
      <c r="D145" s="193" t="s">
        <v>248</v>
      </c>
      <c r="E145" s="221" t="s">
        <v>19</v>
      </c>
      <c r="F145" s="222" t="s">
        <v>260</v>
      </c>
      <c r="G145" s="220"/>
      <c r="H145" s="223">
        <v>4</v>
      </c>
      <c r="I145" s="224"/>
      <c r="J145" s="220"/>
      <c r="K145" s="220"/>
      <c r="L145" s="225"/>
      <c r="M145" s="226"/>
      <c r="N145" s="227"/>
      <c r="O145" s="227"/>
      <c r="P145" s="227"/>
      <c r="Q145" s="227"/>
      <c r="R145" s="227"/>
      <c r="S145" s="227"/>
      <c r="T145" s="228"/>
      <c r="AT145" s="229" t="s">
        <v>248</v>
      </c>
      <c r="AU145" s="229" t="s">
        <v>78</v>
      </c>
      <c r="AV145" s="15" t="s">
        <v>238</v>
      </c>
      <c r="AW145" s="15" t="s">
        <v>31</v>
      </c>
      <c r="AX145" s="15" t="s">
        <v>76</v>
      </c>
      <c r="AY145" s="229" t="s">
        <v>231</v>
      </c>
    </row>
    <row r="146" spans="1:65" s="12" customFormat="1" ht="22.9" customHeight="1">
      <c r="B146" s="164"/>
      <c r="C146" s="165"/>
      <c r="D146" s="166" t="s">
        <v>68</v>
      </c>
      <c r="E146" s="178" t="s">
        <v>965</v>
      </c>
      <c r="F146" s="178" t="s">
        <v>966</v>
      </c>
      <c r="G146" s="165"/>
      <c r="H146" s="165"/>
      <c r="I146" s="168"/>
      <c r="J146" s="179">
        <f>BK146</f>
        <v>0</v>
      </c>
      <c r="K146" s="165"/>
      <c r="L146" s="170"/>
      <c r="M146" s="171"/>
      <c r="N146" s="172"/>
      <c r="O146" s="172"/>
      <c r="P146" s="173">
        <f>SUM(P147:P148)</f>
        <v>0</v>
      </c>
      <c r="Q146" s="172"/>
      <c r="R146" s="173">
        <f>SUM(R147:R148)</f>
        <v>0</v>
      </c>
      <c r="S146" s="172"/>
      <c r="T146" s="174">
        <f>SUM(T147:T148)</f>
        <v>0</v>
      </c>
      <c r="AR146" s="175" t="s">
        <v>76</v>
      </c>
      <c r="AT146" s="176" t="s">
        <v>68</v>
      </c>
      <c r="AU146" s="176" t="s">
        <v>76</v>
      </c>
      <c r="AY146" s="175" t="s">
        <v>231</v>
      </c>
      <c r="BK146" s="177">
        <f>SUM(BK147:BK148)</f>
        <v>0</v>
      </c>
    </row>
    <row r="147" spans="1:65" s="2" customFormat="1" ht="76.349999999999994" customHeight="1">
      <c r="A147" s="36"/>
      <c r="B147" s="37"/>
      <c r="C147" s="180" t="s">
        <v>321</v>
      </c>
      <c r="D147" s="180" t="s">
        <v>234</v>
      </c>
      <c r="E147" s="181" t="s">
        <v>6295</v>
      </c>
      <c r="F147" s="182" t="s">
        <v>6296</v>
      </c>
      <c r="G147" s="183" t="s">
        <v>404</v>
      </c>
      <c r="H147" s="184">
        <v>10.114000000000001</v>
      </c>
      <c r="I147" s="185"/>
      <c r="J147" s="186">
        <f>ROUND(I147*H147,2)</f>
        <v>0</v>
      </c>
      <c r="K147" s="182" t="s">
        <v>244</v>
      </c>
      <c r="L147" s="41"/>
      <c r="M147" s="187" t="s">
        <v>19</v>
      </c>
      <c r="N147" s="188" t="s">
        <v>40</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238</v>
      </c>
      <c r="AT147" s="191" t="s">
        <v>234</v>
      </c>
      <c r="AU147" s="191" t="s">
        <v>78</v>
      </c>
      <c r="AY147" s="19" t="s">
        <v>231</v>
      </c>
      <c r="BE147" s="192">
        <f>IF(N147="základní",J147,0)</f>
        <v>0</v>
      </c>
      <c r="BF147" s="192">
        <f>IF(N147="snížená",J147,0)</f>
        <v>0</v>
      </c>
      <c r="BG147" s="192">
        <f>IF(N147="zákl. přenesená",J147,0)</f>
        <v>0</v>
      </c>
      <c r="BH147" s="192">
        <f>IF(N147="sníž. přenesená",J147,0)</f>
        <v>0</v>
      </c>
      <c r="BI147" s="192">
        <f>IF(N147="nulová",J147,0)</f>
        <v>0</v>
      </c>
      <c r="BJ147" s="19" t="s">
        <v>76</v>
      </c>
      <c r="BK147" s="192">
        <f>ROUND(I147*H147,2)</f>
        <v>0</v>
      </c>
      <c r="BL147" s="19" t="s">
        <v>238</v>
      </c>
      <c r="BM147" s="191" t="s">
        <v>6297</v>
      </c>
    </row>
    <row r="148" spans="1:65" s="2" customFormat="1" ht="87.75">
      <c r="A148" s="36"/>
      <c r="B148" s="37"/>
      <c r="C148" s="38"/>
      <c r="D148" s="193" t="s">
        <v>246</v>
      </c>
      <c r="E148" s="38"/>
      <c r="F148" s="194" t="s">
        <v>1781</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246</v>
      </c>
      <c r="AU148" s="19" t="s">
        <v>78</v>
      </c>
    </row>
    <row r="149" spans="1:65" s="12" customFormat="1" ht="25.9" customHeight="1">
      <c r="B149" s="164"/>
      <c r="C149" s="165"/>
      <c r="D149" s="166" t="s">
        <v>68</v>
      </c>
      <c r="E149" s="167" t="s">
        <v>438</v>
      </c>
      <c r="F149" s="167" t="s">
        <v>439</v>
      </c>
      <c r="G149" s="165"/>
      <c r="H149" s="165"/>
      <c r="I149" s="168"/>
      <c r="J149" s="169">
        <f>BK149</f>
        <v>0</v>
      </c>
      <c r="K149" s="165"/>
      <c r="L149" s="170"/>
      <c r="M149" s="171"/>
      <c r="N149" s="172"/>
      <c r="O149" s="172"/>
      <c r="P149" s="173">
        <f>P150+P159</f>
        <v>0</v>
      </c>
      <c r="Q149" s="172"/>
      <c r="R149" s="173">
        <f>R150+R159</f>
        <v>3.5720000000000002E-2</v>
      </c>
      <c r="S149" s="172"/>
      <c r="T149" s="174">
        <f>T150+T159</f>
        <v>0</v>
      </c>
      <c r="AR149" s="175" t="s">
        <v>78</v>
      </c>
      <c r="AT149" s="176" t="s">
        <v>68</v>
      </c>
      <c r="AU149" s="176" t="s">
        <v>69</v>
      </c>
      <c r="AY149" s="175" t="s">
        <v>231</v>
      </c>
      <c r="BK149" s="177">
        <f>BK150+BK159</f>
        <v>0</v>
      </c>
    </row>
    <row r="150" spans="1:65" s="12" customFormat="1" ht="22.9" customHeight="1">
      <c r="B150" s="164"/>
      <c r="C150" s="165"/>
      <c r="D150" s="166" t="s">
        <v>68</v>
      </c>
      <c r="E150" s="178" t="s">
        <v>1202</v>
      </c>
      <c r="F150" s="178" t="s">
        <v>1203</v>
      </c>
      <c r="G150" s="165"/>
      <c r="H150" s="165"/>
      <c r="I150" s="168"/>
      <c r="J150" s="179">
        <f>BK150</f>
        <v>0</v>
      </c>
      <c r="K150" s="165"/>
      <c r="L150" s="170"/>
      <c r="M150" s="171"/>
      <c r="N150" s="172"/>
      <c r="O150" s="172"/>
      <c r="P150" s="173">
        <f>SUM(P151:P158)</f>
        <v>0</v>
      </c>
      <c r="Q150" s="172"/>
      <c r="R150" s="173">
        <f>SUM(R151:R158)</f>
        <v>3.3120000000000004E-2</v>
      </c>
      <c r="S150" s="172"/>
      <c r="T150" s="174">
        <f>SUM(T151:T158)</f>
        <v>0</v>
      </c>
      <c r="AR150" s="175" t="s">
        <v>78</v>
      </c>
      <c r="AT150" s="176" t="s">
        <v>68</v>
      </c>
      <c r="AU150" s="176" t="s">
        <v>76</v>
      </c>
      <c r="AY150" s="175" t="s">
        <v>231</v>
      </c>
      <c r="BK150" s="177">
        <f>SUM(BK151:BK158)</f>
        <v>0</v>
      </c>
    </row>
    <row r="151" spans="1:65" s="2" customFormat="1" ht="16.5" customHeight="1">
      <c r="A151" s="36"/>
      <c r="B151" s="37"/>
      <c r="C151" s="180" t="s">
        <v>8</v>
      </c>
      <c r="D151" s="180" t="s">
        <v>234</v>
      </c>
      <c r="E151" s="181" t="s">
        <v>6298</v>
      </c>
      <c r="F151" s="182" t="s">
        <v>6299</v>
      </c>
      <c r="G151" s="183" t="s">
        <v>237</v>
      </c>
      <c r="H151" s="184">
        <v>4</v>
      </c>
      <c r="I151" s="185"/>
      <c r="J151" s="186">
        <f>ROUND(I151*H151,2)</f>
        <v>0</v>
      </c>
      <c r="K151" s="182" t="s">
        <v>19</v>
      </c>
      <c r="L151" s="41"/>
      <c r="M151" s="187" t="s">
        <v>19</v>
      </c>
      <c r="N151" s="188" t="s">
        <v>40</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331</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331</v>
      </c>
      <c r="BM151" s="191" t="s">
        <v>6300</v>
      </c>
    </row>
    <row r="152" spans="1:65" s="2" customFormat="1" ht="24.2" customHeight="1">
      <c r="A152" s="36"/>
      <c r="B152" s="37"/>
      <c r="C152" s="180" t="s">
        <v>331</v>
      </c>
      <c r="D152" s="180" t="s">
        <v>234</v>
      </c>
      <c r="E152" s="181" t="s">
        <v>4077</v>
      </c>
      <c r="F152" s="182" t="s">
        <v>4078</v>
      </c>
      <c r="G152" s="183" t="s">
        <v>243</v>
      </c>
      <c r="H152" s="184">
        <v>4.5</v>
      </c>
      <c r="I152" s="185"/>
      <c r="J152" s="186">
        <f>ROUND(I152*H152,2)</f>
        <v>0</v>
      </c>
      <c r="K152" s="182" t="s">
        <v>244</v>
      </c>
      <c r="L152" s="41"/>
      <c r="M152" s="187" t="s">
        <v>19</v>
      </c>
      <c r="N152" s="188" t="s">
        <v>40</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331</v>
      </c>
      <c r="AT152" s="191" t="s">
        <v>234</v>
      </c>
      <c r="AU152" s="191" t="s">
        <v>78</v>
      </c>
      <c r="AY152" s="19" t="s">
        <v>231</v>
      </c>
      <c r="BE152" s="192">
        <f>IF(N152="základní",J152,0)</f>
        <v>0</v>
      </c>
      <c r="BF152" s="192">
        <f>IF(N152="snížená",J152,0)</f>
        <v>0</v>
      </c>
      <c r="BG152" s="192">
        <f>IF(N152="zákl. přenesená",J152,0)</f>
        <v>0</v>
      </c>
      <c r="BH152" s="192">
        <f>IF(N152="sníž. přenesená",J152,0)</f>
        <v>0</v>
      </c>
      <c r="BI152" s="192">
        <f>IF(N152="nulová",J152,0)</f>
        <v>0</v>
      </c>
      <c r="BJ152" s="19" t="s">
        <v>76</v>
      </c>
      <c r="BK152" s="192">
        <f>ROUND(I152*H152,2)</f>
        <v>0</v>
      </c>
      <c r="BL152" s="19" t="s">
        <v>331</v>
      </c>
      <c r="BM152" s="191" t="s">
        <v>6301</v>
      </c>
    </row>
    <row r="153" spans="1:65" s="2" customFormat="1" ht="39">
      <c r="A153" s="36"/>
      <c r="B153" s="37"/>
      <c r="C153" s="38"/>
      <c r="D153" s="193" t="s">
        <v>246</v>
      </c>
      <c r="E153" s="38"/>
      <c r="F153" s="194" t="s">
        <v>6302</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246</v>
      </c>
      <c r="AU153" s="19" t="s">
        <v>78</v>
      </c>
    </row>
    <row r="154" spans="1:65" s="14" customFormat="1" ht="11.25">
      <c r="B154" s="208"/>
      <c r="C154" s="209"/>
      <c r="D154" s="193" t="s">
        <v>248</v>
      </c>
      <c r="E154" s="210" t="s">
        <v>19</v>
      </c>
      <c r="F154" s="211" t="s">
        <v>6303</v>
      </c>
      <c r="G154" s="209"/>
      <c r="H154" s="212">
        <v>4.5</v>
      </c>
      <c r="I154" s="213"/>
      <c r="J154" s="209"/>
      <c r="K154" s="209"/>
      <c r="L154" s="214"/>
      <c r="M154" s="215"/>
      <c r="N154" s="216"/>
      <c r="O154" s="216"/>
      <c r="P154" s="216"/>
      <c r="Q154" s="216"/>
      <c r="R154" s="216"/>
      <c r="S154" s="216"/>
      <c r="T154" s="217"/>
      <c r="AT154" s="218" t="s">
        <v>248</v>
      </c>
      <c r="AU154" s="218" t="s">
        <v>78</v>
      </c>
      <c r="AV154" s="14" t="s">
        <v>78</v>
      </c>
      <c r="AW154" s="14" t="s">
        <v>31</v>
      </c>
      <c r="AX154" s="14" t="s">
        <v>76</v>
      </c>
      <c r="AY154" s="218" t="s">
        <v>231</v>
      </c>
    </row>
    <row r="155" spans="1:65" s="2" customFormat="1" ht="44.25" customHeight="1">
      <c r="A155" s="36"/>
      <c r="B155" s="37"/>
      <c r="C155" s="247" t="s">
        <v>335</v>
      </c>
      <c r="D155" s="247" t="s">
        <v>638</v>
      </c>
      <c r="E155" s="248" t="s">
        <v>6304</v>
      </c>
      <c r="F155" s="249" t="s">
        <v>6305</v>
      </c>
      <c r="G155" s="250" t="s">
        <v>243</v>
      </c>
      <c r="H155" s="251">
        <v>5.1749999999999998</v>
      </c>
      <c r="I155" s="252"/>
      <c r="J155" s="253">
        <f>ROUND(I155*H155,2)</f>
        <v>0</v>
      </c>
      <c r="K155" s="249" t="s">
        <v>244</v>
      </c>
      <c r="L155" s="254"/>
      <c r="M155" s="255" t="s">
        <v>19</v>
      </c>
      <c r="N155" s="256" t="s">
        <v>40</v>
      </c>
      <c r="O155" s="66"/>
      <c r="P155" s="189">
        <f>O155*H155</f>
        <v>0</v>
      </c>
      <c r="Q155" s="189">
        <v>6.4000000000000003E-3</v>
      </c>
      <c r="R155" s="189">
        <f>Q155*H155</f>
        <v>3.3120000000000004E-2</v>
      </c>
      <c r="S155" s="189">
        <v>0</v>
      </c>
      <c r="T155" s="190">
        <f>S155*H155</f>
        <v>0</v>
      </c>
      <c r="U155" s="36"/>
      <c r="V155" s="36"/>
      <c r="W155" s="36"/>
      <c r="X155" s="36"/>
      <c r="Y155" s="36"/>
      <c r="Z155" s="36"/>
      <c r="AA155" s="36"/>
      <c r="AB155" s="36"/>
      <c r="AC155" s="36"/>
      <c r="AD155" s="36"/>
      <c r="AE155" s="36"/>
      <c r="AR155" s="191" t="s">
        <v>423</v>
      </c>
      <c r="AT155" s="191" t="s">
        <v>638</v>
      </c>
      <c r="AU155" s="191" t="s">
        <v>78</v>
      </c>
      <c r="AY155" s="19" t="s">
        <v>231</v>
      </c>
      <c r="BE155" s="192">
        <f>IF(N155="základní",J155,0)</f>
        <v>0</v>
      </c>
      <c r="BF155" s="192">
        <f>IF(N155="snížená",J155,0)</f>
        <v>0</v>
      </c>
      <c r="BG155" s="192">
        <f>IF(N155="zákl. přenesená",J155,0)</f>
        <v>0</v>
      </c>
      <c r="BH155" s="192">
        <f>IF(N155="sníž. přenesená",J155,0)</f>
        <v>0</v>
      </c>
      <c r="BI155" s="192">
        <f>IF(N155="nulová",J155,0)</f>
        <v>0</v>
      </c>
      <c r="BJ155" s="19" t="s">
        <v>76</v>
      </c>
      <c r="BK155" s="192">
        <f>ROUND(I155*H155,2)</f>
        <v>0</v>
      </c>
      <c r="BL155" s="19" t="s">
        <v>331</v>
      </c>
      <c r="BM155" s="191" t="s">
        <v>6306</v>
      </c>
    </row>
    <row r="156" spans="1:65" s="14" customFormat="1" ht="11.25">
      <c r="B156" s="208"/>
      <c r="C156" s="209"/>
      <c r="D156" s="193" t="s">
        <v>248</v>
      </c>
      <c r="E156" s="210" t="s">
        <v>19</v>
      </c>
      <c r="F156" s="211" t="s">
        <v>6307</v>
      </c>
      <c r="G156" s="209"/>
      <c r="H156" s="212">
        <v>5.1749999999999998</v>
      </c>
      <c r="I156" s="213"/>
      <c r="J156" s="209"/>
      <c r="K156" s="209"/>
      <c r="L156" s="214"/>
      <c r="M156" s="215"/>
      <c r="N156" s="216"/>
      <c r="O156" s="216"/>
      <c r="P156" s="216"/>
      <c r="Q156" s="216"/>
      <c r="R156" s="216"/>
      <c r="S156" s="216"/>
      <c r="T156" s="217"/>
      <c r="AT156" s="218" t="s">
        <v>248</v>
      </c>
      <c r="AU156" s="218" t="s">
        <v>78</v>
      </c>
      <c r="AV156" s="14" t="s">
        <v>78</v>
      </c>
      <c r="AW156" s="14" t="s">
        <v>31</v>
      </c>
      <c r="AX156" s="14" t="s">
        <v>76</v>
      </c>
      <c r="AY156" s="218" t="s">
        <v>231</v>
      </c>
    </row>
    <row r="157" spans="1:65" s="2" customFormat="1" ht="49.15" customHeight="1">
      <c r="A157" s="36"/>
      <c r="B157" s="37"/>
      <c r="C157" s="180" t="s">
        <v>339</v>
      </c>
      <c r="D157" s="180" t="s">
        <v>234</v>
      </c>
      <c r="E157" s="181" t="s">
        <v>1826</v>
      </c>
      <c r="F157" s="182" t="s">
        <v>1827</v>
      </c>
      <c r="G157" s="183" t="s">
        <v>404</v>
      </c>
      <c r="H157" s="184">
        <v>3.3000000000000002E-2</v>
      </c>
      <c r="I157" s="185"/>
      <c r="J157" s="186">
        <f>ROUND(I157*H157,2)</f>
        <v>0</v>
      </c>
      <c r="K157" s="182" t="s">
        <v>244</v>
      </c>
      <c r="L157" s="41"/>
      <c r="M157" s="187" t="s">
        <v>19</v>
      </c>
      <c r="N157" s="188" t="s">
        <v>40</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331</v>
      </c>
      <c r="AT157" s="191" t="s">
        <v>234</v>
      </c>
      <c r="AU157" s="191" t="s">
        <v>78</v>
      </c>
      <c r="AY157" s="19" t="s">
        <v>231</v>
      </c>
      <c r="BE157" s="192">
        <f>IF(N157="základní",J157,0)</f>
        <v>0</v>
      </c>
      <c r="BF157" s="192">
        <f>IF(N157="snížená",J157,0)</f>
        <v>0</v>
      </c>
      <c r="BG157" s="192">
        <f>IF(N157="zákl. přenesená",J157,0)</f>
        <v>0</v>
      </c>
      <c r="BH157" s="192">
        <f>IF(N157="sníž. přenesená",J157,0)</f>
        <v>0</v>
      </c>
      <c r="BI157" s="192">
        <f>IF(N157="nulová",J157,0)</f>
        <v>0</v>
      </c>
      <c r="BJ157" s="19" t="s">
        <v>76</v>
      </c>
      <c r="BK157" s="192">
        <f>ROUND(I157*H157,2)</f>
        <v>0</v>
      </c>
      <c r="BL157" s="19" t="s">
        <v>331</v>
      </c>
      <c r="BM157" s="191" t="s">
        <v>6308</v>
      </c>
    </row>
    <row r="158" spans="1:65" s="2" customFormat="1" ht="126.75">
      <c r="A158" s="36"/>
      <c r="B158" s="37"/>
      <c r="C158" s="38"/>
      <c r="D158" s="193" t="s">
        <v>246</v>
      </c>
      <c r="E158" s="38"/>
      <c r="F158" s="194" t="s">
        <v>1223</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246</v>
      </c>
      <c r="AU158" s="19" t="s">
        <v>78</v>
      </c>
    </row>
    <row r="159" spans="1:65" s="12" customFormat="1" ht="22.9" customHeight="1">
      <c r="B159" s="164"/>
      <c r="C159" s="165"/>
      <c r="D159" s="166" t="s">
        <v>68</v>
      </c>
      <c r="E159" s="178" t="s">
        <v>2506</v>
      </c>
      <c r="F159" s="178" t="s">
        <v>2507</v>
      </c>
      <c r="G159" s="165"/>
      <c r="H159" s="165"/>
      <c r="I159" s="168"/>
      <c r="J159" s="179">
        <f>BK159</f>
        <v>0</v>
      </c>
      <c r="K159" s="165"/>
      <c r="L159" s="170"/>
      <c r="M159" s="171"/>
      <c r="N159" s="172"/>
      <c r="O159" s="172"/>
      <c r="P159" s="173">
        <f>SUM(P160:P163)</f>
        <v>0</v>
      </c>
      <c r="Q159" s="172"/>
      <c r="R159" s="173">
        <f>SUM(R160:R163)</f>
        <v>2.5999999999999999E-3</v>
      </c>
      <c r="S159" s="172"/>
      <c r="T159" s="174">
        <f>SUM(T160:T163)</f>
        <v>0</v>
      </c>
      <c r="AR159" s="175" t="s">
        <v>78</v>
      </c>
      <c r="AT159" s="176" t="s">
        <v>68</v>
      </c>
      <c r="AU159" s="176" t="s">
        <v>76</v>
      </c>
      <c r="AY159" s="175" t="s">
        <v>231</v>
      </c>
      <c r="BK159" s="177">
        <f>SUM(BK160:BK163)</f>
        <v>0</v>
      </c>
    </row>
    <row r="160" spans="1:65" s="2" customFormat="1" ht="24.2" customHeight="1">
      <c r="A160" s="36"/>
      <c r="B160" s="37"/>
      <c r="C160" s="180" t="s">
        <v>347</v>
      </c>
      <c r="D160" s="180" t="s">
        <v>234</v>
      </c>
      <c r="E160" s="181" t="s">
        <v>6309</v>
      </c>
      <c r="F160" s="182" t="s">
        <v>6310</v>
      </c>
      <c r="G160" s="183" t="s">
        <v>237</v>
      </c>
      <c r="H160" s="184">
        <v>2</v>
      </c>
      <c r="I160" s="185"/>
      <c r="J160" s="186">
        <f>ROUND(I160*H160,2)</f>
        <v>0</v>
      </c>
      <c r="K160" s="182" t="s">
        <v>244</v>
      </c>
      <c r="L160" s="41"/>
      <c r="M160" s="187" t="s">
        <v>19</v>
      </c>
      <c r="N160" s="188" t="s">
        <v>40</v>
      </c>
      <c r="O160" s="66"/>
      <c r="P160" s="189">
        <f>O160*H160</f>
        <v>0</v>
      </c>
      <c r="Q160" s="189">
        <v>5.6999999999999998E-4</v>
      </c>
      <c r="R160" s="189">
        <f>Q160*H160</f>
        <v>1.14E-3</v>
      </c>
      <c r="S160" s="189">
        <v>0</v>
      </c>
      <c r="T160" s="190">
        <f>S160*H160</f>
        <v>0</v>
      </c>
      <c r="U160" s="36"/>
      <c r="V160" s="36"/>
      <c r="W160" s="36"/>
      <c r="X160" s="36"/>
      <c r="Y160" s="36"/>
      <c r="Z160" s="36"/>
      <c r="AA160" s="36"/>
      <c r="AB160" s="36"/>
      <c r="AC160" s="36"/>
      <c r="AD160" s="36"/>
      <c r="AE160" s="36"/>
      <c r="AR160" s="191" t="s">
        <v>331</v>
      </c>
      <c r="AT160" s="191" t="s">
        <v>234</v>
      </c>
      <c r="AU160" s="191" t="s">
        <v>78</v>
      </c>
      <c r="AY160" s="19" t="s">
        <v>231</v>
      </c>
      <c r="BE160" s="192">
        <f>IF(N160="základní",J160,0)</f>
        <v>0</v>
      </c>
      <c r="BF160" s="192">
        <f>IF(N160="snížená",J160,0)</f>
        <v>0</v>
      </c>
      <c r="BG160" s="192">
        <f>IF(N160="zákl. přenesená",J160,0)</f>
        <v>0</v>
      </c>
      <c r="BH160" s="192">
        <f>IF(N160="sníž. přenesená",J160,0)</f>
        <v>0</v>
      </c>
      <c r="BI160" s="192">
        <f>IF(N160="nulová",J160,0)</f>
        <v>0</v>
      </c>
      <c r="BJ160" s="19" t="s">
        <v>76</v>
      </c>
      <c r="BK160" s="192">
        <f>ROUND(I160*H160,2)</f>
        <v>0</v>
      </c>
      <c r="BL160" s="19" t="s">
        <v>331</v>
      </c>
      <c r="BM160" s="191" t="s">
        <v>6311</v>
      </c>
    </row>
    <row r="161" spans="1:65" s="2" customFormat="1" ht="24.2" customHeight="1">
      <c r="A161" s="36"/>
      <c r="B161" s="37"/>
      <c r="C161" s="247" t="s">
        <v>353</v>
      </c>
      <c r="D161" s="247" t="s">
        <v>638</v>
      </c>
      <c r="E161" s="248" t="s">
        <v>6312</v>
      </c>
      <c r="F161" s="249" t="s">
        <v>6313</v>
      </c>
      <c r="G161" s="250" t="s">
        <v>237</v>
      </c>
      <c r="H161" s="251">
        <v>2</v>
      </c>
      <c r="I161" s="252"/>
      <c r="J161" s="253">
        <f>ROUND(I161*H161,2)</f>
        <v>0</v>
      </c>
      <c r="K161" s="249" t="s">
        <v>19</v>
      </c>
      <c r="L161" s="254"/>
      <c r="M161" s="255" t="s">
        <v>19</v>
      </c>
      <c r="N161" s="256" t="s">
        <v>40</v>
      </c>
      <c r="O161" s="66"/>
      <c r="P161" s="189">
        <f>O161*H161</f>
        <v>0</v>
      </c>
      <c r="Q161" s="189">
        <v>7.2999999999999996E-4</v>
      </c>
      <c r="R161" s="189">
        <f>Q161*H161</f>
        <v>1.4599999999999999E-3</v>
      </c>
      <c r="S161" s="189">
        <v>0</v>
      </c>
      <c r="T161" s="190">
        <f>S161*H161</f>
        <v>0</v>
      </c>
      <c r="U161" s="36"/>
      <c r="V161" s="36"/>
      <c r="W161" s="36"/>
      <c r="X161" s="36"/>
      <c r="Y161" s="36"/>
      <c r="Z161" s="36"/>
      <c r="AA161" s="36"/>
      <c r="AB161" s="36"/>
      <c r="AC161" s="36"/>
      <c r="AD161" s="36"/>
      <c r="AE161" s="36"/>
      <c r="AR161" s="191" t="s">
        <v>423</v>
      </c>
      <c r="AT161" s="191" t="s">
        <v>638</v>
      </c>
      <c r="AU161" s="191" t="s">
        <v>78</v>
      </c>
      <c r="AY161" s="19" t="s">
        <v>231</v>
      </c>
      <c r="BE161" s="192">
        <f>IF(N161="základní",J161,0)</f>
        <v>0</v>
      </c>
      <c r="BF161" s="192">
        <f>IF(N161="snížená",J161,0)</f>
        <v>0</v>
      </c>
      <c r="BG161" s="192">
        <f>IF(N161="zákl. přenesená",J161,0)</f>
        <v>0</v>
      </c>
      <c r="BH161" s="192">
        <f>IF(N161="sníž. přenesená",J161,0)</f>
        <v>0</v>
      </c>
      <c r="BI161" s="192">
        <f>IF(N161="nulová",J161,0)</f>
        <v>0</v>
      </c>
      <c r="BJ161" s="19" t="s">
        <v>76</v>
      </c>
      <c r="BK161" s="192">
        <f>ROUND(I161*H161,2)</f>
        <v>0</v>
      </c>
      <c r="BL161" s="19" t="s">
        <v>331</v>
      </c>
      <c r="BM161" s="191" t="s">
        <v>6314</v>
      </c>
    </row>
    <row r="162" spans="1:65" s="2" customFormat="1" ht="44.25" customHeight="1">
      <c r="A162" s="36"/>
      <c r="B162" s="37"/>
      <c r="C162" s="180" t="s">
        <v>7</v>
      </c>
      <c r="D162" s="180" t="s">
        <v>234</v>
      </c>
      <c r="E162" s="181" t="s">
        <v>6315</v>
      </c>
      <c r="F162" s="182" t="s">
        <v>6316</v>
      </c>
      <c r="G162" s="183" t="s">
        <v>404</v>
      </c>
      <c r="H162" s="184">
        <v>3.0000000000000001E-3</v>
      </c>
      <c r="I162" s="185"/>
      <c r="J162" s="186">
        <f>ROUND(I162*H162,2)</f>
        <v>0</v>
      </c>
      <c r="K162" s="182" t="s">
        <v>244</v>
      </c>
      <c r="L162" s="41"/>
      <c r="M162" s="187" t="s">
        <v>19</v>
      </c>
      <c r="N162" s="188" t="s">
        <v>40</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331</v>
      </c>
      <c r="AT162" s="191" t="s">
        <v>234</v>
      </c>
      <c r="AU162" s="191" t="s">
        <v>78</v>
      </c>
      <c r="AY162" s="19" t="s">
        <v>231</v>
      </c>
      <c r="BE162" s="192">
        <f>IF(N162="základní",J162,0)</f>
        <v>0</v>
      </c>
      <c r="BF162" s="192">
        <f>IF(N162="snížená",J162,0)</f>
        <v>0</v>
      </c>
      <c r="BG162" s="192">
        <f>IF(N162="zákl. přenesená",J162,0)</f>
        <v>0</v>
      </c>
      <c r="BH162" s="192">
        <f>IF(N162="sníž. přenesená",J162,0)</f>
        <v>0</v>
      </c>
      <c r="BI162" s="192">
        <f>IF(N162="nulová",J162,0)</f>
        <v>0</v>
      </c>
      <c r="BJ162" s="19" t="s">
        <v>76</v>
      </c>
      <c r="BK162" s="192">
        <f>ROUND(I162*H162,2)</f>
        <v>0</v>
      </c>
      <c r="BL162" s="19" t="s">
        <v>331</v>
      </c>
      <c r="BM162" s="191" t="s">
        <v>6317</v>
      </c>
    </row>
    <row r="163" spans="1:65" s="2" customFormat="1" ht="126.75">
      <c r="A163" s="36"/>
      <c r="B163" s="37"/>
      <c r="C163" s="38"/>
      <c r="D163" s="193" t="s">
        <v>246</v>
      </c>
      <c r="E163" s="38"/>
      <c r="F163" s="194" t="s">
        <v>1223</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246</v>
      </c>
      <c r="AU163" s="19" t="s">
        <v>78</v>
      </c>
    </row>
    <row r="164" spans="1:65" s="12" customFormat="1" ht="25.9" customHeight="1">
      <c r="B164" s="164"/>
      <c r="C164" s="165"/>
      <c r="D164" s="166" t="s">
        <v>68</v>
      </c>
      <c r="E164" s="167" t="s">
        <v>638</v>
      </c>
      <c r="F164" s="167" t="s">
        <v>638</v>
      </c>
      <c r="G164" s="165"/>
      <c r="H164" s="165"/>
      <c r="I164" s="168"/>
      <c r="J164" s="169">
        <f>BK164</f>
        <v>0</v>
      </c>
      <c r="K164" s="165"/>
      <c r="L164" s="170"/>
      <c r="M164" s="171"/>
      <c r="N164" s="172"/>
      <c r="O164" s="172"/>
      <c r="P164" s="173">
        <f>P165</f>
        <v>0</v>
      </c>
      <c r="Q164" s="172"/>
      <c r="R164" s="173">
        <f>R165</f>
        <v>0</v>
      </c>
      <c r="S164" s="172"/>
      <c r="T164" s="174">
        <f>T165</f>
        <v>0</v>
      </c>
      <c r="AR164" s="175" t="s">
        <v>119</v>
      </c>
      <c r="AT164" s="176" t="s">
        <v>68</v>
      </c>
      <c r="AU164" s="176" t="s">
        <v>69</v>
      </c>
      <c r="AY164" s="175" t="s">
        <v>231</v>
      </c>
      <c r="BK164" s="177">
        <f>BK165</f>
        <v>0</v>
      </c>
    </row>
    <row r="165" spans="1:65" s="12" customFormat="1" ht="22.9" customHeight="1">
      <c r="B165" s="164"/>
      <c r="C165" s="165"/>
      <c r="D165" s="166" t="s">
        <v>68</v>
      </c>
      <c r="E165" s="178" t="s">
        <v>6318</v>
      </c>
      <c r="F165" s="178" t="s">
        <v>6319</v>
      </c>
      <c r="G165" s="165"/>
      <c r="H165" s="165"/>
      <c r="I165" s="168"/>
      <c r="J165" s="179">
        <f>BK165</f>
        <v>0</v>
      </c>
      <c r="K165" s="165"/>
      <c r="L165" s="170"/>
      <c r="M165" s="171"/>
      <c r="N165" s="172"/>
      <c r="O165" s="172"/>
      <c r="P165" s="173">
        <f>P166</f>
        <v>0</v>
      </c>
      <c r="Q165" s="172"/>
      <c r="R165" s="173">
        <f>R166</f>
        <v>0</v>
      </c>
      <c r="S165" s="172"/>
      <c r="T165" s="174">
        <f>T166</f>
        <v>0</v>
      </c>
      <c r="AR165" s="175" t="s">
        <v>119</v>
      </c>
      <c r="AT165" s="176" t="s">
        <v>68</v>
      </c>
      <c r="AU165" s="176" t="s">
        <v>76</v>
      </c>
      <c r="AY165" s="175" t="s">
        <v>231</v>
      </c>
      <c r="BK165" s="177">
        <f>BK166</f>
        <v>0</v>
      </c>
    </row>
    <row r="166" spans="1:65" s="2" customFormat="1" ht="49.15" customHeight="1">
      <c r="A166" s="36"/>
      <c r="B166" s="37"/>
      <c r="C166" s="180" t="s">
        <v>373</v>
      </c>
      <c r="D166" s="180" t="s">
        <v>234</v>
      </c>
      <c r="E166" s="181" t="s">
        <v>4587</v>
      </c>
      <c r="F166" s="182" t="s">
        <v>6320</v>
      </c>
      <c r="G166" s="183" t="s">
        <v>237</v>
      </c>
      <c r="H166" s="184">
        <v>2</v>
      </c>
      <c r="I166" s="185"/>
      <c r="J166" s="186">
        <f>ROUND(I166*H166,2)</f>
        <v>0</v>
      </c>
      <c r="K166" s="182" t="s">
        <v>19</v>
      </c>
      <c r="L166" s="41"/>
      <c r="M166" s="261" t="s">
        <v>19</v>
      </c>
      <c r="N166" s="262" t="s">
        <v>40</v>
      </c>
      <c r="O166" s="259"/>
      <c r="P166" s="263">
        <f>O166*H166</f>
        <v>0</v>
      </c>
      <c r="Q166" s="263">
        <v>0</v>
      </c>
      <c r="R166" s="263">
        <f>Q166*H166</f>
        <v>0</v>
      </c>
      <c r="S166" s="263">
        <v>0</v>
      </c>
      <c r="T166" s="264">
        <f>S166*H166</f>
        <v>0</v>
      </c>
      <c r="U166" s="36"/>
      <c r="V166" s="36"/>
      <c r="W166" s="36"/>
      <c r="X166" s="36"/>
      <c r="Y166" s="36"/>
      <c r="Z166" s="36"/>
      <c r="AA166" s="36"/>
      <c r="AB166" s="36"/>
      <c r="AC166" s="36"/>
      <c r="AD166" s="36"/>
      <c r="AE166" s="36"/>
      <c r="AR166" s="191" t="s">
        <v>1610</v>
      </c>
      <c r="AT166" s="191" t="s">
        <v>234</v>
      </c>
      <c r="AU166" s="191" t="s">
        <v>78</v>
      </c>
      <c r="AY166" s="19" t="s">
        <v>231</v>
      </c>
      <c r="BE166" s="192">
        <f>IF(N166="základní",J166,0)</f>
        <v>0</v>
      </c>
      <c r="BF166" s="192">
        <f>IF(N166="snížená",J166,0)</f>
        <v>0</v>
      </c>
      <c r="BG166" s="192">
        <f>IF(N166="zákl. přenesená",J166,0)</f>
        <v>0</v>
      </c>
      <c r="BH166" s="192">
        <f>IF(N166="sníž. přenesená",J166,0)</f>
        <v>0</v>
      </c>
      <c r="BI166" s="192">
        <f>IF(N166="nulová",J166,0)</f>
        <v>0</v>
      </c>
      <c r="BJ166" s="19" t="s">
        <v>76</v>
      </c>
      <c r="BK166" s="192">
        <f>ROUND(I166*H166,2)</f>
        <v>0</v>
      </c>
      <c r="BL166" s="19" t="s">
        <v>1610</v>
      </c>
      <c r="BM166" s="191" t="s">
        <v>6321</v>
      </c>
    </row>
    <row r="167" spans="1:65" s="2" customFormat="1" ht="6.95" customHeight="1">
      <c r="A167" s="36"/>
      <c r="B167" s="49"/>
      <c r="C167" s="50"/>
      <c r="D167" s="50"/>
      <c r="E167" s="50"/>
      <c r="F167" s="50"/>
      <c r="G167" s="50"/>
      <c r="H167" s="50"/>
      <c r="I167" s="50"/>
      <c r="J167" s="50"/>
      <c r="K167" s="50"/>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hjd0l7FjYn46PqO4oVPu6x6j/T5fCDH3l/Je7wzPjF+xEmblx6n3Bn2fE7gbAy7S8g5LpG/VY+drbcFnR3g0yA==" saltValue="4dyG6HG8nmxhJH/1LcMHRVz19jjhT/xU8g0Kz/9E40VAXmnngAM3toNstNbvEWkK8Wr4fPIw0LzPiOgqrulRTQ==" spinCount="100000" sheet="1" objects="1" scenarios="1" formatColumns="0" formatRows="0" autoFilter="0"/>
  <autoFilter ref="C89:K166"/>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192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6322</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ROUND((SUM(BE84:BE226)),  2)</f>
        <v>0</v>
      </c>
      <c r="G33" s="36"/>
      <c r="H33" s="36"/>
      <c r="I33" s="126">
        <v>0.21</v>
      </c>
      <c r="J33" s="125">
        <f>ROUND(((SUM(BE84:BE226))*I33),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ROUND((SUM(BF84:BF226)),  2)</f>
        <v>0</v>
      </c>
      <c r="G34" s="36"/>
      <c r="H34" s="36"/>
      <c r="I34" s="126">
        <v>0.15</v>
      </c>
      <c r="J34" s="125">
        <f>ROUND(((SUM(BF84:BF226))*I34),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ROUND((SUM(BG84:BG226)),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ROUND((SUM(BH84:BH226)),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ROUND((SUM(BI84:BI226)),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106 - IO601 - Koordinace stavebních objektů správců sítí</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J85</f>
        <v>0</v>
      </c>
      <c r="K60" s="143"/>
      <c r="L60" s="147"/>
    </row>
    <row r="61" spans="1:47" s="10" customFormat="1" ht="19.899999999999999" customHeight="1">
      <c r="B61" s="148"/>
      <c r="C61" s="99"/>
      <c r="D61" s="149" t="s">
        <v>212</v>
      </c>
      <c r="E61" s="150"/>
      <c r="F61" s="150"/>
      <c r="G61" s="150"/>
      <c r="H61" s="150"/>
      <c r="I61" s="150"/>
      <c r="J61" s="151">
        <f>J86</f>
        <v>0</v>
      </c>
      <c r="K61" s="99"/>
      <c r="L61" s="152"/>
    </row>
    <row r="62" spans="1:47" s="10" customFormat="1" ht="19.899999999999999" customHeight="1">
      <c r="B62" s="148"/>
      <c r="C62" s="99"/>
      <c r="D62" s="149" t="s">
        <v>213</v>
      </c>
      <c r="E62" s="150"/>
      <c r="F62" s="150"/>
      <c r="G62" s="150"/>
      <c r="H62" s="150"/>
      <c r="I62" s="150"/>
      <c r="J62" s="151">
        <f>J121</f>
        <v>0</v>
      </c>
      <c r="K62" s="99"/>
      <c r="L62" s="152"/>
    </row>
    <row r="63" spans="1:47" s="9" customFormat="1" ht="24.95" customHeight="1">
      <c r="B63" s="142"/>
      <c r="C63" s="143"/>
      <c r="D63" s="144" t="s">
        <v>214</v>
      </c>
      <c r="E63" s="145"/>
      <c r="F63" s="145"/>
      <c r="G63" s="145"/>
      <c r="H63" s="145"/>
      <c r="I63" s="145"/>
      <c r="J63" s="146">
        <f>J135</f>
        <v>0</v>
      </c>
      <c r="K63" s="143"/>
      <c r="L63" s="147"/>
    </row>
    <row r="64" spans="1:47" s="10" customFormat="1" ht="19.899999999999999" customHeight="1">
      <c r="B64" s="148"/>
      <c r="C64" s="99"/>
      <c r="D64" s="149" t="s">
        <v>1246</v>
      </c>
      <c r="E64" s="150"/>
      <c r="F64" s="150"/>
      <c r="G64" s="150"/>
      <c r="H64" s="150"/>
      <c r="I64" s="150"/>
      <c r="J64" s="151">
        <f>J136</f>
        <v>0</v>
      </c>
      <c r="K64" s="99"/>
      <c r="L64" s="152"/>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8" t="str">
        <f>E7</f>
        <v>Park na Moravském náměstí v Brně</v>
      </c>
      <c r="F74" s="419"/>
      <c r="G74" s="419"/>
      <c r="H74" s="419"/>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200</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2" t="str">
        <f>E9</f>
        <v>106 - IO601 - Koordinace stavebních objektů správců sítí</v>
      </c>
      <c r="F76" s="420"/>
      <c r="G76" s="420"/>
      <c r="H76" s="420"/>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28. 5. 2021</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5.2" customHeight="1">
      <c r="A80" s="36"/>
      <c r="B80" s="37"/>
      <c r="C80" s="31" t="s">
        <v>25</v>
      </c>
      <c r="D80" s="38"/>
      <c r="E80" s="38"/>
      <c r="F80" s="29" t="str">
        <f>E15</f>
        <v xml:space="preserve"> </v>
      </c>
      <c r="G80" s="38"/>
      <c r="H80" s="38"/>
      <c r="I80" s="31" t="s">
        <v>30</v>
      </c>
      <c r="J80" s="34" t="str">
        <f>E21</f>
        <v xml:space="preserve"> </v>
      </c>
      <c r="K80" s="38"/>
      <c r="L80" s="115"/>
      <c r="S80" s="36"/>
      <c r="T80" s="36"/>
      <c r="U80" s="36"/>
      <c r="V80" s="36"/>
      <c r="W80" s="36"/>
      <c r="X80" s="36"/>
      <c r="Y80" s="36"/>
      <c r="Z80" s="36"/>
      <c r="AA80" s="36"/>
      <c r="AB80" s="36"/>
      <c r="AC80" s="36"/>
      <c r="AD80" s="36"/>
      <c r="AE80" s="36"/>
    </row>
    <row r="81" spans="1:65" s="2" customFormat="1" ht="15.2" customHeight="1">
      <c r="A81" s="36"/>
      <c r="B81" s="37"/>
      <c r="C81" s="31" t="s">
        <v>28</v>
      </c>
      <c r="D81" s="38"/>
      <c r="E81" s="38"/>
      <c r="F81" s="29" t="str">
        <f>IF(E18="","",E18)</f>
        <v>Vyplň údaj</v>
      </c>
      <c r="G81" s="38"/>
      <c r="H81" s="38"/>
      <c r="I81" s="31" t="s">
        <v>32</v>
      </c>
      <c r="J81" s="34" t="str">
        <f>E24</f>
        <v xml:space="preserve"> </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217</v>
      </c>
      <c r="D83" s="156" t="s">
        <v>54</v>
      </c>
      <c r="E83" s="156" t="s">
        <v>50</v>
      </c>
      <c r="F83" s="156" t="s">
        <v>51</v>
      </c>
      <c r="G83" s="156" t="s">
        <v>218</v>
      </c>
      <c r="H83" s="156" t="s">
        <v>219</v>
      </c>
      <c r="I83" s="156" t="s">
        <v>220</v>
      </c>
      <c r="J83" s="156" t="s">
        <v>206</v>
      </c>
      <c r="K83" s="157" t="s">
        <v>221</v>
      </c>
      <c r="L83" s="158"/>
      <c r="M83" s="70" t="s">
        <v>19</v>
      </c>
      <c r="N83" s="71" t="s">
        <v>39</v>
      </c>
      <c r="O83" s="71" t="s">
        <v>222</v>
      </c>
      <c r="P83" s="71" t="s">
        <v>223</v>
      </c>
      <c r="Q83" s="71" t="s">
        <v>224</v>
      </c>
      <c r="R83" s="71" t="s">
        <v>225</v>
      </c>
      <c r="S83" s="71" t="s">
        <v>226</v>
      </c>
      <c r="T83" s="72" t="s">
        <v>227</v>
      </c>
      <c r="U83" s="153"/>
      <c r="V83" s="153"/>
      <c r="W83" s="153"/>
      <c r="X83" s="153"/>
      <c r="Y83" s="153"/>
      <c r="Z83" s="153"/>
      <c r="AA83" s="153"/>
      <c r="AB83" s="153"/>
      <c r="AC83" s="153"/>
      <c r="AD83" s="153"/>
      <c r="AE83" s="153"/>
    </row>
    <row r="84" spans="1:65" s="2" customFormat="1" ht="22.9" customHeight="1">
      <c r="A84" s="36"/>
      <c r="B84" s="37"/>
      <c r="C84" s="77" t="s">
        <v>228</v>
      </c>
      <c r="D84" s="38"/>
      <c r="E84" s="38"/>
      <c r="F84" s="38"/>
      <c r="G84" s="38"/>
      <c r="H84" s="38"/>
      <c r="I84" s="38"/>
      <c r="J84" s="159">
        <f>BK84</f>
        <v>0</v>
      </c>
      <c r="K84" s="38"/>
      <c r="L84" s="41"/>
      <c r="M84" s="73"/>
      <c r="N84" s="160"/>
      <c r="O84" s="74"/>
      <c r="P84" s="161">
        <f>P85+P135</f>
        <v>0</v>
      </c>
      <c r="Q84" s="74"/>
      <c r="R84" s="161">
        <f>R85+R135</f>
        <v>1.0397757300000001</v>
      </c>
      <c r="S84" s="74"/>
      <c r="T84" s="162">
        <f>T85+T135</f>
        <v>6.0953000000000008</v>
      </c>
      <c r="U84" s="36"/>
      <c r="V84" s="36"/>
      <c r="W84" s="36"/>
      <c r="X84" s="36"/>
      <c r="Y84" s="36"/>
      <c r="Z84" s="36"/>
      <c r="AA84" s="36"/>
      <c r="AB84" s="36"/>
      <c r="AC84" s="36"/>
      <c r="AD84" s="36"/>
      <c r="AE84" s="36"/>
      <c r="AT84" s="19" t="s">
        <v>68</v>
      </c>
      <c r="AU84" s="19" t="s">
        <v>207</v>
      </c>
      <c r="BK84" s="163">
        <f>BK85+BK135</f>
        <v>0</v>
      </c>
    </row>
    <row r="85" spans="1:65" s="12" customFormat="1" ht="25.9" customHeight="1">
      <c r="B85" s="164"/>
      <c r="C85" s="165"/>
      <c r="D85" s="166" t="s">
        <v>68</v>
      </c>
      <c r="E85" s="167" t="s">
        <v>229</v>
      </c>
      <c r="F85" s="167" t="s">
        <v>230</v>
      </c>
      <c r="G85" s="165"/>
      <c r="H85" s="165"/>
      <c r="I85" s="168"/>
      <c r="J85" s="169">
        <f>BK85</f>
        <v>0</v>
      </c>
      <c r="K85" s="165"/>
      <c r="L85" s="170"/>
      <c r="M85" s="171"/>
      <c r="N85" s="172"/>
      <c r="O85" s="172"/>
      <c r="P85" s="173">
        <f>P86+P121</f>
        <v>0</v>
      </c>
      <c r="Q85" s="172"/>
      <c r="R85" s="173">
        <f>R86+R121</f>
        <v>0</v>
      </c>
      <c r="S85" s="172"/>
      <c r="T85" s="174">
        <f>T86+T121</f>
        <v>6.0953000000000008</v>
      </c>
      <c r="AR85" s="175" t="s">
        <v>76</v>
      </c>
      <c r="AT85" s="176" t="s">
        <v>68</v>
      </c>
      <c r="AU85" s="176" t="s">
        <v>69</v>
      </c>
      <c r="AY85" s="175" t="s">
        <v>231</v>
      </c>
      <c r="BK85" s="177">
        <f>BK86+BK121</f>
        <v>0</v>
      </c>
    </row>
    <row r="86" spans="1:65" s="12" customFormat="1" ht="22.9" customHeight="1">
      <c r="B86" s="164"/>
      <c r="C86" s="165"/>
      <c r="D86" s="166" t="s">
        <v>68</v>
      </c>
      <c r="E86" s="178" t="s">
        <v>294</v>
      </c>
      <c r="F86" s="178" t="s">
        <v>352</v>
      </c>
      <c r="G86" s="165"/>
      <c r="H86" s="165"/>
      <c r="I86" s="168"/>
      <c r="J86" s="179">
        <f>BK86</f>
        <v>0</v>
      </c>
      <c r="K86" s="165"/>
      <c r="L86" s="170"/>
      <c r="M86" s="171"/>
      <c r="N86" s="172"/>
      <c r="O86" s="172"/>
      <c r="P86" s="173">
        <f>SUM(P87:P120)</f>
        <v>0</v>
      </c>
      <c r="Q86" s="172"/>
      <c r="R86" s="173">
        <f>SUM(R87:R120)</f>
        <v>0</v>
      </c>
      <c r="S86" s="172"/>
      <c r="T86" s="174">
        <f>SUM(T87:T120)</f>
        <v>6.0953000000000008</v>
      </c>
      <c r="AR86" s="175" t="s">
        <v>76</v>
      </c>
      <c r="AT86" s="176" t="s">
        <v>68</v>
      </c>
      <c r="AU86" s="176" t="s">
        <v>76</v>
      </c>
      <c r="AY86" s="175" t="s">
        <v>231</v>
      </c>
      <c r="BK86" s="177">
        <f>SUM(BK87:BK120)</f>
        <v>0</v>
      </c>
    </row>
    <row r="87" spans="1:65" s="2" customFormat="1" ht="16.5" customHeight="1">
      <c r="A87" s="36"/>
      <c r="B87" s="37"/>
      <c r="C87" s="180" t="s">
        <v>76</v>
      </c>
      <c r="D87" s="180" t="s">
        <v>234</v>
      </c>
      <c r="E87" s="181" t="s">
        <v>354</v>
      </c>
      <c r="F87" s="182" t="s">
        <v>355</v>
      </c>
      <c r="G87" s="183" t="s">
        <v>356</v>
      </c>
      <c r="H87" s="184">
        <v>1.1599999999999999</v>
      </c>
      <c r="I87" s="185"/>
      <c r="J87" s="186">
        <f>ROUND(I87*H87,2)</f>
        <v>0</v>
      </c>
      <c r="K87" s="182" t="s">
        <v>244</v>
      </c>
      <c r="L87" s="41"/>
      <c r="M87" s="187" t="s">
        <v>19</v>
      </c>
      <c r="N87" s="188" t="s">
        <v>40</v>
      </c>
      <c r="O87" s="66"/>
      <c r="P87" s="189">
        <f>O87*H87</f>
        <v>0</v>
      </c>
      <c r="Q87" s="189">
        <v>0</v>
      </c>
      <c r="R87" s="189">
        <f>Q87*H87</f>
        <v>0</v>
      </c>
      <c r="S87" s="189">
        <v>2</v>
      </c>
      <c r="T87" s="190">
        <f>S87*H87</f>
        <v>2.3199999999999998</v>
      </c>
      <c r="U87" s="36"/>
      <c r="V87" s="36"/>
      <c r="W87" s="36"/>
      <c r="X87" s="36"/>
      <c r="Y87" s="36"/>
      <c r="Z87" s="36"/>
      <c r="AA87" s="36"/>
      <c r="AB87" s="36"/>
      <c r="AC87" s="36"/>
      <c r="AD87" s="36"/>
      <c r="AE87" s="36"/>
      <c r="AR87" s="191" t="s">
        <v>238</v>
      </c>
      <c r="AT87" s="191" t="s">
        <v>234</v>
      </c>
      <c r="AU87" s="191" t="s">
        <v>78</v>
      </c>
      <c r="AY87" s="19" t="s">
        <v>231</v>
      </c>
      <c r="BE87" s="192">
        <f>IF(N87="základní",J87,0)</f>
        <v>0</v>
      </c>
      <c r="BF87" s="192">
        <f>IF(N87="snížená",J87,0)</f>
        <v>0</v>
      </c>
      <c r="BG87" s="192">
        <f>IF(N87="zákl. přenesená",J87,0)</f>
        <v>0</v>
      </c>
      <c r="BH87" s="192">
        <f>IF(N87="sníž. přenesená",J87,0)</f>
        <v>0</v>
      </c>
      <c r="BI87" s="192">
        <f>IF(N87="nulová",J87,0)</f>
        <v>0</v>
      </c>
      <c r="BJ87" s="19" t="s">
        <v>76</v>
      </c>
      <c r="BK87" s="192">
        <f>ROUND(I87*H87,2)</f>
        <v>0</v>
      </c>
      <c r="BL87" s="19" t="s">
        <v>238</v>
      </c>
      <c r="BM87" s="191" t="s">
        <v>6323</v>
      </c>
    </row>
    <row r="88" spans="1:65" s="13" customFormat="1" ht="11.25">
      <c r="B88" s="198"/>
      <c r="C88" s="199"/>
      <c r="D88" s="193" t="s">
        <v>248</v>
      </c>
      <c r="E88" s="200" t="s">
        <v>19</v>
      </c>
      <c r="F88" s="201" t="s">
        <v>6324</v>
      </c>
      <c r="G88" s="199"/>
      <c r="H88" s="200" t="s">
        <v>19</v>
      </c>
      <c r="I88" s="202"/>
      <c r="J88" s="199"/>
      <c r="K88" s="199"/>
      <c r="L88" s="203"/>
      <c r="M88" s="204"/>
      <c r="N88" s="205"/>
      <c r="O88" s="205"/>
      <c r="P88" s="205"/>
      <c r="Q88" s="205"/>
      <c r="R88" s="205"/>
      <c r="S88" s="205"/>
      <c r="T88" s="206"/>
      <c r="AT88" s="207" t="s">
        <v>248</v>
      </c>
      <c r="AU88" s="207" t="s">
        <v>78</v>
      </c>
      <c r="AV88" s="13" t="s">
        <v>76</v>
      </c>
      <c r="AW88" s="13" t="s">
        <v>31</v>
      </c>
      <c r="AX88" s="13" t="s">
        <v>69</v>
      </c>
      <c r="AY88" s="207" t="s">
        <v>231</v>
      </c>
    </row>
    <row r="89" spans="1:65" s="14" customFormat="1" ht="11.25">
      <c r="B89" s="208"/>
      <c r="C89" s="209"/>
      <c r="D89" s="193" t="s">
        <v>248</v>
      </c>
      <c r="E89" s="210" t="s">
        <v>19</v>
      </c>
      <c r="F89" s="211" t="s">
        <v>6325</v>
      </c>
      <c r="G89" s="209"/>
      <c r="H89" s="212">
        <v>0.42199999999999999</v>
      </c>
      <c r="I89" s="213"/>
      <c r="J89" s="209"/>
      <c r="K89" s="209"/>
      <c r="L89" s="214"/>
      <c r="M89" s="215"/>
      <c r="N89" s="216"/>
      <c r="O89" s="216"/>
      <c r="P89" s="216"/>
      <c r="Q89" s="216"/>
      <c r="R89" s="216"/>
      <c r="S89" s="216"/>
      <c r="T89" s="217"/>
      <c r="AT89" s="218" t="s">
        <v>248</v>
      </c>
      <c r="AU89" s="218" t="s">
        <v>78</v>
      </c>
      <c r="AV89" s="14" t="s">
        <v>78</v>
      </c>
      <c r="AW89" s="14" t="s">
        <v>31</v>
      </c>
      <c r="AX89" s="14" t="s">
        <v>69</v>
      </c>
      <c r="AY89" s="218" t="s">
        <v>231</v>
      </c>
    </row>
    <row r="90" spans="1:65" s="13" customFormat="1" ht="11.25">
      <c r="B90" s="198"/>
      <c r="C90" s="199"/>
      <c r="D90" s="193" t="s">
        <v>248</v>
      </c>
      <c r="E90" s="200" t="s">
        <v>19</v>
      </c>
      <c r="F90" s="201" t="s">
        <v>6326</v>
      </c>
      <c r="G90" s="199"/>
      <c r="H90" s="200" t="s">
        <v>19</v>
      </c>
      <c r="I90" s="202"/>
      <c r="J90" s="199"/>
      <c r="K90" s="199"/>
      <c r="L90" s="203"/>
      <c r="M90" s="204"/>
      <c r="N90" s="205"/>
      <c r="O90" s="205"/>
      <c r="P90" s="205"/>
      <c r="Q90" s="205"/>
      <c r="R90" s="205"/>
      <c r="S90" s="205"/>
      <c r="T90" s="206"/>
      <c r="AT90" s="207" t="s">
        <v>248</v>
      </c>
      <c r="AU90" s="207" t="s">
        <v>78</v>
      </c>
      <c r="AV90" s="13" t="s">
        <v>76</v>
      </c>
      <c r="AW90" s="13" t="s">
        <v>31</v>
      </c>
      <c r="AX90" s="13" t="s">
        <v>69</v>
      </c>
      <c r="AY90" s="207" t="s">
        <v>231</v>
      </c>
    </row>
    <row r="91" spans="1:65" s="14" customFormat="1" ht="11.25">
      <c r="B91" s="208"/>
      <c r="C91" s="209"/>
      <c r="D91" s="193" t="s">
        <v>248</v>
      </c>
      <c r="E91" s="210" t="s">
        <v>19</v>
      </c>
      <c r="F91" s="211" t="s">
        <v>6327</v>
      </c>
      <c r="G91" s="209"/>
      <c r="H91" s="212">
        <v>6.2E-2</v>
      </c>
      <c r="I91" s="213"/>
      <c r="J91" s="209"/>
      <c r="K91" s="209"/>
      <c r="L91" s="214"/>
      <c r="M91" s="215"/>
      <c r="N91" s="216"/>
      <c r="O91" s="216"/>
      <c r="P91" s="216"/>
      <c r="Q91" s="216"/>
      <c r="R91" s="216"/>
      <c r="S91" s="216"/>
      <c r="T91" s="217"/>
      <c r="AT91" s="218" t="s">
        <v>248</v>
      </c>
      <c r="AU91" s="218" t="s">
        <v>78</v>
      </c>
      <c r="AV91" s="14" t="s">
        <v>78</v>
      </c>
      <c r="AW91" s="14" t="s">
        <v>31</v>
      </c>
      <c r="AX91" s="14" t="s">
        <v>69</v>
      </c>
      <c r="AY91" s="218" t="s">
        <v>231</v>
      </c>
    </row>
    <row r="92" spans="1:65" s="13" customFormat="1" ht="11.25">
      <c r="B92" s="198"/>
      <c r="C92" s="199"/>
      <c r="D92" s="193" t="s">
        <v>248</v>
      </c>
      <c r="E92" s="200" t="s">
        <v>19</v>
      </c>
      <c r="F92" s="201" t="s">
        <v>6328</v>
      </c>
      <c r="G92" s="199"/>
      <c r="H92" s="200" t="s">
        <v>19</v>
      </c>
      <c r="I92" s="202"/>
      <c r="J92" s="199"/>
      <c r="K92" s="199"/>
      <c r="L92" s="203"/>
      <c r="M92" s="204"/>
      <c r="N92" s="205"/>
      <c r="O92" s="205"/>
      <c r="P92" s="205"/>
      <c r="Q92" s="205"/>
      <c r="R92" s="205"/>
      <c r="S92" s="205"/>
      <c r="T92" s="206"/>
      <c r="AT92" s="207" t="s">
        <v>248</v>
      </c>
      <c r="AU92" s="207" t="s">
        <v>78</v>
      </c>
      <c r="AV92" s="13" t="s">
        <v>76</v>
      </c>
      <c r="AW92" s="13" t="s">
        <v>31</v>
      </c>
      <c r="AX92" s="13" t="s">
        <v>69</v>
      </c>
      <c r="AY92" s="207" t="s">
        <v>231</v>
      </c>
    </row>
    <row r="93" spans="1:65" s="14" customFormat="1" ht="11.25">
      <c r="B93" s="208"/>
      <c r="C93" s="209"/>
      <c r="D93" s="193" t="s">
        <v>248</v>
      </c>
      <c r="E93" s="210" t="s">
        <v>19</v>
      </c>
      <c r="F93" s="211" t="s">
        <v>6329</v>
      </c>
      <c r="G93" s="209"/>
      <c r="H93" s="212">
        <v>4.9000000000000002E-2</v>
      </c>
      <c r="I93" s="213"/>
      <c r="J93" s="209"/>
      <c r="K93" s="209"/>
      <c r="L93" s="214"/>
      <c r="M93" s="215"/>
      <c r="N93" s="216"/>
      <c r="O93" s="216"/>
      <c r="P93" s="216"/>
      <c r="Q93" s="216"/>
      <c r="R93" s="216"/>
      <c r="S93" s="216"/>
      <c r="T93" s="217"/>
      <c r="AT93" s="218" t="s">
        <v>248</v>
      </c>
      <c r="AU93" s="218" t="s">
        <v>78</v>
      </c>
      <c r="AV93" s="14" t="s">
        <v>78</v>
      </c>
      <c r="AW93" s="14" t="s">
        <v>31</v>
      </c>
      <c r="AX93" s="14" t="s">
        <v>69</v>
      </c>
      <c r="AY93" s="218" t="s">
        <v>231</v>
      </c>
    </row>
    <row r="94" spans="1:65" s="13" customFormat="1" ht="11.25">
      <c r="B94" s="198"/>
      <c r="C94" s="199"/>
      <c r="D94" s="193" t="s">
        <v>248</v>
      </c>
      <c r="E94" s="200" t="s">
        <v>19</v>
      </c>
      <c r="F94" s="201" t="s">
        <v>6330</v>
      </c>
      <c r="G94" s="199"/>
      <c r="H94" s="200" t="s">
        <v>19</v>
      </c>
      <c r="I94" s="202"/>
      <c r="J94" s="199"/>
      <c r="K94" s="199"/>
      <c r="L94" s="203"/>
      <c r="M94" s="204"/>
      <c r="N94" s="205"/>
      <c r="O94" s="205"/>
      <c r="P94" s="205"/>
      <c r="Q94" s="205"/>
      <c r="R94" s="205"/>
      <c r="S94" s="205"/>
      <c r="T94" s="206"/>
      <c r="AT94" s="207" t="s">
        <v>248</v>
      </c>
      <c r="AU94" s="207" t="s">
        <v>78</v>
      </c>
      <c r="AV94" s="13" t="s">
        <v>76</v>
      </c>
      <c r="AW94" s="13" t="s">
        <v>31</v>
      </c>
      <c r="AX94" s="13" t="s">
        <v>69</v>
      </c>
      <c r="AY94" s="207" t="s">
        <v>231</v>
      </c>
    </row>
    <row r="95" spans="1:65" s="14" customFormat="1" ht="11.25">
      <c r="B95" s="208"/>
      <c r="C95" s="209"/>
      <c r="D95" s="193" t="s">
        <v>248</v>
      </c>
      <c r="E95" s="210" t="s">
        <v>19</v>
      </c>
      <c r="F95" s="211" t="s">
        <v>6331</v>
      </c>
      <c r="G95" s="209"/>
      <c r="H95" s="212">
        <v>0.51300000000000001</v>
      </c>
      <c r="I95" s="213"/>
      <c r="J95" s="209"/>
      <c r="K95" s="209"/>
      <c r="L95" s="214"/>
      <c r="M95" s="215"/>
      <c r="N95" s="216"/>
      <c r="O95" s="216"/>
      <c r="P95" s="216"/>
      <c r="Q95" s="216"/>
      <c r="R95" s="216"/>
      <c r="S95" s="216"/>
      <c r="T95" s="217"/>
      <c r="AT95" s="218" t="s">
        <v>248</v>
      </c>
      <c r="AU95" s="218" t="s">
        <v>78</v>
      </c>
      <c r="AV95" s="14" t="s">
        <v>78</v>
      </c>
      <c r="AW95" s="14" t="s">
        <v>31</v>
      </c>
      <c r="AX95" s="14" t="s">
        <v>69</v>
      </c>
      <c r="AY95" s="218" t="s">
        <v>231</v>
      </c>
    </row>
    <row r="96" spans="1:65" s="13" customFormat="1" ht="11.25">
      <c r="B96" s="198"/>
      <c r="C96" s="199"/>
      <c r="D96" s="193" t="s">
        <v>248</v>
      </c>
      <c r="E96" s="200" t="s">
        <v>19</v>
      </c>
      <c r="F96" s="201" t="s">
        <v>6332</v>
      </c>
      <c r="G96" s="199"/>
      <c r="H96" s="200" t="s">
        <v>19</v>
      </c>
      <c r="I96" s="202"/>
      <c r="J96" s="199"/>
      <c r="K96" s="199"/>
      <c r="L96" s="203"/>
      <c r="M96" s="204"/>
      <c r="N96" s="205"/>
      <c r="O96" s="205"/>
      <c r="P96" s="205"/>
      <c r="Q96" s="205"/>
      <c r="R96" s="205"/>
      <c r="S96" s="205"/>
      <c r="T96" s="206"/>
      <c r="AT96" s="207" t="s">
        <v>248</v>
      </c>
      <c r="AU96" s="207" t="s">
        <v>78</v>
      </c>
      <c r="AV96" s="13" t="s">
        <v>76</v>
      </c>
      <c r="AW96" s="13" t="s">
        <v>31</v>
      </c>
      <c r="AX96" s="13" t="s">
        <v>69</v>
      </c>
      <c r="AY96" s="207" t="s">
        <v>231</v>
      </c>
    </row>
    <row r="97" spans="1:65" s="14" customFormat="1" ht="11.25">
      <c r="B97" s="208"/>
      <c r="C97" s="209"/>
      <c r="D97" s="193" t="s">
        <v>248</v>
      </c>
      <c r="E97" s="210" t="s">
        <v>19</v>
      </c>
      <c r="F97" s="211" t="s">
        <v>6333</v>
      </c>
      <c r="G97" s="209"/>
      <c r="H97" s="212">
        <v>0.114</v>
      </c>
      <c r="I97" s="213"/>
      <c r="J97" s="209"/>
      <c r="K97" s="209"/>
      <c r="L97" s="214"/>
      <c r="M97" s="215"/>
      <c r="N97" s="216"/>
      <c r="O97" s="216"/>
      <c r="P97" s="216"/>
      <c r="Q97" s="216"/>
      <c r="R97" s="216"/>
      <c r="S97" s="216"/>
      <c r="T97" s="217"/>
      <c r="AT97" s="218" t="s">
        <v>248</v>
      </c>
      <c r="AU97" s="218" t="s">
        <v>78</v>
      </c>
      <c r="AV97" s="14" t="s">
        <v>78</v>
      </c>
      <c r="AW97" s="14" t="s">
        <v>31</v>
      </c>
      <c r="AX97" s="14" t="s">
        <v>69</v>
      </c>
      <c r="AY97" s="218" t="s">
        <v>231</v>
      </c>
    </row>
    <row r="98" spans="1:65" s="15" customFormat="1" ht="11.25">
      <c r="B98" s="219"/>
      <c r="C98" s="220"/>
      <c r="D98" s="193" t="s">
        <v>248</v>
      </c>
      <c r="E98" s="221" t="s">
        <v>19</v>
      </c>
      <c r="F98" s="222" t="s">
        <v>260</v>
      </c>
      <c r="G98" s="220"/>
      <c r="H98" s="223">
        <v>1.1600000000000001</v>
      </c>
      <c r="I98" s="224"/>
      <c r="J98" s="220"/>
      <c r="K98" s="220"/>
      <c r="L98" s="225"/>
      <c r="M98" s="226"/>
      <c r="N98" s="227"/>
      <c r="O98" s="227"/>
      <c r="P98" s="227"/>
      <c r="Q98" s="227"/>
      <c r="R98" s="227"/>
      <c r="S98" s="227"/>
      <c r="T98" s="228"/>
      <c r="AT98" s="229" t="s">
        <v>248</v>
      </c>
      <c r="AU98" s="229" t="s">
        <v>78</v>
      </c>
      <c r="AV98" s="15" t="s">
        <v>238</v>
      </c>
      <c r="AW98" s="15" t="s">
        <v>31</v>
      </c>
      <c r="AX98" s="15" t="s">
        <v>76</v>
      </c>
      <c r="AY98" s="229" t="s">
        <v>231</v>
      </c>
    </row>
    <row r="99" spans="1:65" s="2" customFormat="1" ht="49.15" customHeight="1">
      <c r="A99" s="36"/>
      <c r="B99" s="37"/>
      <c r="C99" s="180" t="s">
        <v>78</v>
      </c>
      <c r="D99" s="180" t="s">
        <v>234</v>
      </c>
      <c r="E99" s="181" t="s">
        <v>6334</v>
      </c>
      <c r="F99" s="182" t="s">
        <v>6335</v>
      </c>
      <c r="G99" s="183" t="s">
        <v>356</v>
      </c>
      <c r="H99" s="184">
        <v>1.1419999999999999</v>
      </c>
      <c r="I99" s="185"/>
      <c r="J99" s="186">
        <f>ROUND(I99*H99,2)</f>
        <v>0</v>
      </c>
      <c r="K99" s="182" t="s">
        <v>244</v>
      </c>
      <c r="L99" s="41"/>
      <c r="M99" s="187" t="s">
        <v>19</v>
      </c>
      <c r="N99" s="188" t="s">
        <v>40</v>
      </c>
      <c r="O99" s="66"/>
      <c r="P99" s="189">
        <f>O99*H99</f>
        <v>0</v>
      </c>
      <c r="Q99" s="189">
        <v>0</v>
      </c>
      <c r="R99" s="189">
        <f>Q99*H99</f>
        <v>0</v>
      </c>
      <c r="S99" s="189">
        <v>1.8</v>
      </c>
      <c r="T99" s="190">
        <f>S99*H99</f>
        <v>2.0556000000000001</v>
      </c>
      <c r="U99" s="36"/>
      <c r="V99" s="36"/>
      <c r="W99" s="36"/>
      <c r="X99" s="36"/>
      <c r="Y99" s="36"/>
      <c r="Z99" s="36"/>
      <c r="AA99" s="36"/>
      <c r="AB99" s="36"/>
      <c r="AC99" s="36"/>
      <c r="AD99" s="36"/>
      <c r="AE99" s="36"/>
      <c r="AR99" s="191" t="s">
        <v>238</v>
      </c>
      <c r="AT99" s="191" t="s">
        <v>234</v>
      </c>
      <c r="AU99" s="191" t="s">
        <v>78</v>
      </c>
      <c r="AY99" s="19" t="s">
        <v>231</v>
      </c>
      <c r="BE99" s="192">
        <f>IF(N99="základní",J99,0)</f>
        <v>0</v>
      </c>
      <c r="BF99" s="192">
        <f>IF(N99="snížená",J99,0)</f>
        <v>0</v>
      </c>
      <c r="BG99" s="192">
        <f>IF(N99="zákl. přenesená",J99,0)</f>
        <v>0</v>
      </c>
      <c r="BH99" s="192">
        <f>IF(N99="sníž. přenesená",J99,0)</f>
        <v>0</v>
      </c>
      <c r="BI99" s="192">
        <f>IF(N99="nulová",J99,0)</f>
        <v>0</v>
      </c>
      <c r="BJ99" s="19" t="s">
        <v>76</v>
      </c>
      <c r="BK99" s="192">
        <f>ROUND(I99*H99,2)</f>
        <v>0</v>
      </c>
      <c r="BL99" s="19" t="s">
        <v>238</v>
      </c>
      <c r="BM99" s="191" t="s">
        <v>6336</v>
      </c>
    </row>
    <row r="100" spans="1:65" s="2" customFormat="1" ht="48.75">
      <c r="A100" s="36"/>
      <c r="B100" s="37"/>
      <c r="C100" s="38"/>
      <c r="D100" s="193" t="s">
        <v>246</v>
      </c>
      <c r="E100" s="38"/>
      <c r="F100" s="194" t="s">
        <v>6337</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246</v>
      </c>
      <c r="AU100" s="19" t="s">
        <v>78</v>
      </c>
    </row>
    <row r="101" spans="1:65" s="13" customFormat="1" ht="11.25">
      <c r="B101" s="198"/>
      <c r="C101" s="199"/>
      <c r="D101" s="193" t="s">
        <v>248</v>
      </c>
      <c r="E101" s="200" t="s">
        <v>19</v>
      </c>
      <c r="F101" s="201" t="s">
        <v>6330</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1:65" s="14" customFormat="1" ht="11.25">
      <c r="B102" s="208"/>
      <c r="C102" s="209"/>
      <c r="D102" s="193" t="s">
        <v>248</v>
      </c>
      <c r="E102" s="210" t="s">
        <v>19</v>
      </c>
      <c r="F102" s="211" t="s">
        <v>6338</v>
      </c>
      <c r="G102" s="209"/>
      <c r="H102" s="212">
        <v>1.1419999999999999</v>
      </c>
      <c r="I102" s="213"/>
      <c r="J102" s="209"/>
      <c r="K102" s="209"/>
      <c r="L102" s="214"/>
      <c r="M102" s="215"/>
      <c r="N102" s="216"/>
      <c r="O102" s="216"/>
      <c r="P102" s="216"/>
      <c r="Q102" s="216"/>
      <c r="R102" s="216"/>
      <c r="S102" s="216"/>
      <c r="T102" s="217"/>
      <c r="AT102" s="218" t="s">
        <v>248</v>
      </c>
      <c r="AU102" s="218" t="s">
        <v>78</v>
      </c>
      <c r="AV102" s="14" t="s">
        <v>78</v>
      </c>
      <c r="AW102" s="14" t="s">
        <v>31</v>
      </c>
      <c r="AX102" s="14" t="s">
        <v>76</v>
      </c>
      <c r="AY102" s="218" t="s">
        <v>231</v>
      </c>
    </row>
    <row r="103" spans="1:65" s="2" customFormat="1" ht="24.2" customHeight="1">
      <c r="A103" s="36"/>
      <c r="B103" s="37"/>
      <c r="C103" s="180" t="s">
        <v>119</v>
      </c>
      <c r="D103" s="180" t="s">
        <v>234</v>
      </c>
      <c r="E103" s="181" t="s">
        <v>6339</v>
      </c>
      <c r="F103" s="182" t="s">
        <v>6340</v>
      </c>
      <c r="G103" s="183" t="s">
        <v>356</v>
      </c>
      <c r="H103" s="184">
        <v>0.69399999999999995</v>
      </c>
      <c r="I103" s="185"/>
      <c r="J103" s="186">
        <f>ROUND(I103*H103,2)</f>
        <v>0</v>
      </c>
      <c r="K103" s="182" t="s">
        <v>244</v>
      </c>
      <c r="L103" s="41"/>
      <c r="M103" s="187" t="s">
        <v>19</v>
      </c>
      <c r="N103" s="188" t="s">
        <v>40</v>
      </c>
      <c r="O103" s="66"/>
      <c r="P103" s="189">
        <f>O103*H103</f>
        <v>0</v>
      </c>
      <c r="Q103" s="189">
        <v>0</v>
      </c>
      <c r="R103" s="189">
        <f>Q103*H103</f>
        <v>0</v>
      </c>
      <c r="S103" s="189">
        <v>1.8</v>
      </c>
      <c r="T103" s="190">
        <f>S103*H103</f>
        <v>1.2491999999999999</v>
      </c>
      <c r="U103" s="36"/>
      <c r="V103" s="36"/>
      <c r="W103" s="36"/>
      <c r="X103" s="36"/>
      <c r="Y103" s="36"/>
      <c r="Z103" s="36"/>
      <c r="AA103" s="36"/>
      <c r="AB103" s="36"/>
      <c r="AC103" s="36"/>
      <c r="AD103" s="36"/>
      <c r="AE103" s="36"/>
      <c r="AR103" s="191" t="s">
        <v>238</v>
      </c>
      <c r="AT103" s="191" t="s">
        <v>234</v>
      </c>
      <c r="AU103" s="191" t="s">
        <v>78</v>
      </c>
      <c r="AY103" s="19" t="s">
        <v>231</v>
      </c>
      <c r="BE103" s="192">
        <f>IF(N103="základní",J103,0)</f>
        <v>0</v>
      </c>
      <c r="BF103" s="192">
        <f>IF(N103="snížená",J103,0)</f>
        <v>0</v>
      </c>
      <c r="BG103" s="192">
        <f>IF(N103="zákl. přenesená",J103,0)</f>
        <v>0</v>
      </c>
      <c r="BH103" s="192">
        <f>IF(N103="sníž. přenesená",J103,0)</f>
        <v>0</v>
      </c>
      <c r="BI103" s="192">
        <f>IF(N103="nulová",J103,0)</f>
        <v>0</v>
      </c>
      <c r="BJ103" s="19" t="s">
        <v>76</v>
      </c>
      <c r="BK103" s="192">
        <f>ROUND(I103*H103,2)</f>
        <v>0</v>
      </c>
      <c r="BL103" s="19" t="s">
        <v>238</v>
      </c>
      <c r="BM103" s="191" t="s">
        <v>6341</v>
      </c>
    </row>
    <row r="104" spans="1:65" s="2" customFormat="1" ht="48.75">
      <c r="A104" s="36"/>
      <c r="B104" s="37"/>
      <c r="C104" s="38"/>
      <c r="D104" s="193" t="s">
        <v>246</v>
      </c>
      <c r="E104" s="38"/>
      <c r="F104" s="194" t="s">
        <v>6337</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246</v>
      </c>
      <c r="AU104" s="19" t="s">
        <v>78</v>
      </c>
    </row>
    <row r="105" spans="1:65" s="13" customFormat="1" ht="11.25">
      <c r="B105" s="198"/>
      <c r="C105" s="199"/>
      <c r="D105" s="193" t="s">
        <v>248</v>
      </c>
      <c r="E105" s="200" t="s">
        <v>19</v>
      </c>
      <c r="F105" s="201" t="s">
        <v>6342</v>
      </c>
      <c r="G105" s="199"/>
      <c r="H105" s="200" t="s">
        <v>19</v>
      </c>
      <c r="I105" s="202"/>
      <c r="J105" s="199"/>
      <c r="K105" s="199"/>
      <c r="L105" s="203"/>
      <c r="M105" s="204"/>
      <c r="N105" s="205"/>
      <c r="O105" s="205"/>
      <c r="P105" s="205"/>
      <c r="Q105" s="205"/>
      <c r="R105" s="205"/>
      <c r="S105" s="205"/>
      <c r="T105" s="206"/>
      <c r="AT105" s="207" t="s">
        <v>248</v>
      </c>
      <c r="AU105" s="207" t="s">
        <v>78</v>
      </c>
      <c r="AV105" s="13" t="s">
        <v>76</v>
      </c>
      <c r="AW105" s="13" t="s">
        <v>31</v>
      </c>
      <c r="AX105" s="13" t="s">
        <v>69</v>
      </c>
      <c r="AY105" s="207" t="s">
        <v>231</v>
      </c>
    </row>
    <row r="106" spans="1:65" s="14" customFormat="1" ht="11.25">
      <c r="B106" s="208"/>
      <c r="C106" s="209"/>
      <c r="D106" s="193" t="s">
        <v>248</v>
      </c>
      <c r="E106" s="210" t="s">
        <v>19</v>
      </c>
      <c r="F106" s="211" t="s">
        <v>6343</v>
      </c>
      <c r="G106" s="209"/>
      <c r="H106" s="212">
        <v>0.69399999999999995</v>
      </c>
      <c r="I106" s="213"/>
      <c r="J106" s="209"/>
      <c r="K106" s="209"/>
      <c r="L106" s="214"/>
      <c r="M106" s="215"/>
      <c r="N106" s="216"/>
      <c r="O106" s="216"/>
      <c r="P106" s="216"/>
      <c r="Q106" s="216"/>
      <c r="R106" s="216"/>
      <c r="S106" s="216"/>
      <c r="T106" s="217"/>
      <c r="AT106" s="218" t="s">
        <v>248</v>
      </c>
      <c r="AU106" s="218" t="s">
        <v>78</v>
      </c>
      <c r="AV106" s="14" t="s">
        <v>78</v>
      </c>
      <c r="AW106" s="14" t="s">
        <v>31</v>
      </c>
      <c r="AX106" s="14" t="s">
        <v>76</v>
      </c>
      <c r="AY106" s="218" t="s">
        <v>231</v>
      </c>
    </row>
    <row r="107" spans="1:65" s="2" customFormat="1" ht="37.9" customHeight="1">
      <c r="A107" s="36"/>
      <c r="B107" s="37"/>
      <c r="C107" s="180" t="s">
        <v>238</v>
      </c>
      <c r="D107" s="180" t="s">
        <v>234</v>
      </c>
      <c r="E107" s="181" t="s">
        <v>6344</v>
      </c>
      <c r="F107" s="182" t="s">
        <v>6345</v>
      </c>
      <c r="G107" s="183" t="s">
        <v>356</v>
      </c>
      <c r="H107" s="184">
        <v>0.127</v>
      </c>
      <c r="I107" s="185"/>
      <c r="J107" s="186">
        <f>ROUND(I107*H107,2)</f>
        <v>0</v>
      </c>
      <c r="K107" s="182" t="s">
        <v>244</v>
      </c>
      <c r="L107" s="41"/>
      <c r="M107" s="187" t="s">
        <v>19</v>
      </c>
      <c r="N107" s="188" t="s">
        <v>40</v>
      </c>
      <c r="O107" s="66"/>
      <c r="P107" s="189">
        <f>O107*H107</f>
        <v>0</v>
      </c>
      <c r="Q107" s="189">
        <v>0</v>
      </c>
      <c r="R107" s="189">
        <f>Q107*H107</f>
        <v>0</v>
      </c>
      <c r="S107" s="189">
        <v>2.1</v>
      </c>
      <c r="T107" s="190">
        <f>S107*H107</f>
        <v>0.26669999999999999</v>
      </c>
      <c r="U107" s="36"/>
      <c r="V107" s="36"/>
      <c r="W107" s="36"/>
      <c r="X107" s="36"/>
      <c r="Y107" s="36"/>
      <c r="Z107" s="36"/>
      <c r="AA107" s="36"/>
      <c r="AB107" s="36"/>
      <c r="AC107" s="36"/>
      <c r="AD107" s="36"/>
      <c r="AE107" s="36"/>
      <c r="AR107" s="191" t="s">
        <v>238</v>
      </c>
      <c r="AT107" s="191" t="s">
        <v>234</v>
      </c>
      <c r="AU107" s="191" t="s">
        <v>78</v>
      </c>
      <c r="AY107" s="19" t="s">
        <v>231</v>
      </c>
      <c r="BE107" s="192">
        <f>IF(N107="základní",J107,0)</f>
        <v>0</v>
      </c>
      <c r="BF107" s="192">
        <f>IF(N107="snížená",J107,0)</f>
        <v>0</v>
      </c>
      <c r="BG107" s="192">
        <f>IF(N107="zákl. přenesená",J107,0)</f>
        <v>0</v>
      </c>
      <c r="BH107" s="192">
        <f>IF(N107="sníž. přenesená",J107,0)</f>
        <v>0</v>
      </c>
      <c r="BI107" s="192">
        <f>IF(N107="nulová",J107,0)</f>
        <v>0</v>
      </c>
      <c r="BJ107" s="19" t="s">
        <v>76</v>
      </c>
      <c r="BK107" s="192">
        <f>ROUND(I107*H107,2)</f>
        <v>0</v>
      </c>
      <c r="BL107" s="19" t="s">
        <v>238</v>
      </c>
      <c r="BM107" s="191" t="s">
        <v>6346</v>
      </c>
    </row>
    <row r="108" spans="1:65" s="2" customFormat="1" ht="39">
      <c r="A108" s="36"/>
      <c r="B108" s="37"/>
      <c r="C108" s="38"/>
      <c r="D108" s="193" t="s">
        <v>246</v>
      </c>
      <c r="E108" s="38"/>
      <c r="F108" s="194" t="s">
        <v>6347</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246</v>
      </c>
      <c r="AU108" s="19" t="s">
        <v>78</v>
      </c>
    </row>
    <row r="109" spans="1:65" s="13" customFormat="1" ht="11.25">
      <c r="B109" s="198"/>
      <c r="C109" s="199"/>
      <c r="D109" s="193" t="s">
        <v>248</v>
      </c>
      <c r="E109" s="200" t="s">
        <v>19</v>
      </c>
      <c r="F109" s="201" t="s">
        <v>6330</v>
      </c>
      <c r="G109" s="199"/>
      <c r="H109" s="200" t="s">
        <v>19</v>
      </c>
      <c r="I109" s="202"/>
      <c r="J109" s="199"/>
      <c r="K109" s="199"/>
      <c r="L109" s="203"/>
      <c r="M109" s="204"/>
      <c r="N109" s="205"/>
      <c r="O109" s="205"/>
      <c r="P109" s="205"/>
      <c r="Q109" s="205"/>
      <c r="R109" s="205"/>
      <c r="S109" s="205"/>
      <c r="T109" s="206"/>
      <c r="AT109" s="207" t="s">
        <v>248</v>
      </c>
      <c r="AU109" s="207" t="s">
        <v>78</v>
      </c>
      <c r="AV109" s="13" t="s">
        <v>76</v>
      </c>
      <c r="AW109" s="13" t="s">
        <v>31</v>
      </c>
      <c r="AX109" s="13" t="s">
        <v>69</v>
      </c>
      <c r="AY109" s="207" t="s">
        <v>231</v>
      </c>
    </row>
    <row r="110" spans="1:65" s="14" customFormat="1" ht="11.25">
      <c r="B110" s="208"/>
      <c r="C110" s="209"/>
      <c r="D110" s="193" t="s">
        <v>248</v>
      </c>
      <c r="E110" s="210" t="s">
        <v>19</v>
      </c>
      <c r="F110" s="211" t="s">
        <v>6348</v>
      </c>
      <c r="G110" s="209"/>
      <c r="H110" s="212">
        <v>0.127</v>
      </c>
      <c r="I110" s="213"/>
      <c r="J110" s="209"/>
      <c r="K110" s="209"/>
      <c r="L110" s="214"/>
      <c r="M110" s="215"/>
      <c r="N110" s="216"/>
      <c r="O110" s="216"/>
      <c r="P110" s="216"/>
      <c r="Q110" s="216"/>
      <c r="R110" s="216"/>
      <c r="S110" s="216"/>
      <c r="T110" s="217"/>
      <c r="AT110" s="218" t="s">
        <v>248</v>
      </c>
      <c r="AU110" s="218" t="s">
        <v>78</v>
      </c>
      <c r="AV110" s="14" t="s">
        <v>78</v>
      </c>
      <c r="AW110" s="14" t="s">
        <v>31</v>
      </c>
      <c r="AX110" s="14" t="s">
        <v>76</v>
      </c>
      <c r="AY110" s="218" t="s">
        <v>231</v>
      </c>
    </row>
    <row r="111" spans="1:65" s="2" customFormat="1" ht="44.25" customHeight="1">
      <c r="A111" s="36"/>
      <c r="B111" s="37"/>
      <c r="C111" s="180" t="s">
        <v>269</v>
      </c>
      <c r="D111" s="180" t="s">
        <v>234</v>
      </c>
      <c r="E111" s="181" t="s">
        <v>6349</v>
      </c>
      <c r="F111" s="182" t="s">
        <v>6350</v>
      </c>
      <c r="G111" s="183" t="s">
        <v>342</v>
      </c>
      <c r="H111" s="184">
        <v>1.05</v>
      </c>
      <c r="I111" s="185"/>
      <c r="J111" s="186">
        <f>ROUND(I111*H111,2)</f>
        <v>0</v>
      </c>
      <c r="K111" s="182" t="s">
        <v>244</v>
      </c>
      <c r="L111" s="41"/>
      <c r="M111" s="187" t="s">
        <v>19</v>
      </c>
      <c r="N111" s="188" t="s">
        <v>40</v>
      </c>
      <c r="O111" s="66"/>
      <c r="P111" s="189">
        <f>O111*H111</f>
        <v>0</v>
      </c>
      <c r="Q111" s="189">
        <v>0</v>
      </c>
      <c r="R111" s="189">
        <f>Q111*H111</f>
        <v>0</v>
      </c>
      <c r="S111" s="189">
        <v>0.17599999999999999</v>
      </c>
      <c r="T111" s="190">
        <f>S111*H111</f>
        <v>0.18479999999999999</v>
      </c>
      <c r="U111" s="36"/>
      <c r="V111" s="36"/>
      <c r="W111" s="36"/>
      <c r="X111" s="36"/>
      <c r="Y111" s="36"/>
      <c r="Z111" s="36"/>
      <c r="AA111" s="36"/>
      <c r="AB111" s="36"/>
      <c r="AC111" s="36"/>
      <c r="AD111" s="36"/>
      <c r="AE111" s="36"/>
      <c r="AR111" s="191" t="s">
        <v>238</v>
      </c>
      <c r="AT111" s="191" t="s">
        <v>234</v>
      </c>
      <c r="AU111" s="191" t="s">
        <v>78</v>
      </c>
      <c r="AY111" s="19" t="s">
        <v>231</v>
      </c>
      <c r="BE111" s="192">
        <f>IF(N111="základní",J111,0)</f>
        <v>0</v>
      </c>
      <c r="BF111" s="192">
        <f>IF(N111="snížená",J111,0)</f>
        <v>0</v>
      </c>
      <c r="BG111" s="192">
        <f>IF(N111="zákl. přenesená",J111,0)</f>
        <v>0</v>
      </c>
      <c r="BH111" s="192">
        <f>IF(N111="sníž. přenesená",J111,0)</f>
        <v>0</v>
      </c>
      <c r="BI111" s="192">
        <f>IF(N111="nulová",J111,0)</f>
        <v>0</v>
      </c>
      <c r="BJ111" s="19" t="s">
        <v>76</v>
      </c>
      <c r="BK111" s="192">
        <f>ROUND(I111*H111,2)</f>
        <v>0</v>
      </c>
      <c r="BL111" s="19" t="s">
        <v>238</v>
      </c>
      <c r="BM111" s="191" t="s">
        <v>6351</v>
      </c>
    </row>
    <row r="112" spans="1:65" s="13" customFormat="1" ht="11.25">
      <c r="B112" s="198"/>
      <c r="C112" s="199"/>
      <c r="D112" s="193" t="s">
        <v>248</v>
      </c>
      <c r="E112" s="200" t="s">
        <v>19</v>
      </c>
      <c r="F112" s="201" t="s">
        <v>6324</v>
      </c>
      <c r="G112" s="199"/>
      <c r="H112" s="200" t="s">
        <v>19</v>
      </c>
      <c r="I112" s="202"/>
      <c r="J112" s="199"/>
      <c r="K112" s="199"/>
      <c r="L112" s="203"/>
      <c r="M112" s="204"/>
      <c r="N112" s="205"/>
      <c r="O112" s="205"/>
      <c r="P112" s="205"/>
      <c r="Q112" s="205"/>
      <c r="R112" s="205"/>
      <c r="S112" s="205"/>
      <c r="T112" s="206"/>
      <c r="AT112" s="207" t="s">
        <v>248</v>
      </c>
      <c r="AU112" s="207" t="s">
        <v>78</v>
      </c>
      <c r="AV112" s="13" t="s">
        <v>76</v>
      </c>
      <c r="AW112" s="13" t="s">
        <v>31</v>
      </c>
      <c r="AX112" s="13" t="s">
        <v>69</v>
      </c>
      <c r="AY112" s="207" t="s">
        <v>231</v>
      </c>
    </row>
    <row r="113" spans="1:65" s="14" customFormat="1" ht="11.25">
      <c r="B113" s="208"/>
      <c r="C113" s="209"/>
      <c r="D113" s="193" t="s">
        <v>248</v>
      </c>
      <c r="E113" s="210" t="s">
        <v>19</v>
      </c>
      <c r="F113" s="211" t="s">
        <v>6352</v>
      </c>
      <c r="G113" s="209"/>
      <c r="H113" s="212">
        <v>1.05</v>
      </c>
      <c r="I113" s="213"/>
      <c r="J113" s="209"/>
      <c r="K113" s="209"/>
      <c r="L113" s="214"/>
      <c r="M113" s="215"/>
      <c r="N113" s="216"/>
      <c r="O113" s="216"/>
      <c r="P113" s="216"/>
      <c r="Q113" s="216"/>
      <c r="R113" s="216"/>
      <c r="S113" s="216"/>
      <c r="T113" s="217"/>
      <c r="AT113" s="218" t="s">
        <v>248</v>
      </c>
      <c r="AU113" s="218" t="s">
        <v>78</v>
      </c>
      <c r="AV113" s="14" t="s">
        <v>78</v>
      </c>
      <c r="AW113" s="14" t="s">
        <v>31</v>
      </c>
      <c r="AX113" s="14" t="s">
        <v>76</v>
      </c>
      <c r="AY113" s="218" t="s">
        <v>231</v>
      </c>
    </row>
    <row r="114" spans="1:65" s="2" customFormat="1" ht="49.15" customHeight="1">
      <c r="A114" s="36"/>
      <c r="B114" s="37"/>
      <c r="C114" s="180" t="s">
        <v>275</v>
      </c>
      <c r="D114" s="180" t="s">
        <v>234</v>
      </c>
      <c r="E114" s="181" t="s">
        <v>6353</v>
      </c>
      <c r="F114" s="182" t="s">
        <v>6354</v>
      </c>
      <c r="G114" s="183" t="s">
        <v>237</v>
      </c>
      <c r="H114" s="184">
        <v>1</v>
      </c>
      <c r="I114" s="185"/>
      <c r="J114" s="186">
        <f>ROUND(I114*H114,2)</f>
        <v>0</v>
      </c>
      <c r="K114" s="182" t="s">
        <v>244</v>
      </c>
      <c r="L114" s="41"/>
      <c r="M114" s="187" t="s">
        <v>19</v>
      </c>
      <c r="N114" s="188" t="s">
        <v>40</v>
      </c>
      <c r="O114" s="66"/>
      <c r="P114" s="189">
        <f>O114*H114</f>
        <v>0</v>
      </c>
      <c r="Q114" s="189">
        <v>0</v>
      </c>
      <c r="R114" s="189">
        <f>Q114*H114</f>
        <v>0</v>
      </c>
      <c r="S114" s="189">
        <v>1.9E-2</v>
      </c>
      <c r="T114" s="190">
        <f>S114*H114</f>
        <v>1.9E-2</v>
      </c>
      <c r="U114" s="36"/>
      <c r="V114" s="36"/>
      <c r="W114" s="36"/>
      <c r="X114" s="36"/>
      <c r="Y114" s="36"/>
      <c r="Z114" s="36"/>
      <c r="AA114" s="36"/>
      <c r="AB114" s="36"/>
      <c r="AC114" s="36"/>
      <c r="AD114" s="36"/>
      <c r="AE114" s="36"/>
      <c r="AR114" s="191" t="s">
        <v>238</v>
      </c>
      <c r="AT114" s="191" t="s">
        <v>234</v>
      </c>
      <c r="AU114" s="191" t="s">
        <v>78</v>
      </c>
      <c r="AY114" s="19" t="s">
        <v>231</v>
      </c>
      <c r="BE114" s="192">
        <f>IF(N114="základní",J114,0)</f>
        <v>0</v>
      </c>
      <c r="BF114" s="192">
        <f>IF(N114="snížená",J114,0)</f>
        <v>0</v>
      </c>
      <c r="BG114" s="192">
        <f>IF(N114="zákl. přenesená",J114,0)</f>
        <v>0</v>
      </c>
      <c r="BH114" s="192">
        <f>IF(N114="sníž. přenesená",J114,0)</f>
        <v>0</v>
      </c>
      <c r="BI114" s="192">
        <f>IF(N114="nulová",J114,0)</f>
        <v>0</v>
      </c>
      <c r="BJ114" s="19" t="s">
        <v>76</v>
      </c>
      <c r="BK114" s="192">
        <f>ROUND(I114*H114,2)</f>
        <v>0</v>
      </c>
      <c r="BL114" s="19" t="s">
        <v>238</v>
      </c>
      <c r="BM114" s="191" t="s">
        <v>6355</v>
      </c>
    </row>
    <row r="115" spans="1:65" s="13" customFormat="1" ht="11.25">
      <c r="B115" s="198"/>
      <c r="C115" s="199"/>
      <c r="D115" s="193" t="s">
        <v>248</v>
      </c>
      <c r="E115" s="200" t="s">
        <v>19</v>
      </c>
      <c r="F115" s="201" t="s">
        <v>6324</v>
      </c>
      <c r="G115" s="199"/>
      <c r="H115" s="200" t="s">
        <v>19</v>
      </c>
      <c r="I115" s="202"/>
      <c r="J115" s="199"/>
      <c r="K115" s="199"/>
      <c r="L115" s="203"/>
      <c r="M115" s="204"/>
      <c r="N115" s="205"/>
      <c r="O115" s="205"/>
      <c r="P115" s="205"/>
      <c r="Q115" s="205"/>
      <c r="R115" s="205"/>
      <c r="S115" s="205"/>
      <c r="T115" s="206"/>
      <c r="AT115" s="207" t="s">
        <v>248</v>
      </c>
      <c r="AU115" s="207" t="s">
        <v>78</v>
      </c>
      <c r="AV115" s="13" t="s">
        <v>76</v>
      </c>
      <c r="AW115" s="13" t="s">
        <v>31</v>
      </c>
      <c r="AX115" s="13" t="s">
        <v>69</v>
      </c>
      <c r="AY115" s="207" t="s">
        <v>231</v>
      </c>
    </row>
    <row r="116" spans="1:65" s="13" customFormat="1" ht="11.25">
      <c r="B116" s="198"/>
      <c r="C116" s="199"/>
      <c r="D116" s="193" t="s">
        <v>248</v>
      </c>
      <c r="E116" s="200" t="s">
        <v>19</v>
      </c>
      <c r="F116" s="201" t="s">
        <v>6356</v>
      </c>
      <c r="G116" s="199"/>
      <c r="H116" s="200" t="s">
        <v>19</v>
      </c>
      <c r="I116" s="202"/>
      <c r="J116" s="199"/>
      <c r="K116" s="199"/>
      <c r="L116" s="203"/>
      <c r="M116" s="204"/>
      <c r="N116" s="205"/>
      <c r="O116" s="205"/>
      <c r="P116" s="205"/>
      <c r="Q116" s="205"/>
      <c r="R116" s="205"/>
      <c r="S116" s="205"/>
      <c r="T116" s="206"/>
      <c r="AT116" s="207" t="s">
        <v>248</v>
      </c>
      <c r="AU116" s="207" t="s">
        <v>78</v>
      </c>
      <c r="AV116" s="13" t="s">
        <v>76</v>
      </c>
      <c r="AW116" s="13" t="s">
        <v>31</v>
      </c>
      <c r="AX116" s="13" t="s">
        <v>69</v>
      </c>
      <c r="AY116" s="207" t="s">
        <v>231</v>
      </c>
    </row>
    <row r="117" spans="1:65" s="14" customFormat="1" ht="11.25">
      <c r="B117" s="208"/>
      <c r="C117" s="209"/>
      <c r="D117" s="193" t="s">
        <v>248</v>
      </c>
      <c r="E117" s="210" t="s">
        <v>19</v>
      </c>
      <c r="F117" s="211" t="s">
        <v>76</v>
      </c>
      <c r="G117" s="209"/>
      <c r="H117" s="212">
        <v>1</v>
      </c>
      <c r="I117" s="213"/>
      <c r="J117" s="209"/>
      <c r="K117" s="209"/>
      <c r="L117" s="214"/>
      <c r="M117" s="215"/>
      <c r="N117" s="216"/>
      <c r="O117" s="216"/>
      <c r="P117" s="216"/>
      <c r="Q117" s="216"/>
      <c r="R117" s="216"/>
      <c r="S117" s="216"/>
      <c r="T117" s="217"/>
      <c r="AT117" s="218" t="s">
        <v>248</v>
      </c>
      <c r="AU117" s="218" t="s">
        <v>78</v>
      </c>
      <c r="AV117" s="14" t="s">
        <v>78</v>
      </c>
      <c r="AW117" s="14" t="s">
        <v>31</v>
      </c>
      <c r="AX117" s="14" t="s">
        <v>76</v>
      </c>
      <c r="AY117" s="218" t="s">
        <v>231</v>
      </c>
    </row>
    <row r="118" spans="1:65" s="2" customFormat="1" ht="37.9" customHeight="1">
      <c r="A118" s="36"/>
      <c r="B118" s="37"/>
      <c r="C118" s="180" t="s">
        <v>282</v>
      </c>
      <c r="D118" s="180" t="s">
        <v>234</v>
      </c>
      <c r="E118" s="181" t="s">
        <v>6357</v>
      </c>
      <c r="F118" s="182" t="s">
        <v>6358</v>
      </c>
      <c r="G118" s="183" t="s">
        <v>237</v>
      </c>
      <c r="H118" s="184">
        <v>1</v>
      </c>
      <c r="I118" s="185"/>
      <c r="J118" s="186">
        <f>ROUND(I118*H118,2)</f>
        <v>0</v>
      </c>
      <c r="K118" s="182" t="s">
        <v>19</v>
      </c>
      <c r="L118" s="41"/>
      <c r="M118" s="187" t="s">
        <v>19</v>
      </c>
      <c r="N118" s="188" t="s">
        <v>40</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238</v>
      </c>
      <c r="AT118" s="191" t="s">
        <v>234</v>
      </c>
      <c r="AU118" s="191" t="s">
        <v>78</v>
      </c>
      <c r="AY118" s="19" t="s">
        <v>231</v>
      </c>
      <c r="BE118" s="192">
        <f>IF(N118="základní",J118,0)</f>
        <v>0</v>
      </c>
      <c r="BF118" s="192">
        <f>IF(N118="snížená",J118,0)</f>
        <v>0</v>
      </c>
      <c r="BG118" s="192">
        <f>IF(N118="zákl. přenesená",J118,0)</f>
        <v>0</v>
      </c>
      <c r="BH118" s="192">
        <f>IF(N118="sníž. přenesená",J118,0)</f>
        <v>0</v>
      </c>
      <c r="BI118" s="192">
        <f>IF(N118="nulová",J118,0)</f>
        <v>0</v>
      </c>
      <c r="BJ118" s="19" t="s">
        <v>76</v>
      </c>
      <c r="BK118" s="192">
        <f>ROUND(I118*H118,2)</f>
        <v>0</v>
      </c>
      <c r="BL118" s="19" t="s">
        <v>238</v>
      </c>
      <c r="BM118" s="191" t="s">
        <v>6359</v>
      </c>
    </row>
    <row r="119" spans="1:65" s="2" customFormat="1" ht="37.9" customHeight="1">
      <c r="A119" s="36"/>
      <c r="B119" s="37"/>
      <c r="C119" s="180" t="s">
        <v>287</v>
      </c>
      <c r="D119" s="180" t="s">
        <v>234</v>
      </c>
      <c r="E119" s="181" t="s">
        <v>6360</v>
      </c>
      <c r="F119" s="182" t="s">
        <v>6361</v>
      </c>
      <c r="G119" s="183" t="s">
        <v>237</v>
      </c>
      <c r="H119" s="184">
        <v>1</v>
      </c>
      <c r="I119" s="185"/>
      <c r="J119" s="186">
        <f>ROUND(I119*H119,2)</f>
        <v>0</v>
      </c>
      <c r="K119" s="182" t="s">
        <v>19</v>
      </c>
      <c r="L119" s="41"/>
      <c r="M119" s="187" t="s">
        <v>19</v>
      </c>
      <c r="N119" s="188" t="s">
        <v>40</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238</v>
      </c>
      <c r="AT119" s="191" t="s">
        <v>234</v>
      </c>
      <c r="AU119" s="191" t="s">
        <v>78</v>
      </c>
      <c r="AY119" s="19" t="s">
        <v>231</v>
      </c>
      <c r="BE119" s="192">
        <f>IF(N119="základní",J119,0)</f>
        <v>0</v>
      </c>
      <c r="BF119" s="192">
        <f>IF(N119="snížená",J119,0)</f>
        <v>0</v>
      </c>
      <c r="BG119" s="192">
        <f>IF(N119="zákl. přenesená",J119,0)</f>
        <v>0</v>
      </c>
      <c r="BH119" s="192">
        <f>IF(N119="sníž. přenesená",J119,0)</f>
        <v>0</v>
      </c>
      <c r="BI119" s="192">
        <f>IF(N119="nulová",J119,0)</f>
        <v>0</v>
      </c>
      <c r="BJ119" s="19" t="s">
        <v>76</v>
      </c>
      <c r="BK119" s="192">
        <f>ROUND(I119*H119,2)</f>
        <v>0</v>
      </c>
      <c r="BL119" s="19" t="s">
        <v>238</v>
      </c>
      <c r="BM119" s="191" t="s">
        <v>6362</v>
      </c>
    </row>
    <row r="120" spans="1:65" s="2" customFormat="1" ht="44.25" customHeight="1">
      <c r="A120" s="36"/>
      <c r="B120" s="37"/>
      <c r="C120" s="180" t="s">
        <v>294</v>
      </c>
      <c r="D120" s="180" t="s">
        <v>234</v>
      </c>
      <c r="E120" s="181" t="s">
        <v>6363</v>
      </c>
      <c r="F120" s="182" t="s">
        <v>6364</v>
      </c>
      <c r="G120" s="183" t="s">
        <v>237</v>
      </c>
      <c r="H120" s="184">
        <v>1</v>
      </c>
      <c r="I120" s="185"/>
      <c r="J120" s="186">
        <f>ROUND(I120*H120,2)</f>
        <v>0</v>
      </c>
      <c r="K120" s="182" t="s">
        <v>19</v>
      </c>
      <c r="L120" s="41"/>
      <c r="M120" s="187" t="s">
        <v>19</v>
      </c>
      <c r="N120" s="188" t="s">
        <v>40</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238</v>
      </c>
      <c r="AT120" s="191" t="s">
        <v>234</v>
      </c>
      <c r="AU120" s="191" t="s">
        <v>78</v>
      </c>
      <c r="AY120" s="19" t="s">
        <v>231</v>
      </c>
      <c r="BE120" s="192">
        <f>IF(N120="základní",J120,0)</f>
        <v>0</v>
      </c>
      <c r="BF120" s="192">
        <f>IF(N120="snížená",J120,0)</f>
        <v>0</v>
      </c>
      <c r="BG120" s="192">
        <f>IF(N120="zákl. přenesená",J120,0)</f>
        <v>0</v>
      </c>
      <c r="BH120" s="192">
        <f>IF(N120="sníž. přenesená",J120,0)</f>
        <v>0</v>
      </c>
      <c r="BI120" s="192">
        <f>IF(N120="nulová",J120,0)</f>
        <v>0</v>
      </c>
      <c r="BJ120" s="19" t="s">
        <v>76</v>
      </c>
      <c r="BK120" s="192">
        <f>ROUND(I120*H120,2)</f>
        <v>0</v>
      </c>
      <c r="BL120" s="19" t="s">
        <v>238</v>
      </c>
      <c r="BM120" s="191" t="s">
        <v>6365</v>
      </c>
    </row>
    <row r="121" spans="1:65" s="12" customFormat="1" ht="22.9" customHeight="1">
      <c r="B121" s="164"/>
      <c r="C121" s="165"/>
      <c r="D121" s="166" t="s">
        <v>68</v>
      </c>
      <c r="E121" s="178" t="s">
        <v>399</v>
      </c>
      <c r="F121" s="178" t="s">
        <v>400</v>
      </c>
      <c r="G121" s="165"/>
      <c r="H121" s="165"/>
      <c r="I121" s="168"/>
      <c r="J121" s="179">
        <f>BK121</f>
        <v>0</v>
      </c>
      <c r="K121" s="165"/>
      <c r="L121" s="170"/>
      <c r="M121" s="171"/>
      <c r="N121" s="172"/>
      <c r="O121" s="172"/>
      <c r="P121" s="173">
        <f>SUM(P122:P134)</f>
        <v>0</v>
      </c>
      <c r="Q121" s="172"/>
      <c r="R121" s="173">
        <f>SUM(R122:R134)</f>
        <v>0</v>
      </c>
      <c r="S121" s="172"/>
      <c r="T121" s="174">
        <f>SUM(T122:T134)</f>
        <v>0</v>
      </c>
      <c r="AR121" s="175" t="s">
        <v>76</v>
      </c>
      <c r="AT121" s="176" t="s">
        <v>68</v>
      </c>
      <c r="AU121" s="176" t="s">
        <v>76</v>
      </c>
      <c r="AY121" s="175" t="s">
        <v>231</v>
      </c>
      <c r="BK121" s="177">
        <f>SUM(BK122:BK134)</f>
        <v>0</v>
      </c>
    </row>
    <row r="122" spans="1:65" s="2" customFormat="1" ht="33" customHeight="1">
      <c r="A122" s="36"/>
      <c r="B122" s="37"/>
      <c r="C122" s="180" t="s">
        <v>145</v>
      </c>
      <c r="D122" s="180" t="s">
        <v>234</v>
      </c>
      <c r="E122" s="181" t="s">
        <v>6366</v>
      </c>
      <c r="F122" s="182" t="s">
        <v>6367</v>
      </c>
      <c r="G122" s="183" t="s">
        <v>404</v>
      </c>
      <c r="H122" s="184">
        <v>6.0949999999999998</v>
      </c>
      <c r="I122" s="185"/>
      <c r="J122" s="186">
        <f>ROUND(I122*H122,2)</f>
        <v>0</v>
      </c>
      <c r="K122" s="182" t="s">
        <v>244</v>
      </c>
      <c r="L122" s="41"/>
      <c r="M122" s="187" t="s">
        <v>19</v>
      </c>
      <c r="N122" s="188" t="s">
        <v>40</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238</v>
      </c>
      <c r="AT122" s="191" t="s">
        <v>234</v>
      </c>
      <c r="AU122" s="191" t="s">
        <v>78</v>
      </c>
      <c r="AY122" s="19" t="s">
        <v>231</v>
      </c>
      <c r="BE122" s="192">
        <f>IF(N122="základní",J122,0)</f>
        <v>0</v>
      </c>
      <c r="BF122" s="192">
        <f>IF(N122="snížená",J122,0)</f>
        <v>0</v>
      </c>
      <c r="BG122" s="192">
        <f>IF(N122="zákl. přenesená",J122,0)</f>
        <v>0</v>
      </c>
      <c r="BH122" s="192">
        <f>IF(N122="sníž. přenesená",J122,0)</f>
        <v>0</v>
      </c>
      <c r="BI122" s="192">
        <f>IF(N122="nulová",J122,0)</f>
        <v>0</v>
      </c>
      <c r="BJ122" s="19" t="s">
        <v>76</v>
      </c>
      <c r="BK122" s="192">
        <f>ROUND(I122*H122,2)</f>
        <v>0</v>
      </c>
      <c r="BL122" s="19" t="s">
        <v>238</v>
      </c>
      <c r="BM122" s="191" t="s">
        <v>6368</v>
      </c>
    </row>
    <row r="123" spans="1:65" s="2" customFormat="1" ht="87.75">
      <c r="A123" s="36"/>
      <c r="B123" s="37"/>
      <c r="C123" s="38"/>
      <c r="D123" s="193" t="s">
        <v>246</v>
      </c>
      <c r="E123" s="38"/>
      <c r="F123" s="194" t="s">
        <v>6369</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246</v>
      </c>
      <c r="AU123" s="19" t="s">
        <v>78</v>
      </c>
    </row>
    <row r="124" spans="1:65" s="2" customFormat="1" ht="44.25" customHeight="1">
      <c r="A124" s="36"/>
      <c r="B124" s="37"/>
      <c r="C124" s="180" t="s">
        <v>154</v>
      </c>
      <c r="D124" s="180" t="s">
        <v>234</v>
      </c>
      <c r="E124" s="181" t="s">
        <v>6370</v>
      </c>
      <c r="F124" s="182" t="s">
        <v>6371</v>
      </c>
      <c r="G124" s="183" t="s">
        <v>404</v>
      </c>
      <c r="H124" s="184">
        <v>85.33</v>
      </c>
      <c r="I124" s="185"/>
      <c r="J124" s="186">
        <f>ROUND(I124*H124,2)</f>
        <v>0</v>
      </c>
      <c r="K124" s="182" t="s">
        <v>244</v>
      </c>
      <c r="L124" s="41"/>
      <c r="M124" s="187" t="s">
        <v>19</v>
      </c>
      <c r="N124" s="188" t="s">
        <v>40</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238</v>
      </c>
      <c r="AT124" s="191" t="s">
        <v>234</v>
      </c>
      <c r="AU124" s="191" t="s">
        <v>78</v>
      </c>
      <c r="AY124" s="19" t="s">
        <v>231</v>
      </c>
      <c r="BE124" s="192">
        <f>IF(N124="základní",J124,0)</f>
        <v>0</v>
      </c>
      <c r="BF124" s="192">
        <f>IF(N124="snížená",J124,0)</f>
        <v>0</v>
      </c>
      <c r="BG124" s="192">
        <f>IF(N124="zákl. přenesená",J124,0)</f>
        <v>0</v>
      </c>
      <c r="BH124" s="192">
        <f>IF(N124="sníž. přenesená",J124,0)</f>
        <v>0</v>
      </c>
      <c r="BI124" s="192">
        <f>IF(N124="nulová",J124,0)</f>
        <v>0</v>
      </c>
      <c r="BJ124" s="19" t="s">
        <v>76</v>
      </c>
      <c r="BK124" s="192">
        <f>ROUND(I124*H124,2)</f>
        <v>0</v>
      </c>
      <c r="BL124" s="19" t="s">
        <v>238</v>
      </c>
      <c r="BM124" s="191" t="s">
        <v>6372</v>
      </c>
    </row>
    <row r="125" spans="1:65" s="2" customFormat="1" ht="87.75">
      <c r="A125" s="36"/>
      <c r="B125" s="37"/>
      <c r="C125" s="38"/>
      <c r="D125" s="193" t="s">
        <v>246</v>
      </c>
      <c r="E125" s="38"/>
      <c r="F125" s="194" t="s">
        <v>6369</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246</v>
      </c>
      <c r="AU125" s="19" t="s">
        <v>78</v>
      </c>
    </row>
    <row r="126" spans="1:65" s="14" customFormat="1" ht="11.25">
      <c r="B126" s="208"/>
      <c r="C126" s="209"/>
      <c r="D126" s="193" t="s">
        <v>248</v>
      </c>
      <c r="E126" s="209"/>
      <c r="F126" s="211" t="s">
        <v>6373</v>
      </c>
      <c r="G126" s="209"/>
      <c r="H126" s="212">
        <v>85.33</v>
      </c>
      <c r="I126" s="213"/>
      <c r="J126" s="209"/>
      <c r="K126" s="209"/>
      <c r="L126" s="214"/>
      <c r="M126" s="215"/>
      <c r="N126" s="216"/>
      <c r="O126" s="216"/>
      <c r="P126" s="216"/>
      <c r="Q126" s="216"/>
      <c r="R126" s="216"/>
      <c r="S126" s="216"/>
      <c r="T126" s="217"/>
      <c r="AT126" s="218" t="s">
        <v>248</v>
      </c>
      <c r="AU126" s="218" t="s">
        <v>78</v>
      </c>
      <c r="AV126" s="14" t="s">
        <v>78</v>
      </c>
      <c r="AW126" s="14" t="s">
        <v>4</v>
      </c>
      <c r="AX126" s="14" t="s">
        <v>76</v>
      </c>
      <c r="AY126" s="218" t="s">
        <v>231</v>
      </c>
    </row>
    <row r="127" spans="1:65" s="2" customFormat="1" ht="44.25" customHeight="1">
      <c r="A127" s="36"/>
      <c r="B127" s="37"/>
      <c r="C127" s="180" t="s">
        <v>311</v>
      </c>
      <c r="D127" s="180" t="s">
        <v>234</v>
      </c>
      <c r="E127" s="181" t="s">
        <v>6374</v>
      </c>
      <c r="F127" s="182" t="s">
        <v>419</v>
      </c>
      <c r="G127" s="183" t="s">
        <v>404</v>
      </c>
      <c r="H127" s="184">
        <v>4.8460000000000001</v>
      </c>
      <c r="I127" s="185"/>
      <c r="J127" s="186">
        <f>ROUND(I127*H127,2)</f>
        <v>0</v>
      </c>
      <c r="K127" s="182" t="s">
        <v>244</v>
      </c>
      <c r="L127" s="41"/>
      <c r="M127" s="187" t="s">
        <v>19</v>
      </c>
      <c r="N127" s="188" t="s">
        <v>40</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6375</v>
      </c>
    </row>
    <row r="128" spans="1:65" s="2" customFormat="1" ht="97.5">
      <c r="A128" s="36"/>
      <c r="B128" s="37"/>
      <c r="C128" s="38"/>
      <c r="D128" s="193" t="s">
        <v>246</v>
      </c>
      <c r="E128" s="38"/>
      <c r="F128" s="194" t="s">
        <v>6376</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246</v>
      </c>
      <c r="AU128" s="19" t="s">
        <v>78</v>
      </c>
    </row>
    <row r="129" spans="1:65" s="14" customFormat="1" ht="11.25">
      <c r="B129" s="208"/>
      <c r="C129" s="209"/>
      <c r="D129" s="193" t="s">
        <v>248</v>
      </c>
      <c r="E129" s="210" t="s">
        <v>19</v>
      </c>
      <c r="F129" s="211" t="s">
        <v>6377</v>
      </c>
      <c r="G129" s="209"/>
      <c r="H129" s="212">
        <v>4.8460000000000001</v>
      </c>
      <c r="I129" s="213"/>
      <c r="J129" s="209"/>
      <c r="K129" s="209"/>
      <c r="L129" s="214"/>
      <c r="M129" s="215"/>
      <c r="N129" s="216"/>
      <c r="O129" s="216"/>
      <c r="P129" s="216"/>
      <c r="Q129" s="216"/>
      <c r="R129" s="216"/>
      <c r="S129" s="216"/>
      <c r="T129" s="217"/>
      <c r="AT129" s="218" t="s">
        <v>248</v>
      </c>
      <c r="AU129" s="218" t="s">
        <v>78</v>
      </c>
      <c r="AV129" s="14" t="s">
        <v>78</v>
      </c>
      <c r="AW129" s="14" t="s">
        <v>31</v>
      </c>
      <c r="AX129" s="14" t="s">
        <v>76</v>
      </c>
      <c r="AY129" s="218" t="s">
        <v>231</v>
      </c>
    </row>
    <row r="130" spans="1:65" s="2" customFormat="1" ht="37.9" customHeight="1">
      <c r="A130" s="36"/>
      <c r="B130" s="37"/>
      <c r="C130" s="180" t="s">
        <v>316</v>
      </c>
      <c r="D130" s="180" t="s">
        <v>234</v>
      </c>
      <c r="E130" s="181" t="s">
        <v>6378</v>
      </c>
      <c r="F130" s="182" t="s">
        <v>6379</v>
      </c>
      <c r="G130" s="183" t="s">
        <v>404</v>
      </c>
      <c r="H130" s="184">
        <v>1.2490000000000001</v>
      </c>
      <c r="I130" s="185"/>
      <c r="J130" s="186">
        <f>ROUND(I130*H130,2)</f>
        <v>0</v>
      </c>
      <c r="K130" s="182" t="s">
        <v>244</v>
      </c>
      <c r="L130" s="41"/>
      <c r="M130" s="187" t="s">
        <v>19</v>
      </c>
      <c r="N130" s="188" t="s">
        <v>40</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238</v>
      </c>
      <c r="AT130" s="191" t="s">
        <v>234</v>
      </c>
      <c r="AU130" s="191" t="s">
        <v>78</v>
      </c>
      <c r="AY130" s="19" t="s">
        <v>231</v>
      </c>
      <c r="BE130" s="192">
        <f>IF(N130="základní",J130,0)</f>
        <v>0</v>
      </c>
      <c r="BF130" s="192">
        <f>IF(N130="snížená",J130,0)</f>
        <v>0</v>
      </c>
      <c r="BG130" s="192">
        <f>IF(N130="zákl. přenesená",J130,0)</f>
        <v>0</v>
      </c>
      <c r="BH130" s="192">
        <f>IF(N130="sníž. přenesená",J130,0)</f>
        <v>0</v>
      </c>
      <c r="BI130" s="192">
        <f>IF(N130="nulová",J130,0)</f>
        <v>0</v>
      </c>
      <c r="BJ130" s="19" t="s">
        <v>76</v>
      </c>
      <c r="BK130" s="192">
        <f>ROUND(I130*H130,2)</f>
        <v>0</v>
      </c>
      <c r="BL130" s="19" t="s">
        <v>238</v>
      </c>
      <c r="BM130" s="191" t="s">
        <v>6380</v>
      </c>
    </row>
    <row r="131" spans="1:65" s="2" customFormat="1" ht="97.5">
      <c r="A131" s="36"/>
      <c r="B131" s="37"/>
      <c r="C131" s="38"/>
      <c r="D131" s="193" t="s">
        <v>246</v>
      </c>
      <c r="E131" s="38"/>
      <c r="F131" s="194" t="s">
        <v>6376</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246</v>
      </c>
      <c r="AU131" s="19" t="s">
        <v>78</v>
      </c>
    </row>
    <row r="132" spans="1:65" s="14" customFormat="1" ht="11.25">
      <c r="B132" s="208"/>
      <c r="C132" s="209"/>
      <c r="D132" s="193" t="s">
        <v>248</v>
      </c>
      <c r="E132" s="210" t="s">
        <v>19</v>
      </c>
      <c r="F132" s="211" t="s">
        <v>6381</v>
      </c>
      <c r="G132" s="209"/>
      <c r="H132" s="212">
        <v>1.2490000000000001</v>
      </c>
      <c r="I132" s="213"/>
      <c r="J132" s="209"/>
      <c r="K132" s="209"/>
      <c r="L132" s="214"/>
      <c r="M132" s="215"/>
      <c r="N132" s="216"/>
      <c r="O132" s="216"/>
      <c r="P132" s="216"/>
      <c r="Q132" s="216"/>
      <c r="R132" s="216"/>
      <c r="S132" s="216"/>
      <c r="T132" s="217"/>
      <c r="AT132" s="218" t="s">
        <v>248</v>
      </c>
      <c r="AU132" s="218" t="s">
        <v>78</v>
      </c>
      <c r="AV132" s="14" t="s">
        <v>78</v>
      </c>
      <c r="AW132" s="14" t="s">
        <v>31</v>
      </c>
      <c r="AX132" s="14" t="s">
        <v>76</v>
      </c>
      <c r="AY132" s="218" t="s">
        <v>231</v>
      </c>
    </row>
    <row r="133" spans="1:65" s="2" customFormat="1" ht="24.2" customHeight="1">
      <c r="A133" s="36"/>
      <c r="B133" s="37"/>
      <c r="C133" s="180" t="s">
        <v>321</v>
      </c>
      <c r="D133" s="180" t="s">
        <v>234</v>
      </c>
      <c r="E133" s="181" t="s">
        <v>6382</v>
      </c>
      <c r="F133" s="182" t="s">
        <v>6383</v>
      </c>
      <c r="G133" s="183" t="s">
        <v>404</v>
      </c>
      <c r="H133" s="184">
        <v>6.0949999999999998</v>
      </c>
      <c r="I133" s="185"/>
      <c r="J133" s="186">
        <f>ROUND(I133*H133,2)</f>
        <v>0</v>
      </c>
      <c r="K133" s="182" t="s">
        <v>244</v>
      </c>
      <c r="L133" s="41"/>
      <c r="M133" s="187" t="s">
        <v>19</v>
      </c>
      <c r="N133" s="188" t="s">
        <v>40</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238</v>
      </c>
      <c r="AT133" s="191" t="s">
        <v>234</v>
      </c>
      <c r="AU133" s="191" t="s">
        <v>78</v>
      </c>
      <c r="AY133" s="19" t="s">
        <v>231</v>
      </c>
      <c r="BE133" s="192">
        <f>IF(N133="základní",J133,0)</f>
        <v>0</v>
      </c>
      <c r="BF133" s="192">
        <f>IF(N133="snížená",J133,0)</f>
        <v>0</v>
      </c>
      <c r="BG133" s="192">
        <f>IF(N133="zákl. přenesená",J133,0)</f>
        <v>0</v>
      </c>
      <c r="BH133" s="192">
        <f>IF(N133="sníž. přenesená",J133,0)</f>
        <v>0</v>
      </c>
      <c r="BI133" s="192">
        <f>IF(N133="nulová",J133,0)</f>
        <v>0</v>
      </c>
      <c r="BJ133" s="19" t="s">
        <v>76</v>
      </c>
      <c r="BK133" s="192">
        <f>ROUND(I133*H133,2)</f>
        <v>0</v>
      </c>
      <c r="BL133" s="19" t="s">
        <v>238</v>
      </c>
      <c r="BM133" s="191" t="s">
        <v>6384</v>
      </c>
    </row>
    <row r="134" spans="1:65" s="2" customFormat="1" ht="48.75">
      <c r="A134" s="36"/>
      <c r="B134" s="37"/>
      <c r="C134" s="38"/>
      <c r="D134" s="193" t="s">
        <v>246</v>
      </c>
      <c r="E134" s="38"/>
      <c r="F134" s="194" t="s">
        <v>416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246</v>
      </c>
      <c r="AU134" s="19" t="s">
        <v>78</v>
      </c>
    </row>
    <row r="135" spans="1:65" s="12" customFormat="1" ht="25.9" customHeight="1">
      <c r="B135" s="164"/>
      <c r="C135" s="165"/>
      <c r="D135" s="166" t="s">
        <v>68</v>
      </c>
      <c r="E135" s="167" t="s">
        <v>438</v>
      </c>
      <c r="F135" s="167" t="s">
        <v>439</v>
      </c>
      <c r="G135" s="165"/>
      <c r="H135" s="165"/>
      <c r="I135" s="168"/>
      <c r="J135" s="169">
        <f>BK135</f>
        <v>0</v>
      </c>
      <c r="K135" s="165"/>
      <c r="L135" s="170"/>
      <c r="M135" s="171"/>
      <c r="N135" s="172"/>
      <c r="O135" s="172"/>
      <c r="P135" s="173">
        <f>P136</f>
        <v>0</v>
      </c>
      <c r="Q135" s="172"/>
      <c r="R135" s="173">
        <f>R136</f>
        <v>1.0397757300000001</v>
      </c>
      <c r="S135" s="172"/>
      <c r="T135" s="174">
        <f>T136</f>
        <v>0</v>
      </c>
      <c r="AR135" s="175" t="s">
        <v>78</v>
      </c>
      <c r="AT135" s="176" t="s">
        <v>68</v>
      </c>
      <c r="AU135" s="176" t="s">
        <v>69</v>
      </c>
      <c r="AY135" s="175" t="s">
        <v>231</v>
      </c>
      <c r="BK135" s="177">
        <f>BK136</f>
        <v>0</v>
      </c>
    </row>
    <row r="136" spans="1:65" s="12" customFormat="1" ht="22.9" customHeight="1">
      <c r="B136" s="164"/>
      <c r="C136" s="165"/>
      <c r="D136" s="166" t="s">
        <v>68</v>
      </c>
      <c r="E136" s="178" t="s">
        <v>2438</v>
      </c>
      <c r="F136" s="178" t="s">
        <v>2439</v>
      </c>
      <c r="G136" s="165"/>
      <c r="H136" s="165"/>
      <c r="I136" s="168"/>
      <c r="J136" s="179">
        <f>BK136</f>
        <v>0</v>
      </c>
      <c r="K136" s="165"/>
      <c r="L136" s="170"/>
      <c r="M136" s="171"/>
      <c r="N136" s="172"/>
      <c r="O136" s="172"/>
      <c r="P136" s="173">
        <f>SUM(P137:P226)</f>
        <v>0</v>
      </c>
      <c r="Q136" s="172"/>
      <c r="R136" s="173">
        <f>SUM(R137:R226)</f>
        <v>1.0397757300000001</v>
      </c>
      <c r="S136" s="172"/>
      <c r="T136" s="174">
        <f>SUM(T137:T226)</f>
        <v>0</v>
      </c>
      <c r="AR136" s="175" t="s">
        <v>78</v>
      </c>
      <c r="AT136" s="176" t="s">
        <v>68</v>
      </c>
      <c r="AU136" s="176" t="s">
        <v>76</v>
      </c>
      <c r="AY136" s="175" t="s">
        <v>231</v>
      </c>
      <c r="BK136" s="177">
        <f>SUM(BK137:BK226)</f>
        <v>0</v>
      </c>
    </row>
    <row r="137" spans="1:65" s="2" customFormat="1" ht="24.2" customHeight="1">
      <c r="A137" s="36"/>
      <c r="B137" s="37"/>
      <c r="C137" s="180" t="s">
        <v>8</v>
      </c>
      <c r="D137" s="180" t="s">
        <v>234</v>
      </c>
      <c r="E137" s="181" t="s">
        <v>6385</v>
      </c>
      <c r="F137" s="182" t="s">
        <v>6386</v>
      </c>
      <c r="G137" s="183" t="s">
        <v>243</v>
      </c>
      <c r="H137" s="184">
        <v>48.070999999999998</v>
      </c>
      <c r="I137" s="185"/>
      <c r="J137" s="186">
        <f>ROUND(I137*H137,2)</f>
        <v>0</v>
      </c>
      <c r="K137" s="182" t="s">
        <v>19</v>
      </c>
      <c r="L137" s="41"/>
      <c r="M137" s="187" t="s">
        <v>19</v>
      </c>
      <c r="N137" s="188" t="s">
        <v>40</v>
      </c>
      <c r="O137" s="66"/>
      <c r="P137" s="189">
        <f>O137*H137</f>
        <v>0</v>
      </c>
      <c r="Q137" s="189">
        <v>6.9999999999999994E-5</v>
      </c>
      <c r="R137" s="189">
        <f>Q137*H137</f>
        <v>3.3649699999999997E-3</v>
      </c>
      <c r="S137" s="189">
        <v>0</v>
      </c>
      <c r="T137" s="190">
        <f>S137*H137</f>
        <v>0</v>
      </c>
      <c r="U137" s="36"/>
      <c r="V137" s="36"/>
      <c r="W137" s="36"/>
      <c r="X137" s="36"/>
      <c r="Y137" s="36"/>
      <c r="Z137" s="36"/>
      <c r="AA137" s="36"/>
      <c r="AB137" s="36"/>
      <c r="AC137" s="36"/>
      <c r="AD137" s="36"/>
      <c r="AE137" s="36"/>
      <c r="AR137" s="191" t="s">
        <v>331</v>
      </c>
      <c r="AT137" s="191" t="s">
        <v>234</v>
      </c>
      <c r="AU137" s="191" t="s">
        <v>78</v>
      </c>
      <c r="AY137" s="19" t="s">
        <v>231</v>
      </c>
      <c r="BE137" s="192">
        <f>IF(N137="základní",J137,0)</f>
        <v>0</v>
      </c>
      <c r="BF137" s="192">
        <f>IF(N137="snížená",J137,0)</f>
        <v>0</v>
      </c>
      <c r="BG137" s="192">
        <f>IF(N137="zákl. přenesená",J137,0)</f>
        <v>0</v>
      </c>
      <c r="BH137" s="192">
        <f>IF(N137="sníž. přenesená",J137,0)</f>
        <v>0</v>
      </c>
      <c r="BI137" s="192">
        <f>IF(N137="nulová",J137,0)</f>
        <v>0</v>
      </c>
      <c r="BJ137" s="19" t="s">
        <v>76</v>
      </c>
      <c r="BK137" s="192">
        <f>ROUND(I137*H137,2)</f>
        <v>0</v>
      </c>
      <c r="BL137" s="19" t="s">
        <v>331</v>
      </c>
      <c r="BM137" s="191" t="s">
        <v>6387</v>
      </c>
    </row>
    <row r="138" spans="1:65" s="13" customFormat="1" ht="11.25">
      <c r="B138" s="198"/>
      <c r="C138" s="199"/>
      <c r="D138" s="193" t="s">
        <v>248</v>
      </c>
      <c r="E138" s="200" t="s">
        <v>19</v>
      </c>
      <c r="F138" s="201" t="s">
        <v>6388</v>
      </c>
      <c r="G138" s="199"/>
      <c r="H138" s="200" t="s">
        <v>19</v>
      </c>
      <c r="I138" s="202"/>
      <c r="J138" s="199"/>
      <c r="K138" s="199"/>
      <c r="L138" s="203"/>
      <c r="M138" s="204"/>
      <c r="N138" s="205"/>
      <c r="O138" s="205"/>
      <c r="P138" s="205"/>
      <c r="Q138" s="205"/>
      <c r="R138" s="205"/>
      <c r="S138" s="205"/>
      <c r="T138" s="206"/>
      <c r="AT138" s="207" t="s">
        <v>248</v>
      </c>
      <c r="AU138" s="207" t="s">
        <v>78</v>
      </c>
      <c r="AV138" s="13" t="s">
        <v>76</v>
      </c>
      <c r="AW138" s="13" t="s">
        <v>31</v>
      </c>
      <c r="AX138" s="13" t="s">
        <v>69</v>
      </c>
      <c r="AY138" s="207" t="s">
        <v>231</v>
      </c>
    </row>
    <row r="139" spans="1:65" s="13" customFormat="1" ht="11.25">
      <c r="B139" s="198"/>
      <c r="C139" s="199"/>
      <c r="D139" s="193" t="s">
        <v>248</v>
      </c>
      <c r="E139" s="200" t="s">
        <v>19</v>
      </c>
      <c r="F139" s="201" t="s">
        <v>6389</v>
      </c>
      <c r="G139" s="199"/>
      <c r="H139" s="200" t="s">
        <v>19</v>
      </c>
      <c r="I139" s="202"/>
      <c r="J139" s="199"/>
      <c r="K139" s="199"/>
      <c r="L139" s="203"/>
      <c r="M139" s="204"/>
      <c r="N139" s="205"/>
      <c r="O139" s="205"/>
      <c r="P139" s="205"/>
      <c r="Q139" s="205"/>
      <c r="R139" s="205"/>
      <c r="S139" s="205"/>
      <c r="T139" s="206"/>
      <c r="AT139" s="207" t="s">
        <v>248</v>
      </c>
      <c r="AU139" s="207" t="s">
        <v>78</v>
      </c>
      <c r="AV139" s="13" t="s">
        <v>76</v>
      </c>
      <c r="AW139" s="13" t="s">
        <v>31</v>
      </c>
      <c r="AX139" s="13" t="s">
        <v>69</v>
      </c>
      <c r="AY139" s="207" t="s">
        <v>231</v>
      </c>
    </row>
    <row r="140" spans="1:65" s="14" customFormat="1" ht="11.25">
      <c r="B140" s="208"/>
      <c r="C140" s="209"/>
      <c r="D140" s="193" t="s">
        <v>248</v>
      </c>
      <c r="E140" s="210" t="s">
        <v>19</v>
      </c>
      <c r="F140" s="211" t="s">
        <v>6390</v>
      </c>
      <c r="G140" s="209"/>
      <c r="H140" s="212">
        <v>3.96</v>
      </c>
      <c r="I140" s="213"/>
      <c r="J140" s="209"/>
      <c r="K140" s="209"/>
      <c r="L140" s="214"/>
      <c r="M140" s="215"/>
      <c r="N140" s="216"/>
      <c r="O140" s="216"/>
      <c r="P140" s="216"/>
      <c r="Q140" s="216"/>
      <c r="R140" s="216"/>
      <c r="S140" s="216"/>
      <c r="T140" s="217"/>
      <c r="AT140" s="218" t="s">
        <v>248</v>
      </c>
      <c r="AU140" s="218" t="s">
        <v>78</v>
      </c>
      <c r="AV140" s="14" t="s">
        <v>78</v>
      </c>
      <c r="AW140" s="14" t="s">
        <v>31</v>
      </c>
      <c r="AX140" s="14" t="s">
        <v>69</v>
      </c>
      <c r="AY140" s="218" t="s">
        <v>231</v>
      </c>
    </row>
    <row r="141" spans="1:65" s="13" customFormat="1" ht="11.25">
      <c r="B141" s="198"/>
      <c r="C141" s="199"/>
      <c r="D141" s="193" t="s">
        <v>248</v>
      </c>
      <c r="E141" s="200" t="s">
        <v>19</v>
      </c>
      <c r="F141" s="201" t="s">
        <v>6391</v>
      </c>
      <c r="G141" s="199"/>
      <c r="H141" s="200" t="s">
        <v>19</v>
      </c>
      <c r="I141" s="202"/>
      <c r="J141" s="199"/>
      <c r="K141" s="199"/>
      <c r="L141" s="203"/>
      <c r="M141" s="204"/>
      <c r="N141" s="205"/>
      <c r="O141" s="205"/>
      <c r="P141" s="205"/>
      <c r="Q141" s="205"/>
      <c r="R141" s="205"/>
      <c r="S141" s="205"/>
      <c r="T141" s="206"/>
      <c r="AT141" s="207" t="s">
        <v>248</v>
      </c>
      <c r="AU141" s="207" t="s">
        <v>78</v>
      </c>
      <c r="AV141" s="13" t="s">
        <v>76</v>
      </c>
      <c r="AW141" s="13" t="s">
        <v>31</v>
      </c>
      <c r="AX141" s="13" t="s">
        <v>69</v>
      </c>
      <c r="AY141" s="207" t="s">
        <v>231</v>
      </c>
    </row>
    <row r="142" spans="1:65" s="14" customFormat="1" ht="11.25">
      <c r="B142" s="208"/>
      <c r="C142" s="209"/>
      <c r="D142" s="193" t="s">
        <v>248</v>
      </c>
      <c r="E142" s="210" t="s">
        <v>19</v>
      </c>
      <c r="F142" s="211" t="s">
        <v>6392</v>
      </c>
      <c r="G142" s="209"/>
      <c r="H142" s="212">
        <v>3.427</v>
      </c>
      <c r="I142" s="213"/>
      <c r="J142" s="209"/>
      <c r="K142" s="209"/>
      <c r="L142" s="214"/>
      <c r="M142" s="215"/>
      <c r="N142" s="216"/>
      <c r="O142" s="216"/>
      <c r="P142" s="216"/>
      <c r="Q142" s="216"/>
      <c r="R142" s="216"/>
      <c r="S142" s="216"/>
      <c r="T142" s="217"/>
      <c r="AT142" s="218" t="s">
        <v>248</v>
      </c>
      <c r="AU142" s="218" t="s">
        <v>78</v>
      </c>
      <c r="AV142" s="14" t="s">
        <v>78</v>
      </c>
      <c r="AW142" s="14" t="s">
        <v>31</v>
      </c>
      <c r="AX142" s="14" t="s">
        <v>69</v>
      </c>
      <c r="AY142" s="218" t="s">
        <v>231</v>
      </c>
    </row>
    <row r="143" spans="1:65" s="13" customFormat="1" ht="11.25">
      <c r="B143" s="198"/>
      <c r="C143" s="199"/>
      <c r="D143" s="193" t="s">
        <v>248</v>
      </c>
      <c r="E143" s="200" t="s">
        <v>19</v>
      </c>
      <c r="F143" s="201" t="s">
        <v>6393</v>
      </c>
      <c r="G143" s="199"/>
      <c r="H143" s="200" t="s">
        <v>19</v>
      </c>
      <c r="I143" s="202"/>
      <c r="J143" s="199"/>
      <c r="K143" s="199"/>
      <c r="L143" s="203"/>
      <c r="M143" s="204"/>
      <c r="N143" s="205"/>
      <c r="O143" s="205"/>
      <c r="P143" s="205"/>
      <c r="Q143" s="205"/>
      <c r="R143" s="205"/>
      <c r="S143" s="205"/>
      <c r="T143" s="206"/>
      <c r="AT143" s="207" t="s">
        <v>248</v>
      </c>
      <c r="AU143" s="207" t="s">
        <v>78</v>
      </c>
      <c r="AV143" s="13" t="s">
        <v>76</v>
      </c>
      <c r="AW143" s="13" t="s">
        <v>31</v>
      </c>
      <c r="AX143" s="13" t="s">
        <v>69</v>
      </c>
      <c r="AY143" s="207" t="s">
        <v>231</v>
      </c>
    </row>
    <row r="144" spans="1:65" s="14" customFormat="1" ht="11.25">
      <c r="B144" s="208"/>
      <c r="C144" s="209"/>
      <c r="D144" s="193" t="s">
        <v>248</v>
      </c>
      <c r="E144" s="210" t="s">
        <v>19</v>
      </c>
      <c r="F144" s="211" t="s">
        <v>6394</v>
      </c>
      <c r="G144" s="209"/>
      <c r="H144" s="212">
        <v>4.0359999999999996</v>
      </c>
      <c r="I144" s="213"/>
      <c r="J144" s="209"/>
      <c r="K144" s="209"/>
      <c r="L144" s="214"/>
      <c r="M144" s="215"/>
      <c r="N144" s="216"/>
      <c r="O144" s="216"/>
      <c r="P144" s="216"/>
      <c r="Q144" s="216"/>
      <c r="R144" s="216"/>
      <c r="S144" s="216"/>
      <c r="T144" s="217"/>
      <c r="AT144" s="218" t="s">
        <v>248</v>
      </c>
      <c r="AU144" s="218" t="s">
        <v>78</v>
      </c>
      <c r="AV144" s="14" t="s">
        <v>78</v>
      </c>
      <c r="AW144" s="14" t="s">
        <v>31</v>
      </c>
      <c r="AX144" s="14" t="s">
        <v>69</v>
      </c>
      <c r="AY144" s="218" t="s">
        <v>231</v>
      </c>
    </row>
    <row r="145" spans="2:51" s="13" customFormat="1" ht="11.25">
      <c r="B145" s="198"/>
      <c r="C145" s="199"/>
      <c r="D145" s="193" t="s">
        <v>248</v>
      </c>
      <c r="E145" s="200" t="s">
        <v>19</v>
      </c>
      <c r="F145" s="201" t="s">
        <v>6395</v>
      </c>
      <c r="G145" s="199"/>
      <c r="H145" s="200" t="s">
        <v>19</v>
      </c>
      <c r="I145" s="202"/>
      <c r="J145" s="199"/>
      <c r="K145" s="199"/>
      <c r="L145" s="203"/>
      <c r="M145" s="204"/>
      <c r="N145" s="205"/>
      <c r="O145" s="205"/>
      <c r="P145" s="205"/>
      <c r="Q145" s="205"/>
      <c r="R145" s="205"/>
      <c r="S145" s="205"/>
      <c r="T145" s="206"/>
      <c r="AT145" s="207" t="s">
        <v>248</v>
      </c>
      <c r="AU145" s="207" t="s">
        <v>78</v>
      </c>
      <c r="AV145" s="13" t="s">
        <v>76</v>
      </c>
      <c r="AW145" s="13" t="s">
        <v>31</v>
      </c>
      <c r="AX145" s="13" t="s">
        <v>69</v>
      </c>
      <c r="AY145" s="207" t="s">
        <v>231</v>
      </c>
    </row>
    <row r="146" spans="2:51" s="14" customFormat="1" ht="11.25">
      <c r="B146" s="208"/>
      <c r="C146" s="209"/>
      <c r="D146" s="193" t="s">
        <v>248</v>
      </c>
      <c r="E146" s="210" t="s">
        <v>19</v>
      </c>
      <c r="F146" s="211" t="s">
        <v>6396</v>
      </c>
      <c r="G146" s="209"/>
      <c r="H146" s="212">
        <v>3.25</v>
      </c>
      <c r="I146" s="213"/>
      <c r="J146" s="209"/>
      <c r="K146" s="209"/>
      <c r="L146" s="214"/>
      <c r="M146" s="215"/>
      <c r="N146" s="216"/>
      <c r="O146" s="216"/>
      <c r="P146" s="216"/>
      <c r="Q146" s="216"/>
      <c r="R146" s="216"/>
      <c r="S146" s="216"/>
      <c r="T146" s="217"/>
      <c r="AT146" s="218" t="s">
        <v>248</v>
      </c>
      <c r="AU146" s="218" t="s">
        <v>78</v>
      </c>
      <c r="AV146" s="14" t="s">
        <v>78</v>
      </c>
      <c r="AW146" s="14" t="s">
        <v>31</v>
      </c>
      <c r="AX146" s="14" t="s">
        <v>69</v>
      </c>
      <c r="AY146" s="218" t="s">
        <v>231</v>
      </c>
    </row>
    <row r="147" spans="2:51" s="13" customFormat="1" ht="11.25">
      <c r="B147" s="198"/>
      <c r="C147" s="199"/>
      <c r="D147" s="193" t="s">
        <v>248</v>
      </c>
      <c r="E147" s="200" t="s">
        <v>19</v>
      </c>
      <c r="F147" s="201" t="s">
        <v>6397</v>
      </c>
      <c r="G147" s="199"/>
      <c r="H147" s="200" t="s">
        <v>19</v>
      </c>
      <c r="I147" s="202"/>
      <c r="J147" s="199"/>
      <c r="K147" s="199"/>
      <c r="L147" s="203"/>
      <c r="M147" s="204"/>
      <c r="N147" s="205"/>
      <c r="O147" s="205"/>
      <c r="P147" s="205"/>
      <c r="Q147" s="205"/>
      <c r="R147" s="205"/>
      <c r="S147" s="205"/>
      <c r="T147" s="206"/>
      <c r="AT147" s="207" t="s">
        <v>248</v>
      </c>
      <c r="AU147" s="207" t="s">
        <v>78</v>
      </c>
      <c r="AV147" s="13" t="s">
        <v>76</v>
      </c>
      <c r="AW147" s="13" t="s">
        <v>31</v>
      </c>
      <c r="AX147" s="13" t="s">
        <v>69</v>
      </c>
      <c r="AY147" s="207" t="s">
        <v>231</v>
      </c>
    </row>
    <row r="148" spans="2:51" s="14" customFormat="1" ht="11.25">
      <c r="B148" s="208"/>
      <c r="C148" s="209"/>
      <c r="D148" s="193" t="s">
        <v>248</v>
      </c>
      <c r="E148" s="210" t="s">
        <v>19</v>
      </c>
      <c r="F148" s="211" t="s">
        <v>6398</v>
      </c>
      <c r="G148" s="209"/>
      <c r="H148" s="212">
        <v>3.6760000000000002</v>
      </c>
      <c r="I148" s="213"/>
      <c r="J148" s="209"/>
      <c r="K148" s="209"/>
      <c r="L148" s="214"/>
      <c r="M148" s="215"/>
      <c r="N148" s="216"/>
      <c r="O148" s="216"/>
      <c r="P148" s="216"/>
      <c r="Q148" s="216"/>
      <c r="R148" s="216"/>
      <c r="S148" s="216"/>
      <c r="T148" s="217"/>
      <c r="AT148" s="218" t="s">
        <v>248</v>
      </c>
      <c r="AU148" s="218" t="s">
        <v>78</v>
      </c>
      <c r="AV148" s="14" t="s">
        <v>78</v>
      </c>
      <c r="AW148" s="14" t="s">
        <v>31</v>
      </c>
      <c r="AX148" s="14" t="s">
        <v>69</v>
      </c>
      <c r="AY148" s="218" t="s">
        <v>231</v>
      </c>
    </row>
    <row r="149" spans="2:51" s="13" customFormat="1" ht="11.25">
      <c r="B149" s="198"/>
      <c r="C149" s="199"/>
      <c r="D149" s="193" t="s">
        <v>248</v>
      </c>
      <c r="E149" s="200" t="s">
        <v>19</v>
      </c>
      <c r="F149" s="201" t="s">
        <v>6399</v>
      </c>
      <c r="G149" s="199"/>
      <c r="H149" s="200" t="s">
        <v>19</v>
      </c>
      <c r="I149" s="202"/>
      <c r="J149" s="199"/>
      <c r="K149" s="199"/>
      <c r="L149" s="203"/>
      <c r="M149" s="204"/>
      <c r="N149" s="205"/>
      <c r="O149" s="205"/>
      <c r="P149" s="205"/>
      <c r="Q149" s="205"/>
      <c r="R149" s="205"/>
      <c r="S149" s="205"/>
      <c r="T149" s="206"/>
      <c r="AT149" s="207" t="s">
        <v>248</v>
      </c>
      <c r="AU149" s="207" t="s">
        <v>78</v>
      </c>
      <c r="AV149" s="13" t="s">
        <v>76</v>
      </c>
      <c r="AW149" s="13" t="s">
        <v>31</v>
      </c>
      <c r="AX149" s="13" t="s">
        <v>69</v>
      </c>
      <c r="AY149" s="207" t="s">
        <v>231</v>
      </c>
    </row>
    <row r="150" spans="2:51" s="14" customFormat="1" ht="11.25">
      <c r="B150" s="208"/>
      <c r="C150" s="209"/>
      <c r="D150" s="193" t="s">
        <v>248</v>
      </c>
      <c r="E150" s="210" t="s">
        <v>19</v>
      </c>
      <c r="F150" s="211" t="s">
        <v>6400</v>
      </c>
      <c r="G150" s="209"/>
      <c r="H150" s="212">
        <v>4.9779999999999998</v>
      </c>
      <c r="I150" s="213"/>
      <c r="J150" s="209"/>
      <c r="K150" s="209"/>
      <c r="L150" s="214"/>
      <c r="M150" s="215"/>
      <c r="N150" s="216"/>
      <c r="O150" s="216"/>
      <c r="P150" s="216"/>
      <c r="Q150" s="216"/>
      <c r="R150" s="216"/>
      <c r="S150" s="216"/>
      <c r="T150" s="217"/>
      <c r="AT150" s="218" t="s">
        <v>248</v>
      </c>
      <c r="AU150" s="218" t="s">
        <v>78</v>
      </c>
      <c r="AV150" s="14" t="s">
        <v>78</v>
      </c>
      <c r="AW150" s="14" t="s">
        <v>31</v>
      </c>
      <c r="AX150" s="14" t="s">
        <v>69</v>
      </c>
      <c r="AY150" s="218" t="s">
        <v>231</v>
      </c>
    </row>
    <row r="151" spans="2:51" s="13" customFormat="1" ht="11.25">
      <c r="B151" s="198"/>
      <c r="C151" s="199"/>
      <c r="D151" s="193" t="s">
        <v>248</v>
      </c>
      <c r="E151" s="200" t="s">
        <v>19</v>
      </c>
      <c r="F151" s="201" t="s">
        <v>6401</v>
      </c>
      <c r="G151" s="199"/>
      <c r="H151" s="200" t="s">
        <v>19</v>
      </c>
      <c r="I151" s="202"/>
      <c r="J151" s="199"/>
      <c r="K151" s="199"/>
      <c r="L151" s="203"/>
      <c r="M151" s="204"/>
      <c r="N151" s="205"/>
      <c r="O151" s="205"/>
      <c r="P151" s="205"/>
      <c r="Q151" s="205"/>
      <c r="R151" s="205"/>
      <c r="S151" s="205"/>
      <c r="T151" s="206"/>
      <c r="AT151" s="207" t="s">
        <v>248</v>
      </c>
      <c r="AU151" s="207" t="s">
        <v>78</v>
      </c>
      <c r="AV151" s="13" t="s">
        <v>76</v>
      </c>
      <c r="AW151" s="13" t="s">
        <v>31</v>
      </c>
      <c r="AX151" s="13" t="s">
        <v>69</v>
      </c>
      <c r="AY151" s="207" t="s">
        <v>231</v>
      </c>
    </row>
    <row r="152" spans="2:51" s="14" customFormat="1" ht="11.25">
      <c r="B152" s="208"/>
      <c r="C152" s="209"/>
      <c r="D152" s="193" t="s">
        <v>248</v>
      </c>
      <c r="E152" s="210" t="s">
        <v>19</v>
      </c>
      <c r="F152" s="211" t="s">
        <v>6402</v>
      </c>
      <c r="G152" s="209"/>
      <c r="H152" s="212">
        <v>3.2559999999999998</v>
      </c>
      <c r="I152" s="213"/>
      <c r="J152" s="209"/>
      <c r="K152" s="209"/>
      <c r="L152" s="214"/>
      <c r="M152" s="215"/>
      <c r="N152" s="216"/>
      <c r="O152" s="216"/>
      <c r="P152" s="216"/>
      <c r="Q152" s="216"/>
      <c r="R152" s="216"/>
      <c r="S152" s="216"/>
      <c r="T152" s="217"/>
      <c r="AT152" s="218" t="s">
        <v>248</v>
      </c>
      <c r="AU152" s="218" t="s">
        <v>78</v>
      </c>
      <c r="AV152" s="14" t="s">
        <v>78</v>
      </c>
      <c r="AW152" s="14" t="s">
        <v>31</v>
      </c>
      <c r="AX152" s="14" t="s">
        <v>69</v>
      </c>
      <c r="AY152" s="218" t="s">
        <v>231</v>
      </c>
    </row>
    <row r="153" spans="2:51" s="13" customFormat="1" ht="11.25">
      <c r="B153" s="198"/>
      <c r="C153" s="199"/>
      <c r="D153" s="193" t="s">
        <v>248</v>
      </c>
      <c r="E153" s="200" t="s">
        <v>19</v>
      </c>
      <c r="F153" s="201" t="s">
        <v>6403</v>
      </c>
      <c r="G153" s="199"/>
      <c r="H153" s="200" t="s">
        <v>19</v>
      </c>
      <c r="I153" s="202"/>
      <c r="J153" s="199"/>
      <c r="K153" s="199"/>
      <c r="L153" s="203"/>
      <c r="M153" s="204"/>
      <c r="N153" s="205"/>
      <c r="O153" s="205"/>
      <c r="P153" s="205"/>
      <c r="Q153" s="205"/>
      <c r="R153" s="205"/>
      <c r="S153" s="205"/>
      <c r="T153" s="206"/>
      <c r="AT153" s="207" t="s">
        <v>248</v>
      </c>
      <c r="AU153" s="207" t="s">
        <v>78</v>
      </c>
      <c r="AV153" s="13" t="s">
        <v>76</v>
      </c>
      <c r="AW153" s="13" t="s">
        <v>31</v>
      </c>
      <c r="AX153" s="13" t="s">
        <v>69</v>
      </c>
      <c r="AY153" s="207" t="s">
        <v>231</v>
      </c>
    </row>
    <row r="154" spans="2:51" s="14" customFormat="1" ht="11.25">
      <c r="B154" s="208"/>
      <c r="C154" s="209"/>
      <c r="D154" s="193" t="s">
        <v>248</v>
      </c>
      <c r="E154" s="210" t="s">
        <v>19</v>
      </c>
      <c r="F154" s="211" t="s">
        <v>6404</v>
      </c>
      <c r="G154" s="209"/>
      <c r="H154" s="212">
        <v>5.3630000000000004</v>
      </c>
      <c r="I154" s="213"/>
      <c r="J154" s="209"/>
      <c r="K154" s="209"/>
      <c r="L154" s="214"/>
      <c r="M154" s="215"/>
      <c r="N154" s="216"/>
      <c r="O154" s="216"/>
      <c r="P154" s="216"/>
      <c r="Q154" s="216"/>
      <c r="R154" s="216"/>
      <c r="S154" s="216"/>
      <c r="T154" s="217"/>
      <c r="AT154" s="218" t="s">
        <v>248</v>
      </c>
      <c r="AU154" s="218" t="s">
        <v>78</v>
      </c>
      <c r="AV154" s="14" t="s">
        <v>78</v>
      </c>
      <c r="AW154" s="14" t="s">
        <v>31</v>
      </c>
      <c r="AX154" s="14" t="s">
        <v>69</v>
      </c>
      <c r="AY154" s="218" t="s">
        <v>231</v>
      </c>
    </row>
    <row r="155" spans="2:51" s="13" customFormat="1" ht="11.25">
      <c r="B155" s="198"/>
      <c r="C155" s="199"/>
      <c r="D155" s="193" t="s">
        <v>248</v>
      </c>
      <c r="E155" s="200" t="s">
        <v>19</v>
      </c>
      <c r="F155" s="201" t="s">
        <v>6405</v>
      </c>
      <c r="G155" s="199"/>
      <c r="H155" s="200" t="s">
        <v>19</v>
      </c>
      <c r="I155" s="202"/>
      <c r="J155" s="199"/>
      <c r="K155" s="199"/>
      <c r="L155" s="203"/>
      <c r="M155" s="204"/>
      <c r="N155" s="205"/>
      <c r="O155" s="205"/>
      <c r="P155" s="205"/>
      <c r="Q155" s="205"/>
      <c r="R155" s="205"/>
      <c r="S155" s="205"/>
      <c r="T155" s="206"/>
      <c r="AT155" s="207" t="s">
        <v>248</v>
      </c>
      <c r="AU155" s="207" t="s">
        <v>78</v>
      </c>
      <c r="AV155" s="13" t="s">
        <v>76</v>
      </c>
      <c r="AW155" s="13" t="s">
        <v>31</v>
      </c>
      <c r="AX155" s="13" t="s">
        <v>69</v>
      </c>
      <c r="AY155" s="207" t="s">
        <v>231</v>
      </c>
    </row>
    <row r="156" spans="2:51" s="14" customFormat="1" ht="11.25">
      <c r="B156" s="208"/>
      <c r="C156" s="209"/>
      <c r="D156" s="193" t="s">
        <v>248</v>
      </c>
      <c r="E156" s="210" t="s">
        <v>19</v>
      </c>
      <c r="F156" s="211" t="s">
        <v>6406</v>
      </c>
      <c r="G156" s="209"/>
      <c r="H156" s="212">
        <v>1.381</v>
      </c>
      <c r="I156" s="213"/>
      <c r="J156" s="209"/>
      <c r="K156" s="209"/>
      <c r="L156" s="214"/>
      <c r="M156" s="215"/>
      <c r="N156" s="216"/>
      <c r="O156" s="216"/>
      <c r="P156" s="216"/>
      <c r="Q156" s="216"/>
      <c r="R156" s="216"/>
      <c r="S156" s="216"/>
      <c r="T156" s="217"/>
      <c r="AT156" s="218" t="s">
        <v>248</v>
      </c>
      <c r="AU156" s="218" t="s">
        <v>78</v>
      </c>
      <c r="AV156" s="14" t="s">
        <v>78</v>
      </c>
      <c r="AW156" s="14" t="s">
        <v>31</v>
      </c>
      <c r="AX156" s="14" t="s">
        <v>69</v>
      </c>
      <c r="AY156" s="218" t="s">
        <v>231</v>
      </c>
    </row>
    <row r="157" spans="2:51" s="13" customFormat="1" ht="11.25">
      <c r="B157" s="198"/>
      <c r="C157" s="199"/>
      <c r="D157" s="193" t="s">
        <v>248</v>
      </c>
      <c r="E157" s="200" t="s">
        <v>19</v>
      </c>
      <c r="F157" s="201" t="s">
        <v>6407</v>
      </c>
      <c r="G157" s="199"/>
      <c r="H157" s="200" t="s">
        <v>19</v>
      </c>
      <c r="I157" s="202"/>
      <c r="J157" s="199"/>
      <c r="K157" s="199"/>
      <c r="L157" s="203"/>
      <c r="M157" s="204"/>
      <c r="N157" s="205"/>
      <c r="O157" s="205"/>
      <c r="P157" s="205"/>
      <c r="Q157" s="205"/>
      <c r="R157" s="205"/>
      <c r="S157" s="205"/>
      <c r="T157" s="206"/>
      <c r="AT157" s="207" t="s">
        <v>248</v>
      </c>
      <c r="AU157" s="207" t="s">
        <v>78</v>
      </c>
      <c r="AV157" s="13" t="s">
        <v>76</v>
      </c>
      <c r="AW157" s="13" t="s">
        <v>31</v>
      </c>
      <c r="AX157" s="13" t="s">
        <v>69</v>
      </c>
      <c r="AY157" s="207" t="s">
        <v>231</v>
      </c>
    </row>
    <row r="158" spans="2:51" s="14" customFormat="1" ht="11.25">
      <c r="B158" s="208"/>
      <c r="C158" s="209"/>
      <c r="D158" s="193" t="s">
        <v>248</v>
      </c>
      <c r="E158" s="210" t="s">
        <v>19</v>
      </c>
      <c r="F158" s="211" t="s">
        <v>6408</v>
      </c>
      <c r="G158" s="209"/>
      <c r="H158" s="212">
        <v>2.173</v>
      </c>
      <c r="I158" s="213"/>
      <c r="J158" s="209"/>
      <c r="K158" s="209"/>
      <c r="L158" s="214"/>
      <c r="M158" s="215"/>
      <c r="N158" s="216"/>
      <c r="O158" s="216"/>
      <c r="P158" s="216"/>
      <c r="Q158" s="216"/>
      <c r="R158" s="216"/>
      <c r="S158" s="216"/>
      <c r="T158" s="217"/>
      <c r="AT158" s="218" t="s">
        <v>248</v>
      </c>
      <c r="AU158" s="218" t="s">
        <v>78</v>
      </c>
      <c r="AV158" s="14" t="s">
        <v>78</v>
      </c>
      <c r="AW158" s="14" t="s">
        <v>31</v>
      </c>
      <c r="AX158" s="14" t="s">
        <v>69</v>
      </c>
      <c r="AY158" s="218" t="s">
        <v>231</v>
      </c>
    </row>
    <row r="159" spans="2:51" s="13" customFormat="1" ht="11.25">
      <c r="B159" s="198"/>
      <c r="C159" s="199"/>
      <c r="D159" s="193" t="s">
        <v>248</v>
      </c>
      <c r="E159" s="200" t="s">
        <v>19</v>
      </c>
      <c r="F159" s="201" t="s">
        <v>6409</v>
      </c>
      <c r="G159" s="199"/>
      <c r="H159" s="200" t="s">
        <v>19</v>
      </c>
      <c r="I159" s="202"/>
      <c r="J159" s="199"/>
      <c r="K159" s="199"/>
      <c r="L159" s="203"/>
      <c r="M159" s="204"/>
      <c r="N159" s="205"/>
      <c r="O159" s="205"/>
      <c r="P159" s="205"/>
      <c r="Q159" s="205"/>
      <c r="R159" s="205"/>
      <c r="S159" s="205"/>
      <c r="T159" s="206"/>
      <c r="AT159" s="207" t="s">
        <v>248</v>
      </c>
      <c r="AU159" s="207" t="s">
        <v>78</v>
      </c>
      <c r="AV159" s="13" t="s">
        <v>76</v>
      </c>
      <c r="AW159" s="13" t="s">
        <v>31</v>
      </c>
      <c r="AX159" s="13" t="s">
        <v>69</v>
      </c>
      <c r="AY159" s="207" t="s">
        <v>231</v>
      </c>
    </row>
    <row r="160" spans="2:51" s="14" customFormat="1" ht="11.25">
      <c r="B160" s="208"/>
      <c r="C160" s="209"/>
      <c r="D160" s="193" t="s">
        <v>248</v>
      </c>
      <c r="E160" s="210" t="s">
        <v>19</v>
      </c>
      <c r="F160" s="211" t="s">
        <v>6410</v>
      </c>
      <c r="G160" s="209"/>
      <c r="H160" s="212">
        <v>1.8129999999999999</v>
      </c>
      <c r="I160" s="213"/>
      <c r="J160" s="209"/>
      <c r="K160" s="209"/>
      <c r="L160" s="214"/>
      <c r="M160" s="215"/>
      <c r="N160" s="216"/>
      <c r="O160" s="216"/>
      <c r="P160" s="216"/>
      <c r="Q160" s="216"/>
      <c r="R160" s="216"/>
      <c r="S160" s="216"/>
      <c r="T160" s="217"/>
      <c r="AT160" s="218" t="s">
        <v>248</v>
      </c>
      <c r="AU160" s="218" t="s">
        <v>78</v>
      </c>
      <c r="AV160" s="14" t="s">
        <v>78</v>
      </c>
      <c r="AW160" s="14" t="s">
        <v>31</v>
      </c>
      <c r="AX160" s="14" t="s">
        <v>69</v>
      </c>
      <c r="AY160" s="218" t="s">
        <v>231</v>
      </c>
    </row>
    <row r="161" spans="1:65" s="14" customFormat="1" ht="11.25">
      <c r="B161" s="208"/>
      <c r="C161" s="209"/>
      <c r="D161" s="193" t="s">
        <v>248</v>
      </c>
      <c r="E161" s="210" t="s">
        <v>19</v>
      </c>
      <c r="F161" s="211" t="s">
        <v>6411</v>
      </c>
      <c r="G161" s="209"/>
      <c r="H161" s="212">
        <v>3.5739999999999998</v>
      </c>
      <c r="I161" s="213"/>
      <c r="J161" s="209"/>
      <c r="K161" s="209"/>
      <c r="L161" s="214"/>
      <c r="M161" s="215"/>
      <c r="N161" s="216"/>
      <c r="O161" s="216"/>
      <c r="P161" s="216"/>
      <c r="Q161" s="216"/>
      <c r="R161" s="216"/>
      <c r="S161" s="216"/>
      <c r="T161" s="217"/>
      <c r="AT161" s="218" t="s">
        <v>248</v>
      </c>
      <c r="AU161" s="218" t="s">
        <v>78</v>
      </c>
      <c r="AV161" s="14" t="s">
        <v>78</v>
      </c>
      <c r="AW161" s="14" t="s">
        <v>31</v>
      </c>
      <c r="AX161" s="14" t="s">
        <v>69</v>
      </c>
      <c r="AY161" s="218" t="s">
        <v>231</v>
      </c>
    </row>
    <row r="162" spans="1:65" s="13" customFormat="1" ht="11.25">
      <c r="B162" s="198"/>
      <c r="C162" s="199"/>
      <c r="D162" s="193" t="s">
        <v>248</v>
      </c>
      <c r="E162" s="200" t="s">
        <v>19</v>
      </c>
      <c r="F162" s="201" t="s">
        <v>6412</v>
      </c>
      <c r="G162" s="199"/>
      <c r="H162" s="200" t="s">
        <v>19</v>
      </c>
      <c r="I162" s="202"/>
      <c r="J162" s="199"/>
      <c r="K162" s="199"/>
      <c r="L162" s="203"/>
      <c r="M162" s="204"/>
      <c r="N162" s="205"/>
      <c r="O162" s="205"/>
      <c r="P162" s="205"/>
      <c r="Q162" s="205"/>
      <c r="R162" s="205"/>
      <c r="S162" s="205"/>
      <c r="T162" s="206"/>
      <c r="AT162" s="207" t="s">
        <v>248</v>
      </c>
      <c r="AU162" s="207" t="s">
        <v>78</v>
      </c>
      <c r="AV162" s="13" t="s">
        <v>76</v>
      </c>
      <c r="AW162" s="13" t="s">
        <v>31</v>
      </c>
      <c r="AX162" s="13" t="s">
        <v>69</v>
      </c>
      <c r="AY162" s="207" t="s">
        <v>231</v>
      </c>
    </row>
    <row r="163" spans="1:65" s="14" customFormat="1" ht="11.25">
      <c r="B163" s="208"/>
      <c r="C163" s="209"/>
      <c r="D163" s="193" t="s">
        <v>248</v>
      </c>
      <c r="E163" s="210" t="s">
        <v>19</v>
      </c>
      <c r="F163" s="211" t="s">
        <v>6413</v>
      </c>
      <c r="G163" s="209"/>
      <c r="H163" s="212">
        <v>5.3250000000000002</v>
      </c>
      <c r="I163" s="213"/>
      <c r="J163" s="209"/>
      <c r="K163" s="209"/>
      <c r="L163" s="214"/>
      <c r="M163" s="215"/>
      <c r="N163" s="216"/>
      <c r="O163" s="216"/>
      <c r="P163" s="216"/>
      <c r="Q163" s="216"/>
      <c r="R163" s="216"/>
      <c r="S163" s="216"/>
      <c r="T163" s="217"/>
      <c r="AT163" s="218" t="s">
        <v>248</v>
      </c>
      <c r="AU163" s="218" t="s">
        <v>78</v>
      </c>
      <c r="AV163" s="14" t="s">
        <v>78</v>
      </c>
      <c r="AW163" s="14" t="s">
        <v>31</v>
      </c>
      <c r="AX163" s="14" t="s">
        <v>69</v>
      </c>
      <c r="AY163" s="218" t="s">
        <v>231</v>
      </c>
    </row>
    <row r="164" spans="1:65" s="13" customFormat="1" ht="11.25">
      <c r="B164" s="198"/>
      <c r="C164" s="199"/>
      <c r="D164" s="193" t="s">
        <v>248</v>
      </c>
      <c r="E164" s="200" t="s">
        <v>19</v>
      </c>
      <c r="F164" s="201" t="s">
        <v>6414</v>
      </c>
      <c r="G164" s="199"/>
      <c r="H164" s="200" t="s">
        <v>19</v>
      </c>
      <c r="I164" s="202"/>
      <c r="J164" s="199"/>
      <c r="K164" s="199"/>
      <c r="L164" s="203"/>
      <c r="M164" s="204"/>
      <c r="N164" s="205"/>
      <c r="O164" s="205"/>
      <c r="P164" s="205"/>
      <c r="Q164" s="205"/>
      <c r="R164" s="205"/>
      <c r="S164" s="205"/>
      <c r="T164" s="206"/>
      <c r="AT164" s="207" t="s">
        <v>248</v>
      </c>
      <c r="AU164" s="207" t="s">
        <v>78</v>
      </c>
      <c r="AV164" s="13" t="s">
        <v>76</v>
      </c>
      <c r="AW164" s="13" t="s">
        <v>31</v>
      </c>
      <c r="AX164" s="13" t="s">
        <v>69</v>
      </c>
      <c r="AY164" s="207" t="s">
        <v>231</v>
      </c>
    </row>
    <row r="165" spans="1:65" s="14" customFormat="1" ht="11.25">
      <c r="B165" s="208"/>
      <c r="C165" s="209"/>
      <c r="D165" s="193" t="s">
        <v>248</v>
      </c>
      <c r="E165" s="210" t="s">
        <v>19</v>
      </c>
      <c r="F165" s="211" t="s">
        <v>6415</v>
      </c>
      <c r="G165" s="209"/>
      <c r="H165" s="212">
        <v>1.859</v>
      </c>
      <c r="I165" s="213"/>
      <c r="J165" s="209"/>
      <c r="K165" s="209"/>
      <c r="L165" s="214"/>
      <c r="M165" s="215"/>
      <c r="N165" s="216"/>
      <c r="O165" s="216"/>
      <c r="P165" s="216"/>
      <c r="Q165" s="216"/>
      <c r="R165" s="216"/>
      <c r="S165" s="216"/>
      <c r="T165" s="217"/>
      <c r="AT165" s="218" t="s">
        <v>248</v>
      </c>
      <c r="AU165" s="218" t="s">
        <v>78</v>
      </c>
      <c r="AV165" s="14" t="s">
        <v>78</v>
      </c>
      <c r="AW165" s="14" t="s">
        <v>31</v>
      </c>
      <c r="AX165" s="14" t="s">
        <v>69</v>
      </c>
      <c r="AY165" s="218" t="s">
        <v>231</v>
      </c>
    </row>
    <row r="166" spans="1:65" s="15" customFormat="1" ht="11.25">
      <c r="B166" s="219"/>
      <c r="C166" s="220"/>
      <c r="D166" s="193" t="s">
        <v>248</v>
      </c>
      <c r="E166" s="221" t="s">
        <v>19</v>
      </c>
      <c r="F166" s="222" t="s">
        <v>260</v>
      </c>
      <c r="G166" s="220"/>
      <c r="H166" s="223">
        <v>48.071000000000005</v>
      </c>
      <c r="I166" s="224"/>
      <c r="J166" s="220"/>
      <c r="K166" s="220"/>
      <c r="L166" s="225"/>
      <c r="M166" s="226"/>
      <c r="N166" s="227"/>
      <c r="O166" s="227"/>
      <c r="P166" s="227"/>
      <c r="Q166" s="227"/>
      <c r="R166" s="227"/>
      <c r="S166" s="227"/>
      <c r="T166" s="228"/>
      <c r="AT166" s="229" t="s">
        <v>248</v>
      </c>
      <c r="AU166" s="229" t="s">
        <v>78</v>
      </c>
      <c r="AV166" s="15" t="s">
        <v>238</v>
      </c>
      <c r="AW166" s="15" t="s">
        <v>31</v>
      </c>
      <c r="AX166" s="15" t="s">
        <v>76</v>
      </c>
      <c r="AY166" s="229" t="s">
        <v>231</v>
      </c>
    </row>
    <row r="167" spans="1:65" s="2" customFormat="1" ht="37.9" customHeight="1">
      <c r="A167" s="36"/>
      <c r="B167" s="37"/>
      <c r="C167" s="180" t="s">
        <v>331</v>
      </c>
      <c r="D167" s="180" t="s">
        <v>234</v>
      </c>
      <c r="E167" s="181" t="s">
        <v>6416</v>
      </c>
      <c r="F167" s="182" t="s">
        <v>6417</v>
      </c>
      <c r="G167" s="183" t="s">
        <v>243</v>
      </c>
      <c r="H167" s="184">
        <v>48.070999999999998</v>
      </c>
      <c r="I167" s="185"/>
      <c r="J167" s="186">
        <f>ROUND(I167*H167,2)</f>
        <v>0</v>
      </c>
      <c r="K167" s="182" t="s">
        <v>244</v>
      </c>
      <c r="L167" s="41"/>
      <c r="M167" s="187" t="s">
        <v>19</v>
      </c>
      <c r="N167" s="188" t="s">
        <v>40</v>
      </c>
      <c r="O167" s="66"/>
      <c r="P167" s="189">
        <f>O167*H167</f>
        <v>0</v>
      </c>
      <c r="Q167" s="189">
        <v>2.1160000000000002E-2</v>
      </c>
      <c r="R167" s="189">
        <f>Q167*H167</f>
        <v>1.0171823600000001</v>
      </c>
      <c r="S167" s="189">
        <v>0</v>
      </c>
      <c r="T167" s="190">
        <f>S167*H167</f>
        <v>0</v>
      </c>
      <c r="U167" s="36"/>
      <c r="V167" s="36"/>
      <c r="W167" s="36"/>
      <c r="X167" s="36"/>
      <c r="Y167" s="36"/>
      <c r="Z167" s="36"/>
      <c r="AA167" s="36"/>
      <c r="AB167" s="36"/>
      <c r="AC167" s="36"/>
      <c r="AD167" s="36"/>
      <c r="AE167" s="36"/>
      <c r="AR167" s="191" t="s">
        <v>331</v>
      </c>
      <c r="AT167" s="191" t="s">
        <v>234</v>
      </c>
      <c r="AU167" s="191" t="s">
        <v>78</v>
      </c>
      <c r="AY167" s="19" t="s">
        <v>231</v>
      </c>
      <c r="BE167" s="192">
        <f>IF(N167="základní",J167,0)</f>
        <v>0</v>
      </c>
      <c r="BF167" s="192">
        <f>IF(N167="snížená",J167,0)</f>
        <v>0</v>
      </c>
      <c r="BG167" s="192">
        <f>IF(N167="zákl. přenesená",J167,0)</f>
        <v>0</v>
      </c>
      <c r="BH167" s="192">
        <f>IF(N167="sníž. přenesená",J167,0)</f>
        <v>0</v>
      </c>
      <c r="BI167" s="192">
        <f>IF(N167="nulová",J167,0)</f>
        <v>0</v>
      </c>
      <c r="BJ167" s="19" t="s">
        <v>76</v>
      </c>
      <c r="BK167" s="192">
        <f>ROUND(I167*H167,2)</f>
        <v>0</v>
      </c>
      <c r="BL167" s="19" t="s">
        <v>331</v>
      </c>
      <c r="BM167" s="191" t="s">
        <v>6418</v>
      </c>
    </row>
    <row r="168" spans="1:65" s="13" customFormat="1" ht="11.25">
      <c r="B168" s="198"/>
      <c r="C168" s="199"/>
      <c r="D168" s="193" t="s">
        <v>248</v>
      </c>
      <c r="E168" s="200" t="s">
        <v>19</v>
      </c>
      <c r="F168" s="201" t="s">
        <v>6388</v>
      </c>
      <c r="G168" s="199"/>
      <c r="H168" s="200" t="s">
        <v>19</v>
      </c>
      <c r="I168" s="202"/>
      <c r="J168" s="199"/>
      <c r="K168" s="199"/>
      <c r="L168" s="203"/>
      <c r="M168" s="204"/>
      <c r="N168" s="205"/>
      <c r="O168" s="205"/>
      <c r="P168" s="205"/>
      <c r="Q168" s="205"/>
      <c r="R168" s="205"/>
      <c r="S168" s="205"/>
      <c r="T168" s="206"/>
      <c r="AT168" s="207" t="s">
        <v>248</v>
      </c>
      <c r="AU168" s="207" t="s">
        <v>78</v>
      </c>
      <c r="AV168" s="13" t="s">
        <v>76</v>
      </c>
      <c r="AW168" s="13" t="s">
        <v>31</v>
      </c>
      <c r="AX168" s="13" t="s">
        <v>69</v>
      </c>
      <c r="AY168" s="207" t="s">
        <v>231</v>
      </c>
    </row>
    <row r="169" spans="1:65" s="13" customFormat="1" ht="11.25">
      <c r="B169" s="198"/>
      <c r="C169" s="199"/>
      <c r="D169" s="193" t="s">
        <v>248</v>
      </c>
      <c r="E169" s="200" t="s">
        <v>19</v>
      </c>
      <c r="F169" s="201" t="s">
        <v>6389</v>
      </c>
      <c r="G169" s="199"/>
      <c r="H169" s="200" t="s">
        <v>19</v>
      </c>
      <c r="I169" s="202"/>
      <c r="J169" s="199"/>
      <c r="K169" s="199"/>
      <c r="L169" s="203"/>
      <c r="M169" s="204"/>
      <c r="N169" s="205"/>
      <c r="O169" s="205"/>
      <c r="P169" s="205"/>
      <c r="Q169" s="205"/>
      <c r="R169" s="205"/>
      <c r="S169" s="205"/>
      <c r="T169" s="206"/>
      <c r="AT169" s="207" t="s">
        <v>248</v>
      </c>
      <c r="AU169" s="207" t="s">
        <v>78</v>
      </c>
      <c r="AV169" s="13" t="s">
        <v>76</v>
      </c>
      <c r="AW169" s="13" t="s">
        <v>31</v>
      </c>
      <c r="AX169" s="13" t="s">
        <v>69</v>
      </c>
      <c r="AY169" s="207" t="s">
        <v>231</v>
      </c>
    </row>
    <row r="170" spans="1:65" s="14" customFormat="1" ht="11.25">
      <c r="B170" s="208"/>
      <c r="C170" s="209"/>
      <c r="D170" s="193" t="s">
        <v>248</v>
      </c>
      <c r="E170" s="210" t="s">
        <v>19</v>
      </c>
      <c r="F170" s="211" t="s">
        <v>6390</v>
      </c>
      <c r="G170" s="209"/>
      <c r="H170" s="212">
        <v>3.96</v>
      </c>
      <c r="I170" s="213"/>
      <c r="J170" s="209"/>
      <c r="K170" s="209"/>
      <c r="L170" s="214"/>
      <c r="M170" s="215"/>
      <c r="N170" s="216"/>
      <c r="O170" s="216"/>
      <c r="P170" s="216"/>
      <c r="Q170" s="216"/>
      <c r="R170" s="216"/>
      <c r="S170" s="216"/>
      <c r="T170" s="217"/>
      <c r="AT170" s="218" t="s">
        <v>248</v>
      </c>
      <c r="AU170" s="218" t="s">
        <v>78</v>
      </c>
      <c r="AV170" s="14" t="s">
        <v>78</v>
      </c>
      <c r="AW170" s="14" t="s">
        <v>31</v>
      </c>
      <c r="AX170" s="14" t="s">
        <v>69</v>
      </c>
      <c r="AY170" s="218" t="s">
        <v>231</v>
      </c>
    </row>
    <row r="171" spans="1:65" s="13" customFormat="1" ht="11.25">
      <c r="B171" s="198"/>
      <c r="C171" s="199"/>
      <c r="D171" s="193" t="s">
        <v>248</v>
      </c>
      <c r="E171" s="200" t="s">
        <v>19</v>
      </c>
      <c r="F171" s="201" t="s">
        <v>6391</v>
      </c>
      <c r="G171" s="199"/>
      <c r="H171" s="200" t="s">
        <v>19</v>
      </c>
      <c r="I171" s="202"/>
      <c r="J171" s="199"/>
      <c r="K171" s="199"/>
      <c r="L171" s="203"/>
      <c r="M171" s="204"/>
      <c r="N171" s="205"/>
      <c r="O171" s="205"/>
      <c r="P171" s="205"/>
      <c r="Q171" s="205"/>
      <c r="R171" s="205"/>
      <c r="S171" s="205"/>
      <c r="T171" s="206"/>
      <c r="AT171" s="207" t="s">
        <v>248</v>
      </c>
      <c r="AU171" s="207" t="s">
        <v>78</v>
      </c>
      <c r="AV171" s="13" t="s">
        <v>76</v>
      </c>
      <c r="AW171" s="13" t="s">
        <v>31</v>
      </c>
      <c r="AX171" s="13" t="s">
        <v>69</v>
      </c>
      <c r="AY171" s="207" t="s">
        <v>231</v>
      </c>
    </row>
    <row r="172" spans="1:65" s="14" customFormat="1" ht="11.25">
      <c r="B172" s="208"/>
      <c r="C172" s="209"/>
      <c r="D172" s="193" t="s">
        <v>248</v>
      </c>
      <c r="E172" s="210" t="s">
        <v>19</v>
      </c>
      <c r="F172" s="211" t="s">
        <v>6392</v>
      </c>
      <c r="G172" s="209"/>
      <c r="H172" s="212">
        <v>3.427</v>
      </c>
      <c r="I172" s="213"/>
      <c r="J172" s="209"/>
      <c r="K172" s="209"/>
      <c r="L172" s="214"/>
      <c r="M172" s="215"/>
      <c r="N172" s="216"/>
      <c r="O172" s="216"/>
      <c r="P172" s="216"/>
      <c r="Q172" s="216"/>
      <c r="R172" s="216"/>
      <c r="S172" s="216"/>
      <c r="T172" s="217"/>
      <c r="AT172" s="218" t="s">
        <v>248</v>
      </c>
      <c r="AU172" s="218" t="s">
        <v>78</v>
      </c>
      <c r="AV172" s="14" t="s">
        <v>78</v>
      </c>
      <c r="AW172" s="14" t="s">
        <v>31</v>
      </c>
      <c r="AX172" s="14" t="s">
        <v>69</v>
      </c>
      <c r="AY172" s="218" t="s">
        <v>231</v>
      </c>
    </row>
    <row r="173" spans="1:65" s="13" customFormat="1" ht="11.25">
      <c r="B173" s="198"/>
      <c r="C173" s="199"/>
      <c r="D173" s="193" t="s">
        <v>248</v>
      </c>
      <c r="E173" s="200" t="s">
        <v>19</v>
      </c>
      <c r="F173" s="201" t="s">
        <v>6393</v>
      </c>
      <c r="G173" s="199"/>
      <c r="H173" s="200" t="s">
        <v>19</v>
      </c>
      <c r="I173" s="202"/>
      <c r="J173" s="199"/>
      <c r="K173" s="199"/>
      <c r="L173" s="203"/>
      <c r="M173" s="204"/>
      <c r="N173" s="205"/>
      <c r="O173" s="205"/>
      <c r="P173" s="205"/>
      <c r="Q173" s="205"/>
      <c r="R173" s="205"/>
      <c r="S173" s="205"/>
      <c r="T173" s="206"/>
      <c r="AT173" s="207" t="s">
        <v>248</v>
      </c>
      <c r="AU173" s="207" t="s">
        <v>78</v>
      </c>
      <c r="AV173" s="13" t="s">
        <v>76</v>
      </c>
      <c r="AW173" s="13" t="s">
        <v>31</v>
      </c>
      <c r="AX173" s="13" t="s">
        <v>69</v>
      </c>
      <c r="AY173" s="207" t="s">
        <v>231</v>
      </c>
    </row>
    <row r="174" spans="1:65" s="14" customFormat="1" ht="11.25">
      <c r="B174" s="208"/>
      <c r="C174" s="209"/>
      <c r="D174" s="193" t="s">
        <v>248</v>
      </c>
      <c r="E174" s="210" t="s">
        <v>19</v>
      </c>
      <c r="F174" s="211" t="s">
        <v>6394</v>
      </c>
      <c r="G174" s="209"/>
      <c r="H174" s="212">
        <v>4.0359999999999996</v>
      </c>
      <c r="I174" s="213"/>
      <c r="J174" s="209"/>
      <c r="K174" s="209"/>
      <c r="L174" s="214"/>
      <c r="M174" s="215"/>
      <c r="N174" s="216"/>
      <c r="O174" s="216"/>
      <c r="P174" s="216"/>
      <c r="Q174" s="216"/>
      <c r="R174" s="216"/>
      <c r="S174" s="216"/>
      <c r="T174" s="217"/>
      <c r="AT174" s="218" t="s">
        <v>248</v>
      </c>
      <c r="AU174" s="218" t="s">
        <v>78</v>
      </c>
      <c r="AV174" s="14" t="s">
        <v>78</v>
      </c>
      <c r="AW174" s="14" t="s">
        <v>31</v>
      </c>
      <c r="AX174" s="14" t="s">
        <v>69</v>
      </c>
      <c r="AY174" s="218" t="s">
        <v>231</v>
      </c>
    </row>
    <row r="175" spans="1:65" s="13" customFormat="1" ht="11.25">
      <c r="B175" s="198"/>
      <c r="C175" s="199"/>
      <c r="D175" s="193" t="s">
        <v>248</v>
      </c>
      <c r="E175" s="200" t="s">
        <v>19</v>
      </c>
      <c r="F175" s="201" t="s">
        <v>6395</v>
      </c>
      <c r="G175" s="199"/>
      <c r="H175" s="200" t="s">
        <v>19</v>
      </c>
      <c r="I175" s="202"/>
      <c r="J175" s="199"/>
      <c r="K175" s="199"/>
      <c r="L175" s="203"/>
      <c r="M175" s="204"/>
      <c r="N175" s="205"/>
      <c r="O175" s="205"/>
      <c r="P175" s="205"/>
      <c r="Q175" s="205"/>
      <c r="R175" s="205"/>
      <c r="S175" s="205"/>
      <c r="T175" s="206"/>
      <c r="AT175" s="207" t="s">
        <v>248</v>
      </c>
      <c r="AU175" s="207" t="s">
        <v>78</v>
      </c>
      <c r="AV175" s="13" t="s">
        <v>76</v>
      </c>
      <c r="AW175" s="13" t="s">
        <v>31</v>
      </c>
      <c r="AX175" s="13" t="s">
        <v>69</v>
      </c>
      <c r="AY175" s="207" t="s">
        <v>231</v>
      </c>
    </row>
    <row r="176" spans="1:65" s="14" customFormat="1" ht="11.25">
      <c r="B176" s="208"/>
      <c r="C176" s="209"/>
      <c r="D176" s="193" t="s">
        <v>248</v>
      </c>
      <c r="E176" s="210" t="s">
        <v>19</v>
      </c>
      <c r="F176" s="211" t="s">
        <v>6396</v>
      </c>
      <c r="G176" s="209"/>
      <c r="H176" s="212">
        <v>3.25</v>
      </c>
      <c r="I176" s="213"/>
      <c r="J176" s="209"/>
      <c r="K176" s="209"/>
      <c r="L176" s="214"/>
      <c r="M176" s="215"/>
      <c r="N176" s="216"/>
      <c r="O176" s="216"/>
      <c r="P176" s="216"/>
      <c r="Q176" s="216"/>
      <c r="R176" s="216"/>
      <c r="S176" s="216"/>
      <c r="T176" s="217"/>
      <c r="AT176" s="218" t="s">
        <v>248</v>
      </c>
      <c r="AU176" s="218" t="s">
        <v>78</v>
      </c>
      <c r="AV176" s="14" t="s">
        <v>78</v>
      </c>
      <c r="AW176" s="14" t="s">
        <v>31</v>
      </c>
      <c r="AX176" s="14" t="s">
        <v>69</v>
      </c>
      <c r="AY176" s="218" t="s">
        <v>231</v>
      </c>
    </row>
    <row r="177" spans="2:51" s="13" customFormat="1" ht="11.25">
      <c r="B177" s="198"/>
      <c r="C177" s="199"/>
      <c r="D177" s="193" t="s">
        <v>248</v>
      </c>
      <c r="E177" s="200" t="s">
        <v>19</v>
      </c>
      <c r="F177" s="201" t="s">
        <v>6397</v>
      </c>
      <c r="G177" s="199"/>
      <c r="H177" s="200" t="s">
        <v>19</v>
      </c>
      <c r="I177" s="202"/>
      <c r="J177" s="199"/>
      <c r="K177" s="199"/>
      <c r="L177" s="203"/>
      <c r="M177" s="204"/>
      <c r="N177" s="205"/>
      <c r="O177" s="205"/>
      <c r="P177" s="205"/>
      <c r="Q177" s="205"/>
      <c r="R177" s="205"/>
      <c r="S177" s="205"/>
      <c r="T177" s="206"/>
      <c r="AT177" s="207" t="s">
        <v>248</v>
      </c>
      <c r="AU177" s="207" t="s">
        <v>78</v>
      </c>
      <c r="AV177" s="13" t="s">
        <v>76</v>
      </c>
      <c r="AW177" s="13" t="s">
        <v>31</v>
      </c>
      <c r="AX177" s="13" t="s">
        <v>69</v>
      </c>
      <c r="AY177" s="207" t="s">
        <v>231</v>
      </c>
    </row>
    <row r="178" spans="2:51" s="14" customFormat="1" ht="11.25">
      <c r="B178" s="208"/>
      <c r="C178" s="209"/>
      <c r="D178" s="193" t="s">
        <v>248</v>
      </c>
      <c r="E178" s="210" t="s">
        <v>19</v>
      </c>
      <c r="F178" s="211" t="s">
        <v>6398</v>
      </c>
      <c r="G178" s="209"/>
      <c r="H178" s="212">
        <v>3.6760000000000002</v>
      </c>
      <c r="I178" s="213"/>
      <c r="J178" s="209"/>
      <c r="K178" s="209"/>
      <c r="L178" s="214"/>
      <c r="M178" s="215"/>
      <c r="N178" s="216"/>
      <c r="O178" s="216"/>
      <c r="P178" s="216"/>
      <c r="Q178" s="216"/>
      <c r="R178" s="216"/>
      <c r="S178" s="216"/>
      <c r="T178" s="217"/>
      <c r="AT178" s="218" t="s">
        <v>248</v>
      </c>
      <c r="AU178" s="218" t="s">
        <v>78</v>
      </c>
      <c r="AV178" s="14" t="s">
        <v>78</v>
      </c>
      <c r="AW178" s="14" t="s">
        <v>31</v>
      </c>
      <c r="AX178" s="14" t="s">
        <v>69</v>
      </c>
      <c r="AY178" s="218" t="s">
        <v>231</v>
      </c>
    </row>
    <row r="179" spans="2:51" s="13" customFormat="1" ht="11.25">
      <c r="B179" s="198"/>
      <c r="C179" s="199"/>
      <c r="D179" s="193" t="s">
        <v>248</v>
      </c>
      <c r="E179" s="200" t="s">
        <v>19</v>
      </c>
      <c r="F179" s="201" t="s">
        <v>6399</v>
      </c>
      <c r="G179" s="199"/>
      <c r="H179" s="200" t="s">
        <v>19</v>
      </c>
      <c r="I179" s="202"/>
      <c r="J179" s="199"/>
      <c r="K179" s="199"/>
      <c r="L179" s="203"/>
      <c r="M179" s="204"/>
      <c r="N179" s="205"/>
      <c r="O179" s="205"/>
      <c r="P179" s="205"/>
      <c r="Q179" s="205"/>
      <c r="R179" s="205"/>
      <c r="S179" s="205"/>
      <c r="T179" s="206"/>
      <c r="AT179" s="207" t="s">
        <v>248</v>
      </c>
      <c r="AU179" s="207" t="s">
        <v>78</v>
      </c>
      <c r="AV179" s="13" t="s">
        <v>76</v>
      </c>
      <c r="AW179" s="13" t="s">
        <v>31</v>
      </c>
      <c r="AX179" s="13" t="s">
        <v>69</v>
      </c>
      <c r="AY179" s="207" t="s">
        <v>231</v>
      </c>
    </row>
    <row r="180" spans="2:51" s="14" customFormat="1" ht="11.25">
      <c r="B180" s="208"/>
      <c r="C180" s="209"/>
      <c r="D180" s="193" t="s">
        <v>248</v>
      </c>
      <c r="E180" s="210" t="s">
        <v>19</v>
      </c>
      <c r="F180" s="211" t="s">
        <v>6400</v>
      </c>
      <c r="G180" s="209"/>
      <c r="H180" s="212">
        <v>4.9779999999999998</v>
      </c>
      <c r="I180" s="213"/>
      <c r="J180" s="209"/>
      <c r="K180" s="209"/>
      <c r="L180" s="214"/>
      <c r="M180" s="215"/>
      <c r="N180" s="216"/>
      <c r="O180" s="216"/>
      <c r="P180" s="216"/>
      <c r="Q180" s="216"/>
      <c r="R180" s="216"/>
      <c r="S180" s="216"/>
      <c r="T180" s="217"/>
      <c r="AT180" s="218" t="s">
        <v>248</v>
      </c>
      <c r="AU180" s="218" t="s">
        <v>78</v>
      </c>
      <c r="AV180" s="14" t="s">
        <v>78</v>
      </c>
      <c r="AW180" s="14" t="s">
        <v>31</v>
      </c>
      <c r="AX180" s="14" t="s">
        <v>69</v>
      </c>
      <c r="AY180" s="218" t="s">
        <v>231</v>
      </c>
    </row>
    <row r="181" spans="2:51" s="13" customFormat="1" ht="11.25">
      <c r="B181" s="198"/>
      <c r="C181" s="199"/>
      <c r="D181" s="193" t="s">
        <v>248</v>
      </c>
      <c r="E181" s="200" t="s">
        <v>19</v>
      </c>
      <c r="F181" s="201" t="s">
        <v>6401</v>
      </c>
      <c r="G181" s="199"/>
      <c r="H181" s="200" t="s">
        <v>19</v>
      </c>
      <c r="I181" s="202"/>
      <c r="J181" s="199"/>
      <c r="K181" s="199"/>
      <c r="L181" s="203"/>
      <c r="M181" s="204"/>
      <c r="N181" s="205"/>
      <c r="O181" s="205"/>
      <c r="P181" s="205"/>
      <c r="Q181" s="205"/>
      <c r="R181" s="205"/>
      <c r="S181" s="205"/>
      <c r="T181" s="206"/>
      <c r="AT181" s="207" t="s">
        <v>248</v>
      </c>
      <c r="AU181" s="207" t="s">
        <v>78</v>
      </c>
      <c r="AV181" s="13" t="s">
        <v>76</v>
      </c>
      <c r="AW181" s="13" t="s">
        <v>31</v>
      </c>
      <c r="AX181" s="13" t="s">
        <v>69</v>
      </c>
      <c r="AY181" s="207" t="s">
        <v>231</v>
      </c>
    </row>
    <row r="182" spans="2:51" s="14" customFormat="1" ht="11.25">
      <c r="B182" s="208"/>
      <c r="C182" s="209"/>
      <c r="D182" s="193" t="s">
        <v>248</v>
      </c>
      <c r="E182" s="210" t="s">
        <v>19</v>
      </c>
      <c r="F182" s="211" t="s">
        <v>6402</v>
      </c>
      <c r="G182" s="209"/>
      <c r="H182" s="212">
        <v>3.2559999999999998</v>
      </c>
      <c r="I182" s="213"/>
      <c r="J182" s="209"/>
      <c r="K182" s="209"/>
      <c r="L182" s="214"/>
      <c r="M182" s="215"/>
      <c r="N182" s="216"/>
      <c r="O182" s="216"/>
      <c r="P182" s="216"/>
      <c r="Q182" s="216"/>
      <c r="R182" s="216"/>
      <c r="S182" s="216"/>
      <c r="T182" s="217"/>
      <c r="AT182" s="218" t="s">
        <v>248</v>
      </c>
      <c r="AU182" s="218" t="s">
        <v>78</v>
      </c>
      <c r="AV182" s="14" t="s">
        <v>78</v>
      </c>
      <c r="AW182" s="14" t="s">
        <v>31</v>
      </c>
      <c r="AX182" s="14" t="s">
        <v>69</v>
      </c>
      <c r="AY182" s="218" t="s">
        <v>231</v>
      </c>
    </row>
    <row r="183" spans="2:51" s="13" customFormat="1" ht="11.25">
      <c r="B183" s="198"/>
      <c r="C183" s="199"/>
      <c r="D183" s="193" t="s">
        <v>248</v>
      </c>
      <c r="E183" s="200" t="s">
        <v>19</v>
      </c>
      <c r="F183" s="201" t="s">
        <v>6403</v>
      </c>
      <c r="G183" s="199"/>
      <c r="H183" s="200" t="s">
        <v>19</v>
      </c>
      <c r="I183" s="202"/>
      <c r="J183" s="199"/>
      <c r="K183" s="199"/>
      <c r="L183" s="203"/>
      <c r="M183" s="204"/>
      <c r="N183" s="205"/>
      <c r="O183" s="205"/>
      <c r="P183" s="205"/>
      <c r="Q183" s="205"/>
      <c r="R183" s="205"/>
      <c r="S183" s="205"/>
      <c r="T183" s="206"/>
      <c r="AT183" s="207" t="s">
        <v>248</v>
      </c>
      <c r="AU183" s="207" t="s">
        <v>78</v>
      </c>
      <c r="AV183" s="13" t="s">
        <v>76</v>
      </c>
      <c r="AW183" s="13" t="s">
        <v>31</v>
      </c>
      <c r="AX183" s="13" t="s">
        <v>69</v>
      </c>
      <c r="AY183" s="207" t="s">
        <v>231</v>
      </c>
    </row>
    <row r="184" spans="2:51" s="14" customFormat="1" ht="11.25">
      <c r="B184" s="208"/>
      <c r="C184" s="209"/>
      <c r="D184" s="193" t="s">
        <v>248</v>
      </c>
      <c r="E184" s="210" t="s">
        <v>19</v>
      </c>
      <c r="F184" s="211" t="s">
        <v>6404</v>
      </c>
      <c r="G184" s="209"/>
      <c r="H184" s="212">
        <v>5.3630000000000004</v>
      </c>
      <c r="I184" s="213"/>
      <c r="J184" s="209"/>
      <c r="K184" s="209"/>
      <c r="L184" s="214"/>
      <c r="M184" s="215"/>
      <c r="N184" s="216"/>
      <c r="O184" s="216"/>
      <c r="P184" s="216"/>
      <c r="Q184" s="216"/>
      <c r="R184" s="216"/>
      <c r="S184" s="216"/>
      <c r="T184" s="217"/>
      <c r="AT184" s="218" t="s">
        <v>248</v>
      </c>
      <c r="AU184" s="218" t="s">
        <v>78</v>
      </c>
      <c r="AV184" s="14" t="s">
        <v>78</v>
      </c>
      <c r="AW184" s="14" t="s">
        <v>31</v>
      </c>
      <c r="AX184" s="14" t="s">
        <v>69</v>
      </c>
      <c r="AY184" s="218" t="s">
        <v>231</v>
      </c>
    </row>
    <row r="185" spans="2:51" s="13" customFormat="1" ht="11.25">
      <c r="B185" s="198"/>
      <c r="C185" s="199"/>
      <c r="D185" s="193" t="s">
        <v>248</v>
      </c>
      <c r="E185" s="200" t="s">
        <v>19</v>
      </c>
      <c r="F185" s="201" t="s">
        <v>6405</v>
      </c>
      <c r="G185" s="199"/>
      <c r="H185" s="200" t="s">
        <v>19</v>
      </c>
      <c r="I185" s="202"/>
      <c r="J185" s="199"/>
      <c r="K185" s="199"/>
      <c r="L185" s="203"/>
      <c r="M185" s="204"/>
      <c r="N185" s="205"/>
      <c r="O185" s="205"/>
      <c r="P185" s="205"/>
      <c r="Q185" s="205"/>
      <c r="R185" s="205"/>
      <c r="S185" s="205"/>
      <c r="T185" s="206"/>
      <c r="AT185" s="207" t="s">
        <v>248</v>
      </c>
      <c r="AU185" s="207" t="s">
        <v>78</v>
      </c>
      <c r="AV185" s="13" t="s">
        <v>76</v>
      </c>
      <c r="AW185" s="13" t="s">
        <v>31</v>
      </c>
      <c r="AX185" s="13" t="s">
        <v>69</v>
      </c>
      <c r="AY185" s="207" t="s">
        <v>231</v>
      </c>
    </row>
    <row r="186" spans="2:51" s="14" customFormat="1" ht="11.25">
      <c r="B186" s="208"/>
      <c r="C186" s="209"/>
      <c r="D186" s="193" t="s">
        <v>248</v>
      </c>
      <c r="E186" s="210" t="s">
        <v>19</v>
      </c>
      <c r="F186" s="211" t="s">
        <v>6406</v>
      </c>
      <c r="G186" s="209"/>
      <c r="H186" s="212">
        <v>1.381</v>
      </c>
      <c r="I186" s="213"/>
      <c r="J186" s="209"/>
      <c r="K186" s="209"/>
      <c r="L186" s="214"/>
      <c r="M186" s="215"/>
      <c r="N186" s="216"/>
      <c r="O186" s="216"/>
      <c r="P186" s="216"/>
      <c r="Q186" s="216"/>
      <c r="R186" s="216"/>
      <c r="S186" s="216"/>
      <c r="T186" s="217"/>
      <c r="AT186" s="218" t="s">
        <v>248</v>
      </c>
      <c r="AU186" s="218" t="s">
        <v>78</v>
      </c>
      <c r="AV186" s="14" t="s">
        <v>78</v>
      </c>
      <c r="AW186" s="14" t="s">
        <v>31</v>
      </c>
      <c r="AX186" s="14" t="s">
        <v>69</v>
      </c>
      <c r="AY186" s="218" t="s">
        <v>231</v>
      </c>
    </row>
    <row r="187" spans="2:51" s="13" customFormat="1" ht="11.25">
      <c r="B187" s="198"/>
      <c r="C187" s="199"/>
      <c r="D187" s="193" t="s">
        <v>248</v>
      </c>
      <c r="E187" s="200" t="s">
        <v>19</v>
      </c>
      <c r="F187" s="201" t="s">
        <v>6407</v>
      </c>
      <c r="G187" s="199"/>
      <c r="H187" s="200" t="s">
        <v>19</v>
      </c>
      <c r="I187" s="202"/>
      <c r="J187" s="199"/>
      <c r="K187" s="199"/>
      <c r="L187" s="203"/>
      <c r="M187" s="204"/>
      <c r="N187" s="205"/>
      <c r="O187" s="205"/>
      <c r="P187" s="205"/>
      <c r="Q187" s="205"/>
      <c r="R187" s="205"/>
      <c r="S187" s="205"/>
      <c r="T187" s="206"/>
      <c r="AT187" s="207" t="s">
        <v>248</v>
      </c>
      <c r="AU187" s="207" t="s">
        <v>78</v>
      </c>
      <c r="AV187" s="13" t="s">
        <v>76</v>
      </c>
      <c r="AW187" s="13" t="s">
        <v>31</v>
      </c>
      <c r="AX187" s="13" t="s">
        <v>69</v>
      </c>
      <c r="AY187" s="207" t="s">
        <v>231</v>
      </c>
    </row>
    <row r="188" spans="2:51" s="14" customFormat="1" ht="11.25">
      <c r="B188" s="208"/>
      <c r="C188" s="209"/>
      <c r="D188" s="193" t="s">
        <v>248</v>
      </c>
      <c r="E188" s="210" t="s">
        <v>19</v>
      </c>
      <c r="F188" s="211" t="s">
        <v>6408</v>
      </c>
      <c r="G188" s="209"/>
      <c r="H188" s="212">
        <v>2.173</v>
      </c>
      <c r="I188" s="213"/>
      <c r="J188" s="209"/>
      <c r="K188" s="209"/>
      <c r="L188" s="214"/>
      <c r="M188" s="215"/>
      <c r="N188" s="216"/>
      <c r="O188" s="216"/>
      <c r="P188" s="216"/>
      <c r="Q188" s="216"/>
      <c r="R188" s="216"/>
      <c r="S188" s="216"/>
      <c r="T188" s="217"/>
      <c r="AT188" s="218" t="s">
        <v>248</v>
      </c>
      <c r="AU188" s="218" t="s">
        <v>78</v>
      </c>
      <c r="AV188" s="14" t="s">
        <v>78</v>
      </c>
      <c r="AW188" s="14" t="s">
        <v>31</v>
      </c>
      <c r="AX188" s="14" t="s">
        <v>69</v>
      </c>
      <c r="AY188" s="218" t="s">
        <v>231</v>
      </c>
    </row>
    <row r="189" spans="2:51" s="13" customFormat="1" ht="11.25">
      <c r="B189" s="198"/>
      <c r="C189" s="199"/>
      <c r="D189" s="193" t="s">
        <v>248</v>
      </c>
      <c r="E189" s="200" t="s">
        <v>19</v>
      </c>
      <c r="F189" s="201" t="s">
        <v>6409</v>
      </c>
      <c r="G189" s="199"/>
      <c r="H189" s="200" t="s">
        <v>19</v>
      </c>
      <c r="I189" s="202"/>
      <c r="J189" s="199"/>
      <c r="K189" s="199"/>
      <c r="L189" s="203"/>
      <c r="M189" s="204"/>
      <c r="N189" s="205"/>
      <c r="O189" s="205"/>
      <c r="P189" s="205"/>
      <c r="Q189" s="205"/>
      <c r="R189" s="205"/>
      <c r="S189" s="205"/>
      <c r="T189" s="206"/>
      <c r="AT189" s="207" t="s">
        <v>248</v>
      </c>
      <c r="AU189" s="207" t="s">
        <v>78</v>
      </c>
      <c r="AV189" s="13" t="s">
        <v>76</v>
      </c>
      <c r="AW189" s="13" t="s">
        <v>31</v>
      </c>
      <c r="AX189" s="13" t="s">
        <v>69</v>
      </c>
      <c r="AY189" s="207" t="s">
        <v>231</v>
      </c>
    </row>
    <row r="190" spans="2:51" s="14" customFormat="1" ht="11.25">
      <c r="B190" s="208"/>
      <c r="C190" s="209"/>
      <c r="D190" s="193" t="s">
        <v>248</v>
      </c>
      <c r="E190" s="210" t="s">
        <v>19</v>
      </c>
      <c r="F190" s="211" t="s">
        <v>6410</v>
      </c>
      <c r="G190" s="209"/>
      <c r="H190" s="212">
        <v>1.8129999999999999</v>
      </c>
      <c r="I190" s="213"/>
      <c r="J190" s="209"/>
      <c r="K190" s="209"/>
      <c r="L190" s="214"/>
      <c r="M190" s="215"/>
      <c r="N190" s="216"/>
      <c r="O190" s="216"/>
      <c r="P190" s="216"/>
      <c r="Q190" s="216"/>
      <c r="R190" s="216"/>
      <c r="S190" s="216"/>
      <c r="T190" s="217"/>
      <c r="AT190" s="218" t="s">
        <v>248</v>
      </c>
      <c r="AU190" s="218" t="s">
        <v>78</v>
      </c>
      <c r="AV190" s="14" t="s">
        <v>78</v>
      </c>
      <c r="AW190" s="14" t="s">
        <v>31</v>
      </c>
      <c r="AX190" s="14" t="s">
        <v>69</v>
      </c>
      <c r="AY190" s="218" t="s">
        <v>231</v>
      </c>
    </row>
    <row r="191" spans="2:51" s="14" customFormat="1" ht="11.25">
      <c r="B191" s="208"/>
      <c r="C191" s="209"/>
      <c r="D191" s="193" t="s">
        <v>248</v>
      </c>
      <c r="E191" s="210" t="s">
        <v>19</v>
      </c>
      <c r="F191" s="211" t="s">
        <v>6411</v>
      </c>
      <c r="G191" s="209"/>
      <c r="H191" s="212">
        <v>3.5739999999999998</v>
      </c>
      <c r="I191" s="213"/>
      <c r="J191" s="209"/>
      <c r="K191" s="209"/>
      <c r="L191" s="214"/>
      <c r="M191" s="215"/>
      <c r="N191" s="216"/>
      <c r="O191" s="216"/>
      <c r="P191" s="216"/>
      <c r="Q191" s="216"/>
      <c r="R191" s="216"/>
      <c r="S191" s="216"/>
      <c r="T191" s="217"/>
      <c r="AT191" s="218" t="s">
        <v>248</v>
      </c>
      <c r="AU191" s="218" t="s">
        <v>78</v>
      </c>
      <c r="AV191" s="14" t="s">
        <v>78</v>
      </c>
      <c r="AW191" s="14" t="s">
        <v>31</v>
      </c>
      <c r="AX191" s="14" t="s">
        <v>69</v>
      </c>
      <c r="AY191" s="218" t="s">
        <v>231</v>
      </c>
    </row>
    <row r="192" spans="2:51" s="13" customFormat="1" ht="11.25">
      <c r="B192" s="198"/>
      <c r="C192" s="199"/>
      <c r="D192" s="193" t="s">
        <v>248</v>
      </c>
      <c r="E192" s="200" t="s">
        <v>19</v>
      </c>
      <c r="F192" s="201" t="s">
        <v>6412</v>
      </c>
      <c r="G192" s="199"/>
      <c r="H192" s="200" t="s">
        <v>19</v>
      </c>
      <c r="I192" s="202"/>
      <c r="J192" s="199"/>
      <c r="K192" s="199"/>
      <c r="L192" s="203"/>
      <c r="M192" s="204"/>
      <c r="N192" s="205"/>
      <c r="O192" s="205"/>
      <c r="P192" s="205"/>
      <c r="Q192" s="205"/>
      <c r="R192" s="205"/>
      <c r="S192" s="205"/>
      <c r="T192" s="206"/>
      <c r="AT192" s="207" t="s">
        <v>248</v>
      </c>
      <c r="AU192" s="207" t="s">
        <v>78</v>
      </c>
      <c r="AV192" s="13" t="s">
        <v>76</v>
      </c>
      <c r="AW192" s="13" t="s">
        <v>31</v>
      </c>
      <c r="AX192" s="13" t="s">
        <v>69</v>
      </c>
      <c r="AY192" s="207" t="s">
        <v>231</v>
      </c>
    </row>
    <row r="193" spans="1:65" s="14" customFormat="1" ht="11.25">
      <c r="B193" s="208"/>
      <c r="C193" s="209"/>
      <c r="D193" s="193" t="s">
        <v>248</v>
      </c>
      <c r="E193" s="210" t="s">
        <v>19</v>
      </c>
      <c r="F193" s="211" t="s">
        <v>6413</v>
      </c>
      <c r="G193" s="209"/>
      <c r="H193" s="212">
        <v>5.3250000000000002</v>
      </c>
      <c r="I193" s="213"/>
      <c r="J193" s="209"/>
      <c r="K193" s="209"/>
      <c r="L193" s="214"/>
      <c r="M193" s="215"/>
      <c r="N193" s="216"/>
      <c r="O193" s="216"/>
      <c r="P193" s="216"/>
      <c r="Q193" s="216"/>
      <c r="R193" s="216"/>
      <c r="S193" s="216"/>
      <c r="T193" s="217"/>
      <c r="AT193" s="218" t="s">
        <v>248</v>
      </c>
      <c r="AU193" s="218" t="s">
        <v>78</v>
      </c>
      <c r="AV193" s="14" t="s">
        <v>78</v>
      </c>
      <c r="AW193" s="14" t="s">
        <v>31</v>
      </c>
      <c r="AX193" s="14" t="s">
        <v>69</v>
      </c>
      <c r="AY193" s="218" t="s">
        <v>231</v>
      </c>
    </row>
    <row r="194" spans="1:65" s="13" customFormat="1" ht="11.25">
      <c r="B194" s="198"/>
      <c r="C194" s="199"/>
      <c r="D194" s="193" t="s">
        <v>248</v>
      </c>
      <c r="E194" s="200" t="s">
        <v>19</v>
      </c>
      <c r="F194" s="201" t="s">
        <v>6414</v>
      </c>
      <c r="G194" s="199"/>
      <c r="H194" s="200" t="s">
        <v>19</v>
      </c>
      <c r="I194" s="202"/>
      <c r="J194" s="199"/>
      <c r="K194" s="199"/>
      <c r="L194" s="203"/>
      <c r="M194" s="204"/>
      <c r="N194" s="205"/>
      <c r="O194" s="205"/>
      <c r="P194" s="205"/>
      <c r="Q194" s="205"/>
      <c r="R194" s="205"/>
      <c r="S194" s="205"/>
      <c r="T194" s="206"/>
      <c r="AT194" s="207" t="s">
        <v>248</v>
      </c>
      <c r="AU194" s="207" t="s">
        <v>78</v>
      </c>
      <c r="AV194" s="13" t="s">
        <v>76</v>
      </c>
      <c r="AW194" s="13" t="s">
        <v>31</v>
      </c>
      <c r="AX194" s="13" t="s">
        <v>69</v>
      </c>
      <c r="AY194" s="207" t="s">
        <v>231</v>
      </c>
    </row>
    <row r="195" spans="1:65" s="14" customFormat="1" ht="11.25">
      <c r="B195" s="208"/>
      <c r="C195" s="209"/>
      <c r="D195" s="193" t="s">
        <v>248</v>
      </c>
      <c r="E195" s="210" t="s">
        <v>19</v>
      </c>
      <c r="F195" s="211" t="s">
        <v>6415</v>
      </c>
      <c r="G195" s="209"/>
      <c r="H195" s="212">
        <v>1.859</v>
      </c>
      <c r="I195" s="213"/>
      <c r="J195" s="209"/>
      <c r="K195" s="209"/>
      <c r="L195" s="214"/>
      <c r="M195" s="215"/>
      <c r="N195" s="216"/>
      <c r="O195" s="216"/>
      <c r="P195" s="216"/>
      <c r="Q195" s="216"/>
      <c r="R195" s="216"/>
      <c r="S195" s="216"/>
      <c r="T195" s="217"/>
      <c r="AT195" s="218" t="s">
        <v>248</v>
      </c>
      <c r="AU195" s="218" t="s">
        <v>78</v>
      </c>
      <c r="AV195" s="14" t="s">
        <v>78</v>
      </c>
      <c r="AW195" s="14" t="s">
        <v>31</v>
      </c>
      <c r="AX195" s="14" t="s">
        <v>69</v>
      </c>
      <c r="AY195" s="218" t="s">
        <v>231</v>
      </c>
    </row>
    <row r="196" spans="1:65" s="15" customFormat="1" ht="11.25">
      <c r="B196" s="219"/>
      <c r="C196" s="220"/>
      <c r="D196" s="193" t="s">
        <v>248</v>
      </c>
      <c r="E196" s="221" t="s">
        <v>19</v>
      </c>
      <c r="F196" s="222" t="s">
        <v>260</v>
      </c>
      <c r="G196" s="220"/>
      <c r="H196" s="223">
        <v>48.071000000000005</v>
      </c>
      <c r="I196" s="224"/>
      <c r="J196" s="220"/>
      <c r="K196" s="220"/>
      <c r="L196" s="225"/>
      <c r="M196" s="226"/>
      <c r="N196" s="227"/>
      <c r="O196" s="227"/>
      <c r="P196" s="227"/>
      <c r="Q196" s="227"/>
      <c r="R196" s="227"/>
      <c r="S196" s="227"/>
      <c r="T196" s="228"/>
      <c r="AT196" s="229" t="s">
        <v>248</v>
      </c>
      <c r="AU196" s="229" t="s">
        <v>78</v>
      </c>
      <c r="AV196" s="15" t="s">
        <v>238</v>
      </c>
      <c r="AW196" s="15" t="s">
        <v>31</v>
      </c>
      <c r="AX196" s="15" t="s">
        <v>76</v>
      </c>
      <c r="AY196" s="229" t="s">
        <v>231</v>
      </c>
    </row>
    <row r="197" spans="1:65" s="2" customFormat="1" ht="37.9" customHeight="1">
      <c r="A197" s="36"/>
      <c r="B197" s="37"/>
      <c r="C197" s="180" t="s">
        <v>335</v>
      </c>
      <c r="D197" s="180" t="s">
        <v>234</v>
      </c>
      <c r="E197" s="181" t="s">
        <v>6419</v>
      </c>
      <c r="F197" s="182" t="s">
        <v>6420</v>
      </c>
      <c r="G197" s="183" t="s">
        <v>243</v>
      </c>
      <c r="H197" s="184">
        <v>48.070999999999998</v>
      </c>
      <c r="I197" s="185"/>
      <c r="J197" s="186">
        <f>ROUND(I197*H197,2)</f>
        <v>0</v>
      </c>
      <c r="K197" s="182" t="s">
        <v>19</v>
      </c>
      <c r="L197" s="41"/>
      <c r="M197" s="187" t="s">
        <v>19</v>
      </c>
      <c r="N197" s="188" t="s">
        <v>40</v>
      </c>
      <c r="O197" s="66"/>
      <c r="P197" s="189">
        <f>O197*H197</f>
        <v>0</v>
      </c>
      <c r="Q197" s="189">
        <v>4.0000000000000002E-4</v>
      </c>
      <c r="R197" s="189">
        <f>Q197*H197</f>
        <v>1.92284E-2</v>
      </c>
      <c r="S197" s="189">
        <v>0</v>
      </c>
      <c r="T197" s="190">
        <f>S197*H197</f>
        <v>0</v>
      </c>
      <c r="U197" s="36"/>
      <c r="V197" s="36"/>
      <c r="W197" s="36"/>
      <c r="X197" s="36"/>
      <c r="Y197" s="36"/>
      <c r="Z197" s="36"/>
      <c r="AA197" s="36"/>
      <c r="AB197" s="36"/>
      <c r="AC197" s="36"/>
      <c r="AD197" s="36"/>
      <c r="AE197" s="36"/>
      <c r="AR197" s="191" t="s">
        <v>331</v>
      </c>
      <c r="AT197" s="191" t="s">
        <v>234</v>
      </c>
      <c r="AU197" s="191" t="s">
        <v>78</v>
      </c>
      <c r="AY197" s="19" t="s">
        <v>231</v>
      </c>
      <c r="BE197" s="192">
        <f>IF(N197="základní",J197,0)</f>
        <v>0</v>
      </c>
      <c r="BF197" s="192">
        <f>IF(N197="snížená",J197,0)</f>
        <v>0</v>
      </c>
      <c r="BG197" s="192">
        <f>IF(N197="zákl. přenesená",J197,0)</f>
        <v>0</v>
      </c>
      <c r="BH197" s="192">
        <f>IF(N197="sníž. přenesená",J197,0)</f>
        <v>0</v>
      </c>
      <c r="BI197" s="192">
        <f>IF(N197="nulová",J197,0)</f>
        <v>0</v>
      </c>
      <c r="BJ197" s="19" t="s">
        <v>76</v>
      </c>
      <c r="BK197" s="192">
        <f>ROUND(I197*H197,2)</f>
        <v>0</v>
      </c>
      <c r="BL197" s="19" t="s">
        <v>331</v>
      </c>
      <c r="BM197" s="191" t="s">
        <v>6421</v>
      </c>
    </row>
    <row r="198" spans="1:65" s="13" customFormat="1" ht="11.25">
      <c r="B198" s="198"/>
      <c r="C198" s="199"/>
      <c r="D198" s="193" t="s">
        <v>248</v>
      </c>
      <c r="E198" s="200" t="s">
        <v>19</v>
      </c>
      <c r="F198" s="201" t="s">
        <v>6388</v>
      </c>
      <c r="G198" s="199"/>
      <c r="H198" s="200" t="s">
        <v>19</v>
      </c>
      <c r="I198" s="202"/>
      <c r="J198" s="199"/>
      <c r="K198" s="199"/>
      <c r="L198" s="203"/>
      <c r="M198" s="204"/>
      <c r="N198" s="205"/>
      <c r="O198" s="205"/>
      <c r="P198" s="205"/>
      <c r="Q198" s="205"/>
      <c r="R198" s="205"/>
      <c r="S198" s="205"/>
      <c r="T198" s="206"/>
      <c r="AT198" s="207" t="s">
        <v>248</v>
      </c>
      <c r="AU198" s="207" t="s">
        <v>78</v>
      </c>
      <c r="AV198" s="13" t="s">
        <v>76</v>
      </c>
      <c r="AW198" s="13" t="s">
        <v>31</v>
      </c>
      <c r="AX198" s="13" t="s">
        <v>69</v>
      </c>
      <c r="AY198" s="207" t="s">
        <v>231</v>
      </c>
    </row>
    <row r="199" spans="1:65" s="13" customFormat="1" ht="11.25">
      <c r="B199" s="198"/>
      <c r="C199" s="199"/>
      <c r="D199" s="193" t="s">
        <v>248</v>
      </c>
      <c r="E199" s="200" t="s">
        <v>19</v>
      </c>
      <c r="F199" s="201" t="s">
        <v>6389</v>
      </c>
      <c r="G199" s="199"/>
      <c r="H199" s="200" t="s">
        <v>19</v>
      </c>
      <c r="I199" s="202"/>
      <c r="J199" s="199"/>
      <c r="K199" s="199"/>
      <c r="L199" s="203"/>
      <c r="M199" s="204"/>
      <c r="N199" s="205"/>
      <c r="O199" s="205"/>
      <c r="P199" s="205"/>
      <c r="Q199" s="205"/>
      <c r="R199" s="205"/>
      <c r="S199" s="205"/>
      <c r="T199" s="206"/>
      <c r="AT199" s="207" t="s">
        <v>248</v>
      </c>
      <c r="AU199" s="207" t="s">
        <v>78</v>
      </c>
      <c r="AV199" s="13" t="s">
        <v>76</v>
      </c>
      <c r="AW199" s="13" t="s">
        <v>31</v>
      </c>
      <c r="AX199" s="13" t="s">
        <v>69</v>
      </c>
      <c r="AY199" s="207" t="s">
        <v>231</v>
      </c>
    </row>
    <row r="200" spans="1:65" s="14" customFormat="1" ht="11.25">
      <c r="B200" s="208"/>
      <c r="C200" s="209"/>
      <c r="D200" s="193" t="s">
        <v>248</v>
      </c>
      <c r="E200" s="210" t="s">
        <v>19</v>
      </c>
      <c r="F200" s="211" t="s">
        <v>6390</v>
      </c>
      <c r="G200" s="209"/>
      <c r="H200" s="212">
        <v>3.96</v>
      </c>
      <c r="I200" s="213"/>
      <c r="J200" s="209"/>
      <c r="K200" s="209"/>
      <c r="L200" s="214"/>
      <c r="M200" s="215"/>
      <c r="N200" s="216"/>
      <c r="O200" s="216"/>
      <c r="P200" s="216"/>
      <c r="Q200" s="216"/>
      <c r="R200" s="216"/>
      <c r="S200" s="216"/>
      <c r="T200" s="217"/>
      <c r="AT200" s="218" t="s">
        <v>248</v>
      </c>
      <c r="AU200" s="218" t="s">
        <v>78</v>
      </c>
      <c r="AV200" s="14" t="s">
        <v>78</v>
      </c>
      <c r="AW200" s="14" t="s">
        <v>31</v>
      </c>
      <c r="AX200" s="14" t="s">
        <v>69</v>
      </c>
      <c r="AY200" s="218" t="s">
        <v>231</v>
      </c>
    </row>
    <row r="201" spans="1:65" s="13" customFormat="1" ht="11.25">
      <c r="B201" s="198"/>
      <c r="C201" s="199"/>
      <c r="D201" s="193" t="s">
        <v>248</v>
      </c>
      <c r="E201" s="200" t="s">
        <v>19</v>
      </c>
      <c r="F201" s="201" t="s">
        <v>6391</v>
      </c>
      <c r="G201" s="199"/>
      <c r="H201" s="200" t="s">
        <v>19</v>
      </c>
      <c r="I201" s="202"/>
      <c r="J201" s="199"/>
      <c r="K201" s="199"/>
      <c r="L201" s="203"/>
      <c r="M201" s="204"/>
      <c r="N201" s="205"/>
      <c r="O201" s="205"/>
      <c r="P201" s="205"/>
      <c r="Q201" s="205"/>
      <c r="R201" s="205"/>
      <c r="S201" s="205"/>
      <c r="T201" s="206"/>
      <c r="AT201" s="207" t="s">
        <v>248</v>
      </c>
      <c r="AU201" s="207" t="s">
        <v>78</v>
      </c>
      <c r="AV201" s="13" t="s">
        <v>76</v>
      </c>
      <c r="AW201" s="13" t="s">
        <v>31</v>
      </c>
      <c r="AX201" s="13" t="s">
        <v>69</v>
      </c>
      <c r="AY201" s="207" t="s">
        <v>231</v>
      </c>
    </row>
    <row r="202" spans="1:65" s="14" customFormat="1" ht="11.25">
      <c r="B202" s="208"/>
      <c r="C202" s="209"/>
      <c r="D202" s="193" t="s">
        <v>248</v>
      </c>
      <c r="E202" s="210" t="s">
        <v>19</v>
      </c>
      <c r="F202" s="211" t="s">
        <v>6392</v>
      </c>
      <c r="G202" s="209"/>
      <c r="H202" s="212">
        <v>3.427</v>
      </c>
      <c r="I202" s="213"/>
      <c r="J202" s="209"/>
      <c r="K202" s="209"/>
      <c r="L202" s="214"/>
      <c r="M202" s="215"/>
      <c r="N202" s="216"/>
      <c r="O202" s="216"/>
      <c r="P202" s="216"/>
      <c r="Q202" s="216"/>
      <c r="R202" s="216"/>
      <c r="S202" s="216"/>
      <c r="T202" s="217"/>
      <c r="AT202" s="218" t="s">
        <v>248</v>
      </c>
      <c r="AU202" s="218" t="s">
        <v>78</v>
      </c>
      <c r="AV202" s="14" t="s">
        <v>78</v>
      </c>
      <c r="AW202" s="14" t="s">
        <v>31</v>
      </c>
      <c r="AX202" s="14" t="s">
        <v>69</v>
      </c>
      <c r="AY202" s="218" t="s">
        <v>231</v>
      </c>
    </row>
    <row r="203" spans="1:65" s="13" customFormat="1" ht="11.25">
      <c r="B203" s="198"/>
      <c r="C203" s="199"/>
      <c r="D203" s="193" t="s">
        <v>248</v>
      </c>
      <c r="E203" s="200" t="s">
        <v>19</v>
      </c>
      <c r="F203" s="201" t="s">
        <v>6393</v>
      </c>
      <c r="G203" s="199"/>
      <c r="H203" s="200" t="s">
        <v>19</v>
      </c>
      <c r="I203" s="202"/>
      <c r="J203" s="199"/>
      <c r="K203" s="199"/>
      <c r="L203" s="203"/>
      <c r="M203" s="204"/>
      <c r="N203" s="205"/>
      <c r="O203" s="205"/>
      <c r="P203" s="205"/>
      <c r="Q203" s="205"/>
      <c r="R203" s="205"/>
      <c r="S203" s="205"/>
      <c r="T203" s="206"/>
      <c r="AT203" s="207" t="s">
        <v>248</v>
      </c>
      <c r="AU203" s="207" t="s">
        <v>78</v>
      </c>
      <c r="AV203" s="13" t="s">
        <v>76</v>
      </c>
      <c r="AW203" s="13" t="s">
        <v>31</v>
      </c>
      <c r="AX203" s="13" t="s">
        <v>69</v>
      </c>
      <c r="AY203" s="207" t="s">
        <v>231</v>
      </c>
    </row>
    <row r="204" spans="1:65" s="14" customFormat="1" ht="11.25">
      <c r="B204" s="208"/>
      <c r="C204" s="209"/>
      <c r="D204" s="193" t="s">
        <v>248</v>
      </c>
      <c r="E204" s="210" t="s">
        <v>19</v>
      </c>
      <c r="F204" s="211" t="s">
        <v>6394</v>
      </c>
      <c r="G204" s="209"/>
      <c r="H204" s="212">
        <v>4.0359999999999996</v>
      </c>
      <c r="I204" s="213"/>
      <c r="J204" s="209"/>
      <c r="K204" s="209"/>
      <c r="L204" s="214"/>
      <c r="M204" s="215"/>
      <c r="N204" s="216"/>
      <c r="O204" s="216"/>
      <c r="P204" s="216"/>
      <c r="Q204" s="216"/>
      <c r="R204" s="216"/>
      <c r="S204" s="216"/>
      <c r="T204" s="217"/>
      <c r="AT204" s="218" t="s">
        <v>248</v>
      </c>
      <c r="AU204" s="218" t="s">
        <v>78</v>
      </c>
      <c r="AV204" s="14" t="s">
        <v>78</v>
      </c>
      <c r="AW204" s="14" t="s">
        <v>31</v>
      </c>
      <c r="AX204" s="14" t="s">
        <v>69</v>
      </c>
      <c r="AY204" s="218" t="s">
        <v>231</v>
      </c>
    </row>
    <row r="205" spans="1:65" s="13" customFormat="1" ht="11.25">
      <c r="B205" s="198"/>
      <c r="C205" s="199"/>
      <c r="D205" s="193" t="s">
        <v>248</v>
      </c>
      <c r="E205" s="200" t="s">
        <v>19</v>
      </c>
      <c r="F205" s="201" t="s">
        <v>6395</v>
      </c>
      <c r="G205" s="199"/>
      <c r="H205" s="200" t="s">
        <v>19</v>
      </c>
      <c r="I205" s="202"/>
      <c r="J205" s="199"/>
      <c r="K205" s="199"/>
      <c r="L205" s="203"/>
      <c r="M205" s="204"/>
      <c r="N205" s="205"/>
      <c r="O205" s="205"/>
      <c r="P205" s="205"/>
      <c r="Q205" s="205"/>
      <c r="R205" s="205"/>
      <c r="S205" s="205"/>
      <c r="T205" s="206"/>
      <c r="AT205" s="207" t="s">
        <v>248</v>
      </c>
      <c r="AU205" s="207" t="s">
        <v>78</v>
      </c>
      <c r="AV205" s="13" t="s">
        <v>76</v>
      </c>
      <c r="AW205" s="13" t="s">
        <v>31</v>
      </c>
      <c r="AX205" s="13" t="s">
        <v>69</v>
      </c>
      <c r="AY205" s="207" t="s">
        <v>231</v>
      </c>
    </row>
    <row r="206" spans="1:65" s="14" customFormat="1" ht="11.25">
      <c r="B206" s="208"/>
      <c r="C206" s="209"/>
      <c r="D206" s="193" t="s">
        <v>248</v>
      </c>
      <c r="E206" s="210" t="s">
        <v>19</v>
      </c>
      <c r="F206" s="211" t="s">
        <v>6396</v>
      </c>
      <c r="G206" s="209"/>
      <c r="H206" s="212">
        <v>3.25</v>
      </c>
      <c r="I206" s="213"/>
      <c r="J206" s="209"/>
      <c r="K206" s="209"/>
      <c r="L206" s="214"/>
      <c r="M206" s="215"/>
      <c r="N206" s="216"/>
      <c r="O206" s="216"/>
      <c r="P206" s="216"/>
      <c r="Q206" s="216"/>
      <c r="R206" s="216"/>
      <c r="S206" s="216"/>
      <c r="T206" s="217"/>
      <c r="AT206" s="218" t="s">
        <v>248</v>
      </c>
      <c r="AU206" s="218" t="s">
        <v>78</v>
      </c>
      <c r="AV206" s="14" t="s">
        <v>78</v>
      </c>
      <c r="AW206" s="14" t="s">
        <v>31</v>
      </c>
      <c r="AX206" s="14" t="s">
        <v>69</v>
      </c>
      <c r="AY206" s="218" t="s">
        <v>231</v>
      </c>
    </row>
    <row r="207" spans="1:65" s="13" customFormat="1" ht="11.25">
      <c r="B207" s="198"/>
      <c r="C207" s="199"/>
      <c r="D207" s="193" t="s">
        <v>248</v>
      </c>
      <c r="E207" s="200" t="s">
        <v>19</v>
      </c>
      <c r="F207" s="201" t="s">
        <v>6397</v>
      </c>
      <c r="G207" s="199"/>
      <c r="H207" s="200" t="s">
        <v>19</v>
      </c>
      <c r="I207" s="202"/>
      <c r="J207" s="199"/>
      <c r="K207" s="199"/>
      <c r="L207" s="203"/>
      <c r="M207" s="204"/>
      <c r="N207" s="205"/>
      <c r="O207" s="205"/>
      <c r="P207" s="205"/>
      <c r="Q207" s="205"/>
      <c r="R207" s="205"/>
      <c r="S207" s="205"/>
      <c r="T207" s="206"/>
      <c r="AT207" s="207" t="s">
        <v>248</v>
      </c>
      <c r="AU207" s="207" t="s">
        <v>78</v>
      </c>
      <c r="AV207" s="13" t="s">
        <v>76</v>
      </c>
      <c r="AW207" s="13" t="s">
        <v>31</v>
      </c>
      <c r="AX207" s="13" t="s">
        <v>69</v>
      </c>
      <c r="AY207" s="207" t="s">
        <v>231</v>
      </c>
    </row>
    <row r="208" spans="1:65" s="14" customFormat="1" ht="11.25">
      <c r="B208" s="208"/>
      <c r="C208" s="209"/>
      <c r="D208" s="193" t="s">
        <v>248</v>
      </c>
      <c r="E208" s="210" t="s">
        <v>19</v>
      </c>
      <c r="F208" s="211" t="s">
        <v>6398</v>
      </c>
      <c r="G208" s="209"/>
      <c r="H208" s="212">
        <v>3.6760000000000002</v>
      </c>
      <c r="I208" s="213"/>
      <c r="J208" s="209"/>
      <c r="K208" s="209"/>
      <c r="L208" s="214"/>
      <c r="M208" s="215"/>
      <c r="N208" s="216"/>
      <c r="O208" s="216"/>
      <c r="P208" s="216"/>
      <c r="Q208" s="216"/>
      <c r="R208" s="216"/>
      <c r="S208" s="216"/>
      <c r="T208" s="217"/>
      <c r="AT208" s="218" t="s">
        <v>248</v>
      </c>
      <c r="AU208" s="218" t="s">
        <v>78</v>
      </c>
      <c r="AV208" s="14" t="s">
        <v>78</v>
      </c>
      <c r="AW208" s="14" t="s">
        <v>31</v>
      </c>
      <c r="AX208" s="14" t="s">
        <v>69</v>
      </c>
      <c r="AY208" s="218" t="s">
        <v>231</v>
      </c>
    </row>
    <row r="209" spans="2:51" s="13" customFormat="1" ht="11.25">
      <c r="B209" s="198"/>
      <c r="C209" s="199"/>
      <c r="D209" s="193" t="s">
        <v>248</v>
      </c>
      <c r="E209" s="200" t="s">
        <v>19</v>
      </c>
      <c r="F209" s="201" t="s">
        <v>6399</v>
      </c>
      <c r="G209" s="199"/>
      <c r="H209" s="200" t="s">
        <v>19</v>
      </c>
      <c r="I209" s="202"/>
      <c r="J209" s="199"/>
      <c r="K209" s="199"/>
      <c r="L209" s="203"/>
      <c r="M209" s="204"/>
      <c r="N209" s="205"/>
      <c r="O209" s="205"/>
      <c r="P209" s="205"/>
      <c r="Q209" s="205"/>
      <c r="R209" s="205"/>
      <c r="S209" s="205"/>
      <c r="T209" s="206"/>
      <c r="AT209" s="207" t="s">
        <v>248</v>
      </c>
      <c r="AU209" s="207" t="s">
        <v>78</v>
      </c>
      <c r="AV209" s="13" t="s">
        <v>76</v>
      </c>
      <c r="AW209" s="13" t="s">
        <v>31</v>
      </c>
      <c r="AX209" s="13" t="s">
        <v>69</v>
      </c>
      <c r="AY209" s="207" t="s">
        <v>231</v>
      </c>
    </row>
    <row r="210" spans="2:51" s="14" customFormat="1" ht="11.25">
      <c r="B210" s="208"/>
      <c r="C210" s="209"/>
      <c r="D210" s="193" t="s">
        <v>248</v>
      </c>
      <c r="E210" s="210" t="s">
        <v>19</v>
      </c>
      <c r="F210" s="211" t="s">
        <v>6400</v>
      </c>
      <c r="G210" s="209"/>
      <c r="H210" s="212">
        <v>4.9779999999999998</v>
      </c>
      <c r="I210" s="213"/>
      <c r="J210" s="209"/>
      <c r="K210" s="209"/>
      <c r="L210" s="214"/>
      <c r="M210" s="215"/>
      <c r="N210" s="216"/>
      <c r="O210" s="216"/>
      <c r="P210" s="216"/>
      <c r="Q210" s="216"/>
      <c r="R210" s="216"/>
      <c r="S210" s="216"/>
      <c r="T210" s="217"/>
      <c r="AT210" s="218" t="s">
        <v>248</v>
      </c>
      <c r="AU210" s="218" t="s">
        <v>78</v>
      </c>
      <c r="AV210" s="14" t="s">
        <v>78</v>
      </c>
      <c r="AW210" s="14" t="s">
        <v>31</v>
      </c>
      <c r="AX210" s="14" t="s">
        <v>69</v>
      </c>
      <c r="AY210" s="218" t="s">
        <v>231</v>
      </c>
    </row>
    <row r="211" spans="2:51" s="13" customFormat="1" ht="11.25">
      <c r="B211" s="198"/>
      <c r="C211" s="199"/>
      <c r="D211" s="193" t="s">
        <v>248</v>
      </c>
      <c r="E211" s="200" t="s">
        <v>19</v>
      </c>
      <c r="F211" s="201" t="s">
        <v>6401</v>
      </c>
      <c r="G211" s="199"/>
      <c r="H211" s="200" t="s">
        <v>19</v>
      </c>
      <c r="I211" s="202"/>
      <c r="J211" s="199"/>
      <c r="K211" s="199"/>
      <c r="L211" s="203"/>
      <c r="M211" s="204"/>
      <c r="N211" s="205"/>
      <c r="O211" s="205"/>
      <c r="P211" s="205"/>
      <c r="Q211" s="205"/>
      <c r="R211" s="205"/>
      <c r="S211" s="205"/>
      <c r="T211" s="206"/>
      <c r="AT211" s="207" t="s">
        <v>248</v>
      </c>
      <c r="AU211" s="207" t="s">
        <v>78</v>
      </c>
      <c r="AV211" s="13" t="s">
        <v>76</v>
      </c>
      <c r="AW211" s="13" t="s">
        <v>31</v>
      </c>
      <c r="AX211" s="13" t="s">
        <v>69</v>
      </c>
      <c r="AY211" s="207" t="s">
        <v>231</v>
      </c>
    </row>
    <row r="212" spans="2:51" s="14" customFormat="1" ht="11.25">
      <c r="B212" s="208"/>
      <c r="C212" s="209"/>
      <c r="D212" s="193" t="s">
        <v>248</v>
      </c>
      <c r="E212" s="210" t="s">
        <v>19</v>
      </c>
      <c r="F212" s="211" t="s">
        <v>6402</v>
      </c>
      <c r="G212" s="209"/>
      <c r="H212" s="212">
        <v>3.2559999999999998</v>
      </c>
      <c r="I212" s="213"/>
      <c r="J212" s="209"/>
      <c r="K212" s="209"/>
      <c r="L212" s="214"/>
      <c r="M212" s="215"/>
      <c r="N212" s="216"/>
      <c r="O212" s="216"/>
      <c r="P212" s="216"/>
      <c r="Q212" s="216"/>
      <c r="R212" s="216"/>
      <c r="S212" s="216"/>
      <c r="T212" s="217"/>
      <c r="AT212" s="218" t="s">
        <v>248</v>
      </c>
      <c r="AU212" s="218" t="s">
        <v>78</v>
      </c>
      <c r="AV212" s="14" t="s">
        <v>78</v>
      </c>
      <c r="AW212" s="14" t="s">
        <v>31</v>
      </c>
      <c r="AX212" s="14" t="s">
        <v>69</v>
      </c>
      <c r="AY212" s="218" t="s">
        <v>231</v>
      </c>
    </row>
    <row r="213" spans="2:51" s="13" customFormat="1" ht="11.25">
      <c r="B213" s="198"/>
      <c r="C213" s="199"/>
      <c r="D213" s="193" t="s">
        <v>248</v>
      </c>
      <c r="E213" s="200" t="s">
        <v>19</v>
      </c>
      <c r="F213" s="201" t="s">
        <v>6403</v>
      </c>
      <c r="G213" s="199"/>
      <c r="H213" s="200" t="s">
        <v>19</v>
      </c>
      <c r="I213" s="202"/>
      <c r="J213" s="199"/>
      <c r="K213" s="199"/>
      <c r="L213" s="203"/>
      <c r="M213" s="204"/>
      <c r="N213" s="205"/>
      <c r="O213" s="205"/>
      <c r="P213" s="205"/>
      <c r="Q213" s="205"/>
      <c r="R213" s="205"/>
      <c r="S213" s="205"/>
      <c r="T213" s="206"/>
      <c r="AT213" s="207" t="s">
        <v>248</v>
      </c>
      <c r="AU213" s="207" t="s">
        <v>78</v>
      </c>
      <c r="AV213" s="13" t="s">
        <v>76</v>
      </c>
      <c r="AW213" s="13" t="s">
        <v>31</v>
      </c>
      <c r="AX213" s="13" t="s">
        <v>69</v>
      </c>
      <c r="AY213" s="207" t="s">
        <v>231</v>
      </c>
    </row>
    <row r="214" spans="2:51" s="14" customFormat="1" ht="11.25">
      <c r="B214" s="208"/>
      <c r="C214" s="209"/>
      <c r="D214" s="193" t="s">
        <v>248</v>
      </c>
      <c r="E214" s="210" t="s">
        <v>19</v>
      </c>
      <c r="F214" s="211" t="s">
        <v>6404</v>
      </c>
      <c r="G214" s="209"/>
      <c r="H214" s="212">
        <v>5.3630000000000004</v>
      </c>
      <c r="I214" s="213"/>
      <c r="J214" s="209"/>
      <c r="K214" s="209"/>
      <c r="L214" s="214"/>
      <c r="M214" s="215"/>
      <c r="N214" s="216"/>
      <c r="O214" s="216"/>
      <c r="P214" s="216"/>
      <c r="Q214" s="216"/>
      <c r="R214" s="216"/>
      <c r="S214" s="216"/>
      <c r="T214" s="217"/>
      <c r="AT214" s="218" t="s">
        <v>248</v>
      </c>
      <c r="AU214" s="218" t="s">
        <v>78</v>
      </c>
      <c r="AV214" s="14" t="s">
        <v>78</v>
      </c>
      <c r="AW214" s="14" t="s">
        <v>31</v>
      </c>
      <c r="AX214" s="14" t="s">
        <v>69</v>
      </c>
      <c r="AY214" s="218" t="s">
        <v>231</v>
      </c>
    </row>
    <row r="215" spans="2:51" s="13" customFormat="1" ht="11.25">
      <c r="B215" s="198"/>
      <c r="C215" s="199"/>
      <c r="D215" s="193" t="s">
        <v>248</v>
      </c>
      <c r="E215" s="200" t="s">
        <v>19</v>
      </c>
      <c r="F215" s="201" t="s">
        <v>6405</v>
      </c>
      <c r="G215" s="199"/>
      <c r="H215" s="200" t="s">
        <v>19</v>
      </c>
      <c r="I215" s="202"/>
      <c r="J215" s="199"/>
      <c r="K215" s="199"/>
      <c r="L215" s="203"/>
      <c r="M215" s="204"/>
      <c r="N215" s="205"/>
      <c r="O215" s="205"/>
      <c r="P215" s="205"/>
      <c r="Q215" s="205"/>
      <c r="R215" s="205"/>
      <c r="S215" s="205"/>
      <c r="T215" s="206"/>
      <c r="AT215" s="207" t="s">
        <v>248</v>
      </c>
      <c r="AU215" s="207" t="s">
        <v>78</v>
      </c>
      <c r="AV215" s="13" t="s">
        <v>76</v>
      </c>
      <c r="AW215" s="13" t="s">
        <v>31</v>
      </c>
      <c r="AX215" s="13" t="s">
        <v>69</v>
      </c>
      <c r="AY215" s="207" t="s">
        <v>231</v>
      </c>
    </row>
    <row r="216" spans="2:51" s="14" customFormat="1" ht="11.25">
      <c r="B216" s="208"/>
      <c r="C216" s="209"/>
      <c r="D216" s="193" t="s">
        <v>248</v>
      </c>
      <c r="E216" s="210" t="s">
        <v>19</v>
      </c>
      <c r="F216" s="211" t="s">
        <v>6406</v>
      </c>
      <c r="G216" s="209"/>
      <c r="H216" s="212">
        <v>1.381</v>
      </c>
      <c r="I216" s="213"/>
      <c r="J216" s="209"/>
      <c r="K216" s="209"/>
      <c r="L216" s="214"/>
      <c r="M216" s="215"/>
      <c r="N216" s="216"/>
      <c r="O216" s="216"/>
      <c r="P216" s="216"/>
      <c r="Q216" s="216"/>
      <c r="R216" s="216"/>
      <c r="S216" s="216"/>
      <c r="T216" s="217"/>
      <c r="AT216" s="218" t="s">
        <v>248</v>
      </c>
      <c r="AU216" s="218" t="s">
        <v>78</v>
      </c>
      <c r="AV216" s="14" t="s">
        <v>78</v>
      </c>
      <c r="AW216" s="14" t="s">
        <v>31</v>
      </c>
      <c r="AX216" s="14" t="s">
        <v>69</v>
      </c>
      <c r="AY216" s="218" t="s">
        <v>231</v>
      </c>
    </row>
    <row r="217" spans="2:51" s="13" customFormat="1" ht="11.25">
      <c r="B217" s="198"/>
      <c r="C217" s="199"/>
      <c r="D217" s="193" t="s">
        <v>248</v>
      </c>
      <c r="E217" s="200" t="s">
        <v>19</v>
      </c>
      <c r="F217" s="201" t="s">
        <v>6407</v>
      </c>
      <c r="G217" s="199"/>
      <c r="H217" s="200" t="s">
        <v>19</v>
      </c>
      <c r="I217" s="202"/>
      <c r="J217" s="199"/>
      <c r="K217" s="199"/>
      <c r="L217" s="203"/>
      <c r="M217" s="204"/>
      <c r="N217" s="205"/>
      <c r="O217" s="205"/>
      <c r="P217" s="205"/>
      <c r="Q217" s="205"/>
      <c r="R217" s="205"/>
      <c r="S217" s="205"/>
      <c r="T217" s="206"/>
      <c r="AT217" s="207" t="s">
        <v>248</v>
      </c>
      <c r="AU217" s="207" t="s">
        <v>78</v>
      </c>
      <c r="AV217" s="13" t="s">
        <v>76</v>
      </c>
      <c r="AW217" s="13" t="s">
        <v>31</v>
      </c>
      <c r="AX217" s="13" t="s">
        <v>69</v>
      </c>
      <c r="AY217" s="207" t="s">
        <v>231</v>
      </c>
    </row>
    <row r="218" spans="2:51" s="14" customFormat="1" ht="11.25">
      <c r="B218" s="208"/>
      <c r="C218" s="209"/>
      <c r="D218" s="193" t="s">
        <v>248</v>
      </c>
      <c r="E218" s="210" t="s">
        <v>19</v>
      </c>
      <c r="F218" s="211" t="s">
        <v>6408</v>
      </c>
      <c r="G218" s="209"/>
      <c r="H218" s="212">
        <v>2.173</v>
      </c>
      <c r="I218" s="213"/>
      <c r="J218" s="209"/>
      <c r="K218" s="209"/>
      <c r="L218" s="214"/>
      <c r="M218" s="215"/>
      <c r="N218" s="216"/>
      <c r="O218" s="216"/>
      <c r="P218" s="216"/>
      <c r="Q218" s="216"/>
      <c r="R218" s="216"/>
      <c r="S218" s="216"/>
      <c r="T218" s="217"/>
      <c r="AT218" s="218" t="s">
        <v>248</v>
      </c>
      <c r="AU218" s="218" t="s">
        <v>78</v>
      </c>
      <c r="AV218" s="14" t="s">
        <v>78</v>
      </c>
      <c r="AW218" s="14" t="s">
        <v>31</v>
      </c>
      <c r="AX218" s="14" t="s">
        <v>69</v>
      </c>
      <c r="AY218" s="218" t="s">
        <v>231</v>
      </c>
    </row>
    <row r="219" spans="2:51" s="13" customFormat="1" ht="11.25">
      <c r="B219" s="198"/>
      <c r="C219" s="199"/>
      <c r="D219" s="193" t="s">
        <v>248</v>
      </c>
      <c r="E219" s="200" t="s">
        <v>19</v>
      </c>
      <c r="F219" s="201" t="s">
        <v>6409</v>
      </c>
      <c r="G219" s="199"/>
      <c r="H219" s="200" t="s">
        <v>19</v>
      </c>
      <c r="I219" s="202"/>
      <c r="J219" s="199"/>
      <c r="K219" s="199"/>
      <c r="L219" s="203"/>
      <c r="M219" s="204"/>
      <c r="N219" s="205"/>
      <c r="O219" s="205"/>
      <c r="P219" s="205"/>
      <c r="Q219" s="205"/>
      <c r="R219" s="205"/>
      <c r="S219" s="205"/>
      <c r="T219" s="206"/>
      <c r="AT219" s="207" t="s">
        <v>248</v>
      </c>
      <c r="AU219" s="207" t="s">
        <v>78</v>
      </c>
      <c r="AV219" s="13" t="s">
        <v>76</v>
      </c>
      <c r="AW219" s="13" t="s">
        <v>31</v>
      </c>
      <c r="AX219" s="13" t="s">
        <v>69</v>
      </c>
      <c r="AY219" s="207" t="s">
        <v>231</v>
      </c>
    </row>
    <row r="220" spans="2:51" s="14" customFormat="1" ht="11.25">
      <c r="B220" s="208"/>
      <c r="C220" s="209"/>
      <c r="D220" s="193" t="s">
        <v>248</v>
      </c>
      <c r="E220" s="210" t="s">
        <v>19</v>
      </c>
      <c r="F220" s="211" t="s">
        <v>6410</v>
      </c>
      <c r="G220" s="209"/>
      <c r="H220" s="212">
        <v>1.8129999999999999</v>
      </c>
      <c r="I220" s="213"/>
      <c r="J220" s="209"/>
      <c r="K220" s="209"/>
      <c r="L220" s="214"/>
      <c r="M220" s="215"/>
      <c r="N220" s="216"/>
      <c r="O220" s="216"/>
      <c r="P220" s="216"/>
      <c r="Q220" s="216"/>
      <c r="R220" s="216"/>
      <c r="S220" s="216"/>
      <c r="T220" s="217"/>
      <c r="AT220" s="218" t="s">
        <v>248</v>
      </c>
      <c r="AU220" s="218" t="s">
        <v>78</v>
      </c>
      <c r="AV220" s="14" t="s">
        <v>78</v>
      </c>
      <c r="AW220" s="14" t="s">
        <v>31</v>
      </c>
      <c r="AX220" s="14" t="s">
        <v>69</v>
      </c>
      <c r="AY220" s="218" t="s">
        <v>231</v>
      </c>
    </row>
    <row r="221" spans="2:51" s="14" customFormat="1" ht="11.25">
      <c r="B221" s="208"/>
      <c r="C221" s="209"/>
      <c r="D221" s="193" t="s">
        <v>248</v>
      </c>
      <c r="E221" s="210" t="s">
        <v>19</v>
      </c>
      <c r="F221" s="211" t="s">
        <v>6411</v>
      </c>
      <c r="G221" s="209"/>
      <c r="H221" s="212">
        <v>3.5739999999999998</v>
      </c>
      <c r="I221" s="213"/>
      <c r="J221" s="209"/>
      <c r="K221" s="209"/>
      <c r="L221" s="214"/>
      <c r="M221" s="215"/>
      <c r="N221" s="216"/>
      <c r="O221" s="216"/>
      <c r="P221" s="216"/>
      <c r="Q221" s="216"/>
      <c r="R221" s="216"/>
      <c r="S221" s="216"/>
      <c r="T221" s="217"/>
      <c r="AT221" s="218" t="s">
        <v>248</v>
      </c>
      <c r="AU221" s="218" t="s">
        <v>78</v>
      </c>
      <c r="AV221" s="14" t="s">
        <v>78</v>
      </c>
      <c r="AW221" s="14" t="s">
        <v>31</v>
      </c>
      <c r="AX221" s="14" t="s">
        <v>69</v>
      </c>
      <c r="AY221" s="218" t="s">
        <v>231</v>
      </c>
    </row>
    <row r="222" spans="2:51" s="13" customFormat="1" ht="11.25">
      <c r="B222" s="198"/>
      <c r="C222" s="199"/>
      <c r="D222" s="193" t="s">
        <v>248</v>
      </c>
      <c r="E222" s="200" t="s">
        <v>19</v>
      </c>
      <c r="F222" s="201" t="s">
        <v>6412</v>
      </c>
      <c r="G222" s="199"/>
      <c r="H222" s="200" t="s">
        <v>19</v>
      </c>
      <c r="I222" s="202"/>
      <c r="J222" s="199"/>
      <c r="K222" s="199"/>
      <c r="L222" s="203"/>
      <c r="M222" s="204"/>
      <c r="N222" s="205"/>
      <c r="O222" s="205"/>
      <c r="P222" s="205"/>
      <c r="Q222" s="205"/>
      <c r="R222" s="205"/>
      <c r="S222" s="205"/>
      <c r="T222" s="206"/>
      <c r="AT222" s="207" t="s">
        <v>248</v>
      </c>
      <c r="AU222" s="207" t="s">
        <v>78</v>
      </c>
      <c r="AV222" s="13" t="s">
        <v>76</v>
      </c>
      <c r="AW222" s="13" t="s">
        <v>31</v>
      </c>
      <c r="AX222" s="13" t="s">
        <v>69</v>
      </c>
      <c r="AY222" s="207" t="s">
        <v>231</v>
      </c>
    </row>
    <row r="223" spans="2:51" s="14" customFormat="1" ht="11.25">
      <c r="B223" s="208"/>
      <c r="C223" s="209"/>
      <c r="D223" s="193" t="s">
        <v>248</v>
      </c>
      <c r="E223" s="210" t="s">
        <v>19</v>
      </c>
      <c r="F223" s="211" t="s">
        <v>6413</v>
      </c>
      <c r="G223" s="209"/>
      <c r="H223" s="212">
        <v>5.3250000000000002</v>
      </c>
      <c r="I223" s="213"/>
      <c r="J223" s="209"/>
      <c r="K223" s="209"/>
      <c r="L223" s="214"/>
      <c r="M223" s="215"/>
      <c r="N223" s="216"/>
      <c r="O223" s="216"/>
      <c r="P223" s="216"/>
      <c r="Q223" s="216"/>
      <c r="R223" s="216"/>
      <c r="S223" s="216"/>
      <c r="T223" s="217"/>
      <c r="AT223" s="218" t="s">
        <v>248</v>
      </c>
      <c r="AU223" s="218" t="s">
        <v>78</v>
      </c>
      <c r="AV223" s="14" t="s">
        <v>78</v>
      </c>
      <c r="AW223" s="14" t="s">
        <v>31</v>
      </c>
      <c r="AX223" s="14" t="s">
        <v>69</v>
      </c>
      <c r="AY223" s="218" t="s">
        <v>231</v>
      </c>
    </row>
    <row r="224" spans="2:51" s="13" customFormat="1" ht="11.25">
      <c r="B224" s="198"/>
      <c r="C224" s="199"/>
      <c r="D224" s="193" t="s">
        <v>248</v>
      </c>
      <c r="E224" s="200" t="s">
        <v>19</v>
      </c>
      <c r="F224" s="201" t="s">
        <v>6414</v>
      </c>
      <c r="G224" s="199"/>
      <c r="H224" s="200" t="s">
        <v>19</v>
      </c>
      <c r="I224" s="202"/>
      <c r="J224" s="199"/>
      <c r="K224" s="199"/>
      <c r="L224" s="203"/>
      <c r="M224" s="204"/>
      <c r="N224" s="205"/>
      <c r="O224" s="205"/>
      <c r="P224" s="205"/>
      <c r="Q224" s="205"/>
      <c r="R224" s="205"/>
      <c r="S224" s="205"/>
      <c r="T224" s="206"/>
      <c r="AT224" s="207" t="s">
        <v>248</v>
      </c>
      <c r="AU224" s="207" t="s">
        <v>78</v>
      </c>
      <c r="AV224" s="13" t="s">
        <v>76</v>
      </c>
      <c r="AW224" s="13" t="s">
        <v>31</v>
      </c>
      <c r="AX224" s="13" t="s">
        <v>69</v>
      </c>
      <c r="AY224" s="207" t="s">
        <v>231</v>
      </c>
    </row>
    <row r="225" spans="1:51" s="14" customFormat="1" ht="11.25">
      <c r="B225" s="208"/>
      <c r="C225" s="209"/>
      <c r="D225" s="193" t="s">
        <v>248</v>
      </c>
      <c r="E225" s="210" t="s">
        <v>19</v>
      </c>
      <c r="F225" s="211" t="s">
        <v>6415</v>
      </c>
      <c r="G225" s="209"/>
      <c r="H225" s="212">
        <v>1.859</v>
      </c>
      <c r="I225" s="213"/>
      <c r="J225" s="209"/>
      <c r="K225" s="209"/>
      <c r="L225" s="214"/>
      <c r="M225" s="215"/>
      <c r="N225" s="216"/>
      <c r="O225" s="216"/>
      <c r="P225" s="216"/>
      <c r="Q225" s="216"/>
      <c r="R225" s="216"/>
      <c r="S225" s="216"/>
      <c r="T225" s="217"/>
      <c r="AT225" s="218" t="s">
        <v>248</v>
      </c>
      <c r="AU225" s="218" t="s">
        <v>78</v>
      </c>
      <c r="AV225" s="14" t="s">
        <v>78</v>
      </c>
      <c r="AW225" s="14" t="s">
        <v>31</v>
      </c>
      <c r="AX225" s="14" t="s">
        <v>69</v>
      </c>
      <c r="AY225" s="218" t="s">
        <v>231</v>
      </c>
    </row>
    <row r="226" spans="1:51" s="15" customFormat="1" ht="11.25">
      <c r="B226" s="219"/>
      <c r="C226" s="220"/>
      <c r="D226" s="193" t="s">
        <v>248</v>
      </c>
      <c r="E226" s="221" t="s">
        <v>19</v>
      </c>
      <c r="F226" s="222" t="s">
        <v>260</v>
      </c>
      <c r="G226" s="220"/>
      <c r="H226" s="223">
        <v>48.071000000000005</v>
      </c>
      <c r="I226" s="224"/>
      <c r="J226" s="220"/>
      <c r="K226" s="220"/>
      <c r="L226" s="225"/>
      <c r="M226" s="244"/>
      <c r="N226" s="245"/>
      <c r="O226" s="245"/>
      <c r="P226" s="245"/>
      <c r="Q226" s="245"/>
      <c r="R226" s="245"/>
      <c r="S226" s="245"/>
      <c r="T226" s="246"/>
      <c r="AT226" s="229" t="s">
        <v>248</v>
      </c>
      <c r="AU226" s="229" t="s">
        <v>78</v>
      </c>
      <c r="AV226" s="15" t="s">
        <v>238</v>
      </c>
      <c r="AW226" s="15" t="s">
        <v>31</v>
      </c>
      <c r="AX226" s="15" t="s">
        <v>76</v>
      </c>
      <c r="AY226" s="229" t="s">
        <v>231</v>
      </c>
    </row>
    <row r="227" spans="1:51" s="2" customFormat="1" ht="6.95" customHeight="1">
      <c r="A227" s="36"/>
      <c r="B227" s="49"/>
      <c r="C227" s="50"/>
      <c r="D227" s="50"/>
      <c r="E227" s="50"/>
      <c r="F227" s="50"/>
      <c r="G227" s="50"/>
      <c r="H227" s="50"/>
      <c r="I227" s="50"/>
      <c r="J227" s="50"/>
      <c r="K227" s="50"/>
      <c r="L227" s="41"/>
      <c r="M227" s="36"/>
      <c r="O227" s="36"/>
      <c r="P227" s="36"/>
      <c r="Q227" s="36"/>
      <c r="R227" s="36"/>
      <c r="S227" s="36"/>
      <c r="T227" s="36"/>
      <c r="U227" s="36"/>
      <c r="V227" s="36"/>
      <c r="W227" s="36"/>
      <c r="X227" s="36"/>
      <c r="Y227" s="36"/>
      <c r="Z227" s="36"/>
      <c r="AA227" s="36"/>
      <c r="AB227" s="36"/>
      <c r="AC227" s="36"/>
      <c r="AD227" s="36"/>
      <c r="AE227" s="36"/>
    </row>
  </sheetData>
  <sheetProtection algorithmName="SHA-512" hashValue="+UakjMLMYnHf54N7FaNYPt9edSKat1xPk6DdLo0bM8u+GJTAZZEj/Zac1D6LZW6NjPft2HcNq9BJ+8abFGrRjQ==" saltValue="O2/9LB3VstzzaxBZ+U9fVd/5drQWFtMV/wiZrc7/NveS8Dh5/OFQslicDlH70JX2dwp+ZYXFGL/0i0Re73doVA==" spinCount="100000" sheet="1" objects="1" scenarios="1" formatColumns="0" formatRows="0" autoFilter="0"/>
  <autoFilter ref="C83:K22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195</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6422</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ROUND((SUM(BE85:BE160)),  2)</f>
        <v>0</v>
      </c>
      <c r="G33" s="36"/>
      <c r="H33" s="36"/>
      <c r="I33" s="126">
        <v>0.21</v>
      </c>
      <c r="J33" s="125">
        <f>ROUND(((SUM(BE85:BE160))*I33),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ROUND((SUM(BF85:BF160)),  2)</f>
        <v>0</v>
      </c>
      <c r="G34" s="36"/>
      <c r="H34" s="36"/>
      <c r="I34" s="126">
        <v>0.15</v>
      </c>
      <c r="J34" s="125">
        <f>ROUND(((SUM(BF85:BF160))*I34),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ROUND((SUM(BG85:BG160)),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ROUND((SUM(BH85:BH160)),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ROUND((SUM(BI85:BI160)),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107 - IO701 - Přesun základu kotvícího lana</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208</v>
      </c>
      <c r="E60" s="145"/>
      <c r="F60" s="145"/>
      <c r="G60" s="145"/>
      <c r="H60" s="145"/>
      <c r="I60" s="145"/>
      <c r="J60" s="146">
        <f>J86</f>
        <v>0</v>
      </c>
      <c r="K60" s="143"/>
      <c r="L60" s="147"/>
    </row>
    <row r="61" spans="1:47" s="10" customFormat="1" ht="19.899999999999999" customHeight="1">
      <c r="B61" s="148"/>
      <c r="C61" s="99"/>
      <c r="D61" s="149" t="s">
        <v>210</v>
      </c>
      <c r="E61" s="150"/>
      <c r="F61" s="150"/>
      <c r="G61" s="150"/>
      <c r="H61" s="150"/>
      <c r="I61" s="150"/>
      <c r="J61" s="151">
        <f>J87</f>
        <v>0</v>
      </c>
      <c r="K61" s="99"/>
      <c r="L61" s="152"/>
    </row>
    <row r="62" spans="1:47" s="10" customFormat="1" ht="19.899999999999999" customHeight="1">
      <c r="B62" s="148"/>
      <c r="C62" s="99"/>
      <c r="D62" s="149" t="s">
        <v>580</v>
      </c>
      <c r="E62" s="150"/>
      <c r="F62" s="150"/>
      <c r="G62" s="150"/>
      <c r="H62" s="150"/>
      <c r="I62" s="150"/>
      <c r="J62" s="151">
        <f>J123</f>
        <v>0</v>
      </c>
      <c r="K62" s="99"/>
      <c r="L62" s="152"/>
    </row>
    <row r="63" spans="1:47" s="10" customFormat="1" ht="19.899999999999999" customHeight="1">
      <c r="B63" s="148"/>
      <c r="C63" s="99"/>
      <c r="D63" s="149" t="s">
        <v>212</v>
      </c>
      <c r="E63" s="150"/>
      <c r="F63" s="150"/>
      <c r="G63" s="150"/>
      <c r="H63" s="150"/>
      <c r="I63" s="150"/>
      <c r="J63" s="151">
        <f>J136</f>
        <v>0</v>
      </c>
      <c r="K63" s="99"/>
      <c r="L63" s="152"/>
    </row>
    <row r="64" spans="1:47" s="10" customFormat="1" ht="19.899999999999999" customHeight="1">
      <c r="B64" s="148"/>
      <c r="C64" s="99"/>
      <c r="D64" s="149" t="s">
        <v>213</v>
      </c>
      <c r="E64" s="150"/>
      <c r="F64" s="150"/>
      <c r="G64" s="150"/>
      <c r="H64" s="150"/>
      <c r="I64" s="150"/>
      <c r="J64" s="151">
        <f>J148</f>
        <v>0</v>
      </c>
      <c r="K64" s="99"/>
      <c r="L64" s="152"/>
    </row>
    <row r="65" spans="1:31" s="10" customFormat="1" ht="19.899999999999999" customHeight="1">
      <c r="B65" s="148"/>
      <c r="C65" s="99"/>
      <c r="D65" s="149" t="s">
        <v>583</v>
      </c>
      <c r="E65" s="150"/>
      <c r="F65" s="150"/>
      <c r="G65" s="150"/>
      <c r="H65" s="150"/>
      <c r="I65" s="150"/>
      <c r="J65" s="151">
        <f>J158</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8" t="str">
        <f>E7</f>
        <v>Park na Moravském náměstí v Brně</v>
      </c>
      <c r="F75" s="419"/>
      <c r="G75" s="419"/>
      <c r="H75" s="419"/>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200</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2" t="str">
        <f>E9</f>
        <v>107 - IO701 - Přesun základu kotvícího lana</v>
      </c>
      <c r="F77" s="420"/>
      <c r="G77" s="420"/>
      <c r="H77" s="420"/>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31" t="s">
        <v>23</v>
      </c>
      <c r="J79" s="61" t="str">
        <f>IF(J12="","",J12)</f>
        <v>28. 5. 2021</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 xml:space="preserve"> </v>
      </c>
      <c r="G81" s="38"/>
      <c r="H81" s="38"/>
      <c r="I81" s="31" t="s">
        <v>30</v>
      </c>
      <c r="J81" s="34" t="str">
        <f>E21</f>
        <v xml:space="preserve"> </v>
      </c>
      <c r="K81" s="38"/>
      <c r="L81" s="115"/>
      <c r="S81" s="36"/>
      <c r="T81" s="36"/>
      <c r="U81" s="36"/>
      <c r="V81" s="36"/>
      <c r="W81" s="36"/>
      <c r="X81" s="36"/>
      <c r="Y81" s="36"/>
      <c r="Z81" s="36"/>
      <c r="AA81" s="36"/>
      <c r="AB81" s="36"/>
      <c r="AC81" s="36"/>
      <c r="AD81" s="36"/>
      <c r="AE81" s="36"/>
    </row>
    <row r="82" spans="1:65" s="2" customFormat="1" ht="15.2" customHeight="1">
      <c r="A82" s="36"/>
      <c r="B82" s="37"/>
      <c r="C82" s="31" t="s">
        <v>28</v>
      </c>
      <c r="D82" s="38"/>
      <c r="E82" s="38"/>
      <c r="F82" s="29" t="str">
        <f>IF(E18="","",E18)</f>
        <v>Vyplň údaj</v>
      </c>
      <c r="G82" s="38"/>
      <c r="H82" s="38"/>
      <c r="I82" s="31" t="s">
        <v>32</v>
      </c>
      <c r="J82" s="34" t="str">
        <f>E24</f>
        <v xml:space="preserve"> </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217</v>
      </c>
      <c r="D84" s="156" t="s">
        <v>54</v>
      </c>
      <c r="E84" s="156" t="s">
        <v>50</v>
      </c>
      <c r="F84" s="156" t="s">
        <v>51</v>
      </c>
      <c r="G84" s="156" t="s">
        <v>218</v>
      </c>
      <c r="H84" s="156" t="s">
        <v>219</v>
      </c>
      <c r="I84" s="156" t="s">
        <v>220</v>
      </c>
      <c r="J84" s="156" t="s">
        <v>206</v>
      </c>
      <c r="K84" s="157" t="s">
        <v>221</v>
      </c>
      <c r="L84" s="158"/>
      <c r="M84" s="70" t="s">
        <v>19</v>
      </c>
      <c r="N84" s="71" t="s">
        <v>39</v>
      </c>
      <c r="O84" s="71" t="s">
        <v>222</v>
      </c>
      <c r="P84" s="71" t="s">
        <v>223</v>
      </c>
      <c r="Q84" s="71" t="s">
        <v>224</v>
      </c>
      <c r="R84" s="71" t="s">
        <v>225</v>
      </c>
      <c r="S84" s="71" t="s">
        <v>226</v>
      </c>
      <c r="T84" s="72" t="s">
        <v>227</v>
      </c>
      <c r="U84" s="153"/>
      <c r="V84" s="153"/>
      <c r="W84" s="153"/>
      <c r="X84" s="153"/>
      <c r="Y84" s="153"/>
      <c r="Z84" s="153"/>
      <c r="AA84" s="153"/>
      <c r="AB84" s="153"/>
      <c r="AC84" s="153"/>
      <c r="AD84" s="153"/>
      <c r="AE84" s="153"/>
    </row>
    <row r="85" spans="1:65" s="2" customFormat="1" ht="22.9" customHeight="1">
      <c r="A85" s="36"/>
      <c r="B85" s="37"/>
      <c r="C85" s="77" t="s">
        <v>228</v>
      </c>
      <c r="D85" s="38"/>
      <c r="E85" s="38"/>
      <c r="F85" s="38"/>
      <c r="G85" s="38"/>
      <c r="H85" s="38"/>
      <c r="I85" s="38"/>
      <c r="J85" s="159">
        <f>BK85</f>
        <v>0</v>
      </c>
      <c r="K85" s="38"/>
      <c r="L85" s="41"/>
      <c r="M85" s="73"/>
      <c r="N85" s="160"/>
      <c r="O85" s="74"/>
      <c r="P85" s="161">
        <f>P86</f>
        <v>0</v>
      </c>
      <c r="Q85" s="74"/>
      <c r="R85" s="161">
        <f>R86</f>
        <v>3.594964</v>
      </c>
      <c r="S85" s="74"/>
      <c r="T85" s="162">
        <f>T86</f>
        <v>6.3360000000000003</v>
      </c>
      <c r="U85" s="36"/>
      <c r="V85" s="36"/>
      <c r="W85" s="36"/>
      <c r="X85" s="36"/>
      <c r="Y85" s="36"/>
      <c r="Z85" s="36"/>
      <c r="AA85" s="36"/>
      <c r="AB85" s="36"/>
      <c r="AC85" s="36"/>
      <c r="AD85" s="36"/>
      <c r="AE85" s="36"/>
      <c r="AT85" s="19" t="s">
        <v>68</v>
      </c>
      <c r="AU85" s="19" t="s">
        <v>207</v>
      </c>
      <c r="BK85" s="163">
        <f>BK86</f>
        <v>0</v>
      </c>
    </row>
    <row r="86" spans="1:65" s="12" customFormat="1" ht="25.9" customHeight="1">
      <c r="B86" s="164"/>
      <c r="C86" s="165"/>
      <c r="D86" s="166" t="s">
        <v>68</v>
      </c>
      <c r="E86" s="167" t="s">
        <v>229</v>
      </c>
      <c r="F86" s="167" t="s">
        <v>230</v>
      </c>
      <c r="G86" s="165"/>
      <c r="H86" s="165"/>
      <c r="I86" s="168"/>
      <c r="J86" s="169">
        <f>BK86</f>
        <v>0</v>
      </c>
      <c r="K86" s="165"/>
      <c r="L86" s="170"/>
      <c r="M86" s="171"/>
      <c r="N86" s="172"/>
      <c r="O86" s="172"/>
      <c r="P86" s="173">
        <f>P87+P123+P136+P148+P158</f>
        <v>0</v>
      </c>
      <c r="Q86" s="172"/>
      <c r="R86" s="173">
        <f>R87+R123+R136+R148+R158</f>
        <v>3.594964</v>
      </c>
      <c r="S86" s="172"/>
      <c r="T86" s="174">
        <f>T87+T123+T136+T148+T158</f>
        <v>6.3360000000000003</v>
      </c>
      <c r="AR86" s="175" t="s">
        <v>76</v>
      </c>
      <c r="AT86" s="176" t="s">
        <v>68</v>
      </c>
      <c r="AU86" s="176" t="s">
        <v>69</v>
      </c>
      <c r="AY86" s="175" t="s">
        <v>231</v>
      </c>
      <c r="BK86" s="177">
        <f>BK87+BK123+BK136+BK148+BK158</f>
        <v>0</v>
      </c>
    </row>
    <row r="87" spans="1:65" s="12" customFormat="1" ht="22.9" customHeight="1">
      <c r="B87" s="164"/>
      <c r="C87" s="165"/>
      <c r="D87" s="166" t="s">
        <v>68</v>
      </c>
      <c r="E87" s="178" t="s">
        <v>76</v>
      </c>
      <c r="F87" s="178" t="s">
        <v>240</v>
      </c>
      <c r="G87" s="165"/>
      <c r="H87" s="165"/>
      <c r="I87" s="168"/>
      <c r="J87" s="179">
        <f>BK87</f>
        <v>0</v>
      </c>
      <c r="K87" s="165"/>
      <c r="L87" s="170"/>
      <c r="M87" s="171"/>
      <c r="N87" s="172"/>
      <c r="O87" s="172"/>
      <c r="P87" s="173">
        <f>SUM(P88:P122)</f>
        <v>0</v>
      </c>
      <c r="Q87" s="172"/>
      <c r="R87" s="173">
        <f>SUM(R88:R122)</f>
        <v>0</v>
      </c>
      <c r="S87" s="172"/>
      <c r="T87" s="174">
        <f>SUM(T88:T122)</f>
        <v>0</v>
      </c>
      <c r="AR87" s="175" t="s">
        <v>76</v>
      </c>
      <c r="AT87" s="176" t="s">
        <v>68</v>
      </c>
      <c r="AU87" s="176" t="s">
        <v>76</v>
      </c>
      <c r="AY87" s="175" t="s">
        <v>231</v>
      </c>
      <c r="BK87" s="177">
        <f>SUM(BK88:BK122)</f>
        <v>0</v>
      </c>
    </row>
    <row r="88" spans="1:65" s="2" customFormat="1" ht="24.2" customHeight="1">
      <c r="A88" s="36"/>
      <c r="B88" s="37"/>
      <c r="C88" s="180" t="s">
        <v>76</v>
      </c>
      <c r="D88" s="180" t="s">
        <v>234</v>
      </c>
      <c r="E88" s="181" t="s">
        <v>6423</v>
      </c>
      <c r="F88" s="182" t="s">
        <v>6424</v>
      </c>
      <c r="G88" s="183" t="s">
        <v>356</v>
      </c>
      <c r="H88" s="184">
        <v>1.02</v>
      </c>
      <c r="I88" s="185"/>
      <c r="J88" s="186">
        <f>ROUND(I88*H88,2)</f>
        <v>0</v>
      </c>
      <c r="K88" s="182" t="s">
        <v>244</v>
      </c>
      <c r="L88" s="41"/>
      <c r="M88" s="187" t="s">
        <v>19</v>
      </c>
      <c r="N88" s="188" t="s">
        <v>40</v>
      </c>
      <c r="O88" s="66"/>
      <c r="P88" s="189">
        <f>O88*H88</f>
        <v>0</v>
      </c>
      <c r="Q88" s="189">
        <v>0</v>
      </c>
      <c r="R88" s="189">
        <f>Q88*H88</f>
        <v>0</v>
      </c>
      <c r="S88" s="189">
        <v>0</v>
      </c>
      <c r="T88" s="190">
        <f>S88*H88</f>
        <v>0</v>
      </c>
      <c r="U88" s="36"/>
      <c r="V88" s="36"/>
      <c r="W88" s="36"/>
      <c r="X88" s="36"/>
      <c r="Y88" s="36"/>
      <c r="Z88" s="36"/>
      <c r="AA88" s="36"/>
      <c r="AB88" s="36"/>
      <c r="AC88" s="36"/>
      <c r="AD88" s="36"/>
      <c r="AE88" s="36"/>
      <c r="AR88" s="191" t="s">
        <v>238</v>
      </c>
      <c r="AT88" s="191" t="s">
        <v>234</v>
      </c>
      <c r="AU88" s="191" t="s">
        <v>78</v>
      </c>
      <c r="AY88" s="19" t="s">
        <v>231</v>
      </c>
      <c r="BE88" s="192">
        <f>IF(N88="základní",J88,0)</f>
        <v>0</v>
      </c>
      <c r="BF88" s="192">
        <f>IF(N88="snížená",J88,0)</f>
        <v>0</v>
      </c>
      <c r="BG88" s="192">
        <f>IF(N88="zákl. přenesená",J88,0)</f>
        <v>0</v>
      </c>
      <c r="BH88" s="192">
        <f>IF(N88="sníž. přenesená",J88,0)</f>
        <v>0</v>
      </c>
      <c r="BI88" s="192">
        <f>IF(N88="nulová",J88,0)</f>
        <v>0</v>
      </c>
      <c r="BJ88" s="19" t="s">
        <v>76</v>
      </c>
      <c r="BK88" s="192">
        <f>ROUND(I88*H88,2)</f>
        <v>0</v>
      </c>
      <c r="BL88" s="19" t="s">
        <v>238</v>
      </c>
      <c r="BM88" s="191" t="s">
        <v>6425</v>
      </c>
    </row>
    <row r="89" spans="1:65" s="2" customFormat="1" ht="39">
      <c r="A89" s="36"/>
      <c r="B89" s="37"/>
      <c r="C89" s="38"/>
      <c r="D89" s="193" t="s">
        <v>246</v>
      </c>
      <c r="E89" s="38"/>
      <c r="F89" s="194" t="s">
        <v>524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246</v>
      </c>
      <c r="AU89" s="19" t="s">
        <v>78</v>
      </c>
    </row>
    <row r="90" spans="1:65" s="13" customFormat="1" ht="11.25">
      <c r="B90" s="198"/>
      <c r="C90" s="199"/>
      <c r="D90" s="193" t="s">
        <v>248</v>
      </c>
      <c r="E90" s="200" t="s">
        <v>19</v>
      </c>
      <c r="F90" s="201" t="s">
        <v>6426</v>
      </c>
      <c r="G90" s="199"/>
      <c r="H90" s="200" t="s">
        <v>19</v>
      </c>
      <c r="I90" s="202"/>
      <c r="J90" s="199"/>
      <c r="K90" s="199"/>
      <c r="L90" s="203"/>
      <c r="M90" s="204"/>
      <c r="N90" s="205"/>
      <c r="O90" s="205"/>
      <c r="P90" s="205"/>
      <c r="Q90" s="205"/>
      <c r="R90" s="205"/>
      <c r="S90" s="205"/>
      <c r="T90" s="206"/>
      <c r="AT90" s="207" t="s">
        <v>248</v>
      </c>
      <c r="AU90" s="207" t="s">
        <v>78</v>
      </c>
      <c r="AV90" s="13" t="s">
        <v>76</v>
      </c>
      <c r="AW90" s="13" t="s">
        <v>31</v>
      </c>
      <c r="AX90" s="13" t="s">
        <v>69</v>
      </c>
      <c r="AY90" s="207" t="s">
        <v>231</v>
      </c>
    </row>
    <row r="91" spans="1:65" s="14" customFormat="1" ht="11.25">
      <c r="B91" s="208"/>
      <c r="C91" s="209"/>
      <c r="D91" s="193" t="s">
        <v>248</v>
      </c>
      <c r="E91" s="210" t="s">
        <v>19</v>
      </c>
      <c r="F91" s="211" t="s">
        <v>6427</v>
      </c>
      <c r="G91" s="209"/>
      <c r="H91" s="212">
        <v>1.02</v>
      </c>
      <c r="I91" s="213"/>
      <c r="J91" s="209"/>
      <c r="K91" s="209"/>
      <c r="L91" s="214"/>
      <c r="M91" s="215"/>
      <c r="N91" s="216"/>
      <c r="O91" s="216"/>
      <c r="P91" s="216"/>
      <c r="Q91" s="216"/>
      <c r="R91" s="216"/>
      <c r="S91" s="216"/>
      <c r="T91" s="217"/>
      <c r="AT91" s="218" t="s">
        <v>248</v>
      </c>
      <c r="AU91" s="218" t="s">
        <v>78</v>
      </c>
      <c r="AV91" s="14" t="s">
        <v>78</v>
      </c>
      <c r="AW91" s="14" t="s">
        <v>31</v>
      </c>
      <c r="AX91" s="14" t="s">
        <v>76</v>
      </c>
      <c r="AY91" s="218" t="s">
        <v>231</v>
      </c>
    </row>
    <row r="92" spans="1:65" s="2" customFormat="1" ht="44.25" customHeight="1">
      <c r="A92" s="36"/>
      <c r="B92" s="37"/>
      <c r="C92" s="180" t="s">
        <v>78</v>
      </c>
      <c r="D92" s="180" t="s">
        <v>234</v>
      </c>
      <c r="E92" s="181" t="s">
        <v>585</v>
      </c>
      <c r="F92" s="182" t="s">
        <v>586</v>
      </c>
      <c r="G92" s="183" t="s">
        <v>356</v>
      </c>
      <c r="H92" s="184">
        <v>6.3209999999999997</v>
      </c>
      <c r="I92" s="185"/>
      <c r="J92" s="186">
        <f>ROUND(I92*H92,2)</f>
        <v>0</v>
      </c>
      <c r="K92" s="182" t="s">
        <v>244</v>
      </c>
      <c r="L92" s="41"/>
      <c r="M92" s="187" t="s">
        <v>19</v>
      </c>
      <c r="N92" s="188" t="s">
        <v>40</v>
      </c>
      <c r="O92" s="66"/>
      <c r="P92" s="189">
        <f>O92*H92</f>
        <v>0</v>
      </c>
      <c r="Q92" s="189">
        <v>0</v>
      </c>
      <c r="R92" s="189">
        <f>Q92*H92</f>
        <v>0</v>
      </c>
      <c r="S92" s="189">
        <v>0</v>
      </c>
      <c r="T92" s="190">
        <f>S92*H92</f>
        <v>0</v>
      </c>
      <c r="U92" s="36"/>
      <c r="V92" s="36"/>
      <c r="W92" s="36"/>
      <c r="X92" s="36"/>
      <c r="Y92" s="36"/>
      <c r="Z92" s="36"/>
      <c r="AA92" s="36"/>
      <c r="AB92" s="36"/>
      <c r="AC92" s="36"/>
      <c r="AD92" s="36"/>
      <c r="AE92" s="36"/>
      <c r="AR92" s="191" t="s">
        <v>238</v>
      </c>
      <c r="AT92" s="191" t="s">
        <v>234</v>
      </c>
      <c r="AU92" s="191" t="s">
        <v>78</v>
      </c>
      <c r="AY92" s="19" t="s">
        <v>231</v>
      </c>
      <c r="BE92" s="192">
        <f>IF(N92="základní",J92,0)</f>
        <v>0</v>
      </c>
      <c r="BF92" s="192">
        <f>IF(N92="snížená",J92,0)</f>
        <v>0</v>
      </c>
      <c r="BG92" s="192">
        <f>IF(N92="zákl. přenesená",J92,0)</f>
        <v>0</v>
      </c>
      <c r="BH92" s="192">
        <f>IF(N92="sníž. přenesená",J92,0)</f>
        <v>0</v>
      </c>
      <c r="BI92" s="192">
        <f>IF(N92="nulová",J92,0)</f>
        <v>0</v>
      </c>
      <c r="BJ92" s="19" t="s">
        <v>76</v>
      </c>
      <c r="BK92" s="192">
        <f>ROUND(I92*H92,2)</f>
        <v>0</v>
      </c>
      <c r="BL92" s="19" t="s">
        <v>238</v>
      </c>
      <c r="BM92" s="191" t="s">
        <v>6428</v>
      </c>
    </row>
    <row r="93" spans="1:65" s="2" customFormat="1" ht="48.75">
      <c r="A93" s="36"/>
      <c r="B93" s="37"/>
      <c r="C93" s="38"/>
      <c r="D93" s="193" t="s">
        <v>246</v>
      </c>
      <c r="E93" s="38"/>
      <c r="F93" s="194" t="s">
        <v>588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246</v>
      </c>
      <c r="AU93" s="19" t="s">
        <v>78</v>
      </c>
    </row>
    <row r="94" spans="1:65" s="13" customFormat="1" ht="11.25">
      <c r="B94" s="198"/>
      <c r="C94" s="199"/>
      <c r="D94" s="193" t="s">
        <v>248</v>
      </c>
      <c r="E94" s="200" t="s">
        <v>19</v>
      </c>
      <c r="F94" s="201" t="s">
        <v>6429</v>
      </c>
      <c r="G94" s="199"/>
      <c r="H94" s="200" t="s">
        <v>19</v>
      </c>
      <c r="I94" s="202"/>
      <c r="J94" s="199"/>
      <c r="K94" s="199"/>
      <c r="L94" s="203"/>
      <c r="M94" s="204"/>
      <c r="N94" s="205"/>
      <c r="O94" s="205"/>
      <c r="P94" s="205"/>
      <c r="Q94" s="205"/>
      <c r="R94" s="205"/>
      <c r="S94" s="205"/>
      <c r="T94" s="206"/>
      <c r="AT94" s="207" t="s">
        <v>248</v>
      </c>
      <c r="AU94" s="207" t="s">
        <v>78</v>
      </c>
      <c r="AV94" s="13" t="s">
        <v>76</v>
      </c>
      <c r="AW94" s="13" t="s">
        <v>31</v>
      </c>
      <c r="AX94" s="13" t="s">
        <v>69</v>
      </c>
      <c r="AY94" s="207" t="s">
        <v>231</v>
      </c>
    </row>
    <row r="95" spans="1:65" s="14" customFormat="1" ht="22.5">
      <c r="B95" s="208"/>
      <c r="C95" s="209"/>
      <c r="D95" s="193" t="s">
        <v>248</v>
      </c>
      <c r="E95" s="210" t="s">
        <v>19</v>
      </c>
      <c r="F95" s="211" t="s">
        <v>6430</v>
      </c>
      <c r="G95" s="209"/>
      <c r="H95" s="212">
        <v>6.3209999999999997</v>
      </c>
      <c r="I95" s="213"/>
      <c r="J95" s="209"/>
      <c r="K95" s="209"/>
      <c r="L95" s="214"/>
      <c r="M95" s="215"/>
      <c r="N95" s="216"/>
      <c r="O95" s="216"/>
      <c r="P95" s="216"/>
      <c r="Q95" s="216"/>
      <c r="R95" s="216"/>
      <c r="S95" s="216"/>
      <c r="T95" s="217"/>
      <c r="AT95" s="218" t="s">
        <v>248</v>
      </c>
      <c r="AU95" s="218" t="s">
        <v>78</v>
      </c>
      <c r="AV95" s="14" t="s">
        <v>78</v>
      </c>
      <c r="AW95" s="14" t="s">
        <v>31</v>
      </c>
      <c r="AX95" s="14" t="s">
        <v>69</v>
      </c>
      <c r="AY95" s="218" t="s">
        <v>231</v>
      </c>
    </row>
    <row r="96" spans="1:65" s="15" customFormat="1" ht="11.25">
      <c r="B96" s="219"/>
      <c r="C96" s="220"/>
      <c r="D96" s="193" t="s">
        <v>248</v>
      </c>
      <c r="E96" s="221" t="s">
        <v>19</v>
      </c>
      <c r="F96" s="222" t="s">
        <v>260</v>
      </c>
      <c r="G96" s="220"/>
      <c r="H96" s="223">
        <v>6.3209999999999997</v>
      </c>
      <c r="I96" s="224"/>
      <c r="J96" s="220"/>
      <c r="K96" s="220"/>
      <c r="L96" s="225"/>
      <c r="M96" s="226"/>
      <c r="N96" s="227"/>
      <c r="O96" s="227"/>
      <c r="P96" s="227"/>
      <c r="Q96" s="227"/>
      <c r="R96" s="227"/>
      <c r="S96" s="227"/>
      <c r="T96" s="228"/>
      <c r="AT96" s="229" t="s">
        <v>248</v>
      </c>
      <c r="AU96" s="229" t="s">
        <v>78</v>
      </c>
      <c r="AV96" s="15" t="s">
        <v>238</v>
      </c>
      <c r="AW96" s="15" t="s">
        <v>31</v>
      </c>
      <c r="AX96" s="15" t="s">
        <v>76</v>
      </c>
      <c r="AY96" s="229" t="s">
        <v>231</v>
      </c>
    </row>
    <row r="97" spans="1:65" s="2" customFormat="1" ht="62.65" customHeight="1">
      <c r="A97" s="36"/>
      <c r="B97" s="37"/>
      <c r="C97" s="180" t="s">
        <v>119</v>
      </c>
      <c r="D97" s="180" t="s">
        <v>234</v>
      </c>
      <c r="E97" s="181" t="s">
        <v>3457</v>
      </c>
      <c r="F97" s="182" t="s">
        <v>3458</v>
      </c>
      <c r="G97" s="183" t="s">
        <v>356</v>
      </c>
      <c r="H97" s="184">
        <v>16.361999999999998</v>
      </c>
      <c r="I97" s="185"/>
      <c r="J97" s="186">
        <f>ROUND(I97*H97,2)</f>
        <v>0</v>
      </c>
      <c r="K97" s="182" t="s">
        <v>244</v>
      </c>
      <c r="L97" s="41"/>
      <c r="M97" s="187" t="s">
        <v>19</v>
      </c>
      <c r="N97" s="188" t="s">
        <v>40</v>
      </c>
      <c r="O97" s="66"/>
      <c r="P97" s="189">
        <f>O97*H97</f>
        <v>0</v>
      </c>
      <c r="Q97" s="189">
        <v>0</v>
      </c>
      <c r="R97" s="189">
        <f>Q97*H97</f>
        <v>0</v>
      </c>
      <c r="S97" s="189">
        <v>0</v>
      </c>
      <c r="T97" s="190">
        <f>S97*H97</f>
        <v>0</v>
      </c>
      <c r="U97" s="36"/>
      <c r="V97" s="36"/>
      <c r="W97" s="36"/>
      <c r="X97" s="36"/>
      <c r="Y97" s="36"/>
      <c r="Z97" s="36"/>
      <c r="AA97" s="36"/>
      <c r="AB97" s="36"/>
      <c r="AC97" s="36"/>
      <c r="AD97" s="36"/>
      <c r="AE97" s="36"/>
      <c r="AR97" s="191" t="s">
        <v>238</v>
      </c>
      <c r="AT97" s="191" t="s">
        <v>234</v>
      </c>
      <c r="AU97" s="191" t="s">
        <v>78</v>
      </c>
      <c r="AY97" s="19" t="s">
        <v>231</v>
      </c>
      <c r="BE97" s="192">
        <f>IF(N97="základní",J97,0)</f>
        <v>0</v>
      </c>
      <c r="BF97" s="192">
        <f>IF(N97="snížená",J97,0)</f>
        <v>0</v>
      </c>
      <c r="BG97" s="192">
        <f>IF(N97="zákl. přenesená",J97,0)</f>
        <v>0</v>
      </c>
      <c r="BH97" s="192">
        <f>IF(N97="sníž. přenesená",J97,0)</f>
        <v>0</v>
      </c>
      <c r="BI97" s="192">
        <f>IF(N97="nulová",J97,0)</f>
        <v>0</v>
      </c>
      <c r="BJ97" s="19" t="s">
        <v>76</v>
      </c>
      <c r="BK97" s="192">
        <f>ROUND(I97*H97,2)</f>
        <v>0</v>
      </c>
      <c r="BL97" s="19" t="s">
        <v>238</v>
      </c>
      <c r="BM97" s="191" t="s">
        <v>6431</v>
      </c>
    </row>
    <row r="98" spans="1:65" s="2" customFormat="1" ht="78">
      <c r="A98" s="36"/>
      <c r="B98" s="37"/>
      <c r="C98" s="38"/>
      <c r="D98" s="193" t="s">
        <v>246</v>
      </c>
      <c r="E98" s="38"/>
      <c r="F98" s="194" t="s">
        <v>530</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246</v>
      </c>
      <c r="AU98" s="19" t="s">
        <v>78</v>
      </c>
    </row>
    <row r="99" spans="1:65" s="13" customFormat="1" ht="11.25">
      <c r="B99" s="198"/>
      <c r="C99" s="199"/>
      <c r="D99" s="193" t="s">
        <v>248</v>
      </c>
      <c r="E99" s="200" t="s">
        <v>19</v>
      </c>
      <c r="F99" s="201" t="s">
        <v>6432</v>
      </c>
      <c r="G99" s="199"/>
      <c r="H99" s="200" t="s">
        <v>19</v>
      </c>
      <c r="I99" s="202"/>
      <c r="J99" s="199"/>
      <c r="K99" s="199"/>
      <c r="L99" s="203"/>
      <c r="M99" s="204"/>
      <c r="N99" s="205"/>
      <c r="O99" s="205"/>
      <c r="P99" s="205"/>
      <c r="Q99" s="205"/>
      <c r="R99" s="205"/>
      <c r="S99" s="205"/>
      <c r="T99" s="206"/>
      <c r="AT99" s="207" t="s">
        <v>248</v>
      </c>
      <c r="AU99" s="207" t="s">
        <v>78</v>
      </c>
      <c r="AV99" s="13" t="s">
        <v>76</v>
      </c>
      <c r="AW99" s="13" t="s">
        <v>31</v>
      </c>
      <c r="AX99" s="13" t="s">
        <v>69</v>
      </c>
      <c r="AY99" s="207" t="s">
        <v>231</v>
      </c>
    </row>
    <row r="100" spans="1:65" s="14" customFormat="1" ht="11.25">
      <c r="B100" s="208"/>
      <c r="C100" s="209"/>
      <c r="D100" s="193" t="s">
        <v>248</v>
      </c>
      <c r="E100" s="210" t="s">
        <v>19</v>
      </c>
      <c r="F100" s="211" t="s">
        <v>6433</v>
      </c>
      <c r="G100" s="209"/>
      <c r="H100" s="212">
        <v>7.3410000000000002</v>
      </c>
      <c r="I100" s="213"/>
      <c r="J100" s="209"/>
      <c r="K100" s="209"/>
      <c r="L100" s="214"/>
      <c r="M100" s="215"/>
      <c r="N100" s="216"/>
      <c r="O100" s="216"/>
      <c r="P100" s="216"/>
      <c r="Q100" s="216"/>
      <c r="R100" s="216"/>
      <c r="S100" s="216"/>
      <c r="T100" s="217"/>
      <c r="AT100" s="218" t="s">
        <v>248</v>
      </c>
      <c r="AU100" s="218" t="s">
        <v>78</v>
      </c>
      <c r="AV100" s="14" t="s">
        <v>78</v>
      </c>
      <c r="AW100" s="14" t="s">
        <v>31</v>
      </c>
      <c r="AX100" s="14" t="s">
        <v>69</v>
      </c>
      <c r="AY100" s="218" t="s">
        <v>231</v>
      </c>
    </row>
    <row r="101" spans="1:65" s="13" customFormat="1" ht="11.25">
      <c r="B101" s="198"/>
      <c r="C101" s="199"/>
      <c r="D101" s="193" t="s">
        <v>248</v>
      </c>
      <c r="E101" s="200" t="s">
        <v>19</v>
      </c>
      <c r="F101" s="201" t="s">
        <v>6434</v>
      </c>
      <c r="G101" s="199"/>
      <c r="H101" s="200" t="s">
        <v>19</v>
      </c>
      <c r="I101" s="202"/>
      <c r="J101" s="199"/>
      <c r="K101" s="199"/>
      <c r="L101" s="203"/>
      <c r="M101" s="204"/>
      <c r="N101" s="205"/>
      <c r="O101" s="205"/>
      <c r="P101" s="205"/>
      <c r="Q101" s="205"/>
      <c r="R101" s="205"/>
      <c r="S101" s="205"/>
      <c r="T101" s="206"/>
      <c r="AT101" s="207" t="s">
        <v>248</v>
      </c>
      <c r="AU101" s="207" t="s">
        <v>78</v>
      </c>
      <c r="AV101" s="13" t="s">
        <v>76</v>
      </c>
      <c r="AW101" s="13" t="s">
        <v>31</v>
      </c>
      <c r="AX101" s="13" t="s">
        <v>69</v>
      </c>
      <c r="AY101" s="207" t="s">
        <v>231</v>
      </c>
    </row>
    <row r="102" spans="1:65" s="14" customFormat="1" ht="11.25">
      <c r="B102" s="208"/>
      <c r="C102" s="209"/>
      <c r="D102" s="193" t="s">
        <v>248</v>
      </c>
      <c r="E102" s="210" t="s">
        <v>19</v>
      </c>
      <c r="F102" s="211" t="s">
        <v>6435</v>
      </c>
      <c r="G102" s="209"/>
      <c r="H102" s="212">
        <v>7.3410000000000002</v>
      </c>
      <c r="I102" s="213"/>
      <c r="J102" s="209"/>
      <c r="K102" s="209"/>
      <c r="L102" s="214"/>
      <c r="M102" s="215"/>
      <c r="N102" s="216"/>
      <c r="O102" s="216"/>
      <c r="P102" s="216"/>
      <c r="Q102" s="216"/>
      <c r="R102" s="216"/>
      <c r="S102" s="216"/>
      <c r="T102" s="217"/>
      <c r="AT102" s="218" t="s">
        <v>248</v>
      </c>
      <c r="AU102" s="218" t="s">
        <v>78</v>
      </c>
      <c r="AV102" s="14" t="s">
        <v>78</v>
      </c>
      <c r="AW102" s="14" t="s">
        <v>31</v>
      </c>
      <c r="AX102" s="14" t="s">
        <v>69</v>
      </c>
      <c r="AY102" s="218" t="s">
        <v>231</v>
      </c>
    </row>
    <row r="103" spans="1:65" s="13" customFormat="1" ht="11.25">
      <c r="B103" s="198"/>
      <c r="C103" s="199"/>
      <c r="D103" s="193" t="s">
        <v>248</v>
      </c>
      <c r="E103" s="200" t="s">
        <v>19</v>
      </c>
      <c r="F103" s="201" t="s">
        <v>6436</v>
      </c>
      <c r="G103" s="199"/>
      <c r="H103" s="200" t="s">
        <v>19</v>
      </c>
      <c r="I103" s="202"/>
      <c r="J103" s="199"/>
      <c r="K103" s="199"/>
      <c r="L103" s="203"/>
      <c r="M103" s="204"/>
      <c r="N103" s="205"/>
      <c r="O103" s="205"/>
      <c r="P103" s="205"/>
      <c r="Q103" s="205"/>
      <c r="R103" s="205"/>
      <c r="S103" s="205"/>
      <c r="T103" s="206"/>
      <c r="AT103" s="207" t="s">
        <v>248</v>
      </c>
      <c r="AU103" s="207" t="s">
        <v>78</v>
      </c>
      <c r="AV103" s="13" t="s">
        <v>76</v>
      </c>
      <c r="AW103" s="13" t="s">
        <v>31</v>
      </c>
      <c r="AX103" s="13" t="s">
        <v>69</v>
      </c>
      <c r="AY103" s="207" t="s">
        <v>231</v>
      </c>
    </row>
    <row r="104" spans="1:65" s="14" customFormat="1" ht="11.25">
      <c r="B104" s="208"/>
      <c r="C104" s="209"/>
      <c r="D104" s="193" t="s">
        <v>248</v>
      </c>
      <c r="E104" s="210" t="s">
        <v>19</v>
      </c>
      <c r="F104" s="211" t="s">
        <v>6437</v>
      </c>
      <c r="G104" s="209"/>
      <c r="H104" s="212">
        <v>1.68</v>
      </c>
      <c r="I104" s="213"/>
      <c r="J104" s="209"/>
      <c r="K104" s="209"/>
      <c r="L104" s="214"/>
      <c r="M104" s="215"/>
      <c r="N104" s="216"/>
      <c r="O104" s="216"/>
      <c r="P104" s="216"/>
      <c r="Q104" s="216"/>
      <c r="R104" s="216"/>
      <c r="S104" s="216"/>
      <c r="T104" s="217"/>
      <c r="AT104" s="218" t="s">
        <v>248</v>
      </c>
      <c r="AU104" s="218" t="s">
        <v>78</v>
      </c>
      <c r="AV104" s="14" t="s">
        <v>78</v>
      </c>
      <c r="AW104" s="14" t="s">
        <v>31</v>
      </c>
      <c r="AX104" s="14" t="s">
        <v>69</v>
      </c>
      <c r="AY104" s="218" t="s">
        <v>231</v>
      </c>
    </row>
    <row r="105" spans="1:65" s="15" customFormat="1" ht="11.25">
      <c r="B105" s="219"/>
      <c r="C105" s="220"/>
      <c r="D105" s="193" t="s">
        <v>248</v>
      </c>
      <c r="E105" s="221" t="s">
        <v>19</v>
      </c>
      <c r="F105" s="222" t="s">
        <v>260</v>
      </c>
      <c r="G105" s="220"/>
      <c r="H105" s="223">
        <v>16.362000000000002</v>
      </c>
      <c r="I105" s="224"/>
      <c r="J105" s="220"/>
      <c r="K105" s="220"/>
      <c r="L105" s="225"/>
      <c r="M105" s="226"/>
      <c r="N105" s="227"/>
      <c r="O105" s="227"/>
      <c r="P105" s="227"/>
      <c r="Q105" s="227"/>
      <c r="R105" s="227"/>
      <c r="S105" s="227"/>
      <c r="T105" s="228"/>
      <c r="AT105" s="229" t="s">
        <v>248</v>
      </c>
      <c r="AU105" s="229" t="s">
        <v>78</v>
      </c>
      <c r="AV105" s="15" t="s">
        <v>238</v>
      </c>
      <c r="AW105" s="15" t="s">
        <v>31</v>
      </c>
      <c r="AX105" s="15" t="s">
        <v>76</v>
      </c>
      <c r="AY105" s="229" t="s">
        <v>231</v>
      </c>
    </row>
    <row r="106" spans="1:65" s="2" customFormat="1" ht="44.25" customHeight="1">
      <c r="A106" s="36"/>
      <c r="B106" s="37"/>
      <c r="C106" s="180" t="s">
        <v>238</v>
      </c>
      <c r="D106" s="180" t="s">
        <v>234</v>
      </c>
      <c r="E106" s="181" t="s">
        <v>6438</v>
      </c>
      <c r="F106" s="182" t="s">
        <v>6439</v>
      </c>
      <c r="G106" s="183" t="s">
        <v>356</v>
      </c>
      <c r="H106" s="184">
        <v>9.0210000000000008</v>
      </c>
      <c r="I106" s="185"/>
      <c r="J106" s="186">
        <f>ROUND(I106*H106,2)</f>
        <v>0</v>
      </c>
      <c r="K106" s="182" t="s">
        <v>244</v>
      </c>
      <c r="L106" s="41"/>
      <c r="M106" s="187" t="s">
        <v>19</v>
      </c>
      <c r="N106" s="188" t="s">
        <v>40</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238</v>
      </c>
      <c r="AT106" s="191" t="s">
        <v>234</v>
      </c>
      <c r="AU106" s="191" t="s">
        <v>78</v>
      </c>
      <c r="AY106" s="19" t="s">
        <v>231</v>
      </c>
      <c r="BE106" s="192">
        <f>IF(N106="základní",J106,0)</f>
        <v>0</v>
      </c>
      <c r="BF106" s="192">
        <f>IF(N106="snížená",J106,0)</f>
        <v>0</v>
      </c>
      <c r="BG106" s="192">
        <f>IF(N106="zákl. přenesená",J106,0)</f>
        <v>0</v>
      </c>
      <c r="BH106" s="192">
        <f>IF(N106="sníž. přenesená",J106,0)</f>
        <v>0</v>
      </c>
      <c r="BI106" s="192">
        <f>IF(N106="nulová",J106,0)</f>
        <v>0</v>
      </c>
      <c r="BJ106" s="19" t="s">
        <v>76</v>
      </c>
      <c r="BK106" s="192">
        <f>ROUND(I106*H106,2)</f>
        <v>0</v>
      </c>
      <c r="BL106" s="19" t="s">
        <v>238</v>
      </c>
      <c r="BM106" s="191" t="s">
        <v>6440</v>
      </c>
    </row>
    <row r="107" spans="1:65" s="2" customFormat="1" ht="136.5">
      <c r="A107" s="36"/>
      <c r="B107" s="37"/>
      <c r="C107" s="38"/>
      <c r="D107" s="193" t="s">
        <v>246</v>
      </c>
      <c r="E107" s="38"/>
      <c r="F107" s="194" t="s">
        <v>555</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246</v>
      </c>
      <c r="AU107" s="19" t="s">
        <v>78</v>
      </c>
    </row>
    <row r="108" spans="1:65" s="13" customFormat="1" ht="11.25">
      <c r="B108" s="198"/>
      <c r="C108" s="199"/>
      <c r="D108" s="193" t="s">
        <v>248</v>
      </c>
      <c r="E108" s="200" t="s">
        <v>19</v>
      </c>
      <c r="F108" s="201" t="s">
        <v>6434</v>
      </c>
      <c r="G108" s="199"/>
      <c r="H108" s="200" t="s">
        <v>19</v>
      </c>
      <c r="I108" s="202"/>
      <c r="J108" s="199"/>
      <c r="K108" s="199"/>
      <c r="L108" s="203"/>
      <c r="M108" s="204"/>
      <c r="N108" s="205"/>
      <c r="O108" s="205"/>
      <c r="P108" s="205"/>
      <c r="Q108" s="205"/>
      <c r="R108" s="205"/>
      <c r="S108" s="205"/>
      <c r="T108" s="206"/>
      <c r="AT108" s="207" t="s">
        <v>248</v>
      </c>
      <c r="AU108" s="207" t="s">
        <v>78</v>
      </c>
      <c r="AV108" s="13" t="s">
        <v>76</v>
      </c>
      <c r="AW108" s="13" t="s">
        <v>31</v>
      </c>
      <c r="AX108" s="13" t="s">
        <v>69</v>
      </c>
      <c r="AY108" s="207" t="s">
        <v>231</v>
      </c>
    </row>
    <row r="109" spans="1:65" s="14" customFormat="1" ht="11.25">
      <c r="B109" s="208"/>
      <c r="C109" s="209"/>
      <c r="D109" s="193" t="s">
        <v>248</v>
      </c>
      <c r="E109" s="210" t="s">
        <v>19</v>
      </c>
      <c r="F109" s="211" t="s">
        <v>6441</v>
      </c>
      <c r="G109" s="209"/>
      <c r="H109" s="212">
        <v>9.0210000000000008</v>
      </c>
      <c r="I109" s="213"/>
      <c r="J109" s="209"/>
      <c r="K109" s="209"/>
      <c r="L109" s="214"/>
      <c r="M109" s="215"/>
      <c r="N109" s="216"/>
      <c r="O109" s="216"/>
      <c r="P109" s="216"/>
      <c r="Q109" s="216"/>
      <c r="R109" s="216"/>
      <c r="S109" s="216"/>
      <c r="T109" s="217"/>
      <c r="AT109" s="218" t="s">
        <v>248</v>
      </c>
      <c r="AU109" s="218" t="s">
        <v>78</v>
      </c>
      <c r="AV109" s="14" t="s">
        <v>78</v>
      </c>
      <c r="AW109" s="14" t="s">
        <v>31</v>
      </c>
      <c r="AX109" s="14" t="s">
        <v>76</v>
      </c>
      <c r="AY109" s="218" t="s">
        <v>231</v>
      </c>
    </row>
    <row r="110" spans="1:65" s="2" customFormat="1" ht="44.25" customHeight="1">
      <c r="A110" s="36"/>
      <c r="B110" s="37"/>
      <c r="C110" s="180" t="s">
        <v>269</v>
      </c>
      <c r="D110" s="180" t="s">
        <v>234</v>
      </c>
      <c r="E110" s="181" t="s">
        <v>1007</v>
      </c>
      <c r="F110" s="182" t="s">
        <v>1008</v>
      </c>
      <c r="G110" s="183" t="s">
        <v>356</v>
      </c>
      <c r="H110" s="184">
        <v>4.8330000000000002</v>
      </c>
      <c r="I110" s="185"/>
      <c r="J110" s="186">
        <f>ROUND(I110*H110,2)</f>
        <v>0</v>
      </c>
      <c r="K110" s="182" t="s">
        <v>244</v>
      </c>
      <c r="L110" s="41"/>
      <c r="M110" s="187" t="s">
        <v>19</v>
      </c>
      <c r="N110" s="188" t="s">
        <v>40</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238</v>
      </c>
      <c r="AT110" s="191" t="s">
        <v>234</v>
      </c>
      <c r="AU110" s="191" t="s">
        <v>78</v>
      </c>
      <c r="AY110" s="19" t="s">
        <v>231</v>
      </c>
      <c r="BE110" s="192">
        <f>IF(N110="základní",J110,0)</f>
        <v>0</v>
      </c>
      <c r="BF110" s="192">
        <f>IF(N110="snížená",J110,0)</f>
        <v>0</v>
      </c>
      <c r="BG110" s="192">
        <f>IF(N110="zákl. přenesená",J110,0)</f>
        <v>0</v>
      </c>
      <c r="BH110" s="192">
        <f>IF(N110="sníž. přenesená",J110,0)</f>
        <v>0</v>
      </c>
      <c r="BI110" s="192">
        <f>IF(N110="nulová",J110,0)</f>
        <v>0</v>
      </c>
      <c r="BJ110" s="19" t="s">
        <v>76</v>
      </c>
      <c r="BK110" s="192">
        <f>ROUND(I110*H110,2)</f>
        <v>0</v>
      </c>
      <c r="BL110" s="19" t="s">
        <v>238</v>
      </c>
      <c r="BM110" s="191" t="s">
        <v>6442</v>
      </c>
    </row>
    <row r="111" spans="1:65" s="2" customFormat="1" ht="204.75">
      <c r="A111" s="36"/>
      <c r="B111" s="37"/>
      <c r="C111" s="38"/>
      <c r="D111" s="193" t="s">
        <v>246</v>
      </c>
      <c r="E111" s="38"/>
      <c r="F111" s="194" t="s">
        <v>1010</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246</v>
      </c>
      <c r="AU111" s="19" t="s">
        <v>78</v>
      </c>
    </row>
    <row r="112" spans="1:65" s="13" customFormat="1" ht="11.25">
      <c r="B112" s="198"/>
      <c r="C112" s="199"/>
      <c r="D112" s="193" t="s">
        <v>248</v>
      </c>
      <c r="E112" s="200" t="s">
        <v>19</v>
      </c>
      <c r="F112" s="201" t="s">
        <v>6429</v>
      </c>
      <c r="G112" s="199"/>
      <c r="H112" s="200" t="s">
        <v>19</v>
      </c>
      <c r="I112" s="202"/>
      <c r="J112" s="199"/>
      <c r="K112" s="199"/>
      <c r="L112" s="203"/>
      <c r="M112" s="204"/>
      <c r="N112" s="205"/>
      <c r="O112" s="205"/>
      <c r="P112" s="205"/>
      <c r="Q112" s="205"/>
      <c r="R112" s="205"/>
      <c r="S112" s="205"/>
      <c r="T112" s="206"/>
      <c r="AT112" s="207" t="s">
        <v>248</v>
      </c>
      <c r="AU112" s="207" t="s">
        <v>78</v>
      </c>
      <c r="AV112" s="13" t="s">
        <v>76</v>
      </c>
      <c r="AW112" s="13" t="s">
        <v>31</v>
      </c>
      <c r="AX112" s="13" t="s">
        <v>69</v>
      </c>
      <c r="AY112" s="207" t="s">
        <v>231</v>
      </c>
    </row>
    <row r="113" spans="1:65" s="14" customFormat="1" ht="11.25">
      <c r="B113" s="208"/>
      <c r="C113" s="209"/>
      <c r="D113" s="193" t="s">
        <v>248</v>
      </c>
      <c r="E113" s="210" t="s">
        <v>19</v>
      </c>
      <c r="F113" s="211" t="s">
        <v>6443</v>
      </c>
      <c r="G113" s="209"/>
      <c r="H113" s="212">
        <v>4.8330000000000002</v>
      </c>
      <c r="I113" s="213"/>
      <c r="J113" s="209"/>
      <c r="K113" s="209"/>
      <c r="L113" s="214"/>
      <c r="M113" s="215"/>
      <c r="N113" s="216"/>
      <c r="O113" s="216"/>
      <c r="P113" s="216"/>
      <c r="Q113" s="216"/>
      <c r="R113" s="216"/>
      <c r="S113" s="216"/>
      <c r="T113" s="217"/>
      <c r="AT113" s="218" t="s">
        <v>248</v>
      </c>
      <c r="AU113" s="218" t="s">
        <v>78</v>
      </c>
      <c r="AV113" s="14" t="s">
        <v>78</v>
      </c>
      <c r="AW113" s="14" t="s">
        <v>31</v>
      </c>
      <c r="AX113" s="14" t="s">
        <v>69</v>
      </c>
      <c r="AY113" s="218" t="s">
        <v>231</v>
      </c>
    </row>
    <row r="114" spans="1:65" s="15" customFormat="1" ht="11.25">
      <c r="B114" s="219"/>
      <c r="C114" s="220"/>
      <c r="D114" s="193" t="s">
        <v>248</v>
      </c>
      <c r="E114" s="221" t="s">
        <v>19</v>
      </c>
      <c r="F114" s="222" t="s">
        <v>260</v>
      </c>
      <c r="G114" s="220"/>
      <c r="H114" s="223">
        <v>4.8330000000000002</v>
      </c>
      <c r="I114" s="224"/>
      <c r="J114" s="220"/>
      <c r="K114" s="220"/>
      <c r="L114" s="225"/>
      <c r="M114" s="226"/>
      <c r="N114" s="227"/>
      <c r="O114" s="227"/>
      <c r="P114" s="227"/>
      <c r="Q114" s="227"/>
      <c r="R114" s="227"/>
      <c r="S114" s="227"/>
      <c r="T114" s="228"/>
      <c r="AT114" s="229" t="s">
        <v>248</v>
      </c>
      <c r="AU114" s="229" t="s">
        <v>78</v>
      </c>
      <c r="AV114" s="15" t="s">
        <v>238</v>
      </c>
      <c r="AW114" s="15" t="s">
        <v>31</v>
      </c>
      <c r="AX114" s="15" t="s">
        <v>76</v>
      </c>
      <c r="AY114" s="229" t="s">
        <v>231</v>
      </c>
    </row>
    <row r="115" spans="1:65" s="2" customFormat="1" ht="44.25" customHeight="1">
      <c r="A115" s="36"/>
      <c r="B115" s="37"/>
      <c r="C115" s="180" t="s">
        <v>275</v>
      </c>
      <c r="D115" s="180" t="s">
        <v>234</v>
      </c>
      <c r="E115" s="181" t="s">
        <v>1294</v>
      </c>
      <c r="F115" s="182" t="s">
        <v>1295</v>
      </c>
      <c r="G115" s="183" t="s">
        <v>356</v>
      </c>
      <c r="H115" s="184">
        <v>4.1879999999999997</v>
      </c>
      <c r="I115" s="185"/>
      <c r="J115" s="186">
        <f>ROUND(I115*H115,2)</f>
        <v>0</v>
      </c>
      <c r="K115" s="182" t="s">
        <v>244</v>
      </c>
      <c r="L115" s="41"/>
      <c r="M115" s="187" t="s">
        <v>19</v>
      </c>
      <c r="N115" s="188" t="s">
        <v>40</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238</v>
      </c>
      <c r="AT115" s="191" t="s">
        <v>234</v>
      </c>
      <c r="AU115" s="191" t="s">
        <v>78</v>
      </c>
      <c r="AY115" s="19" t="s">
        <v>231</v>
      </c>
      <c r="BE115" s="192">
        <f>IF(N115="základní",J115,0)</f>
        <v>0</v>
      </c>
      <c r="BF115" s="192">
        <f>IF(N115="snížená",J115,0)</f>
        <v>0</v>
      </c>
      <c r="BG115" s="192">
        <f>IF(N115="zákl. přenesená",J115,0)</f>
        <v>0</v>
      </c>
      <c r="BH115" s="192">
        <f>IF(N115="sníž. přenesená",J115,0)</f>
        <v>0</v>
      </c>
      <c r="BI115" s="192">
        <f>IF(N115="nulová",J115,0)</f>
        <v>0</v>
      </c>
      <c r="BJ115" s="19" t="s">
        <v>76</v>
      </c>
      <c r="BK115" s="192">
        <f>ROUND(I115*H115,2)</f>
        <v>0</v>
      </c>
      <c r="BL115" s="19" t="s">
        <v>238</v>
      </c>
      <c r="BM115" s="191" t="s">
        <v>6444</v>
      </c>
    </row>
    <row r="116" spans="1:65" s="2" customFormat="1" ht="234">
      <c r="A116" s="36"/>
      <c r="B116" s="37"/>
      <c r="C116" s="38"/>
      <c r="D116" s="193" t="s">
        <v>246</v>
      </c>
      <c r="E116" s="38"/>
      <c r="F116" s="194" t="s">
        <v>1297</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246</v>
      </c>
      <c r="AU116" s="19" t="s">
        <v>78</v>
      </c>
    </row>
    <row r="117" spans="1:65" s="13" customFormat="1" ht="11.25">
      <c r="B117" s="198"/>
      <c r="C117" s="199"/>
      <c r="D117" s="193" t="s">
        <v>248</v>
      </c>
      <c r="E117" s="200" t="s">
        <v>19</v>
      </c>
      <c r="F117" s="201" t="s">
        <v>6445</v>
      </c>
      <c r="G117" s="199"/>
      <c r="H117" s="200" t="s">
        <v>19</v>
      </c>
      <c r="I117" s="202"/>
      <c r="J117" s="199"/>
      <c r="K117" s="199"/>
      <c r="L117" s="203"/>
      <c r="M117" s="204"/>
      <c r="N117" s="205"/>
      <c r="O117" s="205"/>
      <c r="P117" s="205"/>
      <c r="Q117" s="205"/>
      <c r="R117" s="205"/>
      <c r="S117" s="205"/>
      <c r="T117" s="206"/>
      <c r="AT117" s="207" t="s">
        <v>248</v>
      </c>
      <c r="AU117" s="207" t="s">
        <v>78</v>
      </c>
      <c r="AV117" s="13" t="s">
        <v>76</v>
      </c>
      <c r="AW117" s="13" t="s">
        <v>31</v>
      </c>
      <c r="AX117" s="13" t="s">
        <v>69</v>
      </c>
      <c r="AY117" s="207" t="s">
        <v>231</v>
      </c>
    </row>
    <row r="118" spans="1:65" s="14" customFormat="1" ht="11.25">
      <c r="B118" s="208"/>
      <c r="C118" s="209"/>
      <c r="D118" s="193" t="s">
        <v>248</v>
      </c>
      <c r="E118" s="210" t="s">
        <v>19</v>
      </c>
      <c r="F118" s="211" t="s">
        <v>6446</v>
      </c>
      <c r="G118" s="209"/>
      <c r="H118" s="212">
        <v>4.1879999999999997</v>
      </c>
      <c r="I118" s="213"/>
      <c r="J118" s="209"/>
      <c r="K118" s="209"/>
      <c r="L118" s="214"/>
      <c r="M118" s="215"/>
      <c r="N118" s="216"/>
      <c r="O118" s="216"/>
      <c r="P118" s="216"/>
      <c r="Q118" s="216"/>
      <c r="R118" s="216"/>
      <c r="S118" s="216"/>
      <c r="T118" s="217"/>
      <c r="AT118" s="218" t="s">
        <v>248</v>
      </c>
      <c r="AU118" s="218" t="s">
        <v>78</v>
      </c>
      <c r="AV118" s="14" t="s">
        <v>78</v>
      </c>
      <c r="AW118" s="14" t="s">
        <v>31</v>
      </c>
      <c r="AX118" s="14" t="s">
        <v>76</v>
      </c>
      <c r="AY118" s="218" t="s">
        <v>231</v>
      </c>
    </row>
    <row r="119" spans="1:65" s="2" customFormat="1" ht="33" customHeight="1">
      <c r="A119" s="36"/>
      <c r="B119" s="37"/>
      <c r="C119" s="180" t="s">
        <v>282</v>
      </c>
      <c r="D119" s="180" t="s">
        <v>234</v>
      </c>
      <c r="E119" s="181" t="s">
        <v>691</v>
      </c>
      <c r="F119" s="182" t="s">
        <v>692</v>
      </c>
      <c r="G119" s="183" t="s">
        <v>243</v>
      </c>
      <c r="H119" s="184">
        <v>2.88</v>
      </c>
      <c r="I119" s="185"/>
      <c r="J119" s="186">
        <f>ROUND(I119*H119,2)</f>
        <v>0</v>
      </c>
      <c r="K119" s="182" t="s">
        <v>244</v>
      </c>
      <c r="L119" s="41"/>
      <c r="M119" s="187" t="s">
        <v>19</v>
      </c>
      <c r="N119" s="188" t="s">
        <v>40</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238</v>
      </c>
      <c r="AT119" s="191" t="s">
        <v>234</v>
      </c>
      <c r="AU119" s="191" t="s">
        <v>78</v>
      </c>
      <c r="AY119" s="19" t="s">
        <v>231</v>
      </c>
      <c r="BE119" s="192">
        <f>IF(N119="základní",J119,0)</f>
        <v>0</v>
      </c>
      <c r="BF119" s="192">
        <f>IF(N119="snížená",J119,0)</f>
        <v>0</v>
      </c>
      <c r="BG119" s="192">
        <f>IF(N119="zákl. přenesená",J119,0)</f>
        <v>0</v>
      </c>
      <c r="BH119" s="192">
        <f>IF(N119="sníž. přenesená",J119,0)</f>
        <v>0</v>
      </c>
      <c r="BI119" s="192">
        <f>IF(N119="nulová",J119,0)</f>
        <v>0</v>
      </c>
      <c r="BJ119" s="19" t="s">
        <v>76</v>
      </c>
      <c r="BK119" s="192">
        <f>ROUND(I119*H119,2)</f>
        <v>0</v>
      </c>
      <c r="BL119" s="19" t="s">
        <v>238</v>
      </c>
      <c r="BM119" s="191" t="s">
        <v>6447</v>
      </c>
    </row>
    <row r="120" spans="1:65" s="2" customFormat="1" ht="136.5">
      <c r="A120" s="36"/>
      <c r="B120" s="37"/>
      <c r="C120" s="38"/>
      <c r="D120" s="193" t="s">
        <v>246</v>
      </c>
      <c r="E120" s="38"/>
      <c r="F120" s="194" t="s">
        <v>694</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246</v>
      </c>
      <c r="AU120" s="19" t="s">
        <v>78</v>
      </c>
    </row>
    <row r="121" spans="1:65" s="13" customFormat="1" ht="11.25">
      <c r="B121" s="198"/>
      <c r="C121" s="199"/>
      <c r="D121" s="193" t="s">
        <v>248</v>
      </c>
      <c r="E121" s="200" t="s">
        <v>19</v>
      </c>
      <c r="F121" s="201" t="s">
        <v>6448</v>
      </c>
      <c r="G121" s="199"/>
      <c r="H121" s="200" t="s">
        <v>19</v>
      </c>
      <c r="I121" s="202"/>
      <c r="J121" s="199"/>
      <c r="K121" s="199"/>
      <c r="L121" s="203"/>
      <c r="M121" s="204"/>
      <c r="N121" s="205"/>
      <c r="O121" s="205"/>
      <c r="P121" s="205"/>
      <c r="Q121" s="205"/>
      <c r="R121" s="205"/>
      <c r="S121" s="205"/>
      <c r="T121" s="206"/>
      <c r="AT121" s="207" t="s">
        <v>248</v>
      </c>
      <c r="AU121" s="207" t="s">
        <v>78</v>
      </c>
      <c r="AV121" s="13" t="s">
        <v>76</v>
      </c>
      <c r="AW121" s="13" t="s">
        <v>31</v>
      </c>
      <c r="AX121" s="13" t="s">
        <v>69</v>
      </c>
      <c r="AY121" s="207" t="s">
        <v>231</v>
      </c>
    </row>
    <row r="122" spans="1:65" s="14" customFormat="1" ht="11.25">
      <c r="B122" s="208"/>
      <c r="C122" s="209"/>
      <c r="D122" s="193" t="s">
        <v>248</v>
      </c>
      <c r="E122" s="210" t="s">
        <v>19</v>
      </c>
      <c r="F122" s="211" t="s">
        <v>6449</v>
      </c>
      <c r="G122" s="209"/>
      <c r="H122" s="212">
        <v>2.88</v>
      </c>
      <c r="I122" s="213"/>
      <c r="J122" s="209"/>
      <c r="K122" s="209"/>
      <c r="L122" s="214"/>
      <c r="M122" s="215"/>
      <c r="N122" s="216"/>
      <c r="O122" s="216"/>
      <c r="P122" s="216"/>
      <c r="Q122" s="216"/>
      <c r="R122" s="216"/>
      <c r="S122" s="216"/>
      <c r="T122" s="217"/>
      <c r="AT122" s="218" t="s">
        <v>248</v>
      </c>
      <c r="AU122" s="218" t="s">
        <v>78</v>
      </c>
      <c r="AV122" s="14" t="s">
        <v>78</v>
      </c>
      <c r="AW122" s="14" t="s">
        <v>31</v>
      </c>
      <c r="AX122" s="14" t="s">
        <v>76</v>
      </c>
      <c r="AY122" s="218" t="s">
        <v>231</v>
      </c>
    </row>
    <row r="123" spans="1:65" s="12" customFormat="1" ht="22.9" customHeight="1">
      <c r="B123" s="164"/>
      <c r="C123" s="165"/>
      <c r="D123" s="166" t="s">
        <v>68</v>
      </c>
      <c r="E123" s="178" t="s">
        <v>78</v>
      </c>
      <c r="F123" s="178" t="s">
        <v>712</v>
      </c>
      <c r="G123" s="165"/>
      <c r="H123" s="165"/>
      <c r="I123" s="168"/>
      <c r="J123" s="179">
        <f>BK123</f>
        <v>0</v>
      </c>
      <c r="K123" s="165"/>
      <c r="L123" s="170"/>
      <c r="M123" s="171"/>
      <c r="N123" s="172"/>
      <c r="O123" s="172"/>
      <c r="P123" s="173">
        <f>SUM(P124:P135)</f>
        <v>0</v>
      </c>
      <c r="Q123" s="172"/>
      <c r="R123" s="173">
        <f>SUM(R124:R135)</f>
        <v>3.5776439999999998</v>
      </c>
      <c r="S123" s="172"/>
      <c r="T123" s="174">
        <f>SUM(T124:T135)</f>
        <v>0</v>
      </c>
      <c r="AR123" s="175" t="s">
        <v>76</v>
      </c>
      <c r="AT123" s="176" t="s">
        <v>68</v>
      </c>
      <c r="AU123" s="176" t="s">
        <v>76</v>
      </c>
      <c r="AY123" s="175" t="s">
        <v>231</v>
      </c>
      <c r="BK123" s="177">
        <f>SUM(BK124:BK135)</f>
        <v>0</v>
      </c>
    </row>
    <row r="124" spans="1:65" s="2" customFormat="1" ht="37.9" customHeight="1">
      <c r="A124" s="36"/>
      <c r="B124" s="37"/>
      <c r="C124" s="180" t="s">
        <v>287</v>
      </c>
      <c r="D124" s="180" t="s">
        <v>234</v>
      </c>
      <c r="E124" s="181" t="s">
        <v>1328</v>
      </c>
      <c r="F124" s="182" t="s">
        <v>1329</v>
      </c>
      <c r="G124" s="183" t="s">
        <v>356</v>
      </c>
      <c r="H124" s="184">
        <v>0.28799999999999998</v>
      </c>
      <c r="I124" s="185"/>
      <c r="J124" s="186">
        <f>ROUND(I124*H124,2)</f>
        <v>0</v>
      </c>
      <c r="K124" s="182" t="s">
        <v>244</v>
      </c>
      <c r="L124" s="41"/>
      <c r="M124" s="187" t="s">
        <v>19</v>
      </c>
      <c r="N124" s="188" t="s">
        <v>40</v>
      </c>
      <c r="O124" s="66"/>
      <c r="P124" s="189">
        <f>O124*H124</f>
        <v>0</v>
      </c>
      <c r="Q124" s="189">
        <v>2.16</v>
      </c>
      <c r="R124" s="189">
        <f>Q124*H124</f>
        <v>0.62207999999999997</v>
      </c>
      <c r="S124" s="189">
        <v>0</v>
      </c>
      <c r="T124" s="190">
        <f>S124*H124</f>
        <v>0</v>
      </c>
      <c r="U124" s="36"/>
      <c r="V124" s="36"/>
      <c r="W124" s="36"/>
      <c r="X124" s="36"/>
      <c r="Y124" s="36"/>
      <c r="Z124" s="36"/>
      <c r="AA124" s="36"/>
      <c r="AB124" s="36"/>
      <c r="AC124" s="36"/>
      <c r="AD124" s="36"/>
      <c r="AE124" s="36"/>
      <c r="AR124" s="191" t="s">
        <v>238</v>
      </c>
      <c r="AT124" s="191" t="s">
        <v>234</v>
      </c>
      <c r="AU124" s="191" t="s">
        <v>78</v>
      </c>
      <c r="AY124" s="19" t="s">
        <v>231</v>
      </c>
      <c r="BE124" s="192">
        <f>IF(N124="základní",J124,0)</f>
        <v>0</v>
      </c>
      <c r="BF124" s="192">
        <f>IF(N124="snížená",J124,0)</f>
        <v>0</v>
      </c>
      <c r="BG124" s="192">
        <f>IF(N124="zákl. přenesená",J124,0)</f>
        <v>0</v>
      </c>
      <c r="BH124" s="192">
        <f>IF(N124="sníž. přenesená",J124,0)</f>
        <v>0</v>
      </c>
      <c r="BI124" s="192">
        <f>IF(N124="nulová",J124,0)</f>
        <v>0</v>
      </c>
      <c r="BJ124" s="19" t="s">
        <v>76</v>
      </c>
      <c r="BK124" s="192">
        <f>ROUND(I124*H124,2)</f>
        <v>0</v>
      </c>
      <c r="BL124" s="19" t="s">
        <v>238</v>
      </c>
      <c r="BM124" s="191" t="s">
        <v>6450</v>
      </c>
    </row>
    <row r="125" spans="1:65" s="2" customFormat="1" ht="68.25">
      <c r="A125" s="36"/>
      <c r="B125" s="37"/>
      <c r="C125" s="38"/>
      <c r="D125" s="193" t="s">
        <v>246</v>
      </c>
      <c r="E125" s="38"/>
      <c r="F125" s="194" t="s">
        <v>737</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246</v>
      </c>
      <c r="AU125" s="19" t="s">
        <v>78</v>
      </c>
    </row>
    <row r="126" spans="1:65" s="14" customFormat="1" ht="11.25">
      <c r="B126" s="208"/>
      <c r="C126" s="209"/>
      <c r="D126" s="193" t="s">
        <v>248</v>
      </c>
      <c r="E126" s="210" t="s">
        <v>19</v>
      </c>
      <c r="F126" s="211" t="s">
        <v>6451</v>
      </c>
      <c r="G126" s="209"/>
      <c r="H126" s="212">
        <v>0.28799999999999998</v>
      </c>
      <c r="I126" s="213"/>
      <c r="J126" s="209"/>
      <c r="K126" s="209"/>
      <c r="L126" s="214"/>
      <c r="M126" s="215"/>
      <c r="N126" s="216"/>
      <c r="O126" s="216"/>
      <c r="P126" s="216"/>
      <c r="Q126" s="216"/>
      <c r="R126" s="216"/>
      <c r="S126" s="216"/>
      <c r="T126" s="217"/>
      <c r="AT126" s="218" t="s">
        <v>248</v>
      </c>
      <c r="AU126" s="218" t="s">
        <v>78</v>
      </c>
      <c r="AV126" s="14" t="s">
        <v>78</v>
      </c>
      <c r="AW126" s="14" t="s">
        <v>31</v>
      </c>
      <c r="AX126" s="14" t="s">
        <v>76</v>
      </c>
      <c r="AY126" s="218" t="s">
        <v>231</v>
      </c>
    </row>
    <row r="127" spans="1:65" s="2" customFormat="1" ht="24.2" customHeight="1">
      <c r="A127" s="36"/>
      <c r="B127" s="37"/>
      <c r="C127" s="180" t="s">
        <v>294</v>
      </c>
      <c r="D127" s="180" t="s">
        <v>234</v>
      </c>
      <c r="E127" s="181" t="s">
        <v>6452</v>
      </c>
      <c r="F127" s="182" t="s">
        <v>6453</v>
      </c>
      <c r="G127" s="183" t="s">
        <v>356</v>
      </c>
      <c r="H127" s="184">
        <v>1.2</v>
      </c>
      <c r="I127" s="185"/>
      <c r="J127" s="186">
        <f>ROUND(I127*H127,2)</f>
        <v>0</v>
      </c>
      <c r="K127" s="182" t="s">
        <v>244</v>
      </c>
      <c r="L127" s="41"/>
      <c r="M127" s="187" t="s">
        <v>19</v>
      </c>
      <c r="N127" s="188" t="s">
        <v>40</v>
      </c>
      <c r="O127" s="66"/>
      <c r="P127" s="189">
        <f>O127*H127</f>
        <v>0</v>
      </c>
      <c r="Q127" s="189">
        <v>2.45329</v>
      </c>
      <c r="R127" s="189">
        <f>Q127*H127</f>
        <v>2.9439479999999998</v>
      </c>
      <c r="S127" s="189">
        <v>0</v>
      </c>
      <c r="T127" s="190">
        <f>S127*H127</f>
        <v>0</v>
      </c>
      <c r="U127" s="36"/>
      <c r="V127" s="36"/>
      <c r="W127" s="36"/>
      <c r="X127" s="36"/>
      <c r="Y127" s="36"/>
      <c r="Z127" s="36"/>
      <c r="AA127" s="36"/>
      <c r="AB127" s="36"/>
      <c r="AC127" s="36"/>
      <c r="AD127" s="36"/>
      <c r="AE127" s="36"/>
      <c r="AR127" s="191" t="s">
        <v>238</v>
      </c>
      <c r="AT127" s="191" t="s">
        <v>234</v>
      </c>
      <c r="AU127" s="191" t="s">
        <v>78</v>
      </c>
      <c r="AY127" s="19" t="s">
        <v>231</v>
      </c>
      <c r="BE127" s="192">
        <f>IF(N127="základní",J127,0)</f>
        <v>0</v>
      </c>
      <c r="BF127" s="192">
        <f>IF(N127="snížená",J127,0)</f>
        <v>0</v>
      </c>
      <c r="BG127" s="192">
        <f>IF(N127="zákl. přenesená",J127,0)</f>
        <v>0</v>
      </c>
      <c r="BH127" s="192">
        <f>IF(N127="sníž. přenesená",J127,0)</f>
        <v>0</v>
      </c>
      <c r="BI127" s="192">
        <f>IF(N127="nulová",J127,0)</f>
        <v>0</v>
      </c>
      <c r="BJ127" s="19" t="s">
        <v>76</v>
      </c>
      <c r="BK127" s="192">
        <f>ROUND(I127*H127,2)</f>
        <v>0</v>
      </c>
      <c r="BL127" s="19" t="s">
        <v>238</v>
      </c>
      <c r="BM127" s="191" t="s">
        <v>6454</v>
      </c>
    </row>
    <row r="128" spans="1:65" s="2" customFormat="1" ht="97.5">
      <c r="A128" s="36"/>
      <c r="B128" s="37"/>
      <c r="C128" s="38"/>
      <c r="D128" s="193" t="s">
        <v>246</v>
      </c>
      <c r="E128" s="38"/>
      <c r="F128" s="194" t="s">
        <v>772</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246</v>
      </c>
      <c r="AU128" s="19" t="s">
        <v>78</v>
      </c>
    </row>
    <row r="129" spans="1:65" s="13" customFormat="1" ht="11.25">
      <c r="B129" s="198"/>
      <c r="C129" s="199"/>
      <c r="D129" s="193" t="s">
        <v>248</v>
      </c>
      <c r="E129" s="200" t="s">
        <v>19</v>
      </c>
      <c r="F129" s="201" t="s">
        <v>6455</v>
      </c>
      <c r="G129" s="199"/>
      <c r="H129" s="200" t="s">
        <v>19</v>
      </c>
      <c r="I129" s="202"/>
      <c r="J129" s="199"/>
      <c r="K129" s="199"/>
      <c r="L129" s="203"/>
      <c r="M129" s="204"/>
      <c r="N129" s="205"/>
      <c r="O129" s="205"/>
      <c r="P129" s="205"/>
      <c r="Q129" s="205"/>
      <c r="R129" s="205"/>
      <c r="S129" s="205"/>
      <c r="T129" s="206"/>
      <c r="AT129" s="207" t="s">
        <v>248</v>
      </c>
      <c r="AU129" s="207" t="s">
        <v>78</v>
      </c>
      <c r="AV129" s="13" t="s">
        <v>76</v>
      </c>
      <c r="AW129" s="13" t="s">
        <v>31</v>
      </c>
      <c r="AX129" s="13" t="s">
        <v>69</v>
      </c>
      <c r="AY129" s="207" t="s">
        <v>231</v>
      </c>
    </row>
    <row r="130" spans="1:65" s="14" customFormat="1" ht="11.25">
      <c r="B130" s="208"/>
      <c r="C130" s="209"/>
      <c r="D130" s="193" t="s">
        <v>248</v>
      </c>
      <c r="E130" s="210" t="s">
        <v>19</v>
      </c>
      <c r="F130" s="211" t="s">
        <v>6456</v>
      </c>
      <c r="G130" s="209"/>
      <c r="H130" s="212">
        <v>1.2</v>
      </c>
      <c r="I130" s="213"/>
      <c r="J130" s="209"/>
      <c r="K130" s="209"/>
      <c r="L130" s="214"/>
      <c r="M130" s="215"/>
      <c r="N130" s="216"/>
      <c r="O130" s="216"/>
      <c r="P130" s="216"/>
      <c r="Q130" s="216"/>
      <c r="R130" s="216"/>
      <c r="S130" s="216"/>
      <c r="T130" s="217"/>
      <c r="AT130" s="218" t="s">
        <v>248</v>
      </c>
      <c r="AU130" s="218" t="s">
        <v>78</v>
      </c>
      <c r="AV130" s="14" t="s">
        <v>78</v>
      </c>
      <c r="AW130" s="14" t="s">
        <v>31</v>
      </c>
      <c r="AX130" s="14" t="s">
        <v>76</v>
      </c>
      <c r="AY130" s="218" t="s">
        <v>231</v>
      </c>
    </row>
    <row r="131" spans="1:65" s="2" customFormat="1" ht="16.5" customHeight="1">
      <c r="A131" s="36"/>
      <c r="B131" s="37"/>
      <c r="C131" s="180" t="s">
        <v>145</v>
      </c>
      <c r="D131" s="180" t="s">
        <v>234</v>
      </c>
      <c r="E131" s="181" t="s">
        <v>1390</v>
      </c>
      <c r="F131" s="182" t="s">
        <v>1391</v>
      </c>
      <c r="G131" s="183" t="s">
        <v>243</v>
      </c>
      <c r="H131" s="184">
        <v>4.4000000000000004</v>
      </c>
      <c r="I131" s="185"/>
      <c r="J131" s="186">
        <f>ROUND(I131*H131,2)</f>
        <v>0</v>
      </c>
      <c r="K131" s="182" t="s">
        <v>244</v>
      </c>
      <c r="L131" s="41"/>
      <c r="M131" s="187" t="s">
        <v>19</v>
      </c>
      <c r="N131" s="188" t="s">
        <v>40</v>
      </c>
      <c r="O131" s="66"/>
      <c r="P131" s="189">
        <f>O131*H131</f>
        <v>0</v>
      </c>
      <c r="Q131" s="189">
        <v>2.64E-3</v>
      </c>
      <c r="R131" s="189">
        <f>Q131*H131</f>
        <v>1.1616000000000001E-2</v>
      </c>
      <c r="S131" s="189">
        <v>0</v>
      </c>
      <c r="T131" s="190">
        <f>S131*H131</f>
        <v>0</v>
      </c>
      <c r="U131" s="36"/>
      <c r="V131" s="36"/>
      <c r="W131" s="36"/>
      <c r="X131" s="36"/>
      <c r="Y131" s="36"/>
      <c r="Z131" s="36"/>
      <c r="AA131" s="36"/>
      <c r="AB131" s="36"/>
      <c r="AC131" s="36"/>
      <c r="AD131" s="36"/>
      <c r="AE131" s="36"/>
      <c r="AR131" s="191" t="s">
        <v>238</v>
      </c>
      <c r="AT131" s="191" t="s">
        <v>234</v>
      </c>
      <c r="AU131" s="191" t="s">
        <v>78</v>
      </c>
      <c r="AY131" s="19" t="s">
        <v>231</v>
      </c>
      <c r="BE131" s="192">
        <f>IF(N131="základní",J131,0)</f>
        <v>0</v>
      </c>
      <c r="BF131" s="192">
        <f>IF(N131="snížená",J131,0)</f>
        <v>0</v>
      </c>
      <c r="BG131" s="192">
        <f>IF(N131="zákl. přenesená",J131,0)</f>
        <v>0</v>
      </c>
      <c r="BH131" s="192">
        <f>IF(N131="sníž. přenesená",J131,0)</f>
        <v>0</v>
      </c>
      <c r="BI131" s="192">
        <f>IF(N131="nulová",J131,0)</f>
        <v>0</v>
      </c>
      <c r="BJ131" s="19" t="s">
        <v>76</v>
      </c>
      <c r="BK131" s="192">
        <f>ROUND(I131*H131,2)</f>
        <v>0</v>
      </c>
      <c r="BL131" s="19" t="s">
        <v>238</v>
      </c>
      <c r="BM131" s="191" t="s">
        <v>6457</v>
      </c>
    </row>
    <row r="132" spans="1:65" s="2" customFormat="1" ht="58.5">
      <c r="A132" s="36"/>
      <c r="B132" s="37"/>
      <c r="C132" s="38"/>
      <c r="D132" s="193" t="s">
        <v>246</v>
      </c>
      <c r="E132" s="38"/>
      <c r="F132" s="194" t="s">
        <v>750</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246</v>
      </c>
      <c r="AU132" s="19" t="s">
        <v>78</v>
      </c>
    </row>
    <row r="133" spans="1:65" s="14" customFormat="1" ht="11.25">
      <c r="B133" s="208"/>
      <c r="C133" s="209"/>
      <c r="D133" s="193" t="s">
        <v>248</v>
      </c>
      <c r="E133" s="210" t="s">
        <v>19</v>
      </c>
      <c r="F133" s="211" t="s">
        <v>6458</v>
      </c>
      <c r="G133" s="209"/>
      <c r="H133" s="212">
        <v>4.4000000000000004</v>
      </c>
      <c r="I133" s="213"/>
      <c r="J133" s="209"/>
      <c r="K133" s="209"/>
      <c r="L133" s="214"/>
      <c r="M133" s="215"/>
      <c r="N133" s="216"/>
      <c r="O133" s="216"/>
      <c r="P133" s="216"/>
      <c r="Q133" s="216"/>
      <c r="R133" s="216"/>
      <c r="S133" s="216"/>
      <c r="T133" s="217"/>
      <c r="AT133" s="218" t="s">
        <v>248</v>
      </c>
      <c r="AU133" s="218" t="s">
        <v>78</v>
      </c>
      <c r="AV133" s="14" t="s">
        <v>78</v>
      </c>
      <c r="AW133" s="14" t="s">
        <v>31</v>
      </c>
      <c r="AX133" s="14" t="s">
        <v>76</v>
      </c>
      <c r="AY133" s="218" t="s">
        <v>231</v>
      </c>
    </row>
    <row r="134" spans="1:65" s="2" customFormat="1" ht="16.5" customHeight="1">
      <c r="A134" s="36"/>
      <c r="B134" s="37"/>
      <c r="C134" s="180" t="s">
        <v>154</v>
      </c>
      <c r="D134" s="180" t="s">
        <v>234</v>
      </c>
      <c r="E134" s="181" t="s">
        <v>1398</v>
      </c>
      <c r="F134" s="182" t="s">
        <v>1399</v>
      </c>
      <c r="G134" s="183" t="s">
        <v>243</v>
      </c>
      <c r="H134" s="184">
        <v>4.4000000000000004</v>
      </c>
      <c r="I134" s="185"/>
      <c r="J134" s="186">
        <f>ROUND(I134*H134,2)</f>
        <v>0</v>
      </c>
      <c r="K134" s="182" t="s">
        <v>244</v>
      </c>
      <c r="L134" s="41"/>
      <c r="M134" s="187" t="s">
        <v>19</v>
      </c>
      <c r="N134" s="188" t="s">
        <v>40</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238</v>
      </c>
      <c r="AT134" s="191" t="s">
        <v>234</v>
      </c>
      <c r="AU134" s="191" t="s">
        <v>78</v>
      </c>
      <c r="AY134" s="19" t="s">
        <v>231</v>
      </c>
      <c r="BE134" s="192">
        <f>IF(N134="základní",J134,0)</f>
        <v>0</v>
      </c>
      <c r="BF134" s="192">
        <f>IF(N134="snížená",J134,0)</f>
        <v>0</v>
      </c>
      <c r="BG134" s="192">
        <f>IF(N134="zákl. přenesená",J134,0)</f>
        <v>0</v>
      </c>
      <c r="BH134" s="192">
        <f>IF(N134="sníž. přenesená",J134,0)</f>
        <v>0</v>
      </c>
      <c r="BI134" s="192">
        <f>IF(N134="nulová",J134,0)</f>
        <v>0</v>
      </c>
      <c r="BJ134" s="19" t="s">
        <v>76</v>
      </c>
      <c r="BK134" s="192">
        <f>ROUND(I134*H134,2)</f>
        <v>0</v>
      </c>
      <c r="BL134" s="19" t="s">
        <v>238</v>
      </c>
      <c r="BM134" s="191" t="s">
        <v>6459</v>
      </c>
    </row>
    <row r="135" spans="1:65" s="2" customFormat="1" ht="58.5">
      <c r="A135" s="36"/>
      <c r="B135" s="37"/>
      <c r="C135" s="38"/>
      <c r="D135" s="193" t="s">
        <v>246</v>
      </c>
      <c r="E135" s="38"/>
      <c r="F135" s="194" t="s">
        <v>750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246</v>
      </c>
      <c r="AU135" s="19" t="s">
        <v>78</v>
      </c>
    </row>
    <row r="136" spans="1:65" s="12" customFormat="1" ht="22.9" customHeight="1">
      <c r="B136" s="164"/>
      <c r="C136" s="165"/>
      <c r="D136" s="166" t="s">
        <v>68</v>
      </c>
      <c r="E136" s="178" t="s">
        <v>294</v>
      </c>
      <c r="F136" s="178" t="s">
        <v>352</v>
      </c>
      <c r="G136" s="165"/>
      <c r="H136" s="165"/>
      <c r="I136" s="168"/>
      <c r="J136" s="179">
        <f>BK136</f>
        <v>0</v>
      </c>
      <c r="K136" s="165"/>
      <c r="L136" s="170"/>
      <c r="M136" s="171"/>
      <c r="N136" s="172"/>
      <c r="O136" s="172"/>
      <c r="P136" s="173">
        <f>SUM(P137:P147)</f>
        <v>0</v>
      </c>
      <c r="Q136" s="172"/>
      <c r="R136" s="173">
        <f>SUM(R137:R147)</f>
        <v>1.7320000000000002E-2</v>
      </c>
      <c r="S136" s="172"/>
      <c r="T136" s="174">
        <f>SUM(T137:T147)</f>
        <v>6.3360000000000003</v>
      </c>
      <c r="AR136" s="175" t="s">
        <v>76</v>
      </c>
      <c r="AT136" s="176" t="s">
        <v>68</v>
      </c>
      <c r="AU136" s="176" t="s">
        <v>76</v>
      </c>
      <c r="AY136" s="175" t="s">
        <v>231</v>
      </c>
      <c r="BK136" s="177">
        <f>SUM(BK137:BK147)</f>
        <v>0</v>
      </c>
    </row>
    <row r="137" spans="1:65" s="2" customFormat="1" ht="37.9" customHeight="1">
      <c r="A137" s="36"/>
      <c r="B137" s="37"/>
      <c r="C137" s="180" t="s">
        <v>311</v>
      </c>
      <c r="D137" s="180" t="s">
        <v>234</v>
      </c>
      <c r="E137" s="181" t="s">
        <v>6460</v>
      </c>
      <c r="F137" s="182" t="s">
        <v>6461</v>
      </c>
      <c r="G137" s="183" t="s">
        <v>237</v>
      </c>
      <c r="H137" s="184">
        <v>4</v>
      </c>
      <c r="I137" s="185"/>
      <c r="J137" s="186">
        <f>ROUND(I137*H137,2)</f>
        <v>0</v>
      </c>
      <c r="K137" s="182" t="s">
        <v>244</v>
      </c>
      <c r="L137" s="41"/>
      <c r="M137" s="187" t="s">
        <v>19</v>
      </c>
      <c r="N137" s="188" t="s">
        <v>40</v>
      </c>
      <c r="O137" s="66"/>
      <c r="P137" s="189">
        <f>O137*H137</f>
        <v>0</v>
      </c>
      <c r="Q137" s="189">
        <v>8.0000000000000007E-5</v>
      </c>
      <c r="R137" s="189">
        <f>Q137*H137</f>
        <v>3.2000000000000003E-4</v>
      </c>
      <c r="S137" s="189">
        <v>0</v>
      </c>
      <c r="T137" s="190">
        <f>S137*H137</f>
        <v>0</v>
      </c>
      <c r="U137" s="36"/>
      <c r="V137" s="36"/>
      <c r="W137" s="36"/>
      <c r="X137" s="36"/>
      <c r="Y137" s="36"/>
      <c r="Z137" s="36"/>
      <c r="AA137" s="36"/>
      <c r="AB137" s="36"/>
      <c r="AC137" s="36"/>
      <c r="AD137" s="36"/>
      <c r="AE137" s="36"/>
      <c r="AR137" s="191" t="s">
        <v>238</v>
      </c>
      <c r="AT137" s="191" t="s">
        <v>234</v>
      </c>
      <c r="AU137" s="191" t="s">
        <v>78</v>
      </c>
      <c r="AY137" s="19" t="s">
        <v>231</v>
      </c>
      <c r="BE137" s="192">
        <f>IF(N137="základní",J137,0)</f>
        <v>0</v>
      </c>
      <c r="BF137" s="192">
        <f>IF(N137="snížená",J137,0)</f>
        <v>0</v>
      </c>
      <c r="BG137" s="192">
        <f>IF(N137="zákl. přenesená",J137,0)</f>
        <v>0</v>
      </c>
      <c r="BH137" s="192">
        <f>IF(N137="sníž. přenesená",J137,0)</f>
        <v>0</v>
      </c>
      <c r="BI137" s="192">
        <f>IF(N137="nulová",J137,0)</f>
        <v>0</v>
      </c>
      <c r="BJ137" s="19" t="s">
        <v>76</v>
      </c>
      <c r="BK137" s="192">
        <f>ROUND(I137*H137,2)</f>
        <v>0</v>
      </c>
      <c r="BL137" s="19" t="s">
        <v>238</v>
      </c>
      <c r="BM137" s="191" t="s">
        <v>6462</v>
      </c>
    </row>
    <row r="138" spans="1:65" s="2" customFormat="1" ht="117">
      <c r="A138" s="36"/>
      <c r="B138" s="37"/>
      <c r="C138" s="38"/>
      <c r="D138" s="193" t="s">
        <v>246</v>
      </c>
      <c r="E138" s="38"/>
      <c r="F138" s="194" t="s">
        <v>6463</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246</v>
      </c>
      <c r="AU138" s="19" t="s">
        <v>78</v>
      </c>
    </row>
    <row r="139" spans="1:65" s="13" customFormat="1" ht="11.25">
      <c r="B139" s="198"/>
      <c r="C139" s="199"/>
      <c r="D139" s="193" t="s">
        <v>248</v>
      </c>
      <c r="E139" s="200" t="s">
        <v>19</v>
      </c>
      <c r="F139" s="201" t="s">
        <v>6464</v>
      </c>
      <c r="G139" s="199"/>
      <c r="H139" s="200" t="s">
        <v>19</v>
      </c>
      <c r="I139" s="202"/>
      <c r="J139" s="199"/>
      <c r="K139" s="199"/>
      <c r="L139" s="203"/>
      <c r="M139" s="204"/>
      <c r="N139" s="205"/>
      <c r="O139" s="205"/>
      <c r="P139" s="205"/>
      <c r="Q139" s="205"/>
      <c r="R139" s="205"/>
      <c r="S139" s="205"/>
      <c r="T139" s="206"/>
      <c r="AT139" s="207" t="s">
        <v>248</v>
      </c>
      <c r="AU139" s="207" t="s">
        <v>78</v>
      </c>
      <c r="AV139" s="13" t="s">
        <v>76</v>
      </c>
      <c r="AW139" s="13" t="s">
        <v>31</v>
      </c>
      <c r="AX139" s="13" t="s">
        <v>69</v>
      </c>
      <c r="AY139" s="207" t="s">
        <v>231</v>
      </c>
    </row>
    <row r="140" spans="1:65" s="13" customFormat="1" ht="11.25">
      <c r="B140" s="198"/>
      <c r="C140" s="199"/>
      <c r="D140" s="193" t="s">
        <v>248</v>
      </c>
      <c r="E140" s="200" t="s">
        <v>19</v>
      </c>
      <c r="F140" s="201" t="s">
        <v>6465</v>
      </c>
      <c r="G140" s="199"/>
      <c r="H140" s="200" t="s">
        <v>19</v>
      </c>
      <c r="I140" s="202"/>
      <c r="J140" s="199"/>
      <c r="K140" s="199"/>
      <c r="L140" s="203"/>
      <c r="M140" s="204"/>
      <c r="N140" s="205"/>
      <c r="O140" s="205"/>
      <c r="P140" s="205"/>
      <c r="Q140" s="205"/>
      <c r="R140" s="205"/>
      <c r="S140" s="205"/>
      <c r="T140" s="206"/>
      <c r="AT140" s="207" t="s">
        <v>248</v>
      </c>
      <c r="AU140" s="207" t="s">
        <v>78</v>
      </c>
      <c r="AV140" s="13" t="s">
        <v>76</v>
      </c>
      <c r="AW140" s="13" t="s">
        <v>31</v>
      </c>
      <c r="AX140" s="13" t="s">
        <v>69</v>
      </c>
      <c r="AY140" s="207" t="s">
        <v>231</v>
      </c>
    </row>
    <row r="141" spans="1:65" s="14" customFormat="1" ht="11.25">
      <c r="B141" s="208"/>
      <c r="C141" s="209"/>
      <c r="D141" s="193" t="s">
        <v>248</v>
      </c>
      <c r="E141" s="210" t="s">
        <v>19</v>
      </c>
      <c r="F141" s="211" t="s">
        <v>238</v>
      </c>
      <c r="G141" s="209"/>
      <c r="H141" s="212">
        <v>4</v>
      </c>
      <c r="I141" s="213"/>
      <c r="J141" s="209"/>
      <c r="K141" s="209"/>
      <c r="L141" s="214"/>
      <c r="M141" s="215"/>
      <c r="N141" s="216"/>
      <c r="O141" s="216"/>
      <c r="P141" s="216"/>
      <c r="Q141" s="216"/>
      <c r="R141" s="216"/>
      <c r="S141" s="216"/>
      <c r="T141" s="217"/>
      <c r="AT141" s="218" t="s">
        <v>248</v>
      </c>
      <c r="AU141" s="218" t="s">
        <v>78</v>
      </c>
      <c r="AV141" s="14" t="s">
        <v>78</v>
      </c>
      <c r="AW141" s="14" t="s">
        <v>31</v>
      </c>
      <c r="AX141" s="14" t="s">
        <v>76</v>
      </c>
      <c r="AY141" s="218" t="s">
        <v>231</v>
      </c>
    </row>
    <row r="142" spans="1:65" s="2" customFormat="1" ht="37.9" customHeight="1">
      <c r="A142" s="36"/>
      <c r="B142" s="37"/>
      <c r="C142" s="247" t="s">
        <v>316</v>
      </c>
      <c r="D142" s="247" t="s">
        <v>638</v>
      </c>
      <c r="E142" s="248" t="s">
        <v>925</v>
      </c>
      <c r="F142" s="249" t="s">
        <v>6466</v>
      </c>
      <c r="G142" s="250" t="s">
        <v>237</v>
      </c>
      <c r="H142" s="251">
        <v>1</v>
      </c>
      <c r="I142" s="252"/>
      <c r="J142" s="253">
        <f>ROUND(I142*H142,2)</f>
        <v>0</v>
      </c>
      <c r="K142" s="249" t="s">
        <v>19</v>
      </c>
      <c r="L142" s="254"/>
      <c r="M142" s="255" t="s">
        <v>19</v>
      </c>
      <c r="N142" s="256" t="s">
        <v>40</v>
      </c>
      <c r="O142" s="66"/>
      <c r="P142" s="189">
        <f>O142*H142</f>
        <v>0</v>
      </c>
      <c r="Q142" s="189">
        <v>1.7000000000000001E-2</v>
      </c>
      <c r="R142" s="189">
        <f>Q142*H142</f>
        <v>1.7000000000000001E-2</v>
      </c>
      <c r="S142" s="189">
        <v>0</v>
      </c>
      <c r="T142" s="190">
        <f>S142*H142</f>
        <v>0</v>
      </c>
      <c r="U142" s="36"/>
      <c r="V142" s="36"/>
      <c r="W142" s="36"/>
      <c r="X142" s="36"/>
      <c r="Y142" s="36"/>
      <c r="Z142" s="36"/>
      <c r="AA142" s="36"/>
      <c r="AB142" s="36"/>
      <c r="AC142" s="36"/>
      <c r="AD142" s="36"/>
      <c r="AE142" s="36"/>
      <c r="AR142" s="191" t="s">
        <v>287</v>
      </c>
      <c r="AT142" s="191" t="s">
        <v>638</v>
      </c>
      <c r="AU142" s="191" t="s">
        <v>78</v>
      </c>
      <c r="AY142" s="19" t="s">
        <v>231</v>
      </c>
      <c r="BE142" s="192">
        <f>IF(N142="základní",J142,0)</f>
        <v>0</v>
      </c>
      <c r="BF142" s="192">
        <f>IF(N142="snížená",J142,0)</f>
        <v>0</v>
      </c>
      <c r="BG142" s="192">
        <f>IF(N142="zákl. přenesená",J142,0)</f>
        <v>0</v>
      </c>
      <c r="BH142" s="192">
        <f>IF(N142="sníž. přenesená",J142,0)</f>
        <v>0</v>
      </c>
      <c r="BI142" s="192">
        <f>IF(N142="nulová",J142,0)</f>
        <v>0</v>
      </c>
      <c r="BJ142" s="19" t="s">
        <v>76</v>
      </c>
      <c r="BK142" s="192">
        <f>ROUND(I142*H142,2)</f>
        <v>0</v>
      </c>
      <c r="BL142" s="19" t="s">
        <v>238</v>
      </c>
      <c r="BM142" s="191" t="s">
        <v>6467</v>
      </c>
    </row>
    <row r="143" spans="1:65" s="2" customFormat="1" ht="24.2" customHeight="1">
      <c r="A143" s="36"/>
      <c r="B143" s="37"/>
      <c r="C143" s="180" t="s">
        <v>321</v>
      </c>
      <c r="D143" s="180" t="s">
        <v>234</v>
      </c>
      <c r="E143" s="181" t="s">
        <v>6468</v>
      </c>
      <c r="F143" s="182" t="s">
        <v>6469</v>
      </c>
      <c r="G143" s="183" t="s">
        <v>237</v>
      </c>
      <c r="H143" s="184">
        <v>1</v>
      </c>
      <c r="I143" s="185"/>
      <c r="J143" s="186">
        <f>ROUND(I143*H143,2)</f>
        <v>0</v>
      </c>
      <c r="K143" s="182" t="s">
        <v>19</v>
      </c>
      <c r="L143" s="41"/>
      <c r="M143" s="187" t="s">
        <v>19</v>
      </c>
      <c r="N143" s="188" t="s">
        <v>40</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238</v>
      </c>
      <c r="AT143" s="191" t="s">
        <v>234</v>
      </c>
      <c r="AU143" s="191" t="s">
        <v>78</v>
      </c>
      <c r="AY143" s="19" t="s">
        <v>231</v>
      </c>
      <c r="BE143" s="192">
        <f>IF(N143="základní",J143,0)</f>
        <v>0</v>
      </c>
      <c r="BF143" s="192">
        <f>IF(N143="snížená",J143,0)</f>
        <v>0</v>
      </c>
      <c r="BG143" s="192">
        <f>IF(N143="zákl. přenesená",J143,0)</f>
        <v>0</v>
      </c>
      <c r="BH143" s="192">
        <f>IF(N143="sníž. přenesená",J143,0)</f>
        <v>0</v>
      </c>
      <c r="BI143" s="192">
        <f>IF(N143="nulová",J143,0)</f>
        <v>0</v>
      </c>
      <c r="BJ143" s="19" t="s">
        <v>76</v>
      </c>
      <c r="BK143" s="192">
        <f>ROUND(I143*H143,2)</f>
        <v>0</v>
      </c>
      <c r="BL143" s="19" t="s">
        <v>238</v>
      </c>
      <c r="BM143" s="191" t="s">
        <v>6470</v>
      </c>
    </row>
    <row r="144" spans="1:65" s="2" customFormat="1" ht="16.5" customHeight="1">
      <c r="A144" s="36"/>
      <c r="B144" s="37"/>
      <c r="C144" s="180" t="s">
        <v>8</v>
      </c>
      <c r="D144" s="180" t="s">
        <v>234</v>
      </c>
      <c r="E144" s="181" t="s">
        <v>354</v>
      </c>
      <c r="F144" s="182" t="s">
        <v>355</v>
      </c>
      <c r="G144" s="183" t="s">
        <v>356</v>
      </c>
      <c r="H144" s="184">
        <v>3.1680000000000001</v>
      </c>
      <c r="I144" s="185"/>
      <c r="J144" s="186">
        <f>ROUND(I144*H144,2)</f>
        <v>0</v>
      </c>
      <c r="K144" s="182" t="s">
        <v>244</v>
      </c>
      <c r="L144" s="41"/>
      <c r="M144" s="187" t="s">
        <v>19</v>
      </c>
      <c r="N144" s="188" t="s">
        <v>40</v>
      </c>
      <c r="O144" s="66"/>
      <c r="P144" s="189">
        <f>O144*H144</f>
        <v>0</v>
      </c>
      <c r="Q144" s="189">
        <v>0</v>
      </c>
      <c r="R144" s="189">
        <f>Q144*H144</f>
        <v>0</v>
      </c>
      <c r="S144" s="189">
        <v>2</v>
      </c>
      <c r="T144" s="190">
        <f>S144*H144</f>
        <v>6.3360000000000003</v>
      </c>
      <c r="U144" s="36"/>
      <c r="V144" s="36"/>
      <c r="W144" s="36"/>
      <c r="X144" s="36"/>
      <c r="Y144" s="36"/>
      <c r="Z144" s="36"/>
      <c r="AA144" s="36"/>
      <c r="AB144" s="36"/>
      <c r="AC144" s="36"/>
      <c r="AD144" s="36"/>
      <c r="AE144" s="36"/>
      <c r="AR144" s="191" t="s">
        <v>238</v>
      </c>
      <c r="AT144" s="191" t="s">
        <v>234</v>
      </c>
      <c r="AU144" s="191" t="s">
        <v>78</v>
      </c>
      <c r="AY144" s="19" t="s">
        <v>231</v>
      </c>
      <c r="BE144" s="192">
        <f>IF(N144="základní",J144,0)</f>
        <v>0</v>
      </c>
      <c r="BF144" s="192">
        <f>IF(N144="snížená",J144,0)</f>
        <v>0</v>
      </c>
      <c r="BG144" s="192">
        <f>IF(N144="zákl. přenesená",J144,0)</f>
        <v>0</v>
      </c>
      <c r="BH144" s="192">
        <f>IF(N144="sníž. přenesená",J144,0)</f>
        <v>0</v>
      </c>
      <c r="BI144" s="192">
        <f>IF(N144="nulová",J144,0)</f>
        <v>0</v>
      </c>
      <c r="BJ144" s="19" t="s">
        <v>76</v>
      </c>
      <c r="BK144" s="192">
        <f>ROUND(I144*H144,2)</f>
        <v>0</v>
      </c>
      <c r="BL144" s="19" t="s">
        <v>238</v>
      </c>
      <c r="BM144" s="191" t="s">
        <v>6471</v>
      </c>
    </row>
    <row r="145" spans="1:65" s="14" customFormat="1" ht="11.25">
      <c r="B145" s="208"/>
      <c r="C145" s="209"/>
      <c r="D145" s="193" t="s">
        <v>248</v>
      </c>
      <c r="E145" s="210" t="s">
        <v>19</v>
      </c>
      <c r="F145" s="211" t="s">
        <v>6472</v>
      </c>
      <c r="G145" s="209"/>
      <c r="H145" s="212">
        <v>3.1680000000000001</v>
      </c>
      <c r="I145" s="213"/>
      <c r="J145" s="209"/>
      <c r="K145" s="209"/>
      <c r="L145" s="214"/>
      <c r="M145" s="215"/>
      <c r="N145" s="216"/>
      <c r="O145" s="216"/>
      <c r="P145" s="216"/>
      <c r="Q145" s="216"/>
      <c r="R145" s="216"/>
      <c r="S145" s="216"/>
      <c r="T145" s="217"/>
      <c r="AT145" s="218" t="s">
        <v>248</v>
      </c>
      <c r="AU145" s="218" t="s">
        <v>78</v>
      </c>
      <c r="AV145" s="14" t="s">
        <v>78</v>
      </c>
      <c r="AW145" s="14" t="s">
        <v>31</v>
      </c>
      <c r="AX145" s="14" t="s">
        <v>76</v>
      </c>
      <c r="AY145" s="218" t="s">
        <v>231</v>
      </c>
    </row>
    <row r="146" spans="1:65" s="2" customFormat="1" ht="24.2" customHeight="1">
      <c r="A146" s="36"/>
      <c r="B146" s="37"/>
      <c r="C146" s="180" t="s">
        <v>331</v>
      </c>
      <c r="D146" s="180" t="s">
        <v>234</v>
      </c>
      <c r="E146" s="181" t="s">
        <v>6473</v>
      </c>
      <c r="F146" s="182" t="s">
        <v>6474</v>
      </c>
      <c r="G146" s="183" t="s">
        <v>237</v>
      </c>
      <c r="H146" s="184">
        <v>1</v>
      </c>
      <c r="I146" s="185"/>
      <c r="J146" s="186">
        <f>ROUND(I146*H146,2)</f>
        <v>0</v>
      </c>
      <c r="K146" s="182" t="s">
        <v>19</v>
      </c>
      <c r="L146" s="41"/>
      <c r="M146" s="187" t="s">
        <v>19</v>
      </c>
      <c r="N146" s="188" t="s">
        <v>40</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238</v>
      </c>
      <c r="AT146" s="191" t="s">
        <v>234</v>
      </c>
      <c r="AU146" s="191" t="s">
        <v>78</v>
      </c>
      <c r="AY146" s="19" t="s">
        <v>231</v>
      </c>
      <c r="BE146" s="192">
        <f>IF(N146="základní",J146,0)</f>
        <v>0</v>
      </c>
      <c r="BF146" s="192">
        <f>IF(N146="snížená",J146,0)</f>
        <v>0</v>
      </c>
      <c r="BG146" s="192">
        <f>IF(N146="zákl. přenesená",J146,0)</f>
        <v>0</v>
      </c>
      <c r="BH146" s="192">
        <f>IF(N146="sníž. přenesená",J146,0)</f>
        <v>0</v>
      </c>
      <c r="BI146" s="192">
        <f>IF(N146="nulová",J146,0)</f>
        <v>0</v>
      </c>
      <c r="BJ146" s="19" t="s">
        <v>76</v>
      </c>
      <c r="BK146" s="192">
        <f>ROUND(I146*H146,2)</f>
        <v>0</v>
      </c>
      <c r="BL146" s="19" t="s">
        <v>238</v>
      </c>
      <c r="BM146" s="191" t="s">
        <v>6475</v>
      </c>
    </row>
    <row r="147" spans="1:65" s="2" customFormat="1" ht="37.9" customHeight="1">
      <c r="A147" s="36"/>
      <c r="B147" s="37"/>
      <c r="C147" s="180" t="s">
        <v>335</v>
      </c>
      <c r="D147" s="180" t="s">
        <v>234</v>
      </c>
      <c r="E147" s="181" t="s">
        <v>6476</v>
      </c>
      <c r="F147" s="182" t="s">
        <v>6477</v>
      </c>
      <c r="G147" s="183" t="s">
        <v>237</v>
      </c>
      <c r="H147" s="184">
        <v>1</v>
      </c>
      <c r="I147" s="185"/>
      <c r="J147" s="186">
        <f>ROUND(I147*H147,2)</f>
        <v>0</v>
      </c>
      <c r="K147" s="182" t="s">
        <v>19</v>
      </c>
      <c r="L147" s="41"/>
      <c r="M147" s="187" t="s">
        <v>19</v>
      </c>
      <c r="N147" s="188" t="s">
        <v>40</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238</v>
      </c>
      <c r="AT147" s="191" t="s">
        <v>234</v>
      </c>
      <c r="AU147" s="191" t="s">
        <v>78</v>
      </c>
      <c r="AY147" s="19" t="s">
        <v>231</v>
      </c>
      <c r="BE147" s="192">
        <f>IF(N147="základní",J147,0)</f>
        <v>0</v>
      </c>
      <c r="BF147" s="192">
        <f>IF(N147="snížená",J147,0)</f>
        <v>0</v>
      </c>
      <c r="BG147" s="192">
        <f>IF(N147="zákl. přenesená",J147,0)</f>
        <v>0</v>
      </c>
      <c r="BH147" s="192">
        <f>IF(N147="sníž. přenesená",J147,0)</f>
        <v>0</v>
      </c>
      <c r="BI147" s="192">
        <f>IF(N147="nulová",J147,0)</f>
        <v>0</v>
      </c>
      <c r="BJ147" s="19" t="s">
        <v>76</v>
      </c>
      <c r="BK147" s="192">
        <f>ROUND(I147*H147,2)</f>
        <v>0</v>
      </c>
      <c r="BL147" s="19" t="s">
        <v>238</v>
      </c>
      <c r="BM147" s="191" t="s">
        <v>6478</v>
      </c>
    </row>
    <row r="148" spans="1:65" s="12" customFormat="1" ht="22.9" customHeight="1">
      <c r="B148" s="164"/>
      <c r="C148" s="165"/>
      <c r="D148" s="166" t="s">
        <v>68</v>
      </c>
      <c r="E148" s="178" t="s">
        <v>399</v>
      </c>
      <c r="F148" s="178" t="s">
        <v>400</v>
      </c>
      <c r="G148" s="165"/>
      <c r="H148" s="165"/>
      <c r="I148" s="168"/>
      <c r="J148" s="179">
        <f>BK148</f>
        <v>0</v>
      </c>
      <c r="K148" s="165"/>
      <c r="L148" s="170"/>
      <c r="M148" s="171"/>
      <c r="N148" s="172"/>
      <c r="O148" s="172"/>
      <c r="P148" s="173">
        <f>SUM(P149:P157)</f>
        <v>0</v>
      </c>
      <c r="Q148" s="172"/>
      <c r="R148" s="173">
        <f>SUM(R149:R157)</f>
        <v>0</v>
      </c>
      <c r="S148" s="172"/>
      <c r="T148" s="174">
        <f>SUM(T149:T157)</f>
        <v>0</v>
      </c>
      <c r="AR148" s="175" t="s">
        <v>76</v>
      </c>
      <c r="AT148" s="176" t="s">
        <v>68</v>
      </c>
      <c r="AU148" s="176" t="s">
        <v>76</v>
      </c>
      <c r="AY148" s="175" t="s">
        <v>231</v>
      </c>
      <c r="BK148" s="177">
        <f>SUM(BK149:BK157)</f>
        <v>0</v>
      </c>
    </row>
    <row r="149" spans="1:65" s="2" customFormat="1" ht="33" customHeight="1">
      <c r="A149" s="36"/>
      <c r="B149" s="37"/>
      <c r="C149" s="180" t="s">
        <v>339</v>
      </c>
      <c r="D149" s="180" t="s">
        <v>234</v>
      </c>
      <c r="E149" s="181" t="s">
        <v>6366</v>
      </c>
      <c r="F149" s="182" t="s">
        <v>6367</v>
      </c>
      <c r="G149" s="183" t="s">
        <v>404</v>
      </c>
      <c r="H149" s="184">
        <v>6.3360000000000003</v>
      </c>
      <c r="I149" s="185"/>
      <c r="J149" s="186">
        <f>ROUND(I149*H149,2)</f>
        <v>0</v>
      </c>
      <c r="K149" s="182" t="s">
        <v>244</v>
      </c>
      <c r="L149" s="41"/>
      <c r="M149" s="187" t="s">
        <v>19</v>
      </c>
      <c r="N149" s="188" t="s">
        <v>40</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238</v>
      </c>
      <c r="AT149" s="191" t="s">
        <v>234</v>
      </c>
      <c r="AU149" s="191" t="s">
        <v>78</v>
      </c>
      <c r="AY149" s="19" t="s">
        <v>231</v>
      </c>
      <c r="BE149" s="192">
        <f>IF(N149="základní",J149,0)</f>
        <v>0</v>
      </c>
      <c r="BF149" s="192">
        <f>IF(N149="snížená",J149,0)</f>
        <v>0</v>
      </c>
      <c r="BG149" s="192">
        <f>IF(N149="zákl. přenesená",J149,0)</f>
        <v>0</v>
      </c>
      <c r="BH149" s="192">
        <f>IF(N149="sníž. přenesená",J149,0)</f>
        <v>0</v>
      </c>
      <c r="BI149" s="192">
        <f>IF(N149="nulová",J149,0)</f>
        <v>0</v>
      </c>
      <c r="BJ149" s="19" t="s">
        <v>76</v>
      </c>
      <c r="BK149" s="192">
        <f>ROUND(I149*H149,2)</f>
        <v>0</v>
      </c>
      <c r="BL149" s="19" t="s">
        <v>238</v>
      </c>
      <c r="BM149" s="191" t="s">
        <v>6479</v>
      </c>
    </row>
    <row r="150" spans="1:65" s="2" customFormat="1" ht="87.75">
      <c r="A150" s="36"/>
      <c r="B150" s="37"/>
      <c r="C150" s="38"/>
      <c r="D150" s="193" t="s">
        <v>246</v>
      </c>
      <c r="E150" s="38"/>
      <c r="F150" s="194" t="s">
        <v>6369</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246</v>
      </c>
      <c r="AU150" s="19" t="s">
        <v>78</v>
      </c>
    </row>
    <row r="151" spans="1:65" s="2" customFormat="1" ht="44.25" customHeight="1">
      <c r="A151" s="36"/>
      <c r="B151" s="37"/>
      <c r="C151" s="180" t="s">
        <v>347</v>
      </c>
      <c r="D151" s="180" t="s">
        <v>234</v>
      </c>
      <c r="E151" s="181" t="s">
        <v>6370</v>
      </c>
      <c r="F151" s="182" t="s">
        <v>6371</v>
      </c>
      <c r="G151" s="183" t="s">
        <v>404</v>
      </c>
      <c r="H151" s="184">
        <v>88.703999999999994</v>
      </c>
      <c r="I151" s="185"/>
      <c r="J151" s="186">
        <f>ROUND(I151*H151,2)</f>
        <v>0</v>
      </c>
      <c r="K151" s="182" t="s">
        <v>244</v>
      </c>
      <c r="L151" s="41"/>
      <c r="M151" s="187" t="s">
        <v>19</v>
      </c>
      <c r="N151" s="188" t="s">
        <v>40</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238</v>
      </c>
      <c r="AT151" s="191" t="s">
        <v>234</v>
      </c>
      <c r="AU151" s="191" t="s">
        <v>78</v>
      </c>
      <c r="AY151" s="19" t="s">
        <v>231</v>
      </c>
      <c r="BE151" s="192">
        <f>IF(N151="základní",J151,0)</f>
        <v>0</v>
      </c>
      <c r="BF151" s="192">
        <f>IF(N151="snížená",J151,0)</f>
        <v>0</v>
      </c>
      <c r="BG151" s="192">
        <f>IF(N151="zákl. přenesená",J151,0)</f>
        <v>0</v>
      </c>
      <c r="BH151" s="192">
        <f>IF(N151="sníž. přenesená",J151,0)</f>
        <v>0</v>
      </c>
      <c r="BI151" s="192">
        <f>IF(N151="nulová",J151,0)</f>
        <v>0</v>
      </c>
      <c r="BJ151" s="19" t="s">
        <v>76</v>
      </c>
      <c r="BK151" s="192">
        <f>ROUND(I151*H151,2)</f>
        <v>0</v>
      </c>
      <c r="BL151" s="19" t="s">
        <v>238</v>
      </c>
      <c r="BM151" s="191" t="s">
        <v>6480</v>
      </c>
    </row>
    <row r="152" spans="1:65" s="2" customFormat="1" ht="87.75">
      <c r="A152" s="36"/>
      <c r="B152" s="37"/>
      <c r="C152" s="38"/>
      <c r="D152" s="193" t="s">
        <v>246</v>
      </c>
      <c r="E152" s="38"/>
      <c r="F152" s="194" t="s">
        <v>6369</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246</v>
      </c>
      <c r="AU152" s="19" t="s">
        <v>78</v>
      </c>
    </row>
    <row r="153" spans="1:65" s="14" customFormat="1" ht="11.25">
      <c r="B153" s="208"/>
      <c r="C153" s="209"/>
      <c r="D153" s="193" t="s">
        <v>248</v>
      </c>
      <c r="E153" s="209"/>
      <c r="F153" s="211" t="s">
        <v>6481</v>
      </c>
      <c r="G153" s="209"/>
      <c r="H153" s="212">
        <v>88.703999999999994</v>
      </c>
      <c r="I153" s="213"/>
      <c r="J153" s="209"/>
      <c r="K153" s="209"/>
      <c r="L153" s="214"/>
      <c r="M153" s="215"/>
      <c r="N153" s="216"/>
      <c r="O153" s="216"/>
      <c r="P153" s="216"/>
      <c r="Q153" s="216"/>
      <c r="R153" s="216"/>
      <c r="S153" s="216"/>
      <c r="T153" s="217"/>
      <c r="AT153" s="218" t="s">
        <v>248</v>
      </c>
      <c r="AU153" s="218" t="s">
        <v>78</v>
      </c>
      <c r="AV153" s="14" t="s">
        <v>78</v>
      </c>
      <c r="AW153" s="14" t="s">
        <v>4</v>
      </c>
      <c r="AX153" s="14" t="s">
        <v>76</v>
      </c>
      <c r="AY153" s="218" t="s">
        <v>231</v>
      </c>
    </row>
    <row r="154" spans="1:65" s="2" customFormat="1" ht="44.25" customHeight="1">
      <c r="A154" s="36"/>
      <c r="B154" s="37"/>
      <c r="C154" s="180" t="s">
        <v>353</v>
      </c>
      <c r="D154" s="180" t="s">
        <v>234</v>
      </c>
      <c r="E154" s="181" t="s">
        <v>6374</v>
      </c>
      <c r="F154" s="182" t="s">
        <v>419</v>
      </c>
      <c r="G154" s="183" t="s">
        <v>404</v>
      </c>
      <c r="H154" s="184">
        <v>6.3360000000000003</v>
      </c>
      <c r="I154" s="185"/>
      <c r="J154" s="186">
        <f>ROUND(I154*H154,2)</f>
        <v>0</v>
      </c>
      <c r="K154" s="182" t="s">
        <v>244</v>
      </c>
      <c r="L154" s="41"/>
      <c r="M154" s="187" t="s">
        <v>19</v>
      </c>
      <c r="N154" s="188" t="s">
        <v>40</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238</v>
      </c>
      <c r="AT154" s="191" t="s">
        <v>234</v>
      </c>
      <c r="AU154" s="191" t="s">
        <v>78</v>
      </c>
      <c r="AY154" s="19" t="s">
        <v>231</v>
      </c>
      <c r="BE154" s="192">
        <f>IF(N154="základní",J154,0)</f>
        <v>0</v>
      </c>
      <c r="BF154" s="192">
        <f>IF(N154="snížená",J154,0)</f>
        <v>0</v>
      </c>
      <c r="BG154" s="192">
        <f>IF(N154="zákl. přenesená",J154,0)</f>
        <v>0</v>
      </c>
      <c r="BH154" s="192">
        <f>IF(N154="sníž. přenesená",J154,0)</f>
        <v>0</v>
      </c>
      <c r="BI154" s="192">
        <f>IF(N154="nulová",J154,0)</f>
        <v>0</v>
      </c>
      <c r="BJ154" s="19" t="s">
        <v>76</v>
      </c>
      <c r="BK154" s="192">
        <f>ROUND(I154*H154,2)</f>
        <v>0</v>
      </c>
      <c r="BL154" s="19" t="s">
        <v>238</v>
      </c>
      <c r="BM154" s="191" t="s">
        <v>6482</v>
      </c>
    </row>
    <row r="155" spans="1:65" s="2" customFormat="1" ht="97.5">
      <c r="A155" s="36"/>
      <c r="B155" s="37"/>
      <c r="C155" s="38"/>
      <c r="D155" s="193" t="s">
        <v>246</v>
      </c>
      <c r="E155" s="38"/>
      <c r="F155" s="194" t="s">
        <v>6376</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246</v>
      </c>
      <c r="AU155" s="19" t="s">
        <v>78</v>
      </c>
    </row>
    <row r="156" spans="1:65" s="2" customFormat="1" ht="24.2" customHeight="1">
      <c r="A156" s="36"/>
      <c r="B156" s="37"/>
      <c r="C156" s="180" t="s">
        <v>7</v>
      </c>
      <c r="D156" s="180" t="s">
        <v>234</v>
      </c>
      <c r="E156" s="181" t="s">
        <v>6382</v>
      </c>
      <c r="F156" s="182" t="s">
        <v>6383</v>
      </c>
      <c r="G156" s="183" t="s">
        <v>404</v>
      </c>
      <c r="H156" s="184">
        <v>6.3360000000000003</v>
      </c>
      <c r="I156" s="185"/>
      <c r="J156" s="186">
        <f>ROUND(I156*H156,2)</f>
        <v>0</v>
      </c>
      <c r="K156" s="182" t="s">
        <v>244</v>
      </c>
      <c r="L156" s="41"/>
      <c r="M156" s="187" t="s">
        <v>19</v>
      </c>
      <c r="N156" s="188" t="s">
        <v>40</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238</v>
      </c>
      <c r="AT156" s="191" t="s">
        <v>234</v>
      </c>
      <c r="AU156" s="191" t="s">
        <v>78</v>
      </c>
      <c r="AY156" s="19" t="s">
        <v>231</v>
      </c>
      <c r="BE156" s="192">
        <f>IF(N156="základní",J156,0)</f>
        <v>0</v>
      </c>
      <c r="BF156" s="192">
        <f>IF(N156="snížená",J156,0)</f>
        <v>0</v>
      </c>
      <c r="BG156" s="192">
        <f>IF(N156="zákl. přenesená",J156,0)</f>
        <v>0</v>
      </c>
      <c r="BH156" s="192">
        <f>IF(N156="sníž. přenesená",J156,0)</f>
        <v>0</v>
      </c>
      <c r="BI156" s="192">
        <f>IF(N156="nulová",J156,0)</f>
        <v>0</v>
      </c>
      <c r="BJ156" s="19" t="s">
        <v>76</v>
      </c>
      <c r="BK156" s="192">
        <f>ROUND(I156*H156,2)</f>
        <v>0</v>
      </c>
      <c r="BL156" s="19" t="s">
        <v>238</v>
      </c>
      <c r="BM156" s="191" t="s">
        <v>6483</v>
      </c>
    </row>
    <row r="157" spans="1:65" s="2" customFormat="1" ht="48.75">
      <c r="A157" s="36"/>
      <c r="B157" s="37"/>
      <c r="C157" s="38"/>
      <c r="D157" s="193" t="s">
        <v>246</v>
      </c>
      <c r="E157" s="38"/>
      <c r="F157" s="194" t="s">
        <v>416</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246</v>
      </c>
      <c r="AU157" s="19" t="s">
        <v>78</v>
      </c>
    </row>
    <row r="158" spans="1:65" s="12" customFormat="1" ht="22.9" customHeight="1">
      <c r="B158" s="164"/>
      <c r="C158" s="165"/>
      <c r="D158" s="166" t="s">
        <v>68</v>
      </c>
      <c r="E158" s="178" t="s">
        <v>965</v>
      </c>
      <c r="F158" s="178" t="s">
        <v>966</v>
      </c>
      <c r="G158" s="165"/>
      <c r="H158" s="165"/>
      <c r="I158" s="168"/>
      <c r="J158" s="179">
        <f>BK158</f>
        <v>0</v>
      </c>
      <c r="K158" s="165"/>
      <c r="L158" s="170"/>
      <c r="M158" s="171"/>
      <c r="N158" s="172"/>
      <c r="O158" s="172"/>
      <c r="P158" s="173">
        <f>SUM(P159:P160)</f>
        <v>0</v>
      </c>
      <c r="Q158" s="172"/>
      <c r="R158" s="173">
        <f>SUM(R159:R160)</f>
        <v>0</v>
      </c>
      <c r="S158" s="172"/>
      <c r="T158" s="174">
        <f>SUM(T159:T160)</f>
        <v>0</v>
      </c>
      <c r="AR158" s="175" t="s">
        <v>76</v>
      </c>
      <c r="AT158" s="176" t="s">
        <v>68</v>
      </c>
      <c r="AU158" s="176" t="s">
        <v>76</v>
      </c>
      <c r="AY158" s="175" t="s">
        <v>231</v>
      </c>
      <c r="BK158" s="177">
        <f>SUM(BK159:BK160)</f>
        <v>0</v>
      </c>
    </row>
    <row r="159" spans="1:65" s="2" customFormat="1" ht="76.349999999999994" customHeight="1">
      <c r="A159" s="36"/>
      <c r="B159" s="37"/>
      <c r="C159" s="180" t="s">
        <v>373</v>
      </c>
      <c r="D159" s="180" t="s">
        <v>234</v>
      </c>
      <c r="E159" s="181" t="s">
        <v>6295</v>
      </c>
      <c r="F159" s="182" t="s">
        <v>6296</v>
      </c>
      <c r="G159" s="183" t="s">
        <v>404</v>
      </c>
      <c r="H159" s="184">
        <v>3.5950000000000002</v>
      </c>
      <c r="I159" s="185"/>
      <c r="J159" s="186">
        <f>ROUND(I159*H159,2)</f>
        <v>0</v>
      </c>
      <c r="K159" s="182" t="s">
        <v>244</v>
      </c>
      <c r="L159" s="41"/>
      <c r="M159" s="187" t="s">
        <v>19</v>
      </c>
      <c r="N159" s="188" t="s">
        <v>40</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238</v>
      </c>
      <c r="AT159" s="191" t="s">
        <v>234</v>
      </c>
      <c r="AU159" s="191" t="s">
        <v>78</v>
      </c>
      <c r="AY159" s="19" t="s">
        <v>231</v>
      </c>
      <c r="BE159" s="192">
        <f>IF(N159="základní",J159,0)</f>
        <v>0</v>
      </c>
      <c r="BF159" s="192">
        <f>IF(N159="snížená",J159,0)</f>
        <v>0</v>
      </c>
      <c r="BG159" s="192">
        <f>IF(N159="zákl. přenesená",J159,0)</f>
        <v>0</v>
      </c>
      <c r="BH159" s="192">
        <f>IF(N159="sníž. přenesená",J159,0)</f>
        <v>0</v>
      </c>
      <c r="BI159" s="192">
        <f>IF(N159="nulová",J159,0)</f>
        <v>0</v>
      </c>
      <c r="BJ159" s="19" t="s">
        <v>76</v>
      </c>
      <c r="BK159" s="192">
        <f>ROUND(I159*H159,2)</f>
        <v>0</v>
      </c>
      <c r="BL159" s="19" t="s">
        <v>238</v>
      </c>
      <c r="BM159" s="191" t="s">
        <v>6484</v>
      </c>
    </row>
    <row r="160" spans="1:65" s="2" customFormat="1" ht="87.75">
      <c r="A160" s="36"/>
      <c r="B160" s="37"/>
      <c r="C160" s="38"/>
      <c r="D160" s="193" t="s">
        <v>246</v>
      </c>
      <c r="E160" s="38"/>
      <c r="F160" s="194" t="s">
        <v>1781</v>
      </c>
      <c r="G160" s="38"/>
      <c r="H160" s="38"/>
      <c r="I160" s="195"/>
      <c r="J160" s="38"/>
      <c r="K160" s="38"/>
      <c r="L160" s="41"/>
      <c r="M160" s="257"/>
      <c r="N160" s="258"/>
      <c r="O160" s="259"/>
      <c r="P160" s="259"/>
      <c r="Q160" s="259"/>
      <c r="R160" s="259"/>
      <c r="S160" s="259"/>
      <c r="T160" s="260"/>
      <c r="U160" s="36"/>
      <c r="V160" s="36"/>
      <c r="W160" s="36"/>
      <c r="X160" s="36"/>
      <c r="Y160" s="36"/>
      <c r="Z160" s="36"/>
      <c r="AA160" s="36"/>
      <c r="AB160" s="36"/>
      <c r="AC160" s="36"/>
      <c r="AD160" s="36"/>
      <c r="AE160" s="36"/>
      <c r="AT160" s="19" t="s">
        <v>246</v>
      </c>
      <c r="AU160" s="19" t="s">
        <v>78</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o3je8tPHM2WXhEEAr5x8rP30ULriHgA7bKJGwrXuZqhCX2uYKdgv+4/NbrZfR5+Wju1DxQ1SuZmiLrqJ00rF3A==" saltValue="2QSmJtogBTuL9NRY138Cl6omGIfpR+io0j44/NoX1WSzoY0ZnvEoXmZ/v2rDEtZDJXRUsY1bzUSr83ec1Tqu/Q==" spinCount="100000" sheet="1" objects="1" scenarios="1" formatColumns="0" formatRows="0" autoFilter="0"/>
  <autoFilter ref="C84:K16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198</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199</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1" t="str">
        <f>'Rekapitulace stavby'!K6</f>
        <v>Park na Moravském náměstí v Brně</v>
      </c>
      <c r="F7" s="412"/>
      <c r="G7" s="412"/>
      <c r="H7" s="412"/>
      <c r="L7" s="22"/>
    </row>
    <row r="8" spans="1:46" s="2" customFormat="1" ht="12" customHeight="1">
      <c r="A8" s="36"/>
      <c r="B8" s="41"/>
      <c r="C8" s="36"/>
      <c r="D8" s="114" t="s">
        <v>200</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4" t="s">
        <v>6485</v>
      </c>
      <c r="F9" s="413"/>
      <c r="G9" s="413"/>
      <c r="H9" s="413"/>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28. 5. 2021</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5" t="str">
        <f>'Rekapitulace stavby'!E14</f>
        <v>Vyplň údaj</v>
      </c>
      <c r="F18" s="416"/>
      <c r="G18" s="416"/>
      <c r="H18" s="416"/>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 </v>
      </c>
      <c r="F21" s="36"/>
      <c r="G21" s="36"/>
      <c r="H21" s="36"/>
      <c r="I21" s="114" t="s">
        <v>27</v>
      </c>
      <c r="J21" s="105" t="str">
        <f>IF('Rekapitulace stavby'!AN17="","",'Rekapitulace stavby'!AN17)</f>
        <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32</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33</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17" t="s">
        <v>19</v>
      </c>
      <c r="F27" s="417"/>
      <c r="G27" s="417"/>
      <c r="H27" s="417"/>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35</v>
      </c>
      <c r="E30" s="36"/>
      <c r="F30" s="36"/>
      <c r="G30" s="36"/>
      <c r="H30" s="36"/>
      <c r="I30" s="36"/>
      <c r="J30" s="122">
        <f>ROUND(J82,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37</v>
      </c>
      <c r="G32" s="36"/>
      <c r="H32" s="36"/>
      <c r="I32" s="123" t="s">
        <v>36</v>
      </c>
      <c r="J32" s="123" t="s">
        <v>38</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39</v>
      </c>
      <c r="E33" s="114" t="s">
        <v>40</v>
      </c>
      <c r="F33" s="125">
        <f>ROUND((SUM(BE82:BE120)),  2)</f>
        <v>0</v>
      </c>
      <c r="G33" s="36"/>
      <c r="H33" s="36"/>
      <c r="I33" s="126">
        <v>0.21</v>
      </c>
      <c r="J33" s="125">
        <f>ROUND(((SUM(BE82:BE120))*I33),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41</v>
      </c>
      <c r="F34" s="125">
        <f>ROUND((SUM(BF82:BF120)),  2)</f>
        <v>0</v>
      </c>
      <c r="G34" s="36"/>
      <c r="H34" s="36"/>
      <c r="I34" s="126">
        <v>0.15</v>
      </c>
      <c r="J34" s="125">
        <f>ROUND(((SUM(BF82:BF120))*I34),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42</v>
      </c>
      <c r="F35" s="125">
        <f>ROUND((SUM(BG82:BG120)),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43</v>
      </c>
      <c r="F36" s="125">
        <f>ROUND((SUM(BH82:BH120)),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44</v>
      </c>
      <c r="F37" s="125">
        <f>ROUND((SUM(BI82:BI120)),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45</v>
      </c>
      <c r="E39" s="129"/>
      <c r="F39" s="129"/>
      <c r="G39" s="130" t="s">
        <v>46</v>
      </c>
      <c r="H39" s="131" t="s">
        <v>47</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204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8" t="str">
        <f>E7</f>
        <v>Park na Moravském náměstí v Brně</v>
      </c>
      <c r="F48" s="419"/>
      <c r="G48" s="419"/>
      <c r="H48" s="419"/>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200</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2" t="str">
        <f>E9</f>
        <v>990 - Vedlejší rozpočtové náklady</v>
      </c>
      <c r="F50" s="420"/>
      <c r="G50" s="420"/>
      <c r="H50" s="42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28. 5. 2021</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 xml:space="preserve"> </v>
      </c>
      <c r="G54" s="38"/>
      <c r="H54" s="38"/>
      <c r="I54" s="31" t="s">
        <v>30</v>
      </c>
      <c r="J54" s="34" t="str">
        <f>E21</f>
        <v xml:space="preserve"> </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32</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205</v>
      </c>
      <c r="D57" s="139"/>
      <c r="E57" s="139"/>
      <c r="F57" s="139"/>
      <c r="G57" s="139"/>
      <c r="H57" s="139"/>
      <c r="I57" s="139"/>
      <c r="J57" s="140" t="s">
        <v>206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67</v>
      </c>
      <c r="D59" s="38"/>
      <c r="E59" s="38"/>
      <c r="F59" s="38"/>
      <c r="G59" s="38"/>
      <c r="H59" s="38"/>
      <c r="I59" s="38"/>
      <c r="J59" s="79">
        <f>J82</f>
        <v>0</v>
      </c>
      <c r="K59" s="38"/>
      <c r="L59" s="115"/>
      <c r="S59" s="36"/>
      <c r="T59" s="36"/>
      <c r="U59" s="36"/>
      <c r="V59" s="36"/>
      <c r="W59" s="36"/>
      <c r="X59" s="36"/>
      <c r="Y59" s="36"/>
      <c r="Z59" s="36"/>
      <c r="AA59" s="36"/>
      <c r="AB59" s="36"/>
      <c r="AC59" s="36"/>
      <c r="AD59" s="36"/>
      <c r="AE59" s="36"/>
      <c r="AU59" s="19" t="s">
        <v>207</v>
      </c>
    </row>
    <row r="60" spans="1:47" s="9" customFormat="1" ht="24.95" customHeight="1">
      <c r="B60" s="142"/>
      <c r="C60" s="143"/>
      <c r="D60" s="144" t="s">
        <v>5766</v>
      </c>
      <c r="E60" s="145"/>
      <c r="F60" s="145"/>
      <c r="G60" s="145"/>
      <c r="H60" s="145"/>
      <c r="I60" s="145"/>
      <c r="J60" s="146">
        <f>J83</f>
        <v>0</v>
      </c>
      <c r="K60" s="143"/>
      <c r="L60" s="147"/>
    </row>
    <row r="61" spans="1:47" s="10" customFormat="1" ht="19.899999999999999" customHeight="1">
      <c r="B61" s="148"/>
      <c r="C61" s="99"/>
      <c r="D61" s="149" t="s">
        <v>6486</v>
      </c>
      <c r="E61" s="150"/>
      <c r="F61" s="150"/>
      <c r="G61" s="150"/>
      <c r="H61" s="150"/>
      <c r="I61" s="150"/>
      <c r="J61" s="151">
        <f>J84</f>
        <v>0</v>
      </c>
      <c r="K61" s="99"/>
      <c r="L61" s="152"/>
    </row>
    <row r="62" spans="1:47" s="10" customFormat="1" ht="19.899999999999999" customHeight="1">
      <c r="B62" s="148"/>
      <c r="C62" s="99"/>
      <c r="D62" s="149" t="s">
        <v>6487</v>
      </c>
      <c r="E62" s="150"/>
      <c r="F62" s="150"/>
      <c r="G62" s="150"/>
      <c r="H62" s="150"/>
      <c r="I62" s="150"/>
      <c r="J62" s="151">
        <f>J108</f>
        <v>0</v>
      </c>
      <c r="K62" s="99"/>
      <c r="L62" s="152"/>
    </row>
    <row r="63" spans="1:47" s="2" customFormat="1" ht="21.75" customHeight="1">
      <c r="A63" s="36"/>
      <c r="B63" s="37"/>
      <c r="C63" s="38"/>
      <c r="D63" s="38"/>
      <c r="E63" s="38"/>
      <c r="F63" s="38"/>
      <c r="G63" s="38"/>
      <c r="H63" s="38"/>
      <c r="I63" s="38"/>
      <c r="J63" s="38"/>
      <c r="K63" s="38"/>
      <c r="L63" s="115"/>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5"/>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5"/>
      <c r="S68" s="36"/>
      <c r="T68" s="36"/>
      <c r="U68" s="36"/>
      <c r="V68" s="36"/>
      <c r="W68" s="36"/>
      <c r="X68" s="36"/>
      <c r="Y68" s="36"/>
      <c r="Z68" s="36"/>
      <c r="AA68" s="36"/>
      <c r="AB68" s="36"/>
      <c r="AC68" s="36"/>
      <c r="AD68" s="36"/>
      <c r="AE68" s="36"/>
    </row>
    <row r="69" spans="1:31" s="2" customFormat="1" ht="24.95" customHeight="1">
      <c r="A69" s="36"/>
      <c r="B69" s="37"/>
      <c r="C69" s="25" t="s">
        <v>216</v>
      </c>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6.5" customHeight="1">
      <c r="A72" s="36"/>
      <c r="B72" s="37"/>
      <c r="C72" s="38"/>
      <c r="D72" s="38"/>
      <c r="E72" s="418" t="str">
        <f>E7</f>
        <v>Park na Moravském náměstí v Brně</v>
      </c>
      <c r="F72" s="419"/>
      <c r="G72" s="419"/>
      <c r="H72" s="419"/>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200</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2" t="str">
        <f>E9</f>
        <v>990 - Vedlejší rozpočtové náklady</v>
      </c>
      <c r="F74" s="420"/>
      <c r="G74" s="420"/>
      <c r="H74" s="420"/>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 xml:space="preserve"> </v>
      </c>
      <c r="G76" s="38"/>
      <c r="H76" s="38"/>
      <c r="I76" s="31" t="s">
        <v>23</v>
      </c>
      <c r="J76" s="61" t="str">
        <f>IF(J12="","",J12)</f>
        <v>28. 5. 2021</v>
      </c>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 xml:space="preserve"> </v>
      </c>
      <c r="G78" s="38"/>
      <c r="H78" s="38"/>
      <c r="I78" s="31" t="s">
        <v>30</v>
      </c>
      <c r="J78" s="34" t="str">
        <f>E21</f>
        <v xml:space="preserve"> </v>
      </c>
      <c r="K78" s="38"/>
      <c r="L78" s="115"/>
      <c r="S78" s="36"/>
      <c r="T78" s="36"/>
      <c r="U78" s="36"/>
      <c r="V78" s="36"/>
      <c r="W78" s="36"/>
      <c r="X78" s="36"/>
      <c r="Y78" s="36"/>
      <c r="Z78" s="36"/>
      <c r="AA78" s="36"/>
      <c r="AB78" s="36"/>
      <c r="AC78" s="36"/>
      <c r="AD78" s="36"/>
      <c r="AE78" s="36"/>
    </row>
    <row r="79" spans="1:31" s="2" customFormat="1" ht="15.2" customHeight="1">
      <c r="A79" s="36"/>
      <c r="B79" s="37"/>
      <c r="C79" s="31" t="s">
        <v>28</v>
      </c>
      <c r="D79" s="38"/>
      <c r="E79" s="38"/>
      <c r="F79" s="29" t="str">
        <f>IF(E18="","",E18)</f>
        <v>Vyplň údaj</v>
      </c>
      <c r="G79" s="38"/>
      <c r="H79" s="38"/>
      <c r="I79" s="31" t="s">
        <v>32</v>
      </c>
      <c r="J79" s="34" t="str">
        <f>E24</f>
        <v xml:space="preserve"> </v>
      </c>
      <c r="K79" s="38"/>
      <c r="L79" s="115"/>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11" customFormat="1" ht="29.25" customHeight="1">
      <c r="A81" s="153"/>
      <c r="B81" s="154"/>
      <c r="C81" s="155" t="s">
        <v>217</v>
      </c>
      <c r="D81" s="156" t="s">
        <v>54</v>
      </c>
      <c r="E81" s="156" t="s">
        <v>50</v>
      </c>
      <c r="F81" s="156" t="s">
        <v>51</v>
      </c>
      <c r="G81" s="156" t="s">
        <v>218</v>
      </c>
      <c r="H81" s="156" t="s">
        <v>219</v>
      </c>
      <c r="I81" s="156" t="s">
        <v>220</v>
      </c>
      <c r="J81" s="156" t="s">
        <v>206</v>
      </c>
      <c r="K81" s="157" t="s">
        <v>221</v>
      </c>
      <c r="L81" s="158"/>
      <c r="M81" s="70" t="s">
        <v>19</v>
      </c>
      <c r="N81" s="71" t="s">
        <v>39</v>
      </c>
      <c r="O81" s="71" t="s">
        <v>222</v>
      </c>
      <c r="P81" s="71" t="s">
        <v>223</v>
      </c>
      <c r="Q81" s="71" t="s">
        <v>224</v>
      </c>
      <c r="R81" s="71" t="s">
        <v>225</v>
      </c>
      <c r="S81" s="71" t="s">
        <v>226</v>
      </c>
      <c r="T81" s="72" t="s">
        <v>227</v>
      </c>
      <c r="U81" s="153"/>
      <c r="V81" s="153"/>
      <c r="W81" s="153"/>
      <c r="X81" s="153"/>
      <c r="Y81" s="153"/>
      <c r="Z81" s="153"/>
      <c r="AA81" s="153"/>
      <c r="AB81" s="153"/>
      <c r="AC81" s="153"/>
      <c r="AD81" s="153"/>
      <c r="AE81" s="153"/>
    </row>
    <row r="82" spans="1:65" s="2" customFormat="1" ht="22.9" customHeight="1">
      <c r="A82" s="36"/>
      <c r="B82" s="37"/>
      <c r="C82" s="77" t="s">
        <v>228</v>
      </c>
      <c r="D82" s="38"/>
      <c r="E82" s="38"/>
      <c r="F82" s="38"/>
      <c r="G82" s="38"/>
      <c r="H82" s="38"/>
      <c r="I82" s="38"/>
      <c r="J82" s="159">
        <f>BK82</f>
        <v>0</v>
      </c>
      <c r="K82" s="38"/>
      <c r="L82" s="41"/>
      <c r="M82" s="73"/>
      <c r="N82" s="160"/>
      <c r="O82" s="74"/>
      <c r="P82" s="161">
        <f>P83</f>
        <v>0</v>
      </c>
      <c r="Q82" s="74"/>
      <c r="R82" s="161">
        <f>R83</f>
        <v>0</v>
      </c>
      <c r="S82" s="74"/>
      <c r="T82" s="162">
        <f>T83</f>
        <v>0</v>
      </c>
      <c r="U82" s="36"/>
      <c r="V82" s="36"/>
      <c r="W82" s="36"/>
      <c r="X82" s="36"/>
      <c r="Y82" s="36"/>
      <c r="Z82" s="36"/>
      <c r="AA82" s="36"/>
      <c r="AB82" s="36"/>
      <c r="AC82" s="36"/>
      <c r="AD82" s="36"/>
      <c r="AE82" s="36"/>
      <c r="AT82" s="19" t="s">
        <v>68</v>
      </c>
      <c r="AU82" s="19" t="s">
        <v>207</v>
      </c>
      <c r="BK82" s="163">
        <f>BK83</f>
        <v>0</v>
      </c>
    </row>
    <row r="83" spans="1:65" s="12" customFormat="1" ht="25.9" customHeight="1">
      <c r="B83" s="164"/>
      <c r="C83" s="165"/>
      <c r="D83" s="166" t="s">
        <v>68</v>
      </c>
      <c r="E83" s="167" t="s">
        <v>5999</v>
      </c>
      <c r="F83" s="167" t="s">
        <v>197</v>
      </c>
      <c r="G83" s="165"/>
      <c r="H83" s="165"/>
      <c r="I83" s="168"/>
      <c r="J83" s="169">
        <f>BK83</f>
        <v>0</v>
      </c>
      <c r="K83" s="165"/>
      <c r="L83" s="170"/>
      <c r="M83" s="171"/>
      <c r="N83" s="172"/>
      <c r="O83" s="172"/>
      <c r="P83" s="173">
        <f>P84+P108</f>
        <v>0</v>
      </c>
      <c r="Q83" s="172"/>
      <c r="R83" s="173">
        <f>R84+R108</f>
        <v>0</v>
      </c>
      <c r="S83" s="172"/>
      <c r="T83" s="174">
        <f>T84+T108</f>
        <v>0</v>
      </c>
      <c r="AR83" s="175" t="s">
        <v>269</v>
      </c>
      <c r="AT83" s="176" t="s">
        <v>68</v>
      </c>
      <c r="AU83" s="176" t="s">
        <v>69</v>
      </c>
      <c r="AY83" s="175" t="s">
        <v>231</v>
      </c>
      <c r="BK83" s="177">
        <f>BK84+BK108</f>
        <v>0</v>
      </c>
    </row>
    <row r="84" spans="1:65" s="12" customFormat="1" ht="22.9" customHeight="1">
      <c r="B84" s="164"/>
      <c r="C84" s="165"/>
      <c r="D84" s="166" t="s">
        <v>68</v>
      </c>
      <c r="E84" s="178" t="s">
        <v>2813</v>
      </c>
      <c r="F84" s="178" t="s">
        <v>4667</v>
      </c>
      <c r="G84" s="165"/>
      <c r="H84" s="165"/>
      <c r="I84" s="168"/>
      <c r="J84" s="179">
        <f>BK84</f>
        <v>0</v>
      </c>
      <c r="K84" s="165"/>
      <c r="L84" s="170"/>
      <c r="M84" s="171"/>
      <c r="N84" s="172"/>
      <c r="O84" s="172"/>
      <c r="P84" s="173">
        <f>SUM(P85:P107)</f>
        <v>0</v>
      </c>
      <c r="Q84" s="172"/>
      <c r="R84" s="173">
        <f>SUM(R85:R107)</f>
        <v>0</v>
      </c>
      <c r="S84" s="172"/>
      <c r="T84" s="174">
        <f>SUM(T85:T107)</f>
        <v>0</v>
      </c>
      <c r="AR84" s="175" t="s">
        <v>76</v>
      </c>
      <c r="AT84" s="176" t="s">
        <v>68</v>
      </c>
      <c r="AU84" s="176" t="s">
        <v>76</v>
      </c>
      <c r="AY84" s="175" t="s">
        <v>231</v>
      </c>
      <c r="BK84" s="177">
        <f>SUM(BK85:BK107)</f>
        <v>0</v>
      </c>
    </row>
    <row r="85" spans="1:65" s="2" customFormat="1" ht="24.2" customHeight="1">
      <c r="A85" s="36"/>
      <c r="B85" s="37"/>
      <c r="C85" s="180" t="s">
        <v>76</v>
      </c>
      <c r="D85" s="180" t="s">
        <v>234</v>
      </c>
      <c r="E85" s="181" t="s">
        <v>3377</v>
      </c>
      <c r="F85" s="182" t="s">
        <v>6488</v>
      </c>
      <c r="G85" s="183" t="s">
        <v>2771</v>
      </c>
      <c r="H85" s="184">
        <v>1</v>
      </c>
      <c r="I85" s="185"/>
      <c r="J85" s="186">
        <f t="shared" ref="J85:J107" si="0">ROUND(I85*H85,2)</f>
        <v>0</v>
      </c>
      <c r="K85" s="182" t="s">
        <v>19</v>
      </c>
      <c r="L85" s="41"/>
      <c r="M85" s="187" t="s">
        <v>19</v>
      </c>
      <c r="N85" s="188" t="s">
        <v>40</v>
      </c>
      <c r="O85" s="66"/>
      <c r="P85" s="189">
        <f t="shared" ref="P85:P107" si="1">O85*H85</f>
        <v>0</v>
      </c>
      <c r="Q85" s="189">
        <v>0</v>
      </c>
      <c r="R85" s="189">
        <f t="shared" ref="R85:R107" si="2">Q85*H85</f>
        <v>0</v>
      </c>
      <c r="S85" s="189">
        <v>0</v>
      </c>
      <c r="T85" s="190">
        <f t="shared" ref="T85:T107" si="3">S85*H85</f>
        <v>0</v>
      </c>
      <c r="U85" s="36"/>
      <c r="V85" s="36"/>
      <c r="W85" s="36"/>
      <c r="X85" s="36"/>
      <c r="Y85" s="36"/>
      <c r="Z85" s="36"/>
      <c r="AA85" s="36"/>
      <c r="AB85" s="36"/>
      <c r="AC85" s="36"/>
      <c r="AD85" s="36"/>
      <c r="AE85" s="36"/>
      <c r="AR85" s="191" t="s">
        <v>238</v>
      </c>
      <c r="AT85" s="191" t="s">
        <v>234</v>
      </c>
      <c r="AU85" s="191" t="s">
        <v>78</v>
      </c>
      <c r="AY85" s="19" t="s">
        <v>231</v>
      </c>
      <c r="BE85" s="192">
        <f t="shared" ref="BE85:BE107" si="4">IF(N85="základní",J85,0)</f>
        <v>0</v>
      </c>
      <c r="BF85" s="192">
        <f t="shared" ref="BF85:BF107" si="5">IF(N85="snížená",J85,0)</f>
        <v>0</v>
      </c>
      <c r="BG85" s="192">
        <f t="shared" ref="BG85:BG107" si="6">IF(N85="zákl. přenesená",J85,0)</f>
        <v>0</v>
      </c>
      <c r="BH85" s="192">
        <f t="shared" ref="BH85:BH107" si="7">IF(N85="sníž. přenesená",J85,0)</f>
        <v>0</v>
      </c>
      <c r="BI85" s="192">
        <f t="shared" ref="BI85:BI107" si="8">IF(N85="nulová",J85,0)</f>
        <v>0</v>
      </c>
      <c r="BJ85" s="19" t="s">
        <v>76</v>
      </c>
      <c r="BK85" s="192">
        <f t="shared" ref="BK85:BK107" si="9">ROUND(I85*H85,2)</f>
        <v>0</v>
      </c>
      <c r="BL85" s="19" t="s">
        <v>238</v>
      </c>
      <c r="BM85" s="191" t="s">
        <v>6489</v>
      </c>
    </row>
    <row r="86" spans="1:65" s="2" customFormat="1" ht="16.5" customHeight="1">
      <c r="A86" s="36"/>
      <c r="B86" s="37"/>
      <c r="C86" s="180" t="s">
        <v>78</v>
      </c>
      <c r="D86" s="180" t="s">
        <v>234</v>
      </c>
      <c r="E86" s="181" t="s">
        <v>6490</v>
      </c>
      <c r="F86" s="182" t="s">
        <v>6491</v>
      </c>
      <c r="G86" s="183" t="s">
        <v>5796</v>
      </c>
      <c r="H86" s="184">
        <v>1</v>
      </c>
      <c r="I86" s="185"/>
      <c r="J86" s="186">
        <f t="shared" si="0"/>
        <v>0</v>
      </c>
      <c r="K86" s="182" t="s">
        <v>19</v>
      </c>
      <c r="L86" s="41"/>
      <c r="M86" s="187" t="s">
        <v>19</v>
      </c>
      <c r="N86" s="188" t="s">
        <v>40</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238</v>
      </c>
      <c r="AT86" s="191" t="s">
        <v>234</v>
      </c>
      <c r="AU86" s="191" t="s">
        <v>78</v>
      </c>
      <c r="AY86" s="19" t="s">
        <v>231</v>
      </c>
      <c r="BE86" s="192">
        <f t="shared" si="4"/>
        <v>0</v>
      </c>
      <c r="BF86" s="192">
        <f t="shared" si="5"/>
        <v>0</v>
      </c>
      <c r="BG86" s="192">
        <f t="shared" si="6"/>
        <v>0</v>
      </c>
      <c r="BH86" s="192">
        <f t="shared" si="7"/>
        <v>0</v>
      </c>
      <c r="BI86" s="192">
        <f t="shared" si="8"/>
        <v>0</v>
      </c>
      <c r="BJ86" s="19" t="s">
        <v>76</v>
      </c>
      <c r="BK86" s="192">
        <f t="shared" si="9"/>
        <v>0</v>
      </c>
      <c r="BL86" s="19" t="s">
        <v>238</v>
      </c>
      <c r="BM86" s="191" t="s">
        <v>6492</v>
      </c>
    </row>
    <row r="87" spans="1:65" s="2" customFormat="1" ht="24.2" customHeight="1">
      <c r="A87" s="36"/>
      <c r="B87" s="37"/>
      <c r="C87" s="180" t="s">
        <v>119</v>
      </c>
      <c r="D87" s="180" t="s">
        <v>234</v>
      </c>
      <c r="E87" s="181" t="s">
        <v>6493</v>
      </c>
      <c r="F87" s="182" t="s">
        <v>6494</v>
      </c>
      <c r="G87" s="183" t="s">
        <v>5796</v>
      </c>
      <c r="H87" s="184">
        <v>1</v>
      </c>
      <c r="I87" s="185"/>
      <c r="J87" s="186">
        <f t="shared" si="0"/>
        <v>0</v>
      </c>
      <c r="K87" s="182" t="s">
        <v>19</v>
      </c>
      <c r="L87" s="41"/>
      <c r="M87" s="187" t="s">
        <v>19</v>
      </c>
      <c r="N87" s="188" t="s">
        <v>40</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238</v>
      </c>
      <c r="AT87" s="191" t="s">
        <v>234</v>
      </c>
      <c r="AU87" s="191" t="s">
        <v>78</v>
      </c>
      <c r="AY87" s="19" t="s">
        <v>231</v>
      </c>
      <c r="BE87" s="192">
        <f t="shared" si="4"/>
        <v>0</v>
      </c>
      <c r="BF87" s="192">
        <f t="shared" si="5"/>
        <v>0</v>
      </c>
      <c r="BG87" s="192">
        <f t="shared" si="6"/>
        <v>0</v>
      </c>
      <c r="BH87" s="192">
        <f t="shared" si="7"/>
        <v>0</v>
      </c>
      <c r="BI87" s="192">
        <f t="shared" si="8"/>
        <v>0</v>
      </c>
      <c r="BJ87" s="19" t="s">
        <v>76</v>
      </c>
      <c r="BK87" s="192">
        <f t="shared" si="9"/>
        <v>0</v>
      </c>
      <c r="BL87" s="19" t="s">
        <v>238</v>
      </c>
      <c r="BM87" s="191" t="s">
        <v>6495</v>
      </c>
    </row>
    <row r="88" spans="1:65" s="2" customFormat="1" ht="16.5" customHeight="1">
      <c r="A88" s="36"/>
      <c r="B88" s="37"/>
      <c r="C88" s="180" t="s">
        <v>238</v>
      </c>
      <c r="D88" s="180" t="s">
        <v>234</v>
      </c>
      <c r="E88" s="181" t="s">
        <v>6496</v>
      </c>
      <c r="F88" s="182" t="s">
        <v>6497</v>
      </c>
      <c r="G88" s="183" t="s">
        <v>5796</v>
      </c>
      <c r="H88" s="184">
        <v>1</v>
      </c>
      <c r="I88" s="185"/>
      <c r="J88" s="186">
        <f t="shared" si="0"/>
        <v>0</v>
      </c>
      <c r="K88" s="182" t="s">
        <v>19</v>
      </c>
      <c r="L88" s="41"/>
      <c r="M88" s="187" t="s">
        <v>19</v>
      </c>
      <c r="N88" s="188" t="s">
        <v>40</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238</v>
      </c>
      <c r="AT88" s="191" t="s">
        <v>234</v>
      </c>
      <c r="AU88" s="191" t="s">
        <v>78</v>
      </c>
      <c r="AY88" s="19" t="s">
        <v>231</v>
      </c>
      <c r="BE88" s="192">
        <f t="shared" si="4"/>
        <v>0</v>
      </c>
      <c r="BF88" s="192">
        <f t="shared" si="5"/>
        <v>0</v>
      </c>
      <c r="BG88" s="192">
        <f t="shared" si="6"/>
        <v>0</v>
      </c>
      <c r="BH88" s="192">
        <f t="shared" si="7"/>
        <v>0</v>
      </c>
      <c r="BI88" s="192">
        <f t="shared" si="8"/>
        <v>0</v>
      </c>
      <c r="BJ88" s="19" t="s">
        <v>76</v>
      </c>
      <c r="BK88" s="192">
        <f t="shared" si="9"/>
        <v>0</v>
      </c>
      <c r="BL88" s="19" t="s">
        <v>238</v>
      </c>
      <c r="BM88" s="191" t="s">
        <v>6498</v>
      </c>
    </row>
    <row r="89" spans="1:65" s="2" customFormat="1" ht="24.2" customHeight="1">
      <c r="A89" s="36"/>
      <c r="B89" s="37"/>
      <c r="C89" s="180" t="s">
        <v>269</v>
      </c>
      <c r="D89" s="180" t="s">
        <v>234</v>
      </c>
      <c r="E89" s="181" t="s">
        <v>6499</v>
      </c>
      <c r="F89" s="182" t="s">
        <v>6500</v>
      </c>
      <c r="G89" s="183" t="s">
        <v>6501</v>
      </c>
      <c r="H89" s="184">
        <v>1</v>
      </c>
      <c r="I89" s="185"/>
      <c r="J89" s="186">
        <f t="shared" si="0"/>
        <v>0</v>
      </c>
      <c r="K89" s="182" t="s">
        <v>19</v>
      </c>
      <c r="L89" s="41"/>
      <c r="M89" s="187" t="s">
        <v>19</v>
      </c>
      <c r="N89" s="188" t="s">
        <v>40</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238</v>
      </c>
      <c r="AT89" s="191" t="s">
        <v>234</v>
      </c>
      <c r="AU89" s="191" t="s">
        <v>78</v>
      </c>
      <c r="AY89" s="19" t="s">
        <v>231</v>
      </c>
      <c r="BE89" s="192">
        <f t="shared" si="4"/>
        <v>0</v>
      </c>
      <c r="BF89" s="192">
        <f t="shared" si="5"/>
        <v>0</v>
      </c>
      <c r="BG89" s="192">
        <f t="shared" si="6"/>
        <v>0</v>
      </c>
      <c r="BH89" s="192">
        <f t="shared" si="7"/>
        <v>0</v>
      </c>
      <c r="BI89" s="192">
        <f t="shared" si="8"/>
        <v>0</v>
      </c>
      <c r="BJ89" s="19" t="s">
        <v>76</v>
      </c>
      <c r="BK89" s="192">
        <f t="shared" si="9"/>
        <v>0</v>
      </c>
      <c r="BL89" s="19" t="s">
        <v>238</v>
      </c>
      <c r="BM89" s="191" t="s">
        <v>6502</v>
      </c>
    </row>
    <row r="90" spans="1:65" s="2" customFormat="1" ht="37.9" customHeight="1">
      <c r="A90" s="36"/>
      <c r="B90" s="37"/>
      <c r="C90" s="180" t="s">
        <v>275</v>
      </c>
      <c r="D90" s="180" t="s">
        <v>234</v>
      </c>
      <c r="E90" s="181" t="s">
        <v>6503</v>
      </c>
      <c r="F90" s="182" t="s">
        <v>6504</v>
      </c>
      <c r="G90" s="183" t="s">
        <v>6501</v>
      </c>
      <c r="H90" s="184">
        <v>1</v>
      </c>
      <c r="I90" s="185"/>
      <c r="J90" s="186">
        <f t="shared" si="0"/>
        <v>0</v>
      </c>
      <c r="K90" s="182" t="s">
        <v>19</v>
      </c>
      <c r="L90" s="41"/>
      <c r="M90" s="187" t="s">
        <v>19</v>
      </c>
      <c r="N90" s="188" t="s">
        <v>40</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238</v>
      </c>
      <c r="AT90" s="191" t="s">
        <v>234</v>
      </c>
      <c r="AU90" s="191" t="s">
        <v>78</v>
      </c>
      <c r="AY90" s="19" t="s">
        <v>231</v>
      </c>
      <c r="BE90" s="192">
        <f t="shared" si="4"/>
        <v>0</v>
      </c>
      <c r="BF90" s="192">
        <f t="shared" si="5"/>
        <v>0</v>
      </c>
      <c r="BG90" s="192">
        <f t="shared" si="6"/>
        <v>0</v>
      </c>
      <c r="BH90" s="192">
        <f t="shared" si="7"/>
        <v>0</v>
      </c>
      <c r="BI90" s="192">
        <f t="shared" si="8"/>
        <v>0</v>
      </c>
      <c r="BJ90" s="19" t="s">
        <v>76</v>
      </c>
      <c r="BK90" s="192">
        <f t="shared" si="9"/>
        <v>0</v>
      </c>
      <c r="BL90" s="19" t="s">
        <v>238</v>
      </c>
      <c r="BM90" s="191" t="s">
        <v>6505</v>
      </c>
    </row>
    <row r="91" spans="1:65" s="2" customFormat="1" ht="24.2" customHeight="1">
      <c r="A91" s="36"/>
      <c r="B91" s="37"/>
      <c r="C91" s="180" t="s">
        <v>282</v>
      </c>
      <c r="D91" s="180" t="s">
        <v>234</v>
      </c>
      <c r="E91" s="181" t="s">
        <v>6506</v>
      </c>
      <c r="F91" s="182" t="s">
        <v>6507</v>
      </c>
      <c r="G91" s="183" t="s">
        <v>6501</v>
      </c>
      <c r="H91" s="184">
        <v>1</v>
      </c>
      <c r="I91" s="185"/>
      <c r="J91" s="186">
        <f t="shared" si="0"/>
        <v>0</v>
      </c>
      <c r="K91" s="182" t="s">
        <v>19</v>
      </c>
      <c r="L91" s="41"/>
      <c r="M91" s="187" t="s">
        <v>19</v>
      </c>
      <c r="N91" s="188" t="s">
        <v>40</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238</v>
      </c>
      <c r="AT91" s="191" t="s">
        <v>234</v>
      </c>
      <c r="AU91" s="191" t="s">
        <v>78</v>
      </c>
      <c r="AY91" s="19" t="s">
        <v>231</v>
      </c>
      <c r="BE91" s="192">
        <f t="shared" si="4"/>
        <v>0</v>
      </c>
      <c r="BF91" s="192">
        <f t="shared" si="5"/>
        <v>0</v>
      </c>
      <c r="BG91" s="192">
        <f t="shared" si="6"/>
        <v>0</v>
      </c>
      <c r="BH91" s="192">
        <f t="shared" si="7"/>
        <v>0</v>
      </c>
      <c r="BI91" s="192">
        <f t="shared" si="8"/>
        <v>0</v>
      </c>
      <c r="BJ91" s="19" t="s">
        <v>76</v>
      </c>
      <c r="BK91" s="192">
        <f t="shared" si="9"/>
        <v>0</v>
      </c>
      <c r="BL91" s="19" t="s">
        <v>238</v>
      </c>
      <c r="BM91" s="191" t="s">
        <v>6508</v>
      </c>
    </row>
    <row r="92" spans="1:65" s="2" customFormat="1" ht="24.2" customHeight="1">
      <c r="A92" s="36"/>
      <c r="B92" s="37"/>
      <c r="C92" s="180" t="s">
        <v>287</v>
      </c>
      <c r="D92" s="180" t="s">
        <v>234</v>
      </c>
      <c r="E92" s="181" t="s">
        <v>6509</v>
      </c>
      <c r="F92" s="182" t="s">
        <v>6510</v>
      </c>
      <c r="G92" s="183" t="s">
        <v>6501</v>
      </c>
      <c r="H92" s="184">
        <v>1</v>
      </c>
      <c r="I92" s="185"/>
      <c r="J92" s="186">
        <f t="shared" si="0"/>
        <v>0</v>
      </c>
      <c r="K92" s="182" t="s">
        <v>19</v>
      </c>
      <c r="L92" s="41"/>
      <c r="M92" s="187" t="s">
        <v>19</v>
      </c>
      <c r="N92" s="188" t="s">
        <v>40</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238</v>
      </c>
      <c r="AT92" s="191" t="s">
        <v>234</v>
      </c>
      <c r="AU92" s="191" t="s">
        <v>78</v>
      </c>
      <c r="AY92" s="19" t="s">
        <v>231</v>
      </c>
      <c r="BE92" s="192">
        <f t="shared" si="4"/>
        <v>0</v>
      </c>
      <c r="BF92" s="192">
        <f t="shared" si="5"/>
        <v>0</v>
      </c>
      <c r="BG92" s="192">
        <f t="shared" si="6"/>
        <v>0</v>
      </c>
      <c r="BH92" s="192">
        <f t="shared" si="7"/>
        <v>0</v>
      </c>
      <c r="BI92" s="192">
        <f t="shared" si="8"/>
        <v>0</v>
      </c>
      <c r="BJ92" s="19" t="s">
        <v>76</v>
      </c>
      <c r="BK92" s="192">
        <f t="shared" si="9"/>
        <v>0</v>
      </c>
      <c r="BL92" s="19" t="s">
        <v>238</v>
      </c>
      <c r="BM92" s="191" t="s">
        <v>6511</v>
      </c>
    </row>
    <row r="93" spans="1:65" s="2" customFormat="1" ht="55.5" customHeight="1">
      <c r="A93" s="36"/>
      <c r="B93" s="37"/>
      <c r="C93" s="180" t="s">
        <v>294</v>
      </c>
      <c r="D93" s="180" t="s">
        <v>234</v>
      </c>
      <c r="E93" s="181" t="s">
        <v>6512</v>
      </c>
      <c r="F93" s="182" t="s">
        <v>6513</v>
      </c>
      <c r="G93" s="183" t="s">
        <v>6501</v>
      </c>
      <c r="H93" s="184">
        <v>1</v>
      </c>
      <c r="I93" s="185"/>
      <c r="J93" s="186">
        <f t="shared" si="0"/>
        <v>0</v>
      </c>
      <c r="K93" s="182" t="s">
        <v>19</v>
      </c>
      <c r="L93" s="41"/>
      <c r="M93" s="187" t="s">
        <v>19</v>
      </c>
      <c r="N93" s="188" t="s">
        <v>40</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238</v>
      </c>
      <c r="AT93" s="191" t="s">
        <v>234</v>
      </c>
      <c r="AU93" s="191" t="s">
        <v>78</v>
      </c>
      <c r="AY93" s="19" t="s">
        <v>231</v>
      </c>
      <c r="BE93" s="192">
        <f t="shared" si="4"/>
        <v>0</v>
      </c>
      <c r="BF93" s="192">
        <f t="shared" si="5"/>
        <v>0</v>
      </c>
      <c r="BG93" s="192">
        <f t="shared" si="6"/>
        <v>0</v>
      </c>
      <c r="BH93" s="192">
        <f t="shared" si="7"/>
        <v>0</v>
      </c>
      <c r="BI93" s="192">
        <f t="shared" si="8"/>
        <v>0</v>
      </c>
      <c r="BJ93" s="19" t="s">
        <v>76</v>
      </c>
      <c r="BK93" s="192">
        <f t="shared" si="9"/>
        <v>0</v>
      </c>
      <c r="BL93" s="19" t="s">
        <v>238</v>
      </c>
      <c r="BM93" s="191" t="s">
        <v>6514</v>
      </c>
    </row>
    <row r="94" spans="1:65" s="2" customFormat="1" ht="24.2" customHeight="1">
      <c r="A94" s="36"/>
      <c r="B94" s="37"/>
      <c r="C94" s="180" t="s">
        <v>145</v>
      </c>
      <c r="D94" s="180" t="s">
        <v>234</v>
      </c>
      <c r="E94" s="181" t="s">
        <v>6515</v>
      </c>
      <c r="F94" s="182" t="s">
        <v>6516</v>
      </c>
      <c r="G94" s="183" t="s">
        <v>5690</v>
      </c>
      <c r="H94" s="184">
        <v>200</v>
      </c>
      <c r="I94" s="185"/>
      <c r="J94" s="186">
        <f t="shared" si="0"/>
        <v>0</v>
      </c>
      <c r="K94" s="182" t="s">
        <v>19</v>
      </c>
      <c r="L94" s="41"/>
      <c r="M94" s="187" t="s">
        <v>19</v>
      </c>
      <c r="N94" s="188" t="s">
        <v>40</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238</v>
      </c>
      <c r="AT94" s="191" t="s">
        <v>234</v>
      </c>
      <c r="AU94" s="191" t="s">
        <v>78</v>
      </c>
      <c r="AY94" s="19" t="s">
        <v>231</v>
      </c>
      <c r="BE94" s="192">
        <f t="shared" si="4"/>
        <v>0</v>
      </c>
      <c r="BF94" s="192">
        <f t="shared" si="5"/>
        <v>0</v>
      </c>
      <c r="BG94" s="192">
        <f t="shared" si="6"/>
        <v>0</v>
      </c>
      <c r="BH94" s="192">
        <f t="shared" si="7"/>
        <v>0</v>
      </c>
      <c r="BI94" s="192">
        <f t="shared" si="8"/>
        <v>0</v>
      </c>
      <c r="BJ94" s="19" t="s">
        <v>76</v>
      </c>
      <c r="BK94" s="192">
        <f t="shared" si="9"/>
        <v>0</v>
      </c>
      <c r="BL94" s="19" t="s">
        <v>238</v>
      </c>
      <c r="BM94" s="191" t="s">
        <v>6517</v>
      </c>
    </row>
    <row r="95" spans="1:65" s="2" customFormat="1" ht="24.2" customHeight="1">
      <c r="A95" s="36"/>
      <c r="B95" s="37"/>
      <c r="C95" s="180" t="s">
        <v>154</v>
      </c>
      <c r="D95" s="180" t="s">
        <v>234</v>
      </c>
      <c r="E95" s="181" t="s">
        <v>3898</v>
      </c>
      <c r="F95" s="182" t="s">
        <v>6518</v>
      </c>
      <c r="G95" s="183" t="s">
        <v>237</v>
      </c>
      <c r="H95" s="184">
        <v>2</v>
      </c>
      <c r="I95" s="185"/>
      <c r="J95" s="186">
        <f t="shared" si="0"/>
        <v>0</v>
      </c>
      <c r="K95" s="182" t="s">
        <v>19</v>
      </c>
      <c r="L95" s="41"/>
      <c r="M95" s="187" t="s">
        <v>19</v>
      </c>
      <c r="N95" s="188" t="s">
        <v>40</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238</v>
      </c>
      <c r="AT95" s="191" t="s">
        <v>234</v>
      </c>
      <c r="AU95" s="191" t="s">
        <v>78</v>
      </c>
      <c r="AY95" s="19" t="s">
        <v>231</v>
      </c>
      <c r="BE95" s="192">
        <f t="shared" si="4"/>
        <v>0</v>
      </c>
      <c r="BF95" s="192">
        <f t="shared" si="5"/>
        <v>0</v>
      </c>
      <c r="BG95" s="192">
        <f t="shared" si="6"/>
        <v>0</v>
      </c>
      <c r="BH95" s="192">
        <f t="shared" si="7"/>
        <v>0</v>
      </c>
      <c r="BI95" s="192">
        <f t="shared" si="8"/>
        <v>0</v>
      </c>
      <c r="BJ95" s="19" t="s">
        <v>76</v>
      </c>
      <c r="BK95" s="192">
        <f t="shared" si="9"/>
        <v>0</v>
      </c>
      <c r="BL95" s="19" t="s">
        <v>238</v>
      </c>
      <c r="BM95" s="191" t="s">
        <v>6519</v>
      </c>
    </row>
    <row r="96" spans="1:65" s="2" customFormat="1" ht="24.2" customHeight="1">
      <c r="A96" s="36"/>
      <c r="B96" s="37"/>
      <c r="C96" s="180" t="s">
        <v>311</v>
      </c>
      <c r="D96" s="180" t="s">
        <v>234</v>
      </c>
      <c r="E96" s="181" t="s">
        <v>6520</v>
      </c>
      <c r="F96" s="182" t="s">
        <v>6521</v>
      </c>
      <c r="G96" s="183" t="s">
        <v>6522</v>
      </c>
      <c r="H96" s="184">
        <v>1</v>
      </c>
      <c r="I96" s="185"/>
      <c r="J96" s="186">
        <f t="shared" si="0"/>
        <v>0</v>
      </c>
      <c r="K96" s="182" t="s">
        <v>19</v>
      </c>
      <c r="L96" s="41"/>
      <c r="M96" s="187" t="s">
        <v>19</v>
      </c>
      <c r="N96" s="188" t="s">
        <v>40</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238</v>
      </c>
      <c r="AT96" s="191" t="s">
        <v>234</v>
      </c>
      <c r="AU96" s="191" t="s">
        <v>78</v>
      </c>
      <c r="AY96" s="19" t="s">
        <v>231</v>
      </c>
      <c r="BE96" s="192">
        <f t="shared" si="4"/>
        <v>0</v>
      </c>
      <c r="BF96" s="192">
        <f t="shared" si="5"/>
        <v>0</v>
      </c>
      <c r="BG96" s="192">
        <f t="shared" si="6"/>
        <v>0</v>
      </c>
      <c r="BH96" s="192">
        <f t="shared" si="7"/>
        <v>0</v>
      </c>
      <c r="BI96" s="192">
        <f t="shared" si="8"/>
        <v>0</v>
      </c>
      <c r="BJ96" s="19" t="s">
        <v>76</v>
      </c>
      <c r="BK96" s="192">
        <f t="shared" si="9"/>
        <v>0</v>
      </c>
      <c r="BL96" s="19" t="s">
        <v>238</v>
      </c>
      <c r="BM96" s="191" t="s">
        <v>6523</v>
      </c>
    </row>
    <row r="97" spans="1:65" s="2" customFormat="1" ht="37.9" customHeight="1">
      <c r="A97" s="36"/>
      <c r="B97" s="37"/>
      <c r="C97" s="180" t="s">
        <v>316</v>
      </c>
      <c r="D97" s="180" t="s">
        <v>234</v>
      </c>
      <c r="E97" s="181" t="s">
        <v>6524</v>
      </c>
      <c r="F97" s="182" t="s">
        <v>6525</v>
      </c>
      <c r="G97" s="183" t="s">
        <v>342</v>
      </c>
      <c r="H97" s="184">
        <v>550</v>
      </c>
      <c r="I97" s="185"/>
      <c r="J97" s="186">
        <f t="shared" si="0"/>
        <v>0</v>
      </c>
      <c r="K97" s="182" t="s">
        <v>19</v>
      </c>
      <c r="L97" s="41"/>
      <c r="M97" s="187" t="s">
        <v>19</v>
      </c>
      <c r="N97" s="188" t="s">
        <v>40</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238</v>
      </c>
      <c r="AT97" s="191" t="s">
        <v>234</v>
      </c>
      <c r="AU97" s="191" t="s">
        <v>78</v>
      </c>
      <c r="AY97" s="19" t="s">
        <v>231</v>
      </c>
      <c r="BE97" s="192">
        <f t="shared" si="4"/>
        <v>0</v>
      </c>
      <c r="BF97" s="192">
        <f t="shared" si="5"/>
        <v>0</v>
      </c>
      <c r="BG97" s="192">
        <f t="shared" si="6"/>
        <v>0</v>
      </c>
      <c r="BH97" s="192">
        <f t="shared" si="7"/>
        <v>0</v>
      </c>
      <c r="BI97" s="192">
        <f t="shared" si="8"/>
        <v>0</v>
      </c>
      <c r="BJ97" s="19" t="s">
        <v>76</v>
      </c>
      <c r="BK97" s="192">
        <f t="shared" si="9"/>
        <v>0</v>
      </c>
      <c r="BL97" s="19" t="s">
        <v>238</v>
      </c>
      <c r="BM97" s="191" t="s">
        <v>6526</v>
      </c>
    </row>
    <row r="98" spans="1:65" s="2" customFormat="1" ht="24.2" customHeight="1">
      <c r="A98" s="36"/>
      <c r="B98" s="37"/>
      <c r="C98" s="180" t="s">
        <v>321</v>
      </c>
      <c r="D98" s="180" t="s">
        <v>234</v>
      </c>
      <c r="E98" s="181" t="s">
        <v>6527</v>
      </c>
      <c r="F98" s="182" t="s">
        <v>6528</v>
      </c>
      <c r="G98" s="183" t="s">
        <v>6522</v>
      </c>
      <c r="H98" s="184">
        <v>1</v>
      </c>
      <c r="I98" s="185"/>
      <c r="J98" s="186">
        <f t="shared" si="0"/>
        <v>0</v>
      </c>
      <c r="K98" s="182" t="s">
        <v>19</v>
      </c>
      <c r="L98" s="41"/>
      <c r="M98" s="187" t="s">
        <v>19</v>
      </c>
      <c r="N98" s="188" t="s">
        <v>40</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238</v>
      </c>
      <c r="AT98" s="191" t="s">
        <v>234</v>
      </c>
      <c r="AU98" s="191" t="s">
        <v>78</v>
      </c>
      <c r="AY98" s="19" t="s">
        <v>231</v>
      </c>
      <c r="BE98" s="192">
        <f t="shared" si="4"/>
        <v>0</v>
      </c>
      <c r="BF98" s="192">
        <f t="shared" si="5"/>
        <v>0</v>
      </c>
      <c r="BG98" s="192">
        <f t="shared" si="6"/>
        <v>0</v>
      </c>
      <c r="BH98" s="192">
        <f t="shared" si="7"/>
        <v>0</v>
      </c>
      <c r="BI98" s="192">
        <f t="shared" si="8"/>
        <v>0</v>
      </c>
      <c r="BJ98" s="19" t="s">
        <v>76</v>
      </c>
      <c r="BK98" s="192">
        <f t="shared" si="9"/>
        <v>0</v>
      </c>
      <c r="BL98" s="19" t="s">
        <v>238</v>
      </c>
      <c r="BM98" s="191" t="s">
        <v>6529</v>
      </c>
    </row>
    <row r="99" spans="1:65" s="2" customFormat="1" ht="16.5" customHeight="1">
      <c r="A99" s="36"/>
      <c r="B99" s="37"/>
      <c r="C99" s="180" t="s">
        <v>8</v>
      </c>
      <c r="D99" s="180" t="s">
        <v>234</v>
      </c>
      <c r="E99" s="181" t="s">
        <v>6530</v>
      </c>
      <c r="F99" s="182" t="s">
        <v>6531</v>
      </c>
      <c r="G99" s="183" t="s">
        <v>6522</v>
      </c>
      <c r="H99" s="184">
        <v>1</v>
      </c>
      <c r="I99" s="185"/>
      <c r="J99" s="186">
        <f t="shared" si="0"/>
        <v>0</v>
      </c>
      <c r="K99" s="182" t="s">
        <v>19</v>
      </c>
      <c r="L99" s="41"/>
      <c r="M99" s="187" t="s">
        <v>19</v>
      </c>
      <c r="N99" s="188" t="s">
        <v>40</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238</v>
      </c>
      <c r="AT99" s="191" t="s">
        <v>234</v>
      </c>
      <c r="AU99" s="191" t="s">
        <v>78</v>
      </c>
      <c r="AY99" s="19" t="s">
        <v>231</v>
      </c>
      <c r="BE99" s="192">
        <f t="shared" si="4"/>
        <v>0</v>
      </c>
      <c r="BF99" s="192">
        <f t="shared" si="5"/>
        <v>0</v>
      </c>
      <c r="BG99" s="192">
        <f t="shared" si="6"/>
        <v>0</v>
      </c>
      <c r="BH99" s="192">
        <f t="shared" si="7"/>
        <v>0</v>
      </c>
      <c r="BI99" s="192">
        <f t="shared" si="8"/>
        <v>0</v>
      </c>
      <c r="BJ99" s="19" t="s">
        <v>76</v>
      </c>
      <c r="BK99" s="192">
        <f t="shared" si="9"/>
        <v>0</v>
      </c>
      <c r="BL99" s="19" t="s">
        <v>238</v>
      </c>
      <c r="BM99" s="191" t="s">
        <v>6532</v>
      </c>
    </row>
    <row r="100" spans="1:65" s="2" customFormat="1" ht="21.75" customHeight="1">
      <c r="A100" s="36"/>
      <c r="B100" s="37"/>
      <c r="C100" s="180" t="s">
        <v>331</v>
      </c>
      <c r="D100" s="180" t="s">
        <v>234</v>
      </c>
      <c r="E100" s="181" t="s">
        <v>6533</v>
      </c>
      <c r="F100" s="182" t="s">
        <v>6534</v>
      </c>
      <c r="G100" s="183" t="s">
        <v>6522</v>
      </c>
      <c r="H100" s="184">
        <v>1</v>
      </c>
      <c r="I100" s="185"/>
      <c r="J100" s="186">
        <f t="shared" si="0"/>
        <v>0</v>
      </c>
      <c r="K100" s="182" t="s">
        <v>19</v>
      </c>
      <c r="L100" s="41"/>
      <c r="M100" s="187" t="s">
        <v>19</v>
      </c>
      <c r="N100" s="188" t="s">
        <v>40</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238</v>
      </c>
      <c r="AT100" s="191" t="s">
        <v>234</v>
      </c>
      <c r="AU100" s="191" t="s">
        <v>78</v>
      </c>
      <c r="AY100" s="19" t="s">
        <v>231</v>
      </c>
      <c r="BE100" s="192">
        <f t="shared" si="4"/>
        <v>0</v>
      </c>
      <c r="BF100" s="192">
        <f t="shared" si="5"/>
        <v>0</v>
      </c>
      <c r="BG100" s="192">
        <f t="shared" si="6"/>
        <v>0</v>
      </c>
      <c r="BH100" s="192">
        <f t="shared" si="7"/>
        <v>0</v>
      </c>
      <c r="BI100" s="192">
        <f t="shared" si="8"/>
        <v>0</v>
      </c>
      <c r="BJ100" s="19" t="s">
        <v>76</v>
      </c>
      <c r="BK100" s="192">
        <f t="shared" si="9"/>
        <v>0</v>
      </c>
      <c r="BL100" s="19" t="s">
        <v>238</v>
      </c>
      <c r="BM100" s="191" t="s">
        <v>6535</v>
      </c>
    </row>
    <row r="101" spans="1:65" s="2" customFormat="1" ht="16.5" customHeight="1">
      <c r="A101" s="36"/>
      <c r="B101" s="37"/>
      <c r="C101" s="180" t="s">
        <v>335</v>
      </c>
      <c r="D101" s="180" t="s">
        <v>234</v>
      </c>
      <c r="E101" s="181" t="s">
        <v>6536</v>
      </c>
      <c r="F101" s="182" t="s">
        <v>6537</v>
      </c>
      <c r="G101" s="183" t="s">
        <v>6522</v>
      </c>
      <c r="H101" s="184">
        <v>1</v>
      </c>
      <c r="I101" s="185"/>
      <c r="J101" s="186">
        <f t="shared" si="0"/>
        <v>0</v>
      </c>
      <c r="K101" s="182" t="s">
        <v>19</v>
      </c>
      <c r="L101" s="41"/>
      <c r="M101" s="187" t="s">
        <v>19</v>
      </c>
      <c r="N101" s="188" t="s">
        <v>40</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238</v>
      </c>
      <c r="AT101" s="191" t="s">
        <v>234</v>
      </c>
      <c r="AU101" s="191" t="s">
        <v>78</v>
      </c>
      <c r="AY101" s="19" t="s">
        <v>231</v>
      </c>
      <c r="BE101" s="192">
        <f t="shared" si="4"/>
        <v>0</v>
      </c>
      <c r="BF101" s="192">
        <f t="shared" si="5"/>
        <v>0</v>
      </c>
      <c r="BG101" s="192">
        <f t="shared" si="6"/>
        <v>0</v>
      </c>
      <c r="BH101" s="192">
        <f t="shared" si="7"/>
        <v>0</v>
      </c>
      <c r="BI101" s="192">
        <f t="shared" si="8"/>
        <v>0</v>
      </c>
      <c r="BJ101" s="19" t="s">
        <v>76</v>
      </c>
      <c r="BK101" s="192">
        <f t="shared" si="9"/>
        <v>0</v>
      </c>
      <c r="BL101" s="19" t="s">
        <v>238</v>
      </c>
      <c r="BM101" s="191" t="s">
        <v>6538</v>
      </c>
    </row>
    <row r="102" spans="1:65" s="2" customFormat="1" ht="21.75" customHeight="1">
      <c r="A102" s="36"/>
      <c r="B102" s="37"/>
      <c r="C102" s="180" t="s">
        <v>339</v>
      </c>
      <c r="D102" s="180" t="s">
        <v>234</v>
      </c>
      <c r="E102" s="181" t="s">
        <v>6539</v>
      </c>
      <c r="F102" s="182" t="s">
        <v>6540</v>
      </c>
      <c r="G102" s="183" t="s">
        <v>6522</v>
      </c>
      <c r="H102" s="184">
        <v>1</v>
      </c>
      <c r="I102" s="185"/>
      <c r="J102" s="186">
        <f t="shared" si="0"/>
        <v>0</v>
      </c>
      <c r="K102" s="182" t="s">
        <v>19</v>
      </c>
      <c r="L102" s="41"/>
      <c r="M102" s="187" t="s">
        <v>19</v>
      </c>
      <c r="N102" s="188" t="s">
        <v>40</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238</v>
      </c>
      <c r="AT102" s="191" t="s">
        <v>234</v>
      </c>
      <c r="AU102" s="191" t="s">
        <v>78</v>
      </c>
      <c r="AY102" s="19" t="s">
        <v>231</v>
      </c>
      <c r="BE102" s="192">
        <f t="shared" si="4"/>
        <v>0</v>
      </c>
      <c r="BF102" s="192">
        <f t="shared" si="5"/>
        <v>0</v>
      </c>
      <c r="BG102" s="192">
        <f t="shared" si="6"/>
        <v>0</v>
      </c>
      <c r="BH102" s="192">
        <f t="shared" si="7"/>
        <v>0</v>
      </c>
      <c r="BI102" s="192">
        <f t="shared" si="8"/>
        <v>0</v>
      </c>
      <c r="BJ102" s="19" t="s">
        <v>76</v>
      </c>
      <c r="BK102" s="192">
        <f t="shared" si="9"/>
        <v>0</v>
      </c>
      <c r="BL102" s="19" t="s">
        <v>238</v>
      </c>
      <c r="BM102" s="191" t="s">
        <v>6541</v>
      </c>
    </row>
    <row r="103" spans="1:65" s="2" customFormat="1" ht="37.9" customHeight="1">
      <c r="A103" s="36"/>
      <c r="B103" s="37"/>
      <c r="C103" s="180" t="s">
        <v>347</v>
      </c>
      <c r="D103" s="180" t="s">
        <v>234</v>
      </c>
      <c r="E103" s="181" t="s">
        <v>6542</v>
      </c>
      <c r="F103" s="182" t="s">
        <v>6543</v>
      </c>
      <c r="G103" s="183" t="s">
        <v>6522</v>
      </c>
      <c r="H103" s="184">
        <v>1</v>
      </c>
      <c r="I103" s="185"/>
      <c r="J103" s="186">
        <f t="shared" si="0"/>
        <v>0</v>
      </c>
      <c r="K103" s="182" t="s">
        <v>19</v>
      </c>
      <c r="L103" s="41"/>
      <c r="M103" s="187" t="s">
        <v>19</v>
      </c>
      <c r="N103" s="188" t="s">
        <v>40</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238</v>
      </c>
      <c r="AT103" s="191" t="s">
        <v>234</v>
      </c>
      <c r="AU103" s="191" t="s">
        <v>78</v>
      </c>
      <c r="AY103" s="19" t="s">
        <v>231</v>
      </c>
      <c r="BE103" s="192">
        <f t="shared" si="4"/>
        <v>0</v>
      </c>
      <c r="BF103" s="192">
        <f t="shared" si="5"/>
        <v>0</v>
      </c>
      <c r="BG103" s="192">
        <f t="shared" si="6"/>
        <v>0</v>
      </c>
      <c r="BH103" s="192">
        <f t="shared" si="7"/>
        <v>0</v>
      </c>
      <c r="BI103" s="192">
        <f t="shared" si="8"/>
        <v>0</v>
      </c>
      <c r="BJ103" s="19" t="s">
        <v>76</v>
      </c>
      <c r="BK103" s="192">
        <f t="shared" si="9"/>
        <v>0</v>
      </c>
      <c r="BL103" s="19" t="s">
        <v>238</v>
      </c>
      <c r="BM103" s="191" t="s">
        <v>6544</v>
      </c>
    </row>
    <row r="104" spans="1:65" s="2" customFormat="1" ht="37.9" customHeight="1">
      <c r="A104" s="36"/>
      <c r="B104" s="37"/>
      <c r="C104" s="180" t="s">
        <v>353</v>
      </c>
      <c r="D104" s="180" t="s">
        <v>234</v>
      </c>
      <c r="E104" s="181" t="s">
        <v>6545</v>
      </c>
      <c r="F104" s="182" t="s">
        <v>6546</v>
      </c>
      <c r="G104" s="183" t="s">
        <v>6522</v>
      </c>
      <c r="H104" s="184">
        <v>1</v>
      </c>
      <c r="I104" s="185"/>
      <c r="J104" s="186">
        <f t="shared" si="0"/>
        <v>0</v>
      </c>
      <c r="K104" s="182" t="s">
        <v>19</v>
      </c>
      <c r="L104" s="41"/>
      <c r="M104" s="187" t="s">
        <v>19</v>
      </c>
      <c r="N104" s="188" t="s">
        <v>40</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238</v>
      </c>
      <c r="AT104" s="191" t="s">
        <v>234</v>
      </c>
      <c r="AU104" s="191" t="s">
        <v>78</v>
      </c>
      <c r="AY104" s="19" t="s">
        <v>231</v>
      </c>
      <c r="BE104" s="192">
        <f t="shared" si="4"/>
        <v>0</v>
      </c>
      <c r="BF104" s="192">
        <f t="shared" si="5"/>
        <v>0</v>
      </c>
      <c r="BG104" s="192">
        <f t="shared" si="6"/>
        <v>0</v>
      </c>
      <c r="BH104" s="192">
        <f t="shared" si="7"/>
        <v>0</v>
      </c>
      <c r="BI104" s="192">
        <f t="shared" si="8"/>
        <v>0</v>
      </c>
      <c r="BJ104" s="19" t="s">
        <v>76</v>
      </c>
      <c r="BK104" s="192">
        <f t="shared" si="9"/>
        <v>0</v>
      </c>
      <c r="BL104" s="19" t="s">
        <v>238</v>
      </c>
      <c r="BM104" s="191" t="s">
        <v>6547</v>
      </c>
    </row>
    <row r="105" spans="1:65" s="2" customFormat="1" ht="16.5" customHeight="1">
      <c r="A105" s="36"/>
      <c r="B105" s="37"/>
      <c r="C105" s="180" t="s">
        <v>7</v>
      </c>
      <c r="D105" s="180" t="s">
        <v>234</v>
      </c>
      <c r="E105" s="181" t="s">
        <v>6548</v>
      </c>
      <c r="F105" s="182" t="s">
        <v>6549</v>
      </c>
      <c r="G105" s="183" t="s">
        <v>6522</v>
      </c>
      <c r="H105" s="184">
        <v>1</v>
      </c>
      <c r="I105" s="185"/>
      <c r="J105" s="186">
        <f t="shared" si="0"/>
        <v>0</v>
      </c>
      <c r="K105" s="182" t="s">
        <v>19</v>
      </c>
      <c r="L105" s="41"/>
      <c r="M105" s="187" t="s">
        <v>19</v>
      </c>
      <c r="N105" s="188" t="s">
        <v>40</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238</v>
      </c>
      <c r="AT105" s="191" t="s">
        <v>234</v>
      </c>
      <c r="AU105" s="191" t="s">
        <v>78</v>
      </c>
      <c r="AY105" s="19" t="s">
        <v>231</v>
      </c>
      <c r="BE105" s="192">
        <f t="shared" si="4"/>
        <v>0</v>
      </c>
      <c r="BF105" s="192">
        <f t="shared" si="5"/>
        <v>0</v>
      </c>
      <c r="BG105" s="192">
        <f t="shared" si="6"/>
        <v>0</v>
      </c>
      <c r="BH105" s="192">
        <f t="shared" si="7"/>
        <v>0</v>
      </c>
      <c r="BI105" s="192">
        <f t="shared" si="8"/>
        <v>0</v>
      </c>
      <c r="BJ105" s="19" t="s">
        <v>76</v>
      </c>
      <c r="BK105" s="192">
        <f t="shared" si="9"/>
        <v>0</v>
      </c>
      <c r="BL105" s="19" t="s">
        <v>238</v>
      </c>
      <c r="BM105" s="191" t="s">
        <v>6550</v>
      </c>
    </row>
    <row r="106" spans="1:65" s="2" customFormat="1" ht="16.5" customHeight="1">
      <c r="A106" s="36"/>
      <c r="B106" s="37"/>
      <c r="C106" s="180" t="s">
        <v>373</v>
      </c>
      <c r="D106" s="180" t="s">
        <v>234</v>
      </c>
      <c r="E106" s="181" t="s">
        <v>6551</v>
      </c>
      <c r="F106" s="182" t="s">
        <v>6552</v>
      </c>
      <c r="G106" s="183" t="s">
        <v>5796</v>
      </c>
      <c r="H106" s="184">
        <v>1</v>
      </c>
      <c r="I106" s="185"/>
      <c r="J106" s="186">
        <f t="shared" si="0"/>
        <v>0</v>
      </c>
      <c r="K106" s="182" t="s">
        <v>19</v>
      </c>
      <c r="L106" s="41"/>
      <c r="M106" s="187" t="s">
        <v>19</v>
      </c>
      <c r="N106" s="188" t="s">
        <v>40</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238</v>
      </c>
      <c r="AT106" s="191" t="s">
        <v>234</v>
      </c>
      <c r="AU106" s="191" t="s">
        <v>78</v>
      </c>
      <c r="AY106" s="19" t="s">
        <v>231</v>
      </c>
      <c r="BE106" s="192">
        <f t="shared" si="4"/>
        <v>0</v>
      </c>
      <c r="BF106" s="192">
        <f t="shared" si="5"/>
        <v>0</v>
      </c>
      <c r="BG106" s="192">
        <f t="shared" si="6"/>
        <v>0</v>
      </c>
      <c r="BH106" s="192">
        <f t="shared" si="7"/>
        <v>0</v>
      </c>
      <c r="BI106" s="192">
        <f t="shared" si="8"/>
        <v>0</v>
      </c>
      <c r="BJ106" s="19" t="s">
        <v>76</v>
      </c>
      <c r="BK106" s="192">
        <f t="shared" si="9"/>
        <v>0</v>
      </c>
      <c r="BL106" s="19" t="s">
        <v>238</v>
      </c>
      <c r="BM106" s="191" t="s">
        <v>6553</v>
      </c>
    </row>
    <row r="107" spans="1:65" s="2" customFormat="1" ht="16.5" customHeight="1">
      <c r="A107" s="36"/>
      <c r="B107" s="37"/>
      <c r="C107" s="180" t="s">
        <v>380</v>
      </c>
      <c r="D107" s="180" t="s">
        <v>234</v>
      </c>
      <c r="E107" s="181" t="s">
        <v>6554</v>
      </c>
      <c r="F107" s="182" t="s">
        <v>6555</v>
      </c>
      <c r="G107" s="183" t="s">
        <v>6522</v>
      </c>
      <c r="H107" s="184">
        <v>1</v>
      </c>
      <c r="I107" s="185"/>
      <c r="J107" s="186">
        <f t="shared" si="0"/>
        <v>0</v>
      </c>
      <c r="K107" s="182" t="s">
        <v>19</v>
      </c>
      <c r="L107" s="41"/>
      <c r="M107" s="187" t="s">
        <v>19</v>
      </c>
      <c r="N107" s="188" t="s">
        <v>40</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238</v>
      </c>
      <c r="AT107" s="191" t="s">
        <v>234</v>
      </c>
      <c r="AU107" s="191" t="s">
        <v>78</v>
      </c>
      <c r="AY107" s="19" t="s">
        <v>231</v>
      </c>
      <c r="BE107" s="192">
        <f t="shared" si="4"/>
        <v>0</v>
      </c>
      <c r="BF107" s="192">
        <f t="shared" si="5"/>
        <v>0</v>
      </c>
      <c r="BG107" s="192">
        <f t="shared" si="6"/>
        <v>0</v>
      </c>
      <c r="BH107" s="192">
        <f t="shared" si="7"/>
        <v>0</v>
      </c>
      <c r="BI107" s="192">
        <f t="shared" si="8"/>
        <v>0</v>
      </c>
      <c r="BJ107" s="19" t="s">
        <v>76</v>
      </c>
      <c r="BK107" s="192">
        <f t="shared" si="9"/>
        <v>0</v>
      </c>
      <c r="BL107" s="19" t="s">
        <v>238</v>
      </c>
      <c r="BM107" s="191" t="s">
        <v>6556</v>
      </c>
    </row>
    <row r="108" spans="1:65" s="12" customFormat="1" ht="22.9" customHeight="1">
      <c r="B108" s="164"/>
      <c r="C108" s="165"/>
      <c r="D108" s="166" t="s">
        <v>68</v>
      </c>
      <c r="E108" s="178" t="s">
        <v>6557</v>
      </c>
      <c r="F108" s="178" t="s">
        <v>6558</v>
      </c>
      <c r="G108" s="165"/>
      <c r="H108" s="165"/>
      <c r="I108" s="168"/>
      <c r="J108" s="179">
        <f>BK108</f>
        <v>0</v>
      </c>
      <c r="K108" s="165"/>
      <c r="L108" s="170"/>
      <c r="M108" s="171"/>
      <c r="N108" s="172"/>
      <c r="O108" s="172"/>
      <c r="P108" s="173">
        <f>SUM(P109:P120)</f>
        <v>0</v>
      </c>
      <c r="Q108" s="172"/>
      <c r="R108" s="173">
        <f>SUM(R109:R120)</f>
        <v>0</v>
      </c>
      <c r="S108" s="172"/>
      <c r="T108" s="174">
        <f>SUM(T109:T120)</f>
        <v>0</v>
      </c>
      <c r="AR108" s="175" t="s">
        <v>76</v>
      </c>
      <c r="AT108" s="176" t="s">
        <v>68</v>
      </c>
      <c r="AU108" s="176" t="s">
        <v>76</v>
      </c>
      <c r="AY108" s="175" t="s">
        <v>231</v>
      </c>
      <c r="BK108" s="177">
        <f>SUM(BK109:BK120)</f>
        <v>0</v>
      </c>
    </row>
    <row r="109" spans="1:65" s="2" customFormat="1" ht="24.2" customHeight="1">
      <c r="A109" s="36"/>
      <c r="B109" s="37"/>
      <c r="C109" s="180" t="s">
        <v>384</v>
      </c>
      <c r="D109" s="180" t="s">
        <v>234</v>
      </c>
      <c r="E109" s="181" t="s">
        <v>4587</v>
      </c>
      <c r="F109" s="182" t="s">
        <v>6559</v>
      </c>
      <c r="G109" s="183" t="s">
        <v>6501</v>
      </c>
      <c r="H109" s="184">
        <v>1</v>
      </c>
      <c r="I109" s="185"/>
      <c r="J109" s="186">
        <f t="shared" ref="J109:J120" si="10">ROUND(I109*H109,2)</f>
        <v>0</v>
      </c>
      <c r="K109" s="182" t="s">
        <v>19</v>
      </c>
      <c r="L109" s="41"/>
      <c r="M109" s="187" t="s">
        <v>19</v>
      </c>
      <c r="N109" s="188" t="s">
        <v>40</v>
      </c>
      <c r="O109" s="66"/>
      <c r="P109" s="189">
        <f t="shared" ref="P109:P120" si="11">O109*H109</f>
        <v>0</v>
      </c>
      <c r="Q109" s="189">
        <v>0</v>
      </c>
      <c r="R109" s="189">
        <f t="shared" ref="R109:R120" si="12">Q109*H109</f>
        <v>0</v>
      </c>
      <c r="S109" s="189">
        <v>0</v>
      </c>
      <c r="T109" s="190">
        <f t="shared" ref="T109:T120" si="13">S109*H109</f>
        <v>0</v>
      </c>
      <c r="U109" s="36"/>
      <c r="V109" s="36"/>
      <c r="W109" s="36"/>
      <c r="X109" s="36"/>
      <c r="Y109" s="36"/>
      <c r="Z109" s="36"/>
      <c r="AA109" s="36"/>
      <c r="AB109" s="36"/>
      <c r="AC109" s="36"/>
      <c r="AD109" s="36"/>
      <c r="AE109" s="36"/>
      <c r="AR109" s="191" t="s">
        <v>238</v>
      </c>
      <c r="AT109" s="191" t="s">
        <v>234</v>
      </c>
      <c r="AU109" s="191" t="s">
        <v>78</v>
      </c>
      <c r="AY109" s="19" t="s">
        <v>231</v>
      </c>
      <c r="BE109" s="192">
        <f t="shared" ref="BE109:BE120" si="14">IF(N109="základní",J109,0)</f>
        <v>0</v>
      </c>
      <c r="BF109" s="192">
        <f t="shared" ref="BF109:BF120" si="15">IF(N109="snížená",J109,0)</f>
        <v>0</v>
      </c>
      <c r="BG109" s="192">
        <f t="shared" ref="BG109:BG120" si="16">IF(N109="zákl. přenesená",J109,0)</f>
        <v>0</v>
      </c>
      <c r="BH109" s="192">
        <f t="shared" ref="BH109:BH120" si="17">IF(N109="sníž. přenesená",J109,0)</f>
        <v>0</v>
      </c>
      <c r="BI109" s="192">
        <f t="shared" ref="BI109:BI120" si="18">IF(N109="nulová",J109,0)</f>
        <v>0</v>
      </c>
      <c r="BJ109" s="19" t="s">
        <v>76</v>
      </c>
      <c r="BK109" s="192">
        <f t="shared" ref="BK109:BK120" si="19">ROUND(I109*H109,2)</f>
        <v>0</v>
      </c>
      <c r="BL109" s="19" t="s">
        <v>238</v>
      </c>
      <c r="BM109" s="191" t="s">
        <v>6560</v>
      </c>
    </row>
    <row r="110" spans="1:65" s="2" customFormat="1" ht="24.2" customHeight="1">
      <c r="A110" s="36"/>
      <c r="B110" s="37"/>
      <c r="C110" s="180" t="s">
        <v>378</v>
      </c>
      <c r="D110" s="180" t="s">
        <v>234</v>
      </c>
      <c r="E110" s="181" t="s">
        <v>4589</v>
      </c>
      <c r="F110" s="182" t="s">
        <v>6561</v>
      </c>
      <c r="G110" s="183" t="s">
        <v>5796</v>
      </c>
      <c r="H110" s="184">
        <v>1</v>
      </c>
      <c r="I110" s="185"/>
      <c r="J110" s="186">
        <f t="shared" si="10"/>
        <v>0</v>
      </c>
      <c r="K110" s="182" t="s">
        <v>19</v>
      </c>
      <c r="L110" s="41"/>
      <c r="M110" s="187" t="s">
        <v>19</v>
      </c>
      <c r="N110" s="188" t="s">
        <v>40</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238</v>
      </c>
      <c r="AT110" s="191" t="s">
        <v>234</v>
      </c>
      <c r="AU110" s="191" t="s">
        <v>78</v>
      </c>
      <c r="AY110" s="19" t="s">
        <v>231</v>
      </c>
      <c r="BE110" s="192">
        <f t="shared" si="14"/>
        <v>0</v>
      </c>
      <c r="BF110" s="192">
        <f t="shared" si="15"/>
        <v>0</v>
      </c>
      <c r="BG110" s="192">
        <f t="shared" si="16"/>
        <v>0</v>
      </c>
      <c r="BH110" s="192">
        <f t="shared" si="17"/>
        <v>0</v>
      </c>
      <c r="BI110" s="192">
        <f t="shared" si="18"/>
        <v>0</v>
      </c>
      <c r="BJ110" s="19" t="s">
        <v>76</v>
      </c>
      <c r="BK110" s="192">
        <f t="shared" si="19"/>
        <v>0</v>
      </c>
      <c r="BL110" s="19" t="s">
        <v>238</v>
      </c>
      <c r="BM110" s="191" t="s">
        <v>6562</v>
      </c>
    </row>
    <row r="111" spans="1:65" s="2" customFormat="1" ht="90.75" customHeight="1">
      <c r="A111" s="36"/>
      <c r="B111" s="37"/>
      <c r="C111" s="180" t="s">
        <v>391</v>
      </c>
      <c r="D111" s="180" t="s">
        <v>234</v>
      </c>
      <c r="E111" s="181" t="s">
        <v>4591</v>
      </c>
      <c r="F111" s="182" t="s">
        <v>6563</v>
      </c>
      <c r="G111" s="183" t="s">
        <v>5796</v>
      </c>
      <c r="H111" s="184">
        <v>1</v>
      </c>
      <c r="I111" s="185"/>
      <c r="J111" s="186">
        <f t="shared" si="10"/>
        <v>0</v>
      </c>
      <c r="K111" s="182" t="s">
        <v>19</v>
      </c>
      <c r="L111" s="41"/>
      <c r="M111" s="187" t="s">
        <v>19</v>
      </c>
      <c r="N111" s="188" t="s">
        <v>40</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238</v>
      </c>
      <c r="AT111" s="191" t="s">
        <v>234</v>
      </c>
      <c r="AU111" s="191" t="s">
        <v>78</v>
      </c>
      <c r="AY111" s="19" t="s">
        <v>231</v>
      </c>
      <c r="BE111" s="192">
        <f t="shared" si="14"/>
        <v>0</v>
      </c>
      <c r="BF111" s="192">
        <f t="shared" si="15"/>
        <v>0</v>
      </c>
      <c r="BG111" s="192">
        <f t="shared" si="16"/>
        <v>0</v>
      </c>
      <c r="BH111" s="192">
        <f t="shared" si="17"/>
        <v>0</v>
      </c>
      <c r="BI111" s="192">
        <f t="shared" si="18"/>
        <v>0</v>
      </c>
      <c r="BJ111" s="19" t="s">
        <v>76</v>
      </c>
      <c r="BK111" s="192">
        <f t="shared" si="19"/>
        <v>0</v>
      </c>
      <c r="BL111" s="19" t="s">
        <v>238</v>
      </c>
      <c r="BM111" s="191" t="s">
        <v>6564</v>
      </c>
    </row>
    <row r="112" spans="1:65" s="2" customFormat="1" ht="24.2" customHeight="1">
      <c r="A112" s="36"/>
      <c r="B112" s="37"/>
      <c r="C112" s="180" t="s">
        <v>395</v>
      </c>
      <c r="D112" s="180" t="s">
        <v>234</v>
      </c>
      <c r="E112" s="181" t="s">
        <v>4593</v>
      </c>
      <c r="F112" s="182" t="s">
        <v>6565</v>
      </c>
      <c r="G112" s="183" t="s">
        <v>5796</v>
      </c>
      <c r="H112" s="184">
        <v>1</v>
      </c>
      <c r="I112" s="185"/>
      <c r="J112" s="186">
        <f t="shared" si="10"/>
        <v>0</v>
      </c>
      <c r="K112" s="182" t="s">
        <v>19</v>
      </c>
      <c r="L112" s="41"/>
      <c r="M112" s="187" t="s">
        <v>19</v>
      </c>
      <c r="N112" s="188" t="s">
        <v>40</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238</v>
      </c>
      <c r="AT112" s="191" t="s">
        <v>234</v>
      </c>
      <c r="AU112" s="191" t="s">
        <v>78</v>
      </c>
      <c r="AY112" s="19" t="s">
        <v>231</v>
      </c>
      <c r="BE112" s="192">
        <f t="shared" si="14"/>
        <v>0</v>
      </c>
      <c r="BF112" s="192">
        <f t="shared" si="15"/>
        <v>0</v>
      </c>
      <c r="BG112" s="192">
        <f t="shared" si="16"/>
        <v>0</v>
      </c>
      <c r="BH112" s="192">
        <f t="shared" si="17"/>
        <v>0</v>
      </c>
      <c r="BI112" s="192">
        <f t="shared" si="18"/>
        <v>0</v>
      </c>
      <c r="BJ112" s="19" t="s">
        <v>76</v>
      </c>
      <c r="BK112" s="192">
        <f t="shared" si="19"/>
        <v>0</v>
      </c>
      <c r="BL112" s="19" t="s">
        <v>238</v>
      </c>
      <c r="BM112" s="191" t="s">
        <v>6566</v>
      </c>
    </row>
    <row r="113" spans="1:65" s="2" customFormat="1" ht="24.2" customHeight="1">
      <c r="A113" s="36"/>
      <c r="B113" s="37"/>
      <c r="C113" s="180" t="s">
        <v>401</v>
      </c>
      <c r="D113" s="180" t="s">
        <v>234</v>
      </c>
      <c r="E113" s="181" t="s">
        <v>4595</v>
      </c>
      <c r="F113" s="182" t="s">
        <v>6567</v>
      </c>
      <c r="G113" s="183" t="s">
        <v>5796</v>
      </c>
      <c r="H113" s="184">
        <v>1</v>
      </c>
      <c r="I113" s="185"/>
      <c r="J113" s="186">
        <f t="shared" si="10"/>
        <v>0</v>
      </c>
      <c r="K113" s="182" t="s">
        <v>19</v>
      </c>
      <c r="L113" s="41"/>
      <c r="M113" s="187" t="s">
        <v>19</v>
      </c>
      <c r="N113" s="188" t="s">
        <v>40</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238</v>
      </c>
      <c r="AT113" s="191" t="s">
        <v>234</v>
      </c>
      <c r="AU113" s="191" t="s">
        <v>78</v>
      </c>
      <c r="AY113" s="19" t="s">
        <v>231</v>
      </c>
      <c r="BE113" s="192">
        <f t="shared" si="14"/>
        <v>0</v>
      </c>
      <c r="BF113" s="192">
        <f t="shared" si="15"/>
        <v>0</v>
      </c>
      <c r="BG113" s="192">
        <f t="shared" si="16"/>
        <v>0</v>
      </c>
      <c r="BH113" s="192">
        <f t="shared" si="17"/>
        <v>0</v>
      </c>
      <c r="BI113" s="192">
        <f t="shared" si="18"/>
        <v>0</v>
      </c>
      <c r="BJ113" s="19" t="s">
        <v>76</v>
      </c>
      <c r="BK113" s="192">
        <f t="shared" si="19"/>
        <v>0</v>
      </c>
      <c r="BL113" s="19" t="s">
        <v>238</v>
      </c>
      <c r="BM113" s="191" t="s">
        <v>6568</v>
      </c>
    </row>
    <row r="114" spans="1:65" s="2" customFormat="1" ht="55.5" customHeight="1">
      <c r="A114" s="36"/>
      <c r="B114" s="37"/>
      <c r="C114" s="180" t="s">
        <v>407</v>
      </c>
      <c r="D114" s="180" t="s">
        <v>234</v>
      </c>
      <c r="E114" s="181" t="s">
        <v>4597</v>
      </c>
      <c r="F114" s="182" t="s">
        <v>6569</v>
      </c>
      <c r="G114" s="183" t="s">
        <v>5690</v>
      </c>
      <c r="H114" s="184">
        <v>200</v>
      </c>
      <c r="I114" s="185"/>
      <c r="J114" s="186">
        <f t="shared" si="10"/>
        <v>0</v>
      </c>
      <c r="K114" s="182" t="s">
        <v>19</v>
      </c>
      <c r="L114" s="41"/>
      <c r="M114" s="187" t="s">
        <v>19</v>
      </c>
      <c r="N114" s="188" t="s">
        <v>40</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238</v>
      </c>
      <c r="AT114" s="191" t="s">
        <v>234</v>
      </c>
      <c r="AU114" s="191" t="s">
        <v>78</v>
      </c>
      <c r="AY114" s="19" t="s">
        <v>231</v>
      </c>
      <c r="BE114" s="192">
        <f t="shared" si="14"/>
        <v>0</v>
      </c>
      <c r="BF114" s="192">
        <f t="shared" si="15"/>
        <v>0</v>
      </c>
      <c r="BG114" s="192">
        <f t="shared" si="16"/>
        <v>0</v>
      </c>
      <c r="BH114" s="192">
        <f t="shared" si="17"/>
        <v>0</v>
      </c>
      <c r="BI114" s="192">
        <f t="shared" si="18"/>
        <v>0</v>
      </c>
      <c r="BJ114" s="19" t="s">
        <v>76</v>
      </c>
      <c r="BK114" s="192">
        <f t="shared" si="19"/>
        <v>0</v>
      </c>
      <c r="BL114" s="19" t="s">
        <v>238</v>
      </c>
      <c r="BM114" s="191" t="s">
        <v>6570</v>
      </c>
    </row>
    <row r="115" spans="1:65" s="2" customFormat="1" ht="24.2" customHeight="1">
      <c r="A115" s="36"/>
      <c r="B115" s="37"/>
      <c r="C115" s="180" t="s">
        <v>412</v>
      </c>
      <c r="D115" s="180" t="s">
        <v>234</v>
      </c>
      <c r="E115" s="181" t="s">
        <v>4599</v>
      </c>
      <c r="F115" s="182" t="s">
        <v>6571</v>
      </c>
      <c r="G115" s="183" t="s">
        <v>5796</v>
      </c>
      <c r="H115" s="184">
        <v>1</v>
      </c>
      <c r="I115" s="185"/>
      <c r="J115" s="186">
        <f t="shared" si="10"/>
        <v>0</v>
      </c>
      <c r="K115" s="182" t="s">
        <v>19</v>
      </c>
      <c r="L115" s="41"/>
      <c r="M115" s="187" t="s">
        <v>19</v>
      </c>
      <c r="N115" s="188" t="s">
        <v>40</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238</v>
      </c>
      <c r="AT115" s="191" t="s">
        <v>234</v>
      </c>
      <c r="AU115" s="191" t="s">
        <v>78</v>
      </c>
      <c r="AY115" s="19" t="s">
        <v>231</v>
      </c>
      <c r="BE115" s="192">
        <f t="shared" si="14"/>
        <v>0</v>
      </c>
      <c r="BF115" s="192">
        <f t="shared" si="15"/>
        <v>0</v>
      </c>
      <c r="BG115" s="192">
        <f t="shared" si="16"/>
        <v>0</v>
      </c>
      <c r="BH115" s="192">
        <f t="shared" si="17"/>
        <v>0</v>
      </c>
      <c r="BI115" s="192">
        <f t="shared" si="18"/>
        <v>0</v>
      </c>
      <c r="BJ115" s="19" t="s">
        <v>76</v>
      </c>
      <c r="BK115" s="192">
        <f t="shared" si="19"/>
        <v>0</v>
      </c>
      <c r="BL115" s="19" t="s">
        <v>238</v>
      </c>
      <c r="BM115" s="191" t="s">
        <v>6572</v>
      </c>
    </row>
    <row r="116" spans="1:65" s="2" customFormat="1" ht="66.75" customHeight="1">
      <c r="A116" s="36"/>
      <c r="B116" s="37"/>
      <c r="C116" s="180" t="s">
        <v>417</v>
      </c>
      <c r="D116" s="180" t="s">
        <v>234</v>
      </c>
      <c r="E116" s="181" t="s">
        <v>4601</v>
      </c>
      <c r="F116" s="182" t="s">
        <v>6573</v>
      </c>
      <c r="G116" s="183" t="s">
        <v>5796</v>
      </c>
      <c r="H116" s="184">
        <v>1</v>
      </c>
      <c r="I116" s="185"/>
      <c r="J116" s="186">
        <f t="shared" si="10"/>
        <v>0</v>
      </c>
      <c r="K116" s="182" t="s">
        <v>19</v>
      </c>
      <c r="L116" s="41"/>
      <c r="M116" s="187" t="s">
        <v>19</v>
      </c>
      <c r="N116" s="188" t="s">
        <v>40</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238</v>
      </c>
      <c r="AT116" s="191" t="s">
        <v>234</v>
      </c>
      <c r="AU116" s="191" t="s">
        <v>78</v>
      </c>
      <c r="AY116" s="19" t="s">
        <v>231</v>
      </c>
      <c r="BE116" s="192">
        <f t="shared" si="14"/>
        <v>0</v>
      </c>
      <c r="BF116" s="192">
        <f t="shared" si="15"/>
        <v>0</v>
      </c>
      <c r="BG116" s="192">
        <f t="shared" si="16"/>
        <v>0</v>
      </c>
      <c r="BH116" s="192">
        <f t="shared" si="17"/>
        <v>0</v>
      </c>
      <c r="BI116" s="192">
        <f t="shared" si="18"/>
        <v>0</v>
      </c>
      <c r="BJ116" s="19" t="s">
        <v>76</v>
      </c>
      <c r="BK116" s="192">
        <f t="shared" si="19"/>
        <v>0</v>
      </c>
      <c r="BL116" s="19" t="s">
        <v>238</v>
      </c>
      <c r="BM116" s="191" t="s">
        <v>6574</v>
      </c>
    </row>
    <row r="117" spans="1:65" s="2" customFormat="1" ht="16.5" customHeight="1">
      <c r="A117" s="36"/>
      <c r="B117" s="37"/>
      <c r="C117" s="180" t="s">
        <v>423</v>
      </c>
      <c r="D117" s="180" t="s">
        <v>234</v>
      </c>
      <c r="E117" s="181" t="s">
        <v>4603</v>
      </c>
      <c r="F117" s="182" t="s">
        <v>6575</v>
      </c>
      <c r="G117" s="183" t="s">
        <v>5796</v>
      </c>
      <c r="H117" s="184">
        <v>1</v>
      </c>
      <c r="I117" s="185"/>
      <c r="J117" s="186">
        <f t="shared" si="10"/>
        <v>0</v>
      </c>
      <c r="K117" s="182" t="s">
        <v>19</v>
      </c>
      <c r="L117" s="41"/>
      <c r="M117" s="187" t="s">
        <v>19</v>
      </c>
      <c r="N117" s="188" t="s">
        <v>40</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238</v>
      </c>
      <c r="AT117" s="191" t="s">
        <v>234</v>
      </c>
      <c r="AU117" s="191" t="s">
        <v>78</v>
      </c>
      <c r="AY117" s="19" t="s">
        <v>231</v>
      </c>
      <c r="BE117" s="192">
        <f t="shared" si="14"/>
        <v>0</v>
      </c>
      <c r="BF117" s="192">
        <f t="shared" si="15"/>
        <v>0</v>
      </c>
      <c r="BG117" s="192">
        <f t="shared" si="16"/>
        <v>0</v>
      </c>
      <c r="BH117" s="192">
        <f t="shared" si="17"/>
        <v>0</v>
      </c>
      <c r="BI117" s="192">
        <f t="shared" si="18"/>
        <v>0</v>
      </c>
      <c r="BJ117" s="19" t="s">
        <v>76</v>
      </c>
      <c r="BK117" s="192">
        <f t="shared" si="19"/>
        <v>0</v>
      </c>
      <c r="BL117" s="19" t="s">
        <v>238</v>
      </c>
      <c r="BM117" s="191" t="s">
        <v>6576</v>
      </c>
    </row>
    <row r="118" spans="1:65" s="2" customFormat="1" ht="55.5" customHeight="1">
      <c r="A118" s="36"/>
      <c r="B118" s="37"/>
      <c r="C118" s="180" t="s">
        <v>429</v>
      </c>
      <c r="D118" s="180" t="s">
        <v>234</v>
      </c>
      <c r="E118" s="181" t="s">
        <v>4605</v>
      </c>
      <c r="F118" s="182" t="s">
        <v>6577</v>
      </c>
      <c r="G118" s="183" t="s">
        <v>5796</v>
      </c>
      <c r="H118" s="184">
        <v>1</v>
      </c>
      <c r="I118" s="185"/>
      <c r="J118" s="186">
        <f t="shared" si="10"/>
        <v>0</v>
      </c>
      <c r="K118" s="182" t="s">
        <v>19</v>
      </c>
      <c r="L118" s="41"/>
      <c r="M118" s="187" t="s">
        <v>19</v>
      </c>
      <c r="N118" s="188" t="s">
        <v>40</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238</v>
      </c>
      <c r="AT118" s="191" t="s">
        <v>234</v>
      </c>
      <c r="AU118" s="191" t="s">
        <v>78</v>
      </c>
      <c r="AY118" s="19" t="s">
        <v>231</v>
      </c>
      <c r="BE118" s="192">
        <f t="shared" si="14"/>
        <v>0</v>
      </c>
      <c r="BF118" s="192">
        <f t="shared" si="15"/>
        <v>0</v>
      </c>
      <c r="BG118" s="192">
        <f t="shared" si="16"/>
        <v>0</v>
      </c>
      <c r="BH118" s="192">
        <f t="shared" si="17"/>
        <v>0</v>
      </c>
      <c r="BI118" s="192">
        <f t="shared" si="18"/>
        <v>0</v>
      </c>
      <c r="BJ118" s="19" t="s">
        <v>76</v>
      </c>
      <c r="BK118" s="192">
        <f t="shared" si="19"/>
        <v>0</v>
      </c>
      <c r="BL118" s="19" t="s">
        <v>238</v>
      </c>
      <c r="BM118" s="191" t="s">
        <v>6578</v>
      </c>
    </row>
    <row r="119" spans="1:65" s="2" customFormat="1" ht="33" customHeight="1">
      <c r="A119" s="36"/>
      <c r="B119" s="37"/>
      <c r="C119" s="180" t="s">
        <v>434</v>
      </c>
      <c r="D119" s="180" t="s">
        <v>234</v>
      </c>
      <c r="E119" s="181" t="s">
        <v>4608</v>
      </c>
      <c r="F119" s="182" t="s">
        <v>6579</v>
      </c>
      <c r="G119" s="183" t="s">
        <v>5796</v>
      </c>
      <c r="H119" s="184">
        <v>1</v>
      </c>
      <c r="I119" s="185"/>
      <c r="J119" s="186">
        <f t="shared" si="10"/>
        <v>0</v>
      </c>
      <c r="K119" s="182" t="s">
        <v>19</v>
      </c>
      <c r="L119" s="41"/>
      <c r="M119" s="187" t="s">
        <v>19</v>
      </c>
      <c r="N119" s="188" t="s">
        <v>40</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238</v>
      </c>
      <c r="AT119" s="191" t="s">
        <v>234</v>
      </c>
      <c r="AU119" s="191" t="s">
        <v>78</v>
      </c>
      <c r="AY119" s="19" t="s">
        <v>231</v>
      </c>
      <c r="BE119" s="192">
        <f t="shared" si="14"/>
        <v>0</v>
      </c>
      <c r="BF119" s="192">
        <f t="shared" si="15"/>
        <v>0</v>
      </c>
      <c r="BG119" s="192">
        <f t="shared" si="16"/>
        <v>0</v>
      </c>
      <c r="BH119" s="192">
        <f t="shared" si="17"/>
        <v>0</v>
      </c>
      <c r="BI119" s="192">
        <f t="shared" si="18"/>
        <v>0</v>
      </c>
      <c r="BJ119" s="19" t="s">
        <v>76</v>
      </c>
      <c r="BK119" s="192">
        <f t="shared" si="19"/>
        <v>0</v>
      </c>
      <c r="BL119" s="19" t="s">
        <v>238</v>
      </c>
      <c r="BM119" s="191" t="s">
        <v>6580</v>
      </c>
    </row>
    <row r="120" spans="1:65" s="2" customFormat="1" ht="24.2" customHeight="1">
      <c r="A120" s="36"/>
      <c r="B120" s="37"/>
      <c r="C120" s="180" t="s">
        <v>442</v>
      </c>
      <c r="D120" s="180" t="s">
        <v>234</v>
      </c>
      <c r="E120" s="181" t="s">
        <v>4610</v>
      </c>
      <c r="F120" s="182" t="s">
        <v>6581</v>
      </c>
      <c r="G120" s="183" t="s">
        <v>6522</v>
      </c>
      <c r="H120" s="184">
        <v>1</v>
      </c>
      <c r="I120" s="185"/>
      <c r="J120" s="186">
        <f t="shared" si="10"/>
        <v>0</v>
      </c>
      <c r="K120" s="182" t="s">
        <v>19</v>
      </c>
      <c r="L120" s="41"/>
      <c r="M120" s="261" t="s">
        <v>19</v>
      </c>
      <c r="N120" s="262" t="s">
        <v>40</v>
      </c>
      <c r="O120" s="259"/>
      <c r="P120" s="263">
        <f t="shared" si="11"/>
        <v>0</v>
      </c>
      <c r="Q120" s="263">
        <v>0</v>
      </c>
      <c r="R120" s="263">
        <f t="shared" si="12"/>
        <v>0</v>
      </c>
      <c r="S120" s="263">
        <v>0</v>
      </c>
      <c r="T120" s="264">
        <f t="shared" si="13"/>
        <v>0</v>
      </c>
      <c r="U120" s="36"/>
      <c r="V120" s="36"/>
      <c r="W120" s="36"/>
      <c r="X120" s="36"/>
      <c r="Y120" s="36"/>
      <c r="Z120" s="36"/>
      <c r="AA120" s="36"/>
      <c r="AB120" s="36"/>
      <c r="AC120" s="36"/>
      <c r="AD120" s="36"/>
      <c r="AE120" s="36"/>
      <c r="AR120" s="191" t="s">
        <v>238</v>
      </c>
      <c r="AT120" s="191" t="s">
        <v>234</v>
      </c>
      <c r="AU120" s="191" t="s">
        <v>78</v>
      </c>
      <c r="AY120" s="19" t="s">
        <v>231</v>
      </c>
      <c r="BE120" s="192">
        <f t="shared" si="14"/>
        <v>0</v>
      </c>
      <c r="BF120" s="192">
        <f t="shared" si="15"/>
        <v>0</v>
      </c>
      <c r="BG120" s="192">
        <f t="shared" si="16"/>
        <v>0</v>
      </c>
      <c r="BH120" s="192">
        <f t="shared" si="17"/>
        <v>0</v>
      </c>
      <c r="BI120" s="192">
        <f t="shared" si="18"/>
        <v>0</v>
      </c>
      <c r="BJ120" s="19" t="s">
        <v>76</v>
      </c>
      <c r="BK120" s="192">
        <f t="shared" si="19"/>
        <v>0</v>
      </c>
      <c r="BL120" s="19" t="s">
        <v>238</v>
      </c>
      <c r="BM120" s="191" t="s">
        <v>6582</v>
      </c>
    </row>
    <row r="121" spans="1:65" s="2" customFormat="1" ht="6.95" customHeight="1">
      <c r="A121" s="36"/>
      <c r="B121" s="49"/>
      <c r="C121" s="50"/>
      <c r="D121" s="50"/>
      <c r="E121" s="50"/>
      <c r="F121" s="50"/>
      <c r="G121" s="50"/>
      <c r="H121" s="50"/>
      <c r="I121" s="50"/>
      <c r="J121" s="50"/>
      <c r="K121" s="50"/>
      <c r="L121" s="41"/>
      <c r="M121" s="36"/>
      <c r="O121" s="36"/>
      <c r="P121" s="36"/>
      <c r="Q121" s="36"/>
      <c r="R121" s="36"/>
      <c r="S121" s="36"/>
      <c r="T121" s="36"/>
      <c r="U121" s="36"/>
      <c r="V121" s="36"/>
      <c r="W121" s="36"/>
      <c r="X121" s="36"/>
      <c r="Y121" s="36"/>
      <c r="Z121" s="36"/>
      <c r="AA121" s="36"/>
      <c r="AB121" s="36"/>
      <c r="AC121" s="36"/>
      <c r="AD121" s="36"/>
      <c r="AE121" s="36"/>
    </row>
  </sheetData>
  <sheetProtection algorithmName="SHA-512" hashValue="ChqjNCCOvza3inBDVO0o6ybzx0zyIyeoXzuzfHMt7fWli8y5ZxTu0KWOTST71GfX7KJ2EwMriqtsHWaUDfNZWQ==" saltValue="Okglcfav6XY0PiYQY7UN8Y03wDLFWxi0euRo1wYZs2/SDBMy/fSCD7hO4oMCtwTGGPT2j2Y9V0YVUwutf0PS+w==" spinCount="100000" sheet="1" objects="1" scenarios="1" formatColumns="0" formatRows="0" autoFilter="0"/>
  <autoFilter ref="C81:K12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6583</v>
      </c>
      <c r="H4" s="22"/>
    </row>
    <row r="5" spans="1:8" s="1" customFormat="1" ht="12" customHeight="1">
      <c r="B5" s="22"/>
      <c r="C5" s="270" t="s">
        <v>13</v>
      </c>
      <c r="D5" s="417" t="s">
        <v>14</v>
      </c>
      <c r="E5" s="385"/>
      <c r="F5" s="385"/>
      <c r="H5" s="22"/>
    </row>
    <row r="6" spans="1:8" s="1" customFormat="1" ht="36.950000000000003" customHeight="1">
      <c r="B6" s="22"/>
      <c r="C6" s="271" t="s">
        <v>16</v>
      </c>
      <c r="D6" s="423" t="s">
        <v>17</v>
      </c>
      <c r="E6" s="385"/>
      <c r="F6" s="385"/>
      <c r="H6" s="22"/>
    </row>
    <row r="7" spans="1:8" s="1" customFormat="1" ht="16.5" customHeight="1">
      <c r="B7" s="22"/>
      <c r="C7" s="114" t="s">
        <v>23</v>
      </c>
      <c r="D7" s="116" t="str">
        <f>'Rekapitulace stavby'!AN8</f>
        <v>28. 5. 2021</v>
      </c>
      <c r="H7" s="22"/>
    </row>
    <row r="8" spans="1:8" s="2" customFormat="1" ht="10.9" customHeight="1">
      <c r="A8" s="36"/>
      <c r="B8" s="41"/>
      <c r="C8" s="36"/>
      <c r="D8" s="36"/>
      <c r="E8" s="36"/>
      <c r="F8" s="36"/>
      <c r="G8" s="36"/>
      <c r="H8" s="41"/>
    </row>
    <row r="9" spans="1:8" s="11" customFormat="1" ht="29.25" customHeight="1">
      <c r="A9" s="153"/>
      <c r="B9" s="272"/>
      <c r="C9" s="273" t="s">
        <v>50</v>
      </c>
      <c r="D9" s="274" t="s">
        <v>51</v>
      </c>
      <c r="E9" s="274" t="s">
        <v>218</v>
      </c>
      <c r="F9" s="275" t="s">
        <v>6584</v>
      </c>
      <c r="G9" s="153"/>
      <c r="H9" s="272"/>
    </row>
    <row r="10" spans="1:8" s="2" customFormat="1" ht="26.45" customHeight="1">
      <c r="A10" s="36"/>
      <c r="B10" s="41"/>
      <c r="C10" s="276" t="s">
        <v>6585</v>
      </c>
      <c r="D10" s="276" t="s">
        <v>155</v>
      </c>
      <c r="E10" s="36"/>
      <c r="F10" s="36"/>
      <c r="G10" s="36"/>
      <c r="H10" s="41"/>
    </row>
    <row r="11" spans="1:8" s="2" customFormat="1" ht="16.899999999999999" customHeight="1">
      <c r="A11" s="36"/>
      <c r="B11" s="41"/>
      <c r="C11" s="277" t="s">
        <v>3893</v>
      </c>
      <c r="D11" s="278" t="s">
        <v>19</v>
      </c>
      <c r="E11" s="279" t="s">
        <v>19</v>
      </c>
      <c r="F11" s="280">
        <v>81.8</v>
      </c>
      <c r="G11" s="36"/>
      <c r="H11" s="41"/>
    </row>
    <row r="12" spans="1:8" s="2" customFormat="1" ht="16.899999999999999" customHeight="1">
      <c r="A12" s="36"/>
      <c r="B12" s="41"/>
      <c r="C12" s="281" t="s">
        <v>19</v>
      </c>
      <c r="D12" s="281" t="s">
        <v>4069</v>
      </c>
      <c r="E12" s="19" t="s">
        <v>19</v>
      </c>
      <c r="F12" s="282">
        <v>0</v>
      </c>
      <c r="G12" s="36"/>
      <c r="H12" s="41"/>
    </row>
    <row r="13" spans="1:8" s="2" customFormat="1" ht="16.899999999999999" customHeight="1">
      <c r="A13" s="36"/>
      <c r="B13" s="41"/>
      <c r="C13" s="281" t="s">
        <v>19</v>
      </c>
      <c r="D13" s="281" t="s">
        <v>4070</v>
      </c>
      <c r="E13" s="19" t="s">
        <v>19</v>
      </c>
      <c r="F13" s="282">
        <v>80</v>
      </c>
      <c r="G13" s="36"/>
      <c r="H13" s="41"/>
    </row>
    <row r="14" spans="1:8" s="2" customFormat="1" ht="16.899999999999999" customHeight="1">
      <c r="A14" s="36"/>
      <c r="B14" s="41"/>
      <c r="C14" s="281" t="s">
        <v>19</v>
      </c>
      <c r="D14" s="281" t="s">
        <v>4071</v>
      </c>
      <c r="E14" s="19" t="s">
        <v>19</v>
      </c>
      <c r="F14" s="282">
        <v>1.8</v>
      </c>
      <c r="G14" s="36"/>
      <c r="H14" s="41"/>
    </row>
    <row r="15" spans="1:8" s="2" customFormat="1" ht="16.899999999999999" customHeight="1">
      <c r="A15" s="36"/>
      <c r="B15" s="41"/>
      <c r="C15" s="281" t="s">
        <v>3893</v>
      </c>
      <c r="D15" s="281" t="s">
        <v>260</v>
      </c>
      <c r="E15" s="19" t="s">
        <v>19</v>
      </c>
      <c r="F15" s="282">
        <v>81.8</v>
      </c>
      <c r="G15" s="36"/>
      <c r="H15" s="41"/>
    </row>
    <row r="16" spans="1:8" s="2" customFormat="1" ht="16.899999999999999" customHeight="1">
      <c r="A16" s="36"/>
      <c r="B16" s="41"/>
      <c r="C16" s="283" t="s">
        <v>6586</v>
      </c>
      <c r="D16" s="36"/>
      <c r="E16" s="36"/>
      <c r="F16" s="36"/>
      <c r="G16" s="36"/>
      <c r="H16" s="41"/>
    </row>
    <row r="17" spans="1:8" s="2" customFormat="1" ht="22.5">
      <c r="A17" s="36"/>
      <c r="B17" s="41"/>
      <c r="C17" s="281" t="s">
        <v>1790</v>
      </c>
      <c r="D17" s="281" t="s">
        <v>6587</v>
      </c>
      <c r="E17" s="19" t="s">
        <v>243</v>
      </c>
      <c r="F17" s="282">
        <v>81.8</v>
      </c>
      <c r="G17" s="36"/>
      <c r="H17" s="41"/>
    </row>
    <row r="18" spans="1:8" s="2" customFormat="1" ht="16.899999999999999" customHeight="1">
      <c r="A18" s="36"/>
      <c r="B18" s="41"/>
      <c r="C18" s="281" t="s">
        <v>4082</v>
      </c>
      <c r="D18" s="281" t="s">
        <v>6588</v>
      </c>
      <c r="E18" s="19" t="s">
        <v>243</v>
      </c>
      <c r="F18" s="282">
        <v>81.8</v>
      </c>
      <c r="G18" s="36"/>
      <c r="H18" s="41"/>
    </row>
    <row r="19" spans="1:8" s="2" customFormat="1" ht="16.899999999999999" customHeight="1">
      <c r="A19" s="36"/>
      <c r="B19" s="41"/>
      <c r="C19" s="281" t="s">
        <v>1806</v>
      </c>
      <c r="D19" s="281" t="s">
        <v>6589</v>
      </c>
      <c r="E19" s="19" t="s">
        <v>243</v>
      </c>
      <c r="F19" s="282">
        <v>81.8</v>
      </c>
      <c r="G19" s="36"/>
      <c r="H19" s="41"/>
    </row>
    <row r="20" spans="1:8" s="2" customFormat="1" ht="22.5">
      <c r="A20" s="36"/>
      <c r="B20" s="41"/>
      <c r="C20" s="281" t="s">
        <v>4095</v>
      </c>
      <c r="D20" s="281" t="s">
        <v>4096</v>
      </c>
      <c r="E20" s="19" t="s">
        <v>243</v>
      </c>
      <c r="F20" s="282">
        <v>376.8</v>
      </c>
      <c r="G20" s="36"/>
      <c r="H20" s="41"/>
    </row>
    <row r="21" spans="1:8" s="2" customFormat="1" ht="16.899999999999999" customHeight="1">
      <c r="A21" s="36"/>
      <c r="B21" s="41"/>
      <c r="C21" s="277" t="s">
        <v>3895</v>
      </c>
      <c r="D21" s="278" t="s">
        <v>19</v>
      </c>
      <c r="E21" s="279" t="s">
        <v>19</v>
      </c>
      <c r="F21" s="280">
        <v>295</v>
      </c>
      <c r="G21" s="36"/>
      <c r="H21" s="41"/>
    </row>
    <row r="22" spans="1:8" s="2" customFormat="1" ht="16.899999999999999" customHeight="1">
      <c r="A22" s="36"/>
      <c r="B22" s="41"/>
      <c r="C22" s="281" t="s">
        <v>19</v>
      </c>
      <c r="D22" s="281" t="s">
        <v>4066</v>
      </c>
      <c r="E22" s="19" t="s">
        <v>19</v>
      </c>
      <c r="F22" s="282">
        <v>0</v>
      </c>
      <c r="G22" s="36"/>
      <c r="H22" s="41"/>
    </row>
    <row r="23" spans="1:8" s="2" customFormat="1" ht="16.899999999999999" customHeight="1">
      <c r="A23" s="36"/>
      <c r="B23" s="41"/>
      <c r="C23" s="281" t="s">
        <v>19</v>
      </c>
      <c r="D23" s="281" t="s">
        <v>4067</v>
      </c>
      <c r="E23" s="19" t="s">
        <v>19</v>
      </c>
      <c r="F23" s="282">
        <v>295</v>
      </c>
      <c r="G23" s="36"/>
      <c r="H23" s="41"/>
    </row>
    <row r="24" spans="1:8" s="2" customFormat="1" ht="16.899999999999999" customHeight="1">
      <c r="A24" s="36"/>
      <c r="B24" s="41"/>
      <c r="C24" s="281" t="s">
        <v>3895</v>
      </c>
      <c r="D24" s="281" t="s">
        <v>260</v>
      </c>
      <c r="E24" s="19" t="s">
        <v>19</v>
      </c>
      <c r="F24" s="282">
        <v>295</v>
      </c>
      <c r="G24" s="36"/>
      <c r="H24" s="41"/>
    </row>
    <row r="25" spans="1:8" s="2" customFormat="1" ht="16.899999999999999" customHeight="1">
      <c r="A25" s="36"/>
      <c r="B25" s="41"/>
      <c r="C25" s="283" t="s">
        <v>6586</v>
      </c>
      <c r="D25" s="36"/>
      <c r="E25" s="36"/>
      <c r="F25" s="36"/>
      <c r="G25" s="36"/>
      <c r="H25" s="41"/>
    </row>
    <row r="26" spans="1:8" s="2" customFormat="1" ht="22.5">
      <c r="A26" s="36"/>
      <c r="B26" s="41"/>
      <c r="C26" s="281" t="s">
        <v>1204</v>
      </c>
      <c r="D26" s="281" t="s">
        <v>6590</v>
      </c>
      <c r="E26" s="19" t="s">
        <v>243</v>
      </c>
      <c r="F26" s="282">
        <v>295</v>
      </c>
      <c r="G26" s="36"/>
      <c r="H26" s="41"/>
    </row>
    <row r="27" spans="1:8" s="2" customFormat="1" ht="22.5">
      <c r="A27" s="36"/>
      <c r="B27" s="41"/>
      <c r="C27" s="281" t="s">
        <v>4077</v>
      </c>
      <c r="D27" s="281" t="s">
        <v>6591</v>
      </c>
      <c r="E27" s="19" t="s">
        <v>243</v>
      </c>
      <c r="F27" s="282">
        <v>295</v>
      </c>
      <c r="G27" s="36"/>
      <c r="H27" s="41"/>
    </row>
    <row r="28" spans="1:8" s="2" customFormat="1" ht="16.899999999999999" customHeight="1">
      <c r="A28" s="36"/>
      <c r="B28" s="41"/>
      <c r="C28" s="281" t="s">
        <v>1212</v>
      </c>
      <c r="D28" s="281" t="s">
        <v>6592</v>
      </c>
      <c r="E28" s="19" t="s">
        <v>243</v>
      </c>
      <c r="F28" s="282">
        <v>295</v>
      </c>
      <c r="G28" s="36"/>
      <c r="H28" s="41"/>
    </row>
    <row r="29" spans="1:8" s="2" customFormat="1" ht="22.5">
      <c r="A29" s="36"/>
      <c r="B29" s="41"/>
      <c r="C29" s="281" t="s">
        <v>4095</v>
      </c>
      <c r="D29" s="281" t="s">
        <v>4096</v>
      </c>
      <c r="E29" s="19" t="s">
        <v>243</v>
      </c>
      <c r="F29" s="282">
        <v>376.8</v>
      </c>
      <c r="G29" s="36"/>
      <c r="H29" s="41"/>
    </row>
    <row r="30" spans="1:8" s="2" customFormat="1" ht="16.899999999999999" customHeight="1">
      <c r="A30" s="36"/>
      <c r="B30" s="41"/>
      <c r="C30" s="277" t="s">
        <v>3897</v>
      </c>
      <c r="D30" s="278" t="s">
        <v>19</v>
      </c>
      <c r="E30" s="279" t="s">
        <v>19</v>
      </c>
      <c r="F30" s="280">
        <v>1011</v>
      </c>
      <c r="G30" s="36"/>
      <c r="H30" s="41"/>
    </row>
    <row r="31" spans="1:8" s="2" customFormat="1" ht="16.899999999999999" customHeight="1">
      <c r="A31" s="36"/>
      <c r="B31" s="41"/>
      <c r="C31" s="281" t="s">
        <v>19</v>
      </c>
      <c r="D31" s="281" t="s">
        <v>3913</v>
      </c>
      <c r="E31" s="19" t="s">
        <v>19</v>
      </c>
      <c r="F31" s="282">
        <v>0</v>
      </c>
      <c r="G31" s="36"/>
      <c r="H31" s="41"/>
    </row>
    <row r="32" spans="1:8" s="2" customFormat="1" ht="16.899999999999999" customHeight="1">
      <c r="A32" s="36"/>
      <c r="B32" s="41"/>
      <c r="C32" s="281" t="s">
        <v>19</v>
      </c>
      <c r="D32" s="281" t="s">
        <v>3914</v>
      </c>
      <c r="E32" s="19" t="s">
        <v>19</v>
      </c>
      <c r="F32" s="282">
        <v>1011</v>
      </c>
      <c r="G32" s="36"/>
      <c r="H32" s="41"/>
    </row>
    <row r="33" spans="1:8" s="2" customFormat="1" ht="16.899999999999999" customHeight="1">
      <c r="A33" s="36"/>
      <c r="B33" s="41"/>
      <c r="C33" s="281" t="s">
        <v>3897</v>
      </c>
      <c r="D33" s="281" t="s">
        <v>260</v>
      </c>
      <c r="E33" s="19" t="s">
        <v>19</v>
      </c>
      <c r="F33" s="282">
        <v>1011</v>
      </c>
      <c r="G33" s="36"/>
      <c r="H33" s="41"/>
    </row>
    <row r="34" spans="1:8" s="2" customFormat="1" ht="16.899999999999999" customHeight="1">
      <c r="A34" s="36"/>
      <c r="B34" s="41"/>
      <c r="C34" s="283" t="s">
        <v>6586</v>
      </c>
      <c r="D34" s="36"/>
      <c r="E34" s="36"/>
      <c r="F34" s="36"/>
      <c r="G34" s="36"/>
      <c r="H34" s="41"/>
    </row>
    <row r="35" spans="1:8" s="2" customFormat="1" ht="22.5">
      <c r="A35" s="36"/>
      <c r="B35" s="41"/>
      <c r="C35" s="281" t="s">
        <v>3910</v>
      </c>
      <c r="D35" s="281" t="s">
        <v>3911</v>
      </c>
      <c r="E35" s="19" t="s">
        <v>356</v>
      </c>
      <c r="F35" s="282">
        <v>1011</v>
      </c>
      <c r="G35" s="36"/>
      <c r="H35" s="41"/>
    </row>
    <row r="36" spans="1:8" s="2" customFormat="1" ht="33.75">
      <c r="A36" s="36"/>
      <c r="B36" s="41"/>
      <c r="C36" s="281" t="s">
        <v>3966</v>
      </c>
      <c r="D36" s="281" t="s">
        <v>3967</v>
      </c>
      <c r="E36" s="19" t="s">
        <v>356</v>
      </c>
      <c r="F36" s="282">
        <v>1195.067</v>
      </c>
      <c r="G36" s="36"/>
      <c r="H36" s="41"/>
    </row>
    <row r="37" spans="1:8" s="2" customFormat="1" ht="22.5">
      <c r="A37" s="36"/>
      <c r="B37" s="41"/>
      <c r="C37" s="281" t="s">
        <v>552</v>
      </c>
      <c r="D37" s="281" t="s">
        <v>553</v>
      </c>
      <c r="E37" s="19" t="s">
        <v>356</v>
      </c>
      <c r="F37" s="282">
        <v>1195.067</v>
      </c>
      <c r="G37" s="36"/>
      <c r="H37" s="41"/>
    </row>
    <row r="38" spans="1:8" s="2" customFormat="1" ht="16.899999999999999" customHeight="1">
      <c r="A38" s="36"/>
      <c r="B38" s="41"/>
      <c r="C38" s="277" t="s">
        <v>4001</v>
      </c>
      <c r="D38" s="278" t="s">
        <v>19</v>
      </c>
      <c r="E38" s="279" t="s">
        <v>19</v>
      </c>
      <c r="F38" s="280">
        <v>640</v>
      </c>
      <c r="G38" s="36"/>
      <c r="H38" s="41"/>
    </row>
    <row r="39" spans="1:8" s="2" customFormat="1" ht="16.899999999999999" customHeight="1">
      <c r="A39" s="36"/>
      <c r="B39" s="41"/>
      <c r="C39" s="281" t="s">
        <v>19</v>
      </c>
      <c r="D39" s="281" t="s">
        <v>3999</v>
      </c>
      <c r="E39" s="19" t="s">
        <v>19</v>
      </c>
      <c r="F39" s="282">
        <v>0</v>
      </c>
      <c r="G39" s="36"/>
      <c r="H39" s="41"/>
    </row>
    <row r="40" spans="1:8" s="2" customFormat="1" ht="16.899999999999999" customHeight="1">
      <c r="A40" s="36"/>
      <c r="B40" s="41"/>
      <c r="C40" s="281" t="s">
        <v>19</v>
      </c>
      <c r="D40" s="281" t="s">
        <v>4000</v>
      </c>
      <c r="E40" s="19" t="s">
        <v>19</v>
      </c>
      <c r="F40" s="282">
        <v>640</v>
      </c>
      <c r="G40" s="36"/>
      <c r="H40" s="41"/>
    </row>
    <row r="41" spans="1:8" s="2" customFormat="1" ht="16.899999999999999" customHeight="1">
      <c r="A41" s="36"/>
      <c r="B41" s="41"/>
      <c r="C41" s="281" t="s">
        <v>4001</v>
      </c>
      <c r="D41" s="281" t="s">
        <v>260</v>
      </c>
      <c r="E41" s="19" t="s">
        <v>19</v>
      </c>
      <c r="F41" s="282">
        <v>640</v>
      </c>
      <c r="G41" s="36"/>
      <c r="H41" s="41"/>
    </row>
    <row r="42" spans="1:8" s="2" customFormat="1" ht="16.899999999999999" customHeight="1">
      <c r="A42" s="36"/>
      <c r="B42" s="41"/>
      <c r="C42" s="277" t="s">
        <v>3899</v>
      </c>
      <c r="D42" s="278" t="s">
        <v>19</v>
      </c>
      <c r="E42" s="279" t="s">
        <v>19</v>
      </c>
      <c r="F42" s="280">
        <v>584</v>
      </c>
      <c r="G42" s="36"/>
      <c r="H42" s="41"/>
    </row>
    <row r="43" spans="1:8" s="2" customFormat="1" ht="16.899999999999999" customHeight="1">
      <c r="A43" s="36"/>
      <c r="B43" s="41"/>
      <c r="C43" s="281" t="s">
        <v>19</v>
      </c>
      <c r="D43" s="281" t="s">
        <v>3908</v>
      </c>
      <c r="E43" s="19" t="s">
        <v>19</v>
      </c>
      <c r="F43" s="282">
        <v>0</v>
      </c>
      <c r="G43" s="36"/>
      <c r="H43" s="41"/>
    </row>
    <row r="44" spans="1:8" s="2" customFormat="1" ht="16.899999999999999" customHeight="1">
      <c r="A44" s="36"/>
      <c r="B44" s="41"/>
      <c r="C44" s="281" t="s">
        <v>19</v>
      </c>
      <c r="D44" s="281" t="s">
        <v>3909</v>
      </c>
      <c r="E44" s="19" t="s">
        <v>19</v>
      </c>
      <c r="F44" s="282">
        <v>584</v>
      </c>
      <c r="G44" s="36"/>
      <c r="H44" s="41"/>
    </row>
    <row r="45" spans="1:8" s="2" customFormat="1" ht="16.899999999999999" customHeight="1">
      <c r="A45" s="36"/>
      <c r="B45" s="41"/>
      <c r="C45" s="281" t="s">
        <v>3899</v>
      </c>
      <c r="D45" s="281" t="s">
        <v>260</v>
      </c>
      <c r="E45" s="19" t="s">
        <v>19</v>
      </c>
      <c r="F45" s="282">
        <v>584</v>
      </c>
      <c r="G45" s="36"/>
      <c r="H45" s="41"/>
    </row>
    <row r="46" spans="1:8" s="2" customFormat="1" ht="16.899999999999999" customHeight="1">
      <c r="A46" s="36"/>
      <c r="B46" s="41"/>
      <c r="C46" s="283" t="s">
        <v>6586</v>
      </c>
      <c r="D46" s="36"/>
      <c r="E46" s="36"/>
      <c r="F46" s="36"/>
      <c r="G46" s="36"/>
      <c r="H46" s="41"/>
    </row>
    <row r="47" spans="1:8" s="2" customFormat="1" ht="16.899999999999999" customHeight="1">
      <c r="A47" s="36"/>
      <c r="B47" s="41"/>
      <c r="C47" s="281" t="s">
        <v>510</v>
      </c>
      <c r="D47" s="281" t="s">
        <v>511</v>
      </c>
      <c r="E47" s="19" t="s">
        <v>243</v>
      </c>
      <c r="F47" s="282">
        <v>584</v>
      </c>
      <c r="G47" s="36"/>
      <c r="H47" s="41"/>
    </row>
    <row r="48" spans="1:8" s="2" customFormat="1" ht="16.899999999999999" customHeight="1">
      <c r="A48" s="36"/>
      <c r="B48" s="41"/>
      <c r="C48" s="281" t="s">
        <v>504</v>
      </c>
      <c r="D48" s="281" t="s">
        <v>505</v>
      </c>
      <c r="E48" s="19" t="s">
        <v>243</v>
      </c>
      <c r="F48" s="282">
        <v>584</v>
      </c>
      <c r="G48" s="36"/>
      <c r="H48" s="41"/>
    </row>
    <row r="49" spans="1:8" s="2" customFormat="1" ht="22.5">
      <c r="A49" s="36"/>
      <c r="B49" s="41"/>
      <c r="C49" s="281" t="s">
        <v>3950</v>
      </c>
      <c r="D49" s="281" t="s">
        <v>6593</v>
      </c>
      <c r="E49" s="19" t="s">
        <v>356</v>
      </c>
      <c r="F49" s="282">
        <v>40.880000000000003</v>
      </c>
      <c r="G49" s="36"/>
      <c r="H49" s="41"/>
    </row>
    <row r="50" spans="1:8" s="2" customFormat="1" ht="16.899999999999999" customHeight="1">
      <c r="A50" s="36"/>
      <c r="B50" s="41"/>
      <c r="C50" s="281" t="s">
        <v>3963</v>
      </c>
      <c r="D50" s="281" t="s">
        <v>6594</v>
      </c>
      <c r="E50" s="19" t="s">
        <v>243</v>
      </c>
      <c r="F50" s="282">
        <v>584</v>
      </c>
      <c r="G50" s="36"/>
      <c r="H50" s="41"/>
    </row>
    <row r="51" spans="1:8" s="2" customFormat="1" ht="16.899999999999999" customHeight="1">
      <c r="A51" s="36"/>
      <c r="B51" s="41"/>
      <c r="C51" s="281" t="s">
        <v>3978</v>
      </c>
      <c r="D51" s="281" t="s">
        <v>6595</v>
      </c>
      <c r="E51" s="19" t="s">
        <v>243</v>
      </c>
      <c r="F51" s="282">
        <v>584</v>
      </c>
      <c r="G51" s="36"/>
      <c r="H51" s="41"/>
    </row>
    <row r="52" spans="1:8" s="2" customFormat="1" ht="16.899999999999999" customHeight="1">
      <c r="A52" s="36"/>
      <c r="B52" s="41"/>
      <c r="C52" s="281" t="s">
        <v>3981</v>
      </c>
      <c r="D52" s="281" t="s">
        <v>6596</v>
      </c>
      <c r="E52" s="19" t="s">
        <v>356</v>
      </c>
      <c r="F52" s="282">
        <v>40.880000000000003</v>
      </c>
      <c r="G52" s="36"/>
      <c r="H52" s="41"/>
    </row>
    <row r="53" spans="1:8" s="2" customFormat="1" ht="22.5">
      <c r="A53" s="36"/>
      <c r="B53" s="41"/>
      <c r="C53" s="281" t="s">
        <v>3994</v>
      </c>
      <c r="D53" s="281" t="s">
        <v>6597</v>
      </c>
      <c r="E53" s="19" t="s">
        <v>356</v>
      </c>
      <c r="F53" s="282">
        <v>40.880000000000003</v>
      </c>
      <c r="G53" s="36"/>
      <c r="H53" s="41"/>
    </row>
    <row r="54" spans="1:8" s="2" customFormat="1" ht="16.899999999999999" customHeight="1">
      <c r="A54" s="36"/>
      <c r="B54" s="41"/>
      <c r="C54" s="277" t="s">
        <v>3901</v>
      </c>
      <c r="D54" s="278" t="s">
        <v>19</v>
      </c>
      <c r="E54" s="279" t="s">
        <v>19</v>
      </c>
      <c r="F54" s="280">
        <v>179</v>
      </c>
      <c r="G54" s="36"/>
      <c r="H54" s="41"/>
    </row>
    <row r="55" spans="1:8" s="2" customFormat="1" ht="16.899999999999999" customHeight="1">
      <c r="A55" s="36"/>
      <c r="B55" s="41"/>
      <c r="C55" s="281" t="s">
        <v>19</v>
      </c>
      <c r="D55" s="281" t="s">
        <v>3918</v>
      </c>
      <c r="E55" s="19" t="s">
        <v>19</v>
      </c>
      <c r="F55" s="282">
        <v>0</v>
      </c>
      <c r="G55" s="36"/>
      <c r="H55" s="41"/>
    </row>
    <row r="56" spans="1:8" s="2" customFormat="1" ht="16.899999999999999" customHeight="1">
      <c r="A56" s="36"/>
      <c r="B56" s="41"/>
      <c r="C56" s="281" t="s">
        <v>19</v>
      </c>
      <c r="D56" s="281" t="s">
        <v>3919</v>
      </c>
      <c r="E56" s="19" t="s">
        <v>19</v>
      </c>
      <c r="F56" s="282">
        <v>179</v>
      </c>
      <c r="G56" s="36"/>
      <c r="H56" s="41"/>
    </row>
    <row r="57" spans="1:8" s="2" customFormat="1" ht="16.899999999999999" customHeight="1">
      <c r="A57" s="36"/>
      <c r="B57" s="41"/>
      <c r="C57" s="281" t="s">
        <v>3901</v>
      </c>
      <c r="D57" s="281" t="s">
        <v>260</v>
      </c>
      <c r="E57" s="19" t="s">
        <v>19</v>
      </c>
      <c r="F57" s="282">
        <v>179</v>
      </c>
      <c r="G57" s="36"/>
      <c r="H57" s="41"/>
    </row>
    <row r="58" spans="1:8" s="2" customFormat="1" ht="16.899999999999999" customHeight="1">
      <c r="A58" s="36"/>
      <c r="B58" s="41"/>
      <c r="C58" s="283" t="s">
        <v>6586</v>
      </c>
      <c r="D58" s="36"/>
      <c r="E58" s="36"/>
      <c r="F58" s="36"/>
      <c r="G58" s="36"/>
      <c r="H58" s="41"/>
    </row>
    <row r="59" spans="1:8" s="2" customFormat="1" ht="16.899999999999999" customHeight="1">
      <c r="A59" s="36"/>
      <c r="B59" s="41"/>
      <c r="C59" s="281" t="s">
        <v>3915</v>
      </c>
      <c r="D59" s="281" t="s">
        <v>3916</v>
      </c>
      <c r="E59" s="19" t="s">
        <v>356</v>
      </c>
      <c r="F59" s="282">
        <v>179</v>
      </c>
      <c r="G59" s="36"/>
      <c r="H59" s="41"/>
    </row>
    <row r="60" spans="1:8" s="2" customFormat="1" ht="45">
      <c r="A60" s="36"/>
      <c r="B60" s="41"/>
      <c r="C60" s="281" t="s">
        <v>3945</v>
      </c>
      <c r="D60" s="281" t="s">
        <v>6598</v>
      </c>
      <c r="E60" s="19" t="s">
        <v>356</v>
      </c>
      <c r="F60" s="282">
        <v>179</v>
      </c>
      <c r="G60" s="36"/>
      <c r="H60" s="41"/>
    </row>
    <row r="61" spans="1:8" s="2" customFormat="1" ht="33.75">
      <c r="A61" s="36"/>
      <c r="B61" s="41"/>
      <c r="C61" s="281" t="s">
        <v>3955</v>
      </c>
      <c r="D61" s="281" t="s">
        <v>3956</v>
      </c>
      <c r="E61" s="19" t="s">
        <v>356</v>
      </c>
      <c r="F61" s="282">
        <v>179</v>
      </c>
      <c r="G61" s="36"/>
      <c r="H61" s="41"/>
    </row>
    <row r="62" spans="1:8" s="2" customFormat="1" ht="33.75">
      <c r="A62" s="36"/>
      <c r="B62" s="41"/>
      <c r="C62" s="281" t="s">
        <v>3966</v>
      </c>
      <c r="D62" s="281" t="s">
        <v>3967</v>
      </c>
      <c r="E62" s="19" t="s">
        <v>356</v>
      </c>
      <c r="F62" s="282">
        <v>1195.067</v>
      </c>
      <c r="G62" s="36"/>
      <c r="H62" s="41"/>
    </row>
    <row r="63" spans="1:8" s="2" customFormat="1" ht="22.5">
      <c r="A63" s="36"/>
      <c r="B63" s="41"/>
      <c r="C63" s="281" t="s">
        <v>3984</v>
      </c>
      <c r="D63" s="281" t="s">
        <v>3985</v>
      </c>
      <c r="E63" s="19" t="s">
        <v>356</v>
      </c>
      <c r="F63" s="282">
        <v>179</v>
      </c>
      <c r="G63" s="36"/>
      <c r="H63" s="41"/>
    </row>
    <row r="64" spans="1:8" s="2" customFormat="1" ht="22.5">
      <c r="A64" s="36"/>
      <c r="B64" s="41"/>
      <c r="C64" s="281" t="s">
        <v>552</v>
      </c>
      <c r="D64" s="281" t="s">
        <v>553</v>
      </c>
      <c r="E64" s="19" t="s">
        <v>356</v>
      </c>
      <c r="F64" s="282">
        <v>1195.067</v>
      </c>
      <c r="G64" s="36"/>
      <c r="H64" s="41"/>
    </row>
    <row r="65" spans="1:8" s="2" customFormat="1" ht="16.899999999999999" customHeight="1">
      <c r="A65" s="36"/>
      <c r="B65" s="41"/>
      <c r="C65" s="277" t="s">
        <v>3902</v>
      </c>
      <c r="D65" s="278" t="s">
        <v>19</v>
      </c>
      <c r="E65" s="279" t="s">
        <v>19</v>
      </c>
      <c r="F65" s="280">
        <v>112</v>
      </c>
      <c r="G65" s="36"/>
      <c r="H65" s="41"/>
    </row>
    <row r="66" spans="1:8" s="2" customFormat="1" ht="16.899999999999999" customHeight="1">
      <c r="A66" s="36"/>
      <c r="B66" s="41"/>
      <c r="C66" s="281" t="s">
        <v>19</v>
      </c>
      <c r="D66" s="281" t="s">
        <v>4009</v>
      </c>
      <c r="E66" s="19" t="s">
        <v>19</v>
      </c>
      <c r="F66" s="282">
        <v>0</v>
      </c>
      <c r="G66" s="36"/>
      <c r="H66" s="41"/>
    </row>
    <row r="67" spans="1:8" s="2" customFormat="1" ht="16.899999999999999" customHeight="1">
      <c r="A67" s="36"/>
      <c r="B67" s="41"/>
      <c r="C67" s="281" t="s">
        <v>19</v>
      </c>
      <c r="D67" s="281" t="s">
        <v>3924</v>
      </c>
      <c r="E67" s="19" t="s">
        <v>19</v>
      </c>
      <c r="F67" s="282">
        <v>112</v>
      </c>
      <c r="G67" s="36"/>
      <c r="H67" s="41"/>
    </row>
    <row r="68" spans="1:8" s="2" customFormat="1" ht="16.899999999999999" customHeight="1">
      <c r="A68" s="36"/>
      <c r="B68" s="41"/>
      <c r="C68" s="281" t="s">
        <v>3902</v>
      </c>
      <c r="D68" s="281" t="s">
        <v>260</v>
      </c>
      <c r="E68" s="19" t="s">
        <v>19</v>
      </c>
      <c r="F68" s="282">
        <v>112</v>
      </c>
      <c r="G68" s="36"/>
      <c r="H68" s="41"/>
    </row>
    <row r="69" spans="1:8" s="2" customFormat="1" ht="16.899999999999999" customHeight="1">
      <c r="A69" s="36"/>
      <c r="B69" s="41"/>
      <c r="C69" s="283" t="s">
        <v>6586</v>
      </c>
      <c r="D69" s="36"/>
      <c r="E69" s="36"/>
      <c r="F69" s="36"/>
      <c r="G69" s="36"/>
      <c r="H69" s="41"/>
    </row>
    <row r="70" spans="1:8" s="2" customFormat="1" ht="22.5">
      <c r="A70" s="36"/>
      <c r="B70" s="41"/>
      <c r="C70" s="281" t="s">
        <v>4006</v>
      </c>
      <c r="D70" s="281" t="s">
        <v>4007</v>
      </c>
      <c r="E70" s="19" t="s">
        <v>342</v>
      </c>
      <c r="F70" s="282">
        <v>112</v>
      </c>
      <c r="G70" s="36"/>
      <c r="H70" s="41"/>
    </row>
    <row r="71" spans="1:8" s="2" customFormat="1" ht="33.75">
      <c r="A71" s="36"/>
      <c r="B71" s="41"/>
      <c r="C71" s="281" t="s">
        <v>3966</v>
      </c>
      <c r="D71" s="281" t="s">
        <v>3967</v>
      </c>
      <c r="E71" s="19" t="s">
        <v>356</v>
      </c>
      <c r="F71" s="282">
        <v>1195.067</v>
      </c>
      <c r="G71" s="36"/>
      <c r="H71" s="41"/>
    </row>
    <row r="72" spans="1:8" s="2" customFormat="1" ht="22.5">
      <c r="A72" s="36"/>
      <c r="B72" s="41"/>
      <c r="C72" s="281" t="s">
        <v>552</v>
      </c>
      <c r="D72" s="281" t="s">
        <v>553</v>
      </c>
      <c r="E72" s="19" t="s">
        <v>356</v>
      </c>
      <c r="F72" s="282">
        <v>1195.067</v>
      </c>
      <c r="G72" s="36"/>
      <c r="H72" s="41"/>
    </row>
    <row r="73" spans="1:8" s="2" customFormat="1" ht="16.899999999999999" customHeight="1">
      <c r="A73" s="36"/>
      <c r="B73" s="41"/>
      <c r="C73" s="277" t="s">
        <v>4033</v>
      </c>
      <c r="D73" s="278" t="s">
        <v>19</v>
      </c>
      <c r="E73" s="279" t="s">
        <v>19</v>
      </c>
      <c r="F73" s="280">
        <v>137</v>
      </c>
      <c r="G73" s="36"/>
      <c r="H73" s="41"/>
    </row>
    <row r="74" spans="1:8" s="2" customFormat="1" ht="16.899999999999999" customHeight="1">
      <c r="A74" s="36"/>
      <c r="B74" s="41"/>
      <c r="C74" s="281" t="s">
        <v>19</v>
      </c>
      <c r="D74" s="281" t="s">
        <v>4031</v>
      </c>
      <c r="E74" s="19" t="s">
        <v>19</v>
      </c>
      <c r="F74" s="282">
        <v>0</v>
      </c>
      <c r="G74" s="36"/>
      <c r="H74" s="41"/>
    </row>
    <row r="75" spans="1:8" s="2" customFormat="1" ht="16.899999999999999" customHeight="1">
      <c r="A75" s="36"/>
      <c r="B75" s="41"/>
      <c r="C75" s="281" t="s">
        <v>19</v>
      </c>
      <c r="D75" s="281" t="s">
        <v>4032</v>
      </c>
      <c r="E75" s="19" t="s">
        <v>19</v>
      </c>
      <c r="F75" s="282">
        <v>137</v>
      </c>
      <c r="G75" s="36"/>
      <c r="H75" s="41"/>
    </row>
    <row r="76" spans="1:8" s="2" customFormat="1" ht="16.899999999999999" customHeight="1">
      <c r="A76" s="36"/>
      <c r="B76" s="41"/>
      <c r="C76" s="281" t="s">
        <v>4033</v>
      </c>
      <c r="D76" s="281" t="s">
        <v>260</v>
      </c>
      <c r="E76" s="19" t="s">
        <v>19</v>
      </c>
      <c r="F76" s="282">
        <v>137</v>
      </c>
      <c r="G76" s="36"/>
      <c r="H76" s="41"/>
    </row>
    <row r="77" spans="1:8" s="2" customFormat="1" ht="7.35" customHeight="1">
      <c r="A77" s="36"/>
      <c r="B77" s="134"/>
      <c r="C77" s="135"/>
      <c r="D77" s="135"/>
      <c r="E77" s="135"/>
      <c r="F77" s="135"/>
      <c r="G77" s="135"/>
      <c r="H77" s="41"/>
    </row>
    <row r="78" spans="1:8" s="2" customFormat="1" ht="11.25">
      <c r="A78" s="36"/>
      <c r="B78" s="36"/>
      <c r="C78" s="36"/>
      <c r="D78" s="36"/>
      <c r="E78" s="36"/>
      <c r="F78" s="36"/>
      <c r="G78" s="36"/>
      <c r="H78" s="36"/>
    </row>
  </sheetData>
  <sheetProtection algorithmName="SHA-512" hashValue="3y4q7vkDaYKOaGG1TaTIJipL2XJHTRuoMAYyOd1yu0ZA37aM5gCii+WDC3XjBzJVSLXIxfedBVBhIFnNvh66Lg==" saltValue="+wNzp5FuT7NE81dhiJztDC5p986lT2+Rs2/VV6A6NYcoPqR32cKr6Xi211gKnrZyl7YtG9bIjICgYROiv0x/v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84" customWidth="1"/>
    <col min="2" max="2" width="1.6640625" style="284" customWidth="1"/>
    <col min="3" max="4" width="5" style="284" customWidth="1"/>
    <col min="5" max="5" width="11.6640625" style="284" customWidth="1"/>
    <col min="6" max="6" width="9.1640625" style="284" customWidth="1"/>
    <col min="7" max="7" width="5" style="284" customWidth="1"/>
    <col min="8" max="8" width="77.83203125" style="284" customWidth="1"/>
    <col min="9" max="10" width="20" style="284" customWidth="1"/>
    <col min="11" max="11" width="1.6640625" style="284" customWidth="1"/>
  </cols>
  <sheetData>
    <row r="1" spans="2:11" s="1" customFormat="1" ht="37.5" customHeight="1"/>
    <row r="2" spans="2:11" s="1" customFormat="1" ht="7.5" customHeight="1">
      <c r="B2" s="285"/>
      <c r="C2" s="286"/>
      <c r="D2" s="286"/>
      <c r="E2" s="286"/>
      <c r="F2" s="286"/>
      <c r="G2" s="286"/>
      <c r="H2" s="286"/>
      <c r="I2" s="286"/>
      <c r="J2" s="286"/>
      <c r="K2" s="287"/>
    </row>
    <row r="3" spans="2:11" s="17" customFormat="1" ht="45" customHeight="1">
      <c r="B3" s="288"/>
      <c r="C3" s="425" t="s">
        <v>6599</v>
      </c>
      <c r="D3" s="425"/>
      <c r="E3" s="425"/>
      <c r="F3" s="425"/>
      <c r="G3" s="425"/>
      <c r="H3" s="425"/>
      <c r="I3" s="425"/>
      <c r="J3" s="425"/>
      <c r="K3" s="289"/>
    </row>
    <row r="4" spans="2:11" s="1" customFormat="1" ht="25.5" customHeight="1">
      <c r="B4" s="290"/>
      <c r="C4" s="430" t="s">
        <v>6600</v>
      </c>
      <c r="D4" s="430"/>
      <c r="E4" s="430"/>
      <c r="F4" s="430"/>
      <c r="G4" s="430"/>
      <c r="H4" s="430"/>
      <c r="I4" s="430"/>
      <c r="J4" s="430"/>
      <c r="K4" s="291"/>
    </row>
    <row r="5" spans="2:11" s="1" customFormat="1" ht="5.25" customHeight="1">
      <c r="B5" s="290"/>
      <c r="C5" s="292"/>
      <c r="D5" s="292"/>
      <c r="E5" s="292"/>
      <c r="F5" s="292"/>
      <c r="G5" s="292"/>
      <c r="H5" s="292"/>
      <c r="I5" s="292"/>
      <c r="J5" s="292"/>
      <c r="K5" s="291"/>
    </row>
    <row r="6" spans="2:11" s="1" customFormat="1" ht="15" customHeight="1">
      <c r="B6" s="290"/>
      <c r="C6" s="429" t="s">
        <v>6601</v>
      </c>
      <c r="D6" s="429"/>
      <c r="E6" s="429"/>
      <c r="F6" s="429"/>
      <c r="G6" s="429"/>
      <c r="H6" s="429"/>
      <c r="I6" s="429"/>
      <c r="J6" s="429"/>
      <c r="K6" s="291"/>
    </row>
    <row r="7" spans="2:11" s="1" customFormat="1" ht="15" customHeight="1">
      <c r="B7" s="294"/>
      <c r="C7" s="429" t="s">
        <v>6602</v>
      </c>
      <c r="D7" s="429"/>
      <c r="E7" s="429"/>
      <c r="F7" s="429"/>
      <c r="G7" s="429"/>
      <c r="H7" s="429"/>
      <c r="I7" s="429"/>
      <c r="J7" s="429"/>
      <c r="K7" s="291"/>
    </row>
    <row r="8" spans="2:11" s="1" customFormat="1" ht="12.75" customHeight="1">
      <c r="B8" s="294"/>
      <c r="C8" s="293"/>
      <c r="D8" s="293"/>
      <c r="E8" s="293"/>
      <c r="F8" s="293"/>
      <c r="G8" s="293"/>
      <c r="H8" s="293"/>
      <c r="I8" s="293"/>
      <c r="J8" s="293"/>
      <c r="K8" s="291"/>
    </row>
    <row r="9" spans="2:11" s="1" customFormat="1" ht="15" customHeight="1">
      <c r="B9" s="294"/>
      <c r="C9" s="429" t="s">
        <v>6603</v>
      </c>
      <c r="D9" s="429"/>
      <c r="E9" s="429"/>
      <c r="F9" s="429"/>
      <c r="G9" s="429"/>
      <c r="H9" s="429"/>
      <c r="I9" s="429"/>
      <c r="J9" s="429"/>
      <c r="K9" s="291"/>
    </row>
    <row r="10" spans="2:11" s="1" customFormat="1" ht="15" customHeight="1">
      <c r="B10" s="294"/>
      <c r="C10" s="293"/>
      <c r="D10" s="429" t="s">
        <v>6604</v>
      </c>
      <c r="E10" s="429"/>
      <c r="F10" s="429"/>
      <c r="G10" s="429"/>
      <c r="H10" s="429"/>
      <c r="I10" s="429"/>
      <c r="J10" s="429"/>
      <c r="K10" s="291"/>
    </row>
    <row r="11" spans="2:11" s="1" customFormat="1" ht="15" customHeight="1">
      <c r="B11" s="294"/>
      <c r="C11" s="295"/>
      <c r="D11" s="429" t="s">
        <v>6605</v>
      </c>
      <c r="E11" s="429"/>
      <c r="F11" s="429"/>
      <c r="G11" s="429"/>
      <c r="H11" s="429"/>
      <c r="I11" s="429"/>
      <c r="J11" s="429"/>
      <c r="K11" s="291"/>
    </row>
    <row r="12" spans="2:11" s="1" customFormat="1" ht="15" customHeight="1">
      <c r="B12" s="294"/>
      <c r="C12" s="295"/>
      <c r="D12" s="293"/>
      <c r="E12" s="293"/>
      <c r="F12" s="293"/>
      <c r="G12" s="293"/>
      <c r="H12" s="293"/>
      <c r="I12" s="293"/>
      <c r="J12" s="293"/>
      <c r="K12" s="291"/>
    </row>
    <row r="13" spans="2:11" s="1" customFormat="1" ht="15" customHeight="1">
      <c r="B13" s="294"/>
      <c r="C13" s="295"/>
      <c r="D13" s="296" t="s">
        <v>6606</v>
      </c>
      <c r="E13" s="293"/>
      <c r="F13" s="293"/>
      <c r="G13" s="293"/>
      <c r="H13" s="293"/>
      <c r="I13" s="293"/>
      <c r="J13" s="293"/>
      <c r="K13" s="291"/>
    </row>
    <row r="14" spans="2:11" s="1" customFormat="1" ht="12.75" customHeight="1">
      <c r="B14" s="294"/>
      <c r="C14" s="295"/>
      <c r="D14" s="295"/>
      <c r="E14" s="295"/>
      <c r="F14" s="295"/>
      <c r="G14" s="295"/>
      <c r="H14" s="295"/>
      <c r="I14" s="295"/>
      <c r="J14" s="295"/>
      <c r="K14" s="291"/>
    </row>
    <row r="15" spans="2:11" s="1" customFormat="1" ht="15" customHeight="1">
      <c r="B15" s="294"/>
      <c r="C15" s="295"/>
      <c r="D15" s="429" t="s">
        <v>6607</v>
      </c>
      <c r="E15" s="429"/>
      <c r="F15" s="429"/>
      <c r="G15" s="429"/>
      <c r="H15" s="429"/>
      <c r="I15" s="429"/>
      <c r="J15" s="429"/>
      <c r="K15" s="291"/>
    </row>
    <row r="16" spans="2:11" s="1" customFormat="1" ht="15" customHeight="1">
      <c r="B16" s="294"/>
      <c r="C16" s="295"/>
      <c r="D16" s="429" t="s">
        <v>6608</v>
      </c>
      <c r="E16" s="429"/>
      <c r="F16" s="429"/>
      <c r="G16" s="429"/>
      <c r="H16" s="429"/>
      <c r="I16" s="429"/>
      <c r="J16" s="429"/>
      <c r="K16" s="291"/>
    </row>
    <row r="17" spans="2:11" s="1" customFormat="1" ht="15" customHeight="1">
      <c r="B17" s="294"/>
      <c r="C17" s="295"/>
      <c r="D17" s="429" t="s">
        <v>6609</v>
      </c>
      <c r="E17" s="429"/>
      <c r="F17" s="429"/>
      <c r="G17" s="429"/>
      <c r="H17" s="429"/>
      <c r="I17" s="429"/>
      <c r="J17" s="429"/>
      <c r="K17" s="291"/>
    </row>
    <row r="18" spans="2:11" s="1" customFormat="1" ht="15" customHeight="1">
      <c r="B18" s="294"/>
      <c r="C18" s="295"/>
      <c r="D18" s="295"/>
      <c r="E18" s="297" t="s">
        <v>75</v>
      </c>
      <c r="F18" s="429" t="s">
        <v>6610</v>
      </c>
      <c r="G18" s="429"/>
      <c r="H18" s="429"/>
      <c r="I18" s="429"/>
      <c r="J18" s="429"/>
      <c r="K18" s="291"/>
    </row>
    <row r="19" spans="2:11" s="1" customFormat="1" ht="15" customHeight="1">
      <c r="B19" s="294"/>
      <c r="C19" s="295"/>
      <c r="D19" s="295"/>
      <c r="E19" s="297" t="s">
        <v>6611</v>
      </c>
      <c r="F19" s="429" t="s">
        <v>6612</v>
      </c>
      <c r="G19" s="429"/>
      <c r="H19" s="429"/>
      <c r="I19" s="429"/>
      <c r="J19" s="429"/>
      <c r="K19" s="291"/>
    </row>
    <row r="20" spans="2:11" s="1" customFormat="1" ht="15" customHeight="1">
      <c r="B20" s="294"/>
      <c r="C20" s="295"/>
      <c r="D20" s="295"/>
      <c r="E20" s="297" t="s">
        <v>6613</v>
      </c>
      <c r="F20" s="429" t="s">
        <v>6614</v>
      </c>
      <c r="G20" s="429"/>
      <c r="H20" s="429"/>
      <c r="I20" s="429"/>
      <c r="J20" s="429"/>
      <c r="K20" s="291"/>
    </row>
    <row r="21" spans="2:11" s="1" customFormat="1" ht="15" customHeight="1">
      <c r="B21" s="294"/>
      <c r="C21" s="295"/>
      <c r="D21" s="295"/>
      <c r="E21" s="297" t="s">
        <v>6615</v>
      </c>
      <c r="F21" s="429" t="s">
        <v>6616</v>
      </c>
      <c r="G21" s="429"/>
      <c r="H21" s="429"/>
      <c r="I21" s="429"/>
      <c r="J21" s="429"/>
      <c r="K21" s="291"/>
    </row>
    <row r="22" spans="2:11" s="1" customFormat="1" ht="15" customHeight="1">
      <c r="B22" s="294"/>
      <c r="C22" s="295"/>
      <c r="D22" s="295"/>
      <c r="E22" s="297" t="s">
        <v>6617</v>
      </c>
      <c r="F22" s="429" t="s">
        <v>6618</v>
      </c>
      <c r="G22" s="429"/>
      <c r="H22" s="429"/>
      <c r="I22" s="429"/>
      <c r="J22" s="429"/>
      <c r="K22" s="291"/>
    </row>
    <row r="23" spans="2:11" s="1" customFormat="1" ht="15" customHeight="1">
      <c r="B23" s="294"/>
      <c r="C23" s="295"/>
      <c r="D23" s="295"/>
      <c r="E23" s="297" t="s">
        <v>82</v>
      </c>
      <c r="F23" s="429" t="s">
        <v>6619</v>
      </c>
      <c r="G23" s="429"/>
      <c r="H23" s="429"/>
      <c r="I23" s="429"/>
      <c r="J23" s="429"/>
      <c r="K23" s="291"/>
    </row>
    <row r="24" spans="2:11" s="1" customFormat="1" ht="12.75" customHeight="1">
      <c r="B24" s="294"/>
      <c r="C24" s="295"/>
      <c r="D24" s="295"/>
      <c r="E24" s="295"/>
      <c r="F24" s="295"/>
      <c r="G24" s="295"/>
      <c r="H24" s="295"/>
      <c r="I24" s="295"/>
      <c r="J24" s="295"/>
      <c r="K24" s="291"/>
    </row>
    <row r="25" spans="2:11" s="1" customFormat="1" ht="15" customHeight="1">
      <c r="B25" s="294"/>
      <c r="C25" s="429" t="s">
        <v>6620</v>
      </c>
      <c r="D25" s="429"/>
      <c r="E25" s="429"/>
      <c r="F25" s="429"/>
      <c r="G25" s="429"/>
      <c r="H25" s="429"/>
      <c r="I25" s="429"/>
      <c r="J25" s="429"/>
      <c r="K25" s="291"/>
    </row>
    <row r="26" spans="2:11" s="1" customFormat="1" ht="15" customHeight="1">
      <c r="B26" s="294"/>
      <c r="C26" s="429" t="s">
        <v>6621</v>
      </c>
      <c r="D26" s="429"/>
      <c r="E26" s="429"/>
      <c r="F26" s="429"/>
      <c r="G26" s="429"/>
      <c r="H26" s="429"/>
      <c r="I26" s="429"/>
      <c r="J26" s="429"/>
      <c r="K26" s="291"/>
    </row>
    <row r="27" spans="2:11" s="1" customFormat="1" ht="15" customHeight="1">
      <c r="B27" s="294"/>
      <c r="C27" s="293"/>
      <c r="D27" s="429" t="s">
        <v>6622</v>
      </c>
      <c r="E27" s="429"/>
      <c r="F27" s="429"/>
      <c r="G27" s="429"/>
      <c r="H27" s="429"/>
      <c r="I27" s="429"/>
      <c r="J27" s="429"/>
      <c r="K27" s="291"/>
    </row>
    <row r="28" spans="2:11" s="1" customFormat="1" ht="15" customHeight="1">
      <c r="B28" s="294"/>
      <c r="C28" s="295"/>
      <c r="D28" s="429" t="s">
        <v>6623</v>
      </c>
      <c r="E28" s="429"/>
      <c r="F28" s="429"/>
      <c r="G28" s="429"/>
      <c r="H28" s="429"/>
      <c r="I28" s="429"/>
      <c r="J28" s="429"/>
      <c r="K28" s="291"/>
    </row>
    <row r="29" spans="2:11" s="1" customFormat="1" ht="12.75" customHeight="1">
      <c r="B29" s="294"/>
      <c r="C29" s="295"/>
      <c r="D29" s="295"/>
      <c r="E29" s="295"/>
      <c r="F29" s="295"/>
      <c r="G29" s="295"/>
      <c r="H29" s="295"/>
      <c r="I29" s="295"/>
      <c r="J29" s="295"/>
      <c r="K29" s="291"/>
    </row>
    <row r="30" spans="2:11" s="1" customFormat="1" ht="15" customHeight="1">
      <c r="B30" s="294"/>
      <c r="C30" s="295"/>
      <c r="D30" s="429" t="s">
        <v>6624</v>
      </c>
      <c r="E30" s="429"/>
      <c r="F30" s="429"/>
      <c r="G30" s="429"/>
      <c r="H30" s="429"/>
      <c r="I30" s="429"/>
      <c r="J30" s="429"/>
      <c r="K30" s="291"/>
    </row>
    <row r="31" spans="2:11" s="1" customFormat="1" ht="15" customHeight="1">
      <c r="B31" s="294"/>
      <c r="C31" s="295"/>
      <c r="D31" s="429" t="s">
        <v>6625</v>
      </c>
      <c r="E31" s="429"/>
      <c r="F31" s="429"/>
      <c r="G31" s="429"/>
      <c r="H31" s="429"/>
      <c r="I31" s="429"/>
      <c r="J31" s="429"/>
      <c r="K31" s="291"/>
    </row>
    <row r="32" spans="2:11" s="1" customFormat="1" ht="12.75" customHeight="1">
      <c r="B32" s="294"/>
      <c r="C32" s="295"/>
      <c r="D32" s="295"/>
      <c r="E32" s="295"/>
      <c r="F32" s="295"/>
      <c r="G32" s="295"/>
      <c r="H32" s="295"/>
      <c r="I32" s="295"/>
      <c r="J32" s="295"/>
      <c r="K32" s="291"/>
    </row>
    <row r="33" spans="2:11" s="1" customFormat="1" ht="15" customHeight="1">
      <c r="B33" s="294"/>
      <c r="C33" s="295"/>
      <c r="D33" s="429" t="s">
        <v>6626</v>
      </c>
      <c r="E33" s="429"/>
      <c r="F33" s="429"/>
      <c r="G33" s="429"/>
      <c r="H33" s="429"/>
      <c r="I33" s="429"/>
      <c r="J33" s="429"/>
      <c r="K33" s="291"/>
    </row>
    <row r="34" spans="2:11" s="1" customFormat="1" ht="15" customHeight="1">
      <c r="B34" s="294"/>
      <c r="C34" s="295"/>
      <c r="D34" s="429" t="s">
        <v>6627</v>
      </c>
      <c r="E34" s="429"/>
      <c r="F34" s="429"/>
      <c r="G34" s="429"/>
      <c r="H34" s="429"/>
      <c r="I34" s="429"/>
      <c r="J34" s="429"/>
      <c r="K34" s="291"/>
    </row>
    <row r="35" spans="2:11" s="1" customFormat="1" ht="15" customHeight="1">
      <c r="B35" s="294"/>
      <c r="C35" s="295"/>
      <c r="D35" s="429" t="s">
        <v>6628</v>
      </c>
      <c r="E35" s="429"/>
      <c r="F35" s="429"/>
      <c r="G35" s="429"/>
      <c r="H35" s="429"/>
      <c r="I35" s="429"/>
      <c r="J35" s="429"/>
      <c r="K35" s="291"/>
    </row>
    <row r="36" spans="2:11" s="1" customFormat="1" ht="15" customHeight="1">
      <c r="B36" s="294"/>
      <c r="C36" s="295"/>
      <c r="D36" s="293"/>
      <c r="E36" s="296" t="s">
        <v>217</v>
      </c>
      <c r="F36" s="293"/>
      <c r="G36" s="429" t="s">
        <v>6629</v>
      </c>
      <c r="H36" s="429"/>
      <c r="I36" s="429"/>
      <c r="J36" s="429"/>
      <c r="K36" s="291"/>
    </row>
    <row r="37" spans="2:11" s="1" customFormat="1" ht="30.75" customHeight="1">
      <c r="B37" s="294"/>
      <c r="C37" s="295"/>
      <c r="D37" s="293"/>
      <c r="E37" s="296" t="s">
        <v>6630</v>
      </c>
      <c r="F37" s="293"/>
      <c r="G37" s="429" t="s">
        <v>6631</v>
      </c>
      <c r="H37" s="429"/>
      <c r="I37" s="429"/>
      <c r="J37" s="429"/>
      <c r="K37" s="291"/>
    </row>
    <row r="38" spans="2:11" s="1" customFormat="1" ht="15" customHeight="1">
      <c r="B38" s="294"/>
      <c r="C38" s="295"/>
      <c r="D38" s="293"/>
      <c r="E38" s="296" t="s">
        <v>50</v>
      </c>
      <c r="F38" s="293"/>
      <c r="G38" s="429" t="s">
        <v>6632</v>
      </c>
      <c r="H38" s="429"/>
      <c r="I38" s="429"/>
      <c r="J38" s="429"/>
      <c r="K38" s="291"/>
    </row>
    <row r="39" spans="2:11" s="1" customFormat="1" ht="15" customHeight="1">
      <c r="B39" s="294"/>
      <c r="C39" s="295"/>
      <c r="D39" s="293"/>
      <c r="E39" s="296" t="s">
        <v>51</v>
      </c>
      <c r="F39" s="293"/>
      <c r="G39" s="429" t="s">
        <v>6633</v>
      </c>
      <c r="H39" s="429"/>
      <c r="I39" s="429"/>
      <c r="J39" s="429"/>
      <c r="K39" s="291"/>
    </row>
    <row r="40" spans="2:11" s="1" customFormat="1" ht="15" customHeight="1">
      <c r="B40" s="294"/>
      <c r="C40" s="295"/>
      <c r="D40" s="293"/>
      <c r="E40" s="296" t="s">
        <v>218</v>
      </c>
      <c r="F40" s="293"/>
      <c r="G40" s="429" t="s">
        <v>6634</v>
      </c>
      <c r="H40" s="429"/>
      <c r="I40" s="429"/>
      <c r="J40" s="429"/>
      <c r="K40" s="291"/>
    </row>
    <row r="41" spans="2:11" s="1" customFormat="1" ht="15" customHeight="1">
      <c r="B41" s="294"/>
      <c r="C41" s="295"/>
      <c r="D41" s="293"/>
      <c r="E41" s="296" t="s">
        <v>219</v>
      </c>
      <c r="F41" s="293"/>
      <c r="G41" s="429" t="s">
        <v>6635</v>
      </c>
      <c r="H41" s="429"/>
      <c r="I41" s="429"/>
      <c r="J41" s="429"/>
      <c r="K41" s="291"/>
    </row>
    <row r="42" spans="2:11" s="1" customFormat="1" ht="15" customHeight="1">
      <c r="B42" s="294"/>
      <c r="C42" s="295"/>
      <c r="D42" s="293"/>
      <c r="E42" s="296" t="s">
        <v>6636</v>
      </c>
      <c r="F42" s="293"/>
      <c r="G42" s="429" t="s">
        <v>6637</v>
      </c>
      <c r="H42" s="429"/>
      <c r="I42" s="429"/>
      <c r="J42" s="429"/>
      <c r="K42" s="291"/>
    </row>
    <row r="43" spans="2:11" s="1" customFormat="1" ht="15" customHeight="1">
      <c r="B43" s="294"/>
      <c r="C43" s="295"/>
      <c r="D43" s="293"/>
      <c r="E43" s="296"/>
      <c r="F43" s="293"/>
      <c r="G43" s="429" t="s">
        <v>6638</v>
      </c>
      <c r="H43" s="429"/>
      <c r="I43" s="429"/>
      <c r="J43" s="429"/>
      <c r="K43" s="291"/>
    </row>
    <row r="44" spans="2:11" s="1" customFormat="1" ht="15" customHeight="1">
      <c r="B44" s="294"/>
      <c r="C44" s="295"/>
      <c r="D44" s="293"/>
      <c r="E44" s="296" t="s">
        <v>6639</v>
      </c>
      <c r="F44" s="293"/>
      <c r="G44" s="429" t="s">
        <v>6640</v>
      </c>
      <c r="H44" s="429"/>
      <c r="I44" s="429"/>
      <c r="J44" s="429"/>
      <c r="K44" s="291"/>
    </row>
    <row r="45" spans="2:11" s="1" customFormat="1" ht="15" customHeight="1">
      <c r="B45" s="294"/>
      <c r="C45" s="295"/>
      <c r="D45" s="293"/>
      <c r="E45" s="296" t="s">
        <v>221</v>
      </c>
      <c r="F45" s="293"/>
      <c r="G45" s="429" t="s">
        <v>6641</v>
      </c>
      <c r="H45" s="429"/>
      <c r="I45" s="429"/>
      <c r="J45" s="429"/>
      <c r="K45" s="291"/>
    </row>
    <row r="46" spans="2:11" s="1" customFormat="1" ht="12.75" customHeight="1">
      <c r="B46" s="294"/>
      <c r="C46" s="295"/>
      <c r="D46" s="293"/>
      <c r="E46" s="293"/>
      <c r="F46" s="293"/>
      <c r="G46" s="293"/>
      <c r="H46" s="293"/>
      <c r="I46" s="293"/>
      <c r="J46" s="293"/>
      <c r="K46" s="291"/>
    </row>
    <row r="47" spans="2:11" s="1" customFormat="1" ht="15" customHeight="1">
      <c r="B47" s="294"/>
      <c r="C47" s="295"/>
      <c r="D47" s="429" t="s">
        <v>6642</v>
      </c>
      <c r="E47" s="429"/>
      <c r="F47" s="429"/>
      <c r="G47" s="429"/>
      <c r="H47" s="429"/>
      <c r="I47" s="429"/>
      <c r="J47" s="429"/>
      <c r="K47" s="291"/>
    </row>
    <row r="48" spans="2:11" s="1" customFormat="1" ht="15" customHeight="1">
      <c r="B48" s="294"/>
      <c r="C48" s="295"/>
      <c r="D48" s="295"/>
      <c r="E48" s="429" t="s">
        <v>6643</v>
      </c>
      <c r="F48" s="429"/>
      <c r="G48" s="429"/>
      <c r="H48" s="429"/>
      <c r="I48" s="429"/>
      <c r="J48" s="429"/>
      <c r="K48" s="291"/>
    </row>
    <row r="49" spans="2:11" s="1" customFormat="1" ht="15" customHeight="1">
      <c r="B49" s="294"/>
      <c r="C49" s="295"/>
      <c r="D49" s="295"/>
      <c r="E49" s="429" t="s">
        <v>6644</v>
      </c>
      <c r="F49" s="429"/>
      <c r="G49" s="429"/>
      <c r="H49" s="429"/>
      <c r="I49" s="429"/>
      <c r="J49" s="429"/>
      <c r="K49" s="291"/>
    </row>
    <row r="50" spans="2:11" s="1" customFormat="1" ht="15" customHeight="1">
      <c r="B50" s="294"/>
      <c r="C50" s="295"/>
      <c r="D50" s="295"/>
      <c r="E50" s="429" t="s">
        <v>6645</v>
      </c>
      <c r="F50" s="429"/>
      <c r="G50" s="429"/>
      <c r="H50" s="429"/>
      <c r="I50" s="429"/>
      <c r="J50" s="429"/>
      <c r="K50" s="291"/>
    </row>
    <row r="51" spans="2:11" s="1" customFormat="1" ht="15" customHeight="1">
      <c r="B51" s="294"/>
      <c r="C51" s="295"/>
      <c r="D51" s="429" t="s">
        <v>6646</v>
      </c>
      <c r="E51" s="429"/>
      <c r="F51" s="429"/>
      <c r="G51" s="429"/>
      <c r="H51" s="429"/>
      <c r="I51" s="429"/>
      <c r="J51" s="429"/>
      <c r="K51" s="291"/>
    </row>
    <row r="52" spans="2:11" s="1" customFormat="1" ht="25.5" customHeight="1">
      <c r="B52" s="290"/>
      <c r="C52" s="430" t="s">
        <v>6647</v>
      </c>
      <c r="D52" s="430"/>
      <c r="E52" s="430"/>
      <c r="F52" s="430"/>
      <c r="G52" s="430"/>
      <c r="H52" s="430"/>
      <c r="I52" s="430"/>
      <c r="J52" s="430"/>
      <c r="K52" s="291"/>
    </row>
    <row r="53" spans="2:11" s="1" customFormat="1" ht="5.25" customHeight="1">
      <c r="B53" s="290"/>
      <c r="C53" s="292"/>
      <c r="D53" s="292"/>
      <c r="E53" s="292"/>
      <c r="F53" s="292"/>
      <c r="G53" s="292"/>
      <c r="H53" s="292"/>
      <c r="I53" s="292"/>
      <c r="J53" s="292"/>
      <c r="K53" s="291"/>
    </row>
    <row r="54" spans="2:11" s="1" customFormat="1" ht="15" customHeight="1">
      <c r="B54" s="290"/>
      <c r="C54" s="429" t="s">
        <v>6648</v>
      </c>
      <c r="D54" s="429"/>
      <c r="E54" s="429"/>
      <c r="F54" s="429"/>
      <c r="G54" s="429"/>
      <c r="H54" s="429"/>
      <c r="I54" s="429"/>
      <c r="J54" s="429"/>
      <c r="K54" s="291"/>
    </row>
    <row r="55" spans="2:11" s="1" customFormat="1" ht="15" customHeight="1">
      <c r="B55" s="290"/>
      <c r="C55" s="429" t="s">
        <v>6649</v>
      </c>
      <c r="D55" s="429"/>
      <c r="E55" s="429"/>
      <c r="F55" s="429"/>
      <c r="G55" s="429"/>
      <c r="H55" s="429"/>
      <c r="I55" s="429"/>
      <c r="J55" s="429"/>
      <c r="K55" s="291"/>
    </row>
    <row r="56" spans="2:11" s="1" customFormat="1" ht="12.75" customHeight="1">
      <c r="B56" s="290"/>
      <c r="C56" s="293"/>
      <c r="D56" s="293"/>
      <c r="E56" s="293"/>
      <c r="F56" s="293"/>
      <c r="G56" s="293"/>
      <c r="H56" s="293"/>
      <c r="I56" s="293"/>
      <c r="J56" s="293"/>
      <c r="K56" s="291"/>
    </row>
    <row r="57" spans="2:11" s="1" customFormat="1" ht="15" customHeight="1">
      <c r="B57" s="290"/>
      <c r="C57" s="429" t="s">
        <v>6650</v>
      </c>
      <c r="D57" s="429"/>
      <c r="E57" s="429"/>
      <c r="F57" s="429"/>
      <c r="G57" s="429"/>
      <c r="H57" s="429"/>
      <c r="I57" s="429"/>
      <c r="J57" s="429"/>
      <c r="K57" s="291"/>
    </row>
    <row r="58" spans="2:11" s="1" customFormat="1" ht="15" customHeight="1">
      <c r="B58" s="290"/>
      <c r="C58" s="295"/>
      <c r="D58" s="429" t="s">
        <v>6651</v>
      </c>
      <c r="E58" s="429"/>
      <c r="F58" s="429"/>
      <c r="G58" s="429"/>
      <c r="H58" s="429"/>
      <c r="I58" s="429"/>
      <c r="J58" s="429"/>
      <c r="K58" s="291"/>
    </row>
    <row r="59" spans="2:11" s="1" customFormat="1" ht="15" customHeight="1">
      <c r="B59" s="290"/>
      <c r="C59" s="295"/>
      <c r="D59" s="429" t="s">
        <v>6652</v>
      </c>
      <c r="E59" s="429"/>
      <c r="F59" s="429"/>
      <c r="G59" s="429"/>
      <c r="H59" s="429"/>
      <c r="I59" s="429"/>
      <c r="J59" s="429"/>
      <c r="K59" s="291"/>
    </row>
    <row r="60" spans="2:11" s="1" customFormat="1" ht="15" customHeight="1">
      <c r="B60" s="290"/>
      <c r="C60" s="295"/>
      <c r="D60" s="429" t="s">
        <v>6653</v>
      </c>
      <c r="E60" s="429"/>
      <c r="F60" s="429"/>
      <c r="G60" s="429"/>
      <c r="H60" s="429"/>
      <c r="I60" s="429"/>
      <c r="J60" s="429"/>
      <c r="K60" s="291"/>
    </row>
    <row r="61" spans="2:11" s="1" customFormat="1" ht="15" customHeight="1">
      <c r="B61" s="290"/>
      <c r="C61" s="295"/>
      <c r="D61" s="429" t="s">
        <v>6654</v>
      </c>
      <c r="E61" s="429"/>
      <c r="F61" s="429"/>
      <c r="G61" s="429"/>
      <c r="H61" s="429"/>
      <c r="I61" s="429"/>
      <c r="J61" s="429"/>
      <c r="K61" s="291"/>
    </row>
    <row r="62" spans="2:11" s="1" customFormat="1" ht="15" customHeight="1">
      <c r="B62" s="290"/>
      <c r="C62" s="295"/>
      <c r="D62" s="431" t="s">
        <v>6655</v>
      </c>
      <c r="E62" s="431"/>
      <c r="F62" s="431"/>
      <c r="G62" s="431"/>
      <c r="H62" s="431"/>
      <c r="I62" s="431"/>
      <c r="J62" s="431"/>
      <c r="K62" s="291"/>
    </row>
    <row r="63" spans="2:11" s="1" customFormat="1" ht="15" customHeight="1">
      <c r="B63" s="290"/>
      <c r="C63" s="295"/>
      <c r="D63" s="429" t="s">
        <v>6656</v>
      </c>
      <c r="E63" s="429"/>
      <c r="F63" s="429"/>
      <c r="G63" s="429"/>
      <c r="H63" s="429"/>
      <c r="I63" s="429"/>
      <c r="J63" s="429"/>
      <c r="K63" s="291"/>
    </row>
    <row r="64" spans="2:11" s="1" customFormat="1" ht="12.75" customHeight="1">
      <c r="B64" s="290"/>
      <c r="C64" s="295"/>
      <c r="D64" s="295"/>
      <c r="E64" s="298"/>
      <c r="F64" s="295"/>
      <c r="G64" s="295"/>
      <c r="H64" s="295"/>
      <c r="I64" s="295"/>
      <c r="J64" s="295"/>
      <c r="K64" s="291"/>
    </row>
    <row r="65" spans="2:11" s="1" customFormat="1" ht="15" customHeight="1">
      <c r="B65" s="290"/>
      <c r="C65" s="295"/>
      <c r="D65" s="429" t="s">
        <v>6657</v>
      </c>
      <c r="E65" s="429"/>
      <c r="F65" s="429"/>
      <c r="G65" s="429"/>
      <c r="H65" s="429"/>
      <c r="I65" s="429"/>
      <c r="J65" s="429"/>
      <c r="K65" s="291"/>
    </row>
    <row r="66" spans="2:11" s="1" customFormat="1" ht="15" customHeight="1">
      <c r="B66" s="290"/>
      <c r="C66" s="295"/>
      <c r="D66" s="431" t="s">
        <v>6658</v>
      </c>
      <c r="E66" s="431"/>
      <c r="F66" s="431"/>
      <c r="G66" s="431"/>
      <c r="H66" s="431"/>
      <c r="I66" s="431"/>
      <c r="J66" s="431"/>
      <c r="K66" s="291"/>
    </row>
    <row r="67" spans="2:11" s="1" customFormat="1" ht="15" customHeight="1">
      <c r="B67" s="290"/>
      <c r="C67" s="295"/>
      <c r="D67" s="429" t="s">
        <v>6659</v>
      </c>
      <c r="E67" s="429"/>
      <c r="F67" s="429"/>
      <c r="G67" s="429"/>
      <c r="H67" s="429"/>
      <c r="I67" s="429"/>
      <c r="J67" s="429"/>
      <c r="K67" s="291"/>
    </row>
    <row r="68" spans="2:11" s="1" customFormat="1" ht="15" customHeight="1">
      <c r="B68" s="290"/>
      <c r="C68" s="295"/>
      <c r="D68" s="429" t="s">
        <v>6660</v>
      </c>
      <c r="E68" s="429"/>
      <c r="F68" s="429"/>
      <c r="G68" s="429"/>
      <c r="H68" s="429"/>
      <c r="I68" s="429"/>
      <c r="J68" s="429"/>
      <c r="K68" s="291"/>
    </row>
    <row r="69" spans="2:11" s="1" customFormat="1" ht="15" customHeight="1">
      <c r="B69" s="290"/>
      <c r="C69" s="295"/>
      <c r="D69" s="429" t="s">
        <v>6661</v>
      </c>
      <c r="E69" s="429"/>
      <c r="F69" s="429"/>
      <c r="G69" s="429"/>
      <c r="H69" s="429"/>
      <c r="I69" s="429"/>
      <c r="J69" s="429"/>
      <c r="K69" s="291"/>
    </row>
    <row r="70" spans="2:11" s="1" customFormat="1" ht="15" customHeight="1">
      <c r="B70" s="290"/>
      <c r="C70" s="295"/>
      <c r="D70" s="429" t="s">
        <v>6662</v>
      </c>
      <c r="E70" s="429"/>
      <c r="F70" s="429"/>
      <c r="G70" s="429"/>
      <c r="H70" s="429"/>
      <c r="I70" s="429"/>
      <c r="J70" s="429"/>
      <c r="K70" s="291"/>
    </row>
    <row r="71" spans="2:11" s="1" customFormat="1" ht="12.75" customHeight="1">
      <c r="B71" s="299"/>
      <c r="C71" s="300"/>
      <c r="D71" s="300"/>
      <c r="E71" s="300"/>
      <c r="F71" s="300"/>
      <c r="G71" s="300"/>
      <c r="H71" s="300"/>
      <c r="I71" s="300"/>
      <c r="J71" s="300"/>
      <c r="K71" s="301"/>
    </row>
    <row r="72" spans="2:11" s="1" customFormat="1" ht="18.75" customHeight="1">
      <c r="B72" s="302"/>
      <c r="C72" s="302"/>
      <c r="D72" s="302"/>
      <c r="E72" s="302"/>
      <c r="F72" s="302"/>
      <c r="G72" s="302"/>
      <c r="H72" s="302"/>
      <c r="I72" s="302"/>
      <c r="J72" s="302"/>
      <c r="K72" s="303"/>
    </row>
    <row r="73" spans="2:11" s="1" customFormat="1" ht="18.75" customHeight="1">
      <c r="B73" s="303"/>
      <c r="C73" s="303"/>
      <c r="D73" s="303"/>
      <c r="E73" s="303"/>
      <c r="F73" s="303"/>
      <c r="G73" s="303"/>
      <c r="H73" s="303"/>
      <c r="I73" s="303"/>
      <c r="J73" s="303"/>
      <c r="K73" s="303"/>
    </row>
    <row r="74" spans="2:11" s="1" customFormat="1" ht="7.5" customHeight="1">
      <c r="B74" s="304"/>
      <c r="C74" s="305"/>
      <c r="D74" s="305"/>
      <c r="E74" s="305"/>
      <c r="F74" s="305"/>
      <c r="G74" s="305"/>
      <c r="H74" s="305"/>
      <c r="I74" s="305"/>
      <c r="J74" s="305"/>
      <c r="K74" s="306"/>
    </row>
    <row r="75" spans="2:11" s="1" customFormat="1" ht="45" customHeight="1">
      <c r="B75" s="307"/>
      <c r="C75" s="424" t="s">
        <v>6663</v>
      </c>
      <c r="D75" s="424"/>
      <c r="E75" s="424"/>
      <c r="F75" s="424"/>
      <c r="G75" s="424"/>
      <c r="H75" s="424"/>
      <c r="I75" s="424"/>
      <c r="J75" s="424"/>
      <c r="K75" s="308"/>
    </row>
    <row r="76" spans="2:11" s="1" customFormat="1" ht="17.25" customHeight="1">
      <c r="B76" s="307"/>
      <c r="C76" s="309" t="s">
        <v>6664</v>
      </c>
      <c r="D76" s="309"/>
      <c r="E76" s="309"/>
      <c r="F76" s="309" t="s">
        <v>6665</v>
      </c>
      <c r="G76" s="310"/>
      <c r="H76" s="309" t="s">
        <v>51</v>
      </c>
      <c r="I76" s="309" t="s">
        <v>54</v>
      </c>
      <c r="J76" s="309" t="s">
        <v>6666</v>
      </c>
      <c r="K76" s="308"/>
    </row>
    <row r="77" spans="2:11" s="1" customFormat="1" ht="17.25" customHeight="1">
      <c r="B77" s="307"/>
      <c r="C77" s="311" t="s">
        <v>6667</v>
      </c>
      <c r="D77" s="311"/>
      <c r="E77" s="311"/>
      <c r="F77" s="312" t="s">
        <v>6668</v>
      </c>
      <c r="G77" s="313"/>
      <c r="H77" s="311"/>
      <c r="I77" s="311"/>
      <c r="J77" s="311" t="s">
        <v>6669</v>
      </c>
      <c r="K77" s="308"/>
    </row>
    <row r="78" spans="2:11" s="1" customFormat="1" ht="5.25" customHeight="1">
      <c r="B78" s="307"/>
      <c r="C78" s="314"/>
      <c r="D78" s="314"/>
      <c r="E78" s="314"/>
      <c r="F78" s="314"/>
      <c r="G78" s="315"/>
      <c r="H78" s="314"/>
      <c r="I78" s="314"/>
      <c r="J78" s="314"/>
      <c r="K78" s="308"/>
    </row>
    <row r="79" spans="2:11" s="1" customFormat="1" ht="15" customHeight="1">
      <c r="B79" s="307"/>
      <c r="C79" s="296" t="s">
        <v>50</v>
      </c>
      <c r="D79" s="316"/>
      <c r="E79" s="316"/>
      <c r="F79" s="317" t="s">
        <v>6670</v>
      </c>
      <c r="G79" s="318"/>
      <c r="H79" s="296" t="s">
        <v>6671</v>
      </c>
      <c r="I79" s="296" t="s">
        <v>6672</v>
      </c>
      <c r="J79" s="296">
        <v>20</v>
      </c>
      <c r="K79" s="308"/>
    </row>
    <row r="80" spans="2:11" s="1" customFormat="1" ht="15" customHeight="1">
      <c r="B80" s="307"/>
      <c r="C80" s="296" t="s">
        <v>6673</v>
      </c>
      <c r="D80" s="296"/>
      <c r="E80" s="296"/>
      <c r="F80" s="317" t="s">
        <v>6670</v>
      </c>
      <c r="G80" s="318"/>
      <c r="H80" s="296" t="s">
        <v>6674</v>
      </c>
      <c r="I80" s="296" t="s">
        <v>6672</v>
      </c>
      <c r="J80" s="296">
        <v>120</v>
      </c>
      <c r="K80" s="308"/>
    </row>
    <row r="81" spans="2:11" s="1" customFormat="1" ht="15" customHeight="1">
      <c r="B81" s="319"/>
      <c r="C81" s="296" t="s">
        <v>6675</v>
      </c>
      <c r="D81" s="296"/>
      <c r="E81" s="296"/>
      <c r="F81" s="317" t="s">
        <v>6676</v>
      </c>
      <c r="G81" s="318"/>
      <c r="H81" s="296" t="s">
        <v>6677</v>
      </c>
      <c r="I81" s="296" t="s">
        <v>6672</v>
      </c>
      <c r="J81" s="296">
        <v>50</v>
      </c>
      <c r="K81" s="308"/>
    </row>
    <row r="82" spans="2:11" s="1" customFormat="1" ht="15" customHeight="1">
      <c r="B82" s="319"/>
      <c r="C82" s="296" t="s">
        <v>6678</v>
      </c>
      <c r="D82" s="296"/>
      <c r="E82" s="296"/>
      <c r="F82" s="317" t="s">
        <v>6670</v>
      </c>
      <c r="G82" s="318"/>
      <c r="H82" s="296" t="s">
        <v>6679</v>
      </c>
      <c r="I82" s="296" t="s">
        <v>6680</v>
      </c>
      <c r="J82" s="296"/>
      <c r="K82" s="308"/>
    </row>
    <row r="83" spans="2:11" s="1" customFormat="1" ht="15" customHeight="1">
      <c r="B83" s="319"/>
      <c r="C83" s="320" t="s">
        <v>6681</v>
      </c>
      <c r="D83" s="320"/>
      <c r="E83" s="320"/>
      <c r="F83" s="321" t="s">
        <v>6676</v>
      </c>
      <c r="G83" s="320"/>
      <c r="H83" s="320" t="s">
        <v>6682</v>
      </c>
      <c r="I83" s="320" t="s">
        <v>6672</v>
      </c>
      <c r="J83" s="320">
        <v>15</v>
      </c>
      <c r="K83" s="308"/>
    </row>
    <row r="84" spans="2:11" s="1" customFormat="1" ht="15" customHeight="1">
      <c r="B84" s="319"/>
      <c r="C84" s="320" t="s">
        <v>6683</v>
      </c>
      <c r="D84" s="320"/>
      <c r="E84" s="320"/>
      <c r="F84" s="321" t="s">
        <v>6676</v>
      </c>
      <c r="G84" s="320"/>
      <c r="H84" s="320" t="s">
        <v>6684</v>
      </c>
      <c r="I84" s="320" t="s">
        <v>6672</v>
      </c>
      <c r="J84" s="320">
        <v>15</v>
      </c>
      <c r="K84" s="308"/>
    </row>
    <row r="85" spans="2:11" s="1" customFormat="1" ht="15" customHeight="1">
      <c r="B85" s="319"/>
      <c r="C85" s="320" t="s">
        <v>6685</v>
      </c>
      <c r="D85" s="320"/>
      <c r="E85" s="320"/>
      <c r="F85" s="321" t="s">
        <v>6676</v>
      </c>
      <c r="G85" s="320"/>
      <c r="H85" s="320" t="s">
        <v>6686</v>
      </c>
      <c r="I85" s="320" t="s">
        <v>6672</v>
      </c>
      <c r="J85" s="320">
        <v>20</v>
      </c>
      <c r="K85" s="308"/>
    </row>
    <row r="86" spans="2:11" s="1" customFormat="1" ht="15" customHeight="1">
      <c r="B86" s="319"/>
      <c r="C86" s="320" t="s">
        <v>6687</v>
      </c>
      <c r="D86" s="320"/>
      <c r="E86" s="320"/>
      <c r="F86" s="321" t="s">
        <v>6676</v>
      </c>
      <c r="G86" s="320"/>
      <c r="H86" s="320" t="s">
        <v>6688</v>
      </c>
      <c r="I86" s="320" t="s">
        <v>6672</v>
      </c>
      <c r="J86" s="320">
        <v>20</v>
      </c>
      <c r="K86" s="308"/>
    </row>
    <row r="87" spans="2:11" s="1" customFormat="1" ht="15" customHeight="1">
      <c r="B87" s="319"/>
      <c r="C87" s="296" t="s">
        <v>6689</v>
      </c>
      <c r="D87" s="296"/>
      <c r="E87" s="296"/>
      <c r="F87" s="317" t="s">
        <v>6676</v>
      </c>
      <c r="G87" s="318"/>
      <c r="H87" s="296" t="s">
        <v>6690</v>
      </c>
      <c r="I87" s="296" t="s">
        <v>6672</v>
      </c>
      <c r="J87" s="296">
        <v>50</v>
      </c>
      <c r="K87" s="308"/>
    </row>
    <row r="88" spans="2:11" s="1" customFormat="1" ht="15" customHeight="1">
      <c r="B88" s="319"/>
      <c r="C88" s="296" t="s">
        <v>6691</v>
      </c>
      <c r="D88" s="296"/>
      <c r="E88" s="296"/>
      <c r="F88" s="317" t="s">
        <v>6676</v>
      </c>
      <c r="G88" s="318"/>
      <c r="H88" s="296" t="s">
        <v>6692</v>
      </c>
      <c r="I88" s="296" t="s">
        <v>6672</v>
      </c>
      <c r="J88" s="296">
        <v>20</v>
      </c>
      <c r="K88" s="308"/>
    </row>
    <row r="89" spans="2:11" s="1" customFormat="1" ht="15" customHeight="1">
      <c r="B89" s="319"/>
      <c r="C89" s="296" t="s">
        <v>6693</v>
      </c>
      <c r="D89" s="296"/>
      <c r="E89" s="296"/>
      <c r="F89" s="317" t="s">
        <v>6676</v>
      </c>
      <c r="G89" s="318"/>
      <c r="H89" s="296" t="s">
        <v>6694</v>
      </c>
      <c r="I89" s="296" t="s">
        <v>6672</v>
      </c>
      <c r="J89" s="296">
        <v>20</v>
      </c>
      <c r="K89" s="308"/>
    </row>
    <row r="90" spans="2:11" s="1" customFormat="1" ht="15" customHeight="1">
      <c r="B90" s="319"/>
      <c r="C90" s="296" t="s">
        <v>6695</v>
      </c>
      <c r="D90" s="296"/>
      <c r="E90" s="296"/>
      <c r="F90" s="317" t="s">
        <v>6676</v>
      </c>
      <c r="G90" s="318"/>
      <c r="H90" s="296" t="s">
        <v>6696</v>
      </c>
      <c r="I90" s="296" t="s">
        <v>6672</v>
      </c>
      <c r="J90" s="296">
        <v>50</v>
      </c>
      <c r="K90" s="308"/>
    </row>
    <row r="91" spans="2:11" s="1" customFormat="1" ht="15" customHeight="1">
      <c r="B91" s="319"/>
      <c r="C91" s="296" t="s">
        <v>6697</v>
      </c>
      <c r="D91" s="296"/>
      <c r="E91" s="296"/>
      <c r="F91" s="317" t="s">
        <v>6676</v>
      </c>
      <c r="G91" s="318"/>
      <c r="H91" s="296" t="s">
        <v>6697</v>
      </c>
      <c r="I91" s="296" t="s">
        <v>6672</v>
      </c>
      <c r="J91" s="296">
        <v>50</v>
      </c>
      <c r="K91" s="308"/>
    </row>
    <row r="92" spans="2:11" s="1" customFormat="1" ht="15" customHeight="1">
      <c r="B92" s="319"/>
      <c r="C92" s="296" t="s">
        <v>6698</v>
      </c>
      <c r="D92" s="296"/>
      <c r="E92" s="296"/>
      <c r="F92" s="317" t="s">
        <v>6676</v>
      </c>
      <c r="G92" s="318"/>
      <c r="H92" s="296" t="s">
        <v>6699</v>
      </c>
      <c r="I92" s="296" t="s">
        <v>6672</v>
      </c>
      <c r="J92" s="296">
        <v>255</v>
      </c>
      <c r="K92" s="308"/>
    </row>
    <row r="93" spans="2:11" s="1" customFormat="1" ht="15" customHeight="1">
      <c r="B93" s="319"/>
      <c r="C93" s="296" t="s">
        <v>6700</v>
      </c>
      <c r="D93" s="296"/>
      <c r="E93" s="296"/>
      <c r="F93" s="317" t="s">
        <v>6670</v>
      </c>
      <c r="G93" s="318"/>
      <c r="H93" s="296" t="s">
        <v>6701</v>
      </c>
      <c r="I93" s="296" t="s">
        <v>6702</v>
      </c>
      <c r="J93" s="296"/>
      <c r="K93" s="308"/>
    </row>
    <row r="94" spans="2:11" s="1" customFormat="1" ht="15" customHeight="1">
      <c r="B94" s="319"/>
      <c r="C94" s="296" t="s">
        <v>6703</v>
      </c>
      <c r="D94" s="296"/>
      <c r="E94" s="296"/>
      <c r="F94" s="317" t="s">
        <v>6670</v>
      </c>
      <c r="G94" s="318"/>
      <c r="H94" s="296" t="s">
        <v>6704</v>
      </c>
      <c r="I94" s="296" t="s">
        <v>6705</v>
      </c>
      <c r="J94" s="296"/>
      <c r="K94" s="308"/>
    </row>
    <row r="95" spans="2:11" s="1" customFormat="1" ht="15" customHeight="1">
      <c r="B95" s="319"/>
      <c r="C95" s="296" t="s">
        <v>6706</v>
      </c>
      <c r="D95" s="296"/>
      <c r="E95" s="296"/>
      <c r="F95" s="317" t="s">
        <v>6670</v>
      </c>
      <c r="G95" s="318"/>
      <c r="H95" s="296" t="s">
        <v>6706</v>
      </c>
      <c r="I95" s="296" t="s">
        <v>6705</v>
      </c>
      <c r="J95" s="296"/>
      <c r="K95" s="308"/>
    </row>
    <row r="96" spans="2:11" s="1" customFormat="1" ht="15" customHeight="1">
      <c r="B96" s="319"/>
      <c r="C96" s="296" t="s">
        <v>35</v>
      </c>
      <c r="D96" s="296"/>
      <c r="E96" s="296"/>
      <c r="F96" s="317" t="s">
        <v>6670</v>
      </c>
      <c r="G96" s="318"/>
      <c r="H96" s="296" t="s">
        <v>6707</v>
      </c>
      <c r="I96" s="296" t="s">
        <v>6705</v>
      </c>
      <c r="J96" s="296"/>
      <c r="K96" s="308"/>
    </row>
    <row r="97" spans="2:11" s="1" customFormat="1" ht="15" customHeight="1">
      <c r="B97" s="319"/>
      <c r="C97" s="296" t="s">
        <v>45</v>
      </c>
      <c r="D97" s="296"/>
      <c r="E97" s="296"/>
      <c r="F97" s="317" t="s">
        <v>6670</v>
      </c>
      <c r="G97" s="318"/>
      <c r="H97" s="296" t="s">
        <v>6708</v>
      </c>
      <c r="I97" s="296" t="s">
        <v>6705</v>
      </c>
      <c r="J97" s="296"/>
      <c r="K97" s="308"/>
    </row>
    <row r="98" spans="2:11" s="1" customFormat="1" ht="15" customHeight="1">
      <c r="B98" s="322"/>
      <c r="C98" s="323"/>
      <c r="D98" s="323"/>
      <c r="E98" s="323"/>
      <c r="F98" s="323"/>
      <c r="G98" s="323"/>
      <c r="H98" s="323"/>
      <c r="I98" s="323"/>
      <c r="J98" s="323"/>
      <c r="K98" s="324"/>
    </row>
    <row r="99" spans="2:11" s="1" customFormat="1" ht="18.75" customHeight="1">
      <c r="B99" s="325"/>
      <c r="C99" s="326"/>
      <c r="D99" s="326"/>
      <c r="E99" s="326"/>
      <c r="F99" s="326"/>
      <c r="G99" s="326"/>
      <c r="H99" s="326"/>
      <c r="I99" s="326"/>
      <c r="J99" s="326"/>
      <c r="K99" s="325"/>
    </row>
    <row r="100" spans="2:11" s="1" customFormat="1" ht="18.75" customHeight="1">
      <c r="B100" s="303"/>
      <c r="C100" s="303"/>
      <c r="D100" s="303"/>
      <c r="E100" s="303"/>
      <c r="F100" s="303"/>
      <c r="G100" s="303"/>
      <c r="H100" s="303"/>
      <c r="I100" s="303"/>
      <c r="J100" s="303"/>
      <c r="K100" s="303"/>
    </row>
    <row r="101" spans="2:11" s="1" customFormat="1" ht="7.5" customHeight="1">
      <c r="B101" s="304"/>
      <c r="C101" s="305"/>
      <c r="D101" s="305"/>
      <c r="E101" s="305"/>
      <c r="F101" s="305"/>
      <c r="G101" s="305"/>
      <c r="H101" s="305"/>
      <c r="I101" s="305"/>
      <c r="J101" s="305"/>
      <c r="K101" s="306"/>
    </row>
    <row r="102" spans="2:11" s="1" customFormat="1" ht="45" customHeight="1">
      <c r="B102" s="307"/>
      <c r="C102" s="424" t="s">
        <v>6709</v>
      </c>
      <c r="D102" s="424"/>
      <c r="E102" s="424"/>
      <c r="F102" s="424"/>
      <c r="G102" s="424"/>
      <c r="H102" s="424"/>
      <c r="I102" s="424"/>
      <c r="J102" s="424"/>
      <c r="K102" s="308"/>
    </row>
    <row r="103" spans="2:11" s="1" customFormat="1" ht="17.25" customHeight="1">
      <c r="B103" s="307"/>
      <c r="C103" s="309" t="s">
        <v>6664</v>
      </c>
      <c r="D103" s="309"/>
      <c r="E103" s="309"/>
      <c r="F103" s="309" t="s">
        <v>6665</v>
      </c>
      <c r="G103" s="310"/>
      <c r="H103" s="309" t="s">
        <v>51</v>
      </c>
      <c r="I103" s="309" t="s">
        <v>54</v>
      </c>
      <c r="J103" s="309" t="s">
        <v>6666</v>
      </c>
      <c r="K103" s="308"/>
    </row>
    <row r="104" spans="2:11" s="1" customFormat="1" ht="17.25" customHeight="1">
      <c r="B104" s="307"/>
      <c r="C104" s="311" t="s">
        <v>6667</v>
      </c>
      <c r="D104" s="311"/>
      <c r="E104" s="311"/>
      <c r="F104" s="312" t="s">
        <v>6668</v>
      </c>
      <c r="G104" s="313"/>
      <c r="H104" s="311"/>
      <c r="I104" s="311"/>
      <c r="J104" s="311" t="s">
        <v>6669</v>
      </c>
      <c r="K104" s="308"/>
    </row>
    <row r="105" spans="2:11" s="1" customFormat="1" ht="5.25" customHeight="1">
      <c r="B105" s="307"/>
      <c r="C105" s="309"/>
      <c r="D105" s="309"/>
      <c r="E105" s="309"/>
      <c r="F105" s="309"/>
      <c r="G105" s="327"/>
      <c r="H105" s="309"/>
      <c r="I105" s="309"/>
      <c r="J105" s="309"/>
      <c r="K105" s="308"/>
    </row>
    <row r="106" spans="2:11" s="1" customFormat="1" ht="15" customHeight="1">
      <c r="B106" s="307"/>
      <c r="C106" s="296" t="s">
        <v>50</v>
      </c>
      <c r="D106" s="316"/>
      <c r="E106" s="316"/>
      <c r="F106" s="317" t="s">
        <v>6670</v>
      </c>
      <c r="G106" s="296"/>
      <c r="H106" s="296" t="s">
        <v>6710</v>
      </c>
      <c r="I106" s="296" t="s">
        <v>6672</v>
      </c>
      <c r="J106" s="296">
        <v>20</v>
      </c>
      <c r="K106" s="308"/>
    </row>
    <row r="107" spans="2:11" s="1" customFormat="1" ht="15" customHeight="1">
      <c r="B107" s="307"/>
      <c r="C107" s="296" t="s">
        <v>6673</v>
      </c>
      <c r="D107" s="296"/>
      <c r="E107" s="296"/>
      <c r="F107" s="317" t="s">
        <v>6670</v>
      </c>
      <c r="G107" s="296"/>
      <c r="H107" s="296" t="s">
        <v>6710</v>
      </c>
      <c r="I107" s="296" t="s">
        <v>6672</v>
      </c>
      <c r="J107" s="296">
        <v>120</v>
      </c>
      <c r="K107" s="308"/>
    </row>
    <row r="108" spans="2:11" s="1" customFormat="1" ht="15" customHeight="1">
      <c r="B108" s="319"/>
      <c r="C108" s="296" t="s">
        <v>6675</v>
      </c>
      <c r="D108" s="296"/>
      <c r="E108" s="296"/>
      <c r="F108" s="317" t="s">
        <v>6676</v>
      </c>
      <c r="G108" s="296"/>
      <c r="H108" s="296" t="s">
        <v>6710</v>
      </c>
      <c r="I108" s="296" t="s">
        <v>6672</v>
      </c>
      <c r="J108" s="296">
        <v>50</v>
      </c>
      <c r="K108" s="308"/>
    </row>
    <row r="109" spans="2:11" s="1" customFormat="1" ht="15" customHeight="1">
      <c r="B109" s="319"/>
      <c r="C109" s="296" t="s">
        <v>6678</v>
      </c>
      <c r="D109" s="296"/>
      <c r="E109" s="296"/>
      <c r="F109" s="317" t="s">
        <v>6670</v>
      </c>
      <c r="G109" s="296"/>
      <c r="H109" s="296" t="s">
        <v>6710</v>
      </c>
      <c r="I109" s="296" t="s">
        <v>6680</v>
      </c>
      <c r="J109" s="296"/>
      <c r="K109" s="308"/>
    </row>
    <row r="110" spans="2:11" s="1" customFormat="1" ht="15" customHeight="1">
      <c r="B110" s="319"/>
      <c r="C110" s="296" t="s">
        <v>6689</v>
      </c>
      <c r="D110" s="296"/>
      <c r="E110" s="296"/>
      <c r="F110" s="317" t="s">
        <v>6676</v>
      </c>
      <c r="G110" s="296"/>
      <c r="H110" s="296" t="s">
        <v>6710</v>
      </c>
      <c r="I110" s="296" t="s">
        <v>6672</v>
      </c>
      <c r="J110" s="296">
        <v>50</v>
      </c>
      <c r="K110" s="308"/>
    </row>
    <row r="111" spans="2:11" s="1" customFormat="1" ht="15" customHeight="1">
      <c r="B111" s="319"/>
      <c r="C111" s="296" t="s">
        <v>6697</v>
      </c>
      <c r="D111" s="296"/>
      <c r="E111" s="296"/>
      <c r="F111" s="317" t="s">
        <v>6676</v>
      </c>
      <c r="G111" s="296"/>
      <c r="H111" s="296" t="s">
        <v>6710</v>
      </c>
      <c r="I111" s="296" t="s">
        <v>6672</v>
      </c>
      <c r="J111" s="296">
        <v>50</v>
      </c>
      <c r="K111" s="308"/>
    </row>
    <row r="112" spans="2:11" s="1" customFormat="1" ht="15" customHeight="1">
      <c r="B112" s="319"/>
      <c r="C112" s="296" t="s">
        <v>6695</v>
      </c>
      <c r="D112" s="296"/>
      <c r="E112" s="296"/>
      <c r="F112" s="317" t="s">
        <v>6676</v>
      </c>
      <c r="G112" s="296"/>
      <c r="H112" s="296" t="s">
        <v>6710</v>
      </c>
      <c r="I112" s="296" t="s">
        <v>6672</v>
      </c>
      <c r="J112" s="296">
        <v>50</v>
      </c>
      <c r="K112" s="308"/>
    </row>
    <row r="113" spans="2:11" s="1" customFormat="1" ht="15" customHeight="1">
      <c r="B113" s="319"/>
      <c r="C113" s="296" t="s">
        <v>50</v>
      </c>
      <c r="D113" s="296"/>
      <c r="E113" s="296"/>
      <c r="F113" s="317" t="s">
        <v>6670</v>
      </c>
      <c r="G113" s="296"/>
      <c r="H113" s="296" t="s">
        <v>6711</v>
      </c>
      <c r="I113" s="296" t="s">
        <v>6672</v>
      </c>
      <c r="J113" s="296">
        <v>20</v>
      </c>
      <c r="K113" s="308"/>
    </row>
    <row r="114" spans="2:11" s="1" customFormat="1" ht="15" customHeight="1">
      <c r="B114" s="319"/>
      <c r="C114" s="296" t="s">
        <v>6712</v>
      </c>
      <c r="D114" s="296"/>
      <c r="E114" s="296"/>
      <c r="F114" s="317" t="s">
        <v>6670</v>
      </c>
      <c r="G114" s="296"/>
      <c r="H114" s="296" t="s">
        <v>6713</v>
      </c>
      <c r="I114" s="296" t="s">
        <v>6672</v>
      </c>
      <c r="J114" s="296">
        <v>120</v>
      </c>
      <c r="K114" s="308"/>
    </row>
    <row r="115" spans="2:11" s="1" customFormat="1" ht="15" customHeight="1">
      <c r="B115" s="319"/>
      <c r="C115" s="296" t="s">
        <v>35</v>
      </c>
      <c r="D115" s="296"/>
      <c r="E115" s="296"/>
      <c r="F115" s="317" t="s">
        <v>6670</v>
      </c>
      <c r="G115" s="296"/>
      <c r="H115" s="296" t="s">
        <v>6714</v>
      </c>
      <c r="I115" s="296" t="s">
        <v>6705</v>
      </c>
      <c r="J115" s="296"/>
      <c r="K115" s="308"/>
    </row>
    <row r="116" spans="2:11" s="1" customFormat="1" ht="15" customHeight="1">
      <c r="B116" s="319"/>
      <c r="C116" s="296" t="s">
        <v>45</v>
      </c>
      <c r="D116" s="296"/>
      <c r="E116" s="296"/>
      <c r="F116" s="317" t="s">
        <v>6670</v>
      </c>
      <c r="G116" s="296"/>
      <c r="H116" s="296" t="s">
        <v>6715</v>
      </c>
      <c r="I116" s="296" t="s">
        <v>6705</v>
      </c>
      <c r="J116" s="296"/>
      <c r="K116" s="308"/>
    </row>
    <row r="117" spans="2:11" s="1" customFormat="1" ht="15" customHeight="1">
      <c r="B117" s="319"/>
      <c r="C117" s="296" t="s">
        <v>54</v>
      </c>
      <c r="D117" s="296"/>
      <c r="E117" s="296"/>
      <c r="F117" s="317" t="s">
        <v>6670</v>
      </c>
      <c r="G117" s="296"/>
      <c r="H117" s="296" t="s">
        <v>6716</v>
      </c>
      <c r="I117" s="296" t="s">
        <v>6717</v>
      </c>
      <c r="J117" s="296"/>
      <c r="K117" s="308"/>
    </row>
    <row r="118" spans="2:11" s="1" customFormat="1" ht="15" customHeight="1">
      <c r="B118" s="322"/>
      <c r="C118" s="328"/>
      <c r="D118" s="328"/>
      <c r="E118" s="328"/>
      <c r="F118" s="328"/>
      <c r="G118" s="328"/>
      <c r="H118" s="328"/>
      <c r="I118" s="328"/>
      <c r="J118" s="328"/>
      <c r="K118" s="324"/>
    </row>
    <row r="119" spans="2:11" s="1" customFormat="1" ht="18.75" customHeight="1">
      <c r="B119" s="329"/>
      <c r="C119" s="330"/>
      <c r="D119" s="330"/>
      <c r="E119" s="330"/>
      <c r="F119" s="331"/>
      <c r="G119" s="330"/>
      <c r="H119" s="330"/>
      <c r="I119" s="330"/>
      <c r="J119" s="330"/>
      <c r="K119" s="329"/>
    </row>
    <row r="120" spans="2:11" s="1" customFormat="1" ht="18.75" customHeight="1">
      <c r="B120" s="303"/>
      <c r="C120" s="303"/>
      <c r="D120" s="303"/>
      <c r="E120" s="303"/>
      <c r="F120" s="303"/>
      <c r="G120" s="303"/>
      <c r="H120" s="303"/>
      <c r="I120" s="303"/>
      <c r="J120" s="303"/>
      <c r="K120" s="303"/>
    </row>
    <row r="121" spans="2:11" s="1" customFormat="1" ht="7.5" customHeight="1">
      <c r="B121" s="332"/>
      <c r="C121" s="333"/>
      <c r="D121" s="333"/>
      <c r="E121" s="333"/>
      <c r="F121" s="333"/>
      <c r="G121" s="333"/>
      <c r="H121" s="333"/>
      <c r="I121" s="333"/>
      <c r="J121" s="333"/>
      <c r="K121" s="334"/>
    </row>
    <row r="122" spans="2:11" s="1" customFormat="1" ht="45" customHeight="1">
      <c r="B122" s="335"/>
      <c r="C122" s="425" t="s">
        <v>6718</v>
      </c>
      <c r="D122" s="425"/>
      <c r="E122" s="425"/>
      <c r="F122" s="425"/>
      <c r="G122" s="425"/>
      <c r="H122" s="425"/>
      <c r="I122" s="425"/>
      <c r="J122" s="425"/>
      <c r="K122" s="336"/>
    </row>
    <row r="123" spans="2:11" s="1" customFormat="1" ht="17.25" customHeight="1">
      <c r="B123" s="337"/>
      <c r="C123" s="309" t="s">
        <v>6664</v>
      </c>
      <c r="D123" s="309"/>
      <c r="E123" s="309"/>
      <c r="F123" s="309" t="s">
        <v>6665</v>
      </c>
      <c r="G123" s="310"/>
      <c r="H123" s="309" t="s">
        <v>51</v>
      </c>
      <c r="I123" s="309" t="s">
        <v>54</v>
      </c>
      <c r="J123" s="309" t="s">
        <v>6666</v>
      </c>
      <c r="K123" s="338"/>
    </row>
    <row r="124" spans="2:11" s="1" customFormat="1" ht="17.25" customHeight="1">
      <c r="B124" s="337"/>
      <c r="C124" s="311" t="s">
        <v>6667</v>
      </c>
      <c r="D124" s="311"/>
      <c r="E124" s="311"/>
      <c r="F124" s="312" t="s">
        <v>6668</v>
      </c>
      <c r="G124" s="313"/>
      <c r="H124" s="311"/>
      <c r="I124" s="311"/>
      <c r="J124" s="311" t="s">
        <v>6669</v>
      </c>
      <c r="K124" s="338"/>
    </row>
    <row r="125" spans="2:11" s="1" customFormat="1" ht="5.25" customHeight="1">
      <c r="B125" s="339"/>
      <c r="C125" s="314"/>
      <c r="D125" s="314"/>
      <c r="E125" s="314"/>
      <c r="F125" s="314"/>
      <c r="G125" s="340"/>
      <c r="H125" s="314"/>
      <c r="I125" s="314"/>
      <c r="J125" s="314"/>
      <c r="K125" s="341"/>
    </row>
    <row r="126" spans="2:11" s="1" customFormat="1" ht="15" customHeight="1">
      <c r="B126" s="339"/>
      <c r="C126" s="296" t="s">
        <v>6673</v>
      </c>
      <c r="D126" s="316"/>
      <c r="E126" s="316"/>
      <c r="F126" s="317" t="s">
        <v>6670</v>
      </c>
      <c r="G126" s="296"/>
      <c r="H126" s="296" t="s">
        <v>6710</v>
      </c>
      <c r="I126" s="296" t="s">
        <v>6672</v>
      </c>
      <c r="J126" s="296">
        <v>120</v>
      </c>
      <c r="K126" s="342"/>
    </row>
    <row r="127" spans="2:11" s="1" customFormat="1" ht="15" customHeight="1">
      <c r="B127" s="339"/>
      <c r="C127" s="296" t="s">
        <v>6719</v>
      </c>
      <c r="D127" s="296"/>
      <c r="E127" s="296"/>
      <c r="F127" s="317" t="s">
        <v>6670</v>
      </c>
      <c r="G127" s="296"/>
      <c r="H127" s="296" t="s">
        <v>6720</v>
      </c>
      <c r="I127" s="296" t="s">
        <v>6672</v>
      </c>
      <c r="J127" s="296" t="s">
        <v>6721</v>
      </c>
      <c r="K127" s="342"/>
    </row>
    <row r="128" spans="2:11" s="1" customFormat="1" ht="15" customHeight="1">
      <c r="B128" s="339"/>
      <c r="C128" s="296" t="s">
        <v>82</v>
      </c>
      <c r="D128" s="296"/>
      <c r="E128" s="296"/>
      <c r="F128" s="317" t="s">
        <v>6670</v>
      </c>
      <c r="G128" s="296"/>
      <c r="H128" s="296" t="s">
        <v>6722</v>
      </c>
      <c r="I128" s="296" t="s">
        <v>6672</v>
      </c>
      <c r="J128" s="296" t="s">
        <v>6721</v>
      </c>
      <c r="K128" s="342"/>
    </row>
    <row r="129" spans="2:11" s="1" customFormat="1" ht="15" customHeight="1">
      <c r="B129" s="339"/>
      <c r="C129" s="296" t="s">
        <v>6681</v>
      </c>
      <c r="D129" s="296"/>
      <c r="E129" s="296"/>
      <c r="F129" s="317" t="s">
        <v>6676</v>
      </c>
      <c r="G129" s="296"/>
      <c r="H129" s="296" t="s">
        <v>6682</v>
      </c>
      <c r="I129" s="296" t="s">
        <v>6672</v>
      </c>
      <c r="J129" s="296">
        <v>15</v>
      </c>
      <c r="K129" s="342"/>
    </row>
    <row r="130" spans="2:11" s="1" customFormat="1" ht="15" customHeight="1">
      <c r="B130" s="339"/>
      <c r="C130" s="320" t="s">
        <v>6683</v>
      </c>
      <c r="D130" s="320"/>
      <c r="E130" s="320"/>
      <c r="F130" s="321" t="s">
        <v>6676</v>
      </c>
      <c r="G130" s="320"/>
      <c r="H130" s="320" t="s">
        <v>6684</v>
      </c>
      <c r="I130" s="320" t="s">
        <v>6672</v>
      </c>
      <c r="J130" s="320">
        <v>15</v>
      </c>
      <c r="K130" s="342"/>
    </row>
    <row r="131" spans="2:11" s="1" customFormat="1" ht="15" customHeight="1">
      <c r="B131" s="339"/>
      <c r="C131" s="320" t="s">
        <v>6685</v>
      </c>
      <c r="D131" s="320"/>
      <c r="E131" s="320"/>
      <c r="F131" s="321" t="s">
        <v>6676</v>
      </c>
      <c r="G131" s="320"/>
      <c r="H131" s="320" t="s">
        <v>6686</v>
      </c>
      <c r="I131" s="320" t="s">
        <v>6672</v>
      </c>
      <c r="J131" s="320">
        <v>20</v>
      </c>
      <c r="K131" s="342"/>
    </row>
    <row r="132" spans="2:11" s="1" customFormat="1" ht="15" customHeight="1">
      <c r="B132" s="339"/>
      <c r="C132" s="320" t="s">
        <v>6687</v>
      </c>
      <c r="D132" s="320"/>
      <c r="E132" s="320"/>
      <c r="F132" s="321" t="s">
        <v>6676</v>
      </c>
      <c r="G132" s="320"/>
      <c r="H132" s="320" t="s">
        <v>6688</v>
      </c>
      <c r="I132" s="320" t="s">
        <v>6672</v>
      </c>
      <c r="J132" s="320">
        <v>20</v>
      </c>
      <c r="K132" s="342"/>
    </row>
    <row r="133" spans="2:11" s="1" customFormat="1" ht="15" customHeight="1">
      <c r="B133" s="339"/>
      <c r="C133" s="296" t="s">
        <v>6675</v>
      </c>
      <c r="D133" s="296"/>
      <c r="E133" s="296"/>
      <c r="F133" s="317" t="s">
        <v>6676</v>
      </c>
      <c r="G133" s="296"/>
      <c r="H133" s="296" t="s">
        <v>6710</v>
      </c>
      <c r="I133" s="296" t="s">
        <v>6672</v>
      </c>
      <c r="J133" s="296">
        <v>50</v>
      </c>
      <c r="K133" s="342"/>
    </row>
    <row r="134" spans="2:11" s="1" customFormat="1" ht="15" customHeight="1">
      <c r="B134" s="339"/>
      <c r="C134" s="296" t="s">
        <v>6689</v>
      </c>
      <c r="D134" s="296"/>
      <c r="E134" s="296"/>
      <c r="F134" s="317" t="s">
        <v>6676</v>
      </c>
      <c r="G134" s="296"/>
      <c r="H134" s="296" t="s">
        <v>6710</v>
      </c>
      <c r="I134" s="296" t="s">
        <v>6672</v>
      </c>
      <c r="J134" s="296">
        <v>50</v>
      </c>
      <c r="K134" s="342"/>
    </row>
    <row r="135" spans="2:11" s="1" customFormat="1" ht="15" customHeight="1">
      <c r="B135" s="339"/>
      <c r="C135" s="296" t="s">
        <v>6695</v>
      </c>
      <c r="D135" s="296"/>
      <c r="E135" s="296"/>
      <c r="F135" s="317" t="s">
        <v>6676</v>
      </c>
      <c r="G135" s="296"/>
      <c r="H135" s="296" t="s">
        <v>6710</v>
      </c>
      <c r="I135" s="296" t="s">
        <v>6672</v>
      </c>
      <c r="J135" s="296">
        <v>50</v>
      </c>
      <c r="K135" s="342"/>
    </row>
    <row r="136" spans="2:11" s="1" customFormat="1" ht="15" customHeight="1">
      <c r="B136" s="339"/>
      <c r="C136" s="296" t="s">
        <v>6697</v>
      </c>
      <c r="D136" s="296"/>
      <c r="E136" s="296"/>
      <c r="F136" s="317" t="s">
        <v>6676</v>
      </c>
      <c r="G136" s="296"/>
      <c r="H136" s="296" t="s">
        <v>6710</v>
      </c>
      <c r="I136" s="296" t="s">
        <v>6672</v>
      </c>
      <c r="J136" s="296">
        <v>50</v>
      </c>
      <c r="K136" s="342"/>
    </row>
    <row r="137" spans="2:11" s="1" customFormat="1" ht="15" customHeight="1">
      <c r="B137" s="339"/>
      <c r="C137" s="296" t="s">
        <v>6698</v>
      </c>
      <c r="D137" s="296"/>
      <c r="E137" s="296"/>
      <c r="F137" s="317" t="s">
        <v>6676</v>
      </c>
      <c r="G137" s="296"/>
      <c r="H137" s="296" t="s">
        <v>6723</v>
      </c>
      <c r="I137" s="296" t="s">
        <v>6672</v>
      </c>
      <c r="J137" s="296">
        <v>255</v>
      </c>
      <c r="K137" s="342"/>
    </row>
    <row r="138" spans="2:11" s="1" customFormat="1" ht="15" customHeight="1">
      <c r="B138" s="339"/>
      <c r="C138" s="296" t="s">
        <v>6700</v>
      </c>
      <c r="D138" s="296"/>
      <c r="E138" s="296"/>
      <c r="F138" s="317" t="s">
        <v>6670</v>
      </c>
      <c r="G138" s="296"/>
      <c r="H138" s="296" t="s">
        <v>6724</v>
      </c>
      <c r="I138" s="296" t="s">
        <v>6702</v>
      </c>
      <c r="J138" s="296"/>
      <c r="K138" s="342"/>
    </row>
    <row r="139" spans="2:11" s="1" customFormat="1" ht="15" customHeight="1">
      <c r="B139" s="339"/>
      <c r="C139" s="296" t="s">
        <v>6703</v>
      </c>
      <c r="D139" s="296"/>
      <c r="E139" s="296"/>
      <c r="F139" s="317" t="s">
        <v>6670</v>
      </c>
      <c r="G139" s="296"/>
      <c r="H139" s="296" t="s">
        <v>6725</v>
      </c>
      <c r="I139" s="296" t="s">
        <v>6705</v>
      </c>
      <c r="J139" s="296"/>
      <c r="K139" s="342"/>
    </row>
    <row r="140" spans="2:11" s="1" customFormat="1" ht="15" customHeight="1">
      <c r="B140" s="339"/>
      <c r="C140" s="296" t="s">
        <v>6706</v>
      </c>
      <c r="D140" s="296"/>
      <c r="E140" s="296"/>
      <c r="F140" s="317" t="s">
        <v>6670</v>
      </c>
      <c r="G140" s="296"/>
      <c r="H140" s="296" t="s">
        <v>6706</v>
      </c>
      <c r="I140" s="296" t="s">
        <v>6705</v>
      </c>
      <c r="J140" s="296"/>
      <c r="K140" s="342"/>
    </row>
    <row r="141" spans="2:11" s="1" customFormat="1" ht="15" customHeight="1">
      <c r="B141" s="339"/>
      <c r="C141" s="296" t="s">
        <v>35</v>
      </c>
      <c r="D141" s="296"/>
      <c r="E141" s="296"/>
      <c r="F141" s="317" t="s">
        <v>6670</v>
      </c>
      <c r="G141" s="296"/>
      <c r="H141" s="296" t="s">
        <v>6726</v>
      </c>
      <c r="I141" s="296" t="s">
        <v>6705</v>
      </c>
      <c r="J141" s="296"/>
      <c r="K141" s="342"/>
    </row>
    <row r="142" spans="2:11" s="1" customFormat="1" ht="15" customHeight="1">
      <c r="B142" s="339"/>
      <c r="C142" s="296" t="s">
        <v>6727</v>
      </c>
      <c r="D142" s="296"/>
      <c r="E142" s="296"/>
      <c r="F142" s="317" t="s">
        <v>6670</v>
      </c>
      <c r="G142" s="296"/>
      <c r="H142" s="296" t="s">
        <v>6728</v>
      </c>
      <c r="I142" s="296" t="s">
        <v>6705</v>
      </c>
      <c r="J142" s="296"/>
      <c r="K142" s="342"/>
    </row>
    <row r="143" spans="2:11" s="1" customFormat="1" ht="15" customHeight="1">
      <c r="B143" s="343"/>
      <c r="C143" s="344"/>
      <c r="D143" s="344"/>
      <c r="E143" s="344"/>
      <c r="F143" s="344"/>
      <c r="G143" s="344"/>
      <c r="H143" s="344"/>
      <c r="I143" s="344"/>
      <c r="J143" s="344"/>
      <c r="K143" s="345"/>
    </row>
    <row r="144" spans="2:11" s="1" customFormat="1" ht="18.75" customHeight="1">
      <c r="B144" s="330"/>
      <c r="C144" s="330"/>
      <c r="D144" s="330"/>
      <c r="E144" s="330"/>
      <c r="F144" s="331"/>
      <c r="G144" s="330"/>
      <c r="H144" s="330"/>
      <c r="I144" s="330"/>
      <c r="J144" s="330"/>
      <c r="K144" s="330"/>
    </row>
    <row r="145" spans="2:11" s="1" customFormat="1" ht="18.75" customHeight="1">
      <c r="B145" s="303"/>
      <c r="C145" s="303"/>
      <c r="D145" s="303"/>
      <c r="E145" s="303"/>
      <c r="F145" s="303"/>
      <c r="G145" s="303"/>
      <c r="H145" s="303"/>
      <c r="I145" s="303"/>
      <c r="J145" s="303"/>
      <c r="K145" s="303"/>
    </row>
    <row r="146" spans="2:11" s="1" customFormat="1" ht="7.5" customHeight="1">
      <c r="B146" s="304"/>
      <c r="C146" s="305"/>
      <c r="D146" s="305"/>
      <c r="E146" s="305"/>
      <c r="F146" s="305"/>
      <c r="G146" s="305"/>
      <c r="H146" s="305"/>
      <c r="I146" s="305"/>
      <c r="J146" s="305"/>
      <c r="K146" s="306"/>
    </row>
    <row r="147" spans="2:11" s="1" customFormat="1" ht="45" customHeight="1">
      <c r="B147" s="307"/>
      <c r="C147" s="424" t="s">
        <v>6729</v>
      </c>
      <c r="D147" s="424"/>
      <c r="E147" s="424"/>
      <c r="F147" s="424"/>
      <c r="G147" s="424"/>
      <c r="H147" s="424"/>
      <c r="I147" s="424"/>
      <c r="J147" s="424"/>
      <c r="K147" s="308"/>
    </row>
    <row r="148" spans="2:11" s="1" customFormat="1" ht="17.25" customHeight="1">
      <c r="B148" s="307"/>
      <c r="C148" s="309" t="s">
        <v>6664</v>
      </c>
      <c r="D148" s="309"/>
      <c r="E148" s="309"/>
      <c r="F148" s="309" t="s">
        <v>6665</v>
      </c>
      <c r="G148" s="310"/>
      <c r="H148" s="309" t="s">
        <v>51</v>
      </c>
      <c r="I148" s="309" t="s">
        <v>54</v>
      </c>
      <c r="J148" s="309" t="s">
        <v>6666</v>
      </c>
      <c r="K148" s="308"/>
    </row>
    <row r="149" spans="2:11" s="1" customFormat="1" ht="17.25" customHeight="1">
      <c r="B149" s="307"/>
      <c r="C149" s="311" t="s">
        <v>6667</v>
      </c>
      <c r="D149" s="311"/>
      <c r="E149" s="311"/>
      <c r="F149" s="312" t="s">
        <v>6668</v>
      </c>
      <c r="G149" s="313"/>
      <c r="H149" s="311"/>
      <c r="I149" s="311"/>
      <c r="J149" s="311" t="s">
        <v>6669</v>
      </c>
      <c r="K149" s="308"/>
    </row>
    <row r="150" spans="2:11" s="1" customFormat="1" ht="5.25" customHeight="1">
      <c r="B150" s="319"/>
      <c r="C150" s="314"/>
      <c r="D150" s="314"/>
      <c r="E150" s="314"/>
      <c r="F150" s="314"/>
      <c r="G150" s="315"/>
      <c r="H150" s="314"/>
      <c r="I150" s="314"/>
      <c r="J150" s="314"/>
      <c r="K150" s="342"/>
    </row>
    <row r="151" spans="2:11" s="1" customFormat="1" ht="15" customHeight="1">
      <c r="B151" s="319"/>
      <c r="C151" s="346" t="s">
        <v>6673</v>
      </c>
      <c r="D151" s="296"/>
      <c r="E151" s="296"/>
      <c r="F151" s="347" t="s">
        <v>6670</v>
      </c>
      <c r="G151" s="296"/>
      <c r="H151" s="346" t="s">
        <v>6710</v>
      </c>
      <c r="I151" s="346" t="s">
        <v>6672</v>
      </c>
      <c r="J151" s="346">
        <v>120</v>
      </c>
      <c r="K151" s="342"/>
    </row>
    <row r="152" spans="2:11" s="1" customFormat="1" ht="15" customHeight="1">
      <c r="B152" s="319"/>
      <c r="C152" s="346" t="s">
        <v>6719</v>
      </c>
      <c r="D152" s="296"/>
      <c r="E152" s="296"/>
      <c r="F152" s="347" t="s">
        <v>6670</v>
      </c>
      <c r="G152" s="296"/>
      <c r="H152" s="346" t="s">
        <v>6730</v>
      </c>
      <c r="I152" s="346" t="s">
        <v>6672</v>
      </c>
      <c r="J152" s="346" t="s">
        <v>6721</v>
      </c>
      <c r="K152" s="342"/>
    </row>
    <row r="153" spans="2:11" s="1" customFormat="1" ht="15" customHeight="1">
      <c r="B153" s="319"/>
      <c r="C153" s="346" t="s">
        <v>82</v>
      </c>
      <c r="D153" s="296"/>
      <c r="E153" s="296"/>
      <c r="F153" s="347" t="s">
        <v>6670</v>
      </c>
      <c r="G153" s="296"/>
      <c r="H153" s="346" t="s">
        <v>6731</v>
      </c>
      <c r="I153" s="346" t="s">
        <v>6672</v>
      </c>
      <c r="J153" s="346" t="s">
        <v>6721</v>
      </c>
      <c r="K153" s="342"/>
    </row>
    <row r="154" spans="2:11" s="1" customFormat="1" ht="15" customHeight="1">
      <c r="B154" s="319"/>
      <c r="C154" s="346" t="s">
        <v>6675</v>
      </c>
      <c r="D154" s="296"/>
      <c r="E154" s="296"/>
      <c r="F154" s="347" t="s">
        <v>6676</v>
      </c>
      <c r="G154" s="296"/>
      <c r="H154" s="346" t="s">
        <v>6710</v>
      </c>
      <c r="I154" s="346" t="s">
        <v>6672</v>
      </c>
      <c r="J154" s="346">
        <v>50</v>
      </c>
      <c r="K154" s="342"/>
    </row>
    <row r="155" spans="2:11" s="1" customFormat="1" ht="15" customHeight="1">
      <c r="B155" s="319"/>
      <c r="C155" s="346" t="s">
        <v>6678</v>
      </c>
      <c r="D155" s="296"/>
      <c r="E155" s="296"/>
      <c r="F155" s="347" t="s">
        <v>6670</v>
      </c>
      <c r="G155" s="296"/>
      <c r="H155" s="346" t="s">
        <v>6710</v>
      </c>
      <c r="I155" s="346" t="s">
        <v>6680</v>
      </c>
      <c r="J155" s="346"/>
      <c r="K155" s="342"/>
    </row>
    <row r="156" spans="2:11" s="1" customFormat="1" ht="15" customHeight="1">
      <c r="B156" s="319"/>
      <c r="C156" s="346" t="s">
        <v>6689</v>
      </c>
      <c r="D156" s="296"/>
      <c r="E156" s="296"/>
      <c r="F156" s="347" t="s">
        <v>6676</v>
      </c>
      <c r="G156" s="296"/>
      <c r="H156" s="346" t="s">
        <v>6710</v>
      </c>
      <c r="I156" s="346" t="s">
        <v>6672</v>
      </c>
      <c r="J156" s="346">
        <v>50</v>
      </c>
      <c r="K156" s="342"/>
    </row>
    <row r="157" spans="2:11" s="1" customFormat="1" ht="15" customHeight="1">
      <c r="B157" s="319"/>
      <c r="C157" s="346" t="s">
        <v>6697</v>
      </c>
      <c r="D157" s="296"/>
      <c r="E157" s="296"/>
      <c r="F157" s="347" t="s">
        <v>6676</v>
      </c>
      <c r="G157" s="296"/>
      <c r="H157" s="346" t="s">
        <v>6710</v>
      </c>
      <c r="I157" s="346" t="s">
        <v>6672</v>
      </c>
      <c r="J157" s="346">
        <v>50</v>
      </c>
      <c r="K157" s="342"/>
    </row>
    <row r="158" spans="2:11" s="1" customFormat="1" ht="15" customHeight="1">
      <c r="B158" s="319"/>
      <c r="C158" s="346" t="s">
        <v>6695</v>
      </c>
      <c r="D158" s="296"/>
      <c r="E158" s="296"/>
      <c r="F158" s="347" t="s">
        <v>6676</v>
      </c>
      <c r="G158" s="296"/>
      <c r="H158" s="346" t="s">
        <v>6710</v>
      </c>
      <c r="I158" s="346" t="s">
        <v>6672</v>
      </c>
      <c r="J158" s="346">
        <v>50</v>
      </c>
      <c r="K158" s="342"/>
    </row>
    <row r="159" spans="2:11" s="1" customFormat="1" ht="15" customHeight="1">
      <c r="B159" s="319"/>
      <c r="C159" s="346" t="s">
        <v>205</v>
      </c>
      <c r="D159" s="296"/>
      <c r="E159" s="296"/>
      <c r="F159" s="347" t="s">
        <v>6670</v>
      </c>
      <c r="G159" s="296"/>
      <c r="H159" s="346" t="s">
        <v>6732</v>
      </c>
      <c r="I159" s="346" t="s">
        <v>6672</v>
      </c>
      <c r="J159" s="346" t="s">
        <v>6733</v>
      </c>
      <c r="K159" s="342"/>
    </row>
    <row r="160" spans="2:11" s="1" customFormat="1" ht="15" customHeight="1">
      <c r="B160" s="319"/>
      <c r="C160" s="346" t="s">
        <v>6734</v>
      </c>
      <c r="D160" s="296"/>
      <c r="E160" s="296"/>
      <c r="F160" s="347" t="s">
        <v>6670</v>
      </c>
      <c r="G160" s="296"/>
      <c r="H160" s="346" t="s">
        <v>6735</v>
      </c>
      <c r="I160" s="346" t="s">
        <v>6705</v>
      </c>
      <c r="J160" s="346"/>
      <c r="K160" s="342"/>
    </row>
    <row r="161" spans="2:11" s="1" customFormat="1" ht="15" customHeight="1">
      <c r="B161" s="348"/>
      <c r="C161" s="328"/>
      <c r="D161" s="328"/>
      <c r="E161" s="328"/>
      <c r="F161" s="328"/>
      <c r="G161" s="328"/>
      <c r="H161" s="328"/>
      <c r="I161" s="328"/>
      <c r="J161" s="328"/>
      <c r="K161" s="349"/>
    </row>
    <row r="162" spans="2:11" s="1" customFormat="1" ht="18.75" customHeight="1">
      <c r="B162" s="330"/>
      <c r="C162" s="340"/>
      <c r="D162" s="340"/>
      <c r="E162" s="340"/>
      <c r="F162" s="350"/>
      <c r="G162" s="340"/>
      <c r="H162" s="340"/>
      <c r="I162" s="340"/>
      <c r="J162" s="340"/>
      <c r="K162" s="330"/>
    </row>
    <row r="163" spans="2:11" s="1" customFormat="1" ht="18.75" customHeight="1">
      <c r="B163" s="303"/>
      <c r="C163" s="303"/>
      <c r="D163" s="303"/>
      <c r="E163" s="303"/>
      <c r="F163" s="303"/>
      <c r="G163" s="303"/>
      <c r="H163" s="303"/>
      <c r="I163" s="303"/>
      <c r="J163" s="303"/>
      <c r="K163" s="303"/>
    </row>
    <row r="164" spans="2:11" s="1" customFormat="1" ht="7.5" customHeight="1">
      <c r="B164" s="285"/>
      <c r="C164" s="286"/>
      <c r="D164" s="286"/>
      <c r="E164" s="286"/>
      <c r="F164" s="286"/>
      <c r="G164" s="286"/>
      <c r="H164" s="286"/>
      <c r="I164" s="286"/>
      <c r="J164" s="286"/>
      <c r="K164" s="287"/>
    </row>
    <row r="165" spans="2:11" s="1" customFormat="1" ht="45" customHeight="1">
      <c r="B165" s="288"/>
      <c r="C165" s="425" t="s">
        <v>6736</v>
      </c>
      <c r="D165" s="425"/>
      <c r="E165" s="425"/>
      <c r="F165" s="425"/>
      <c r="G165" s="425"/>
      <c r="H165" s="425"/>
      <c r="I165" s="425"/>
      <c r="J165" s="425"/>
      <c r="K165" s="289"/>
    </row>
    <row r="166" spans="2:11" s="1" customFormat="1" ht="17.25" customHeight="1">
      <c r="B166" s="288"/>
      <c r="C166" s="309" t="s">
        <v>6664</v>
      </c>
      <c r="D166" s="309"/>
      <c r="E166" s="309"/>
      <c r="F166" s="309" t="s">
        <v>6665</v>
      </c>
      <c r="G166" s="351"/>
      <c r="H166" s="352" t="s">
        <v>51</v>
      </c>
      <c r="I166" s="352" t="s">
        <v>54</v>
      </c>
      <c r="J166" s="309" t="s">
        <v>6666</v>
      </c>
      <c r="K166" s="289"/>
    </row>
    <row r="167" spans="2:11" s="1" customFormat="1" ht="17.25" customHeight="1">
      <c r="B167" s="290"/>
      <c r="C167" s="311" t="s">
        <v>6667</v>
      </c>
      <c r="D167" s="311"/>
      <c r="E167" s="311"/>
      <c r="F167" s="312" t="s">
        <v>6668</v>
      </c>
      <c r="G167" s="353"/>
      <c r="H167" s="354"/>
      <c r="I167" s="354"/>
      <c r="J167" s="311" t="s">
        <v>6669</v>
      </c>
      <c r="K167" s="291"/>
    </row>
    <row r="168" spans="2:11" s="1" customFormat="1" ht="5.25" customHeight="1">
      <c r="B168" s="319"/>
      <c r="C168" s="314"/>
      <c r="D168" s="314"/>
      <c r="E168" s="314"/>
      <c r="F168" s="314"/>
      <c r="G168" s="315"/>
      <c r="H168" s="314"/>
      <c r="I168" s="314"/>
      <c r="J168" s="314"/>
      <c r="K168" s="342"/>
    </row>
    <row r="169" spans="2:11" s="1" customFormat="1" ht="15" customHeight="1">
      <c r="B169" s="319"/>
      <c r="C169" s="296" t="s">
        <v>6673</v>
      </c>
      <c r="D169" s="296"/>
      <c r="E169" s="296"/>
      <c r="F169" s="317" t="s">
        <v>6670</v>
      </c>
      <c r="G169" s="296"/>
      <c r="H169" s="296" t="s">
        <v>6710</v>
      </c>
      <c r="I169" s="296" t="s">
        <v>6672</v>
      </c>
      <c r="J169" s="296">
        <v>120</v>
      </c>
      <c r="K169" s="342"/>
    </row>
    <row r="170" spans="2:11" s="1" customFormat="1" ht="15" customHeight="1">
      <c r="B170" s="319"/>
      <c r="C170" s="296" t="s">
        <v>6719</v>
      </c>
      <c r="D170" s="296"/>
      <c r="E170" s="296"/>
      <c r="F170" s="317" t="s">
        <v>6670</v>
      </c>
      <c r="G170" s="296"/>
      <c r="H170" s="296" t="s">
        <v>6720</v>
      </c>
      <c r="I170" s="296" t="s">
        <v>6672</v>
      </c>
      <c r="J170" s="296" t="s">
        <v>6721</v>
      </c>
      <c r="K170" s="342"/>
    </row>
    <row r="171" spans="2:11" s="1" customFormat="1" ht="15" customHeight="1">
      <c r="B171" s="319"/>
      <c r="C171" s="296" t="s">
        <v>82</v>
      </c>
      <c r="D171" s="296"/>
      <c r="E171" s="296"/>
      <c r="F171" s="317" t="s">
        <v>6670</v>
      </c>
      <c r="G171" s="296"/>
      <c r="H171" s="296" t="s">
        <v>6737</v>
      </c>
      <c r="I171" s="296" t="s">
        <v>6672</v>
      </c>
      <c r="J171" s="296" t="s">
        <v>6721</v>
      </c>
      <c r="K171" s="342"/>
    </row>
    <row r="172" spans="2:11" s="1" customFormat="1" ht="15" customHeight="1">
      <c r="B172" s="319"/>
      <c r="C172" s="296" t="s">
        <v>6675</v>
      </c>
      <c r="D172" s="296"/>
      <c r="E172" s="296"/>
      <c r="F172" s="317" t="s">
        <v>6676</v>
      </c>
      <c r="G172" s="296"/>
      <c r="H172" s="296" t="s">
        <v>6737</v>
      </c>
      <c r="I172" s="296" t="s">
        <v>6672</v>
      </c>
      <c r="J172" s="296">
        <v>50</v>
      </c>
      <c r="K172" s="342"/>
    </row>
    <row r="173" spans="2:11" s="1" customFormat="1" ht="15" customHeight="1">
      <c r="B173" s="319"/>
      <c r="C173" s="296" t="s">
        <v>6678</v>
      </c>
      <c r="D173" s="296"/>
      <c r="E173" s="296"/>
      <c r="F173" s="317" t="s">
        <v>6670</v>
      </c>
      <c r="G173" s="296"/>
      <c r="H173" s="296" t="s">
        <v>6737</v>
      </c>
      <c r="I173" s="296" t="s">
        <v>6680</v>
      </c>
      <c r="J173" s="296"/>
      <c r="K173" s="342"/>
    </row>
    <row r="174" spans="2:11" s="1" customFormat="1" ht="15" customHeight="1">
      <c r="B174" s="319"/>
      <c r="C174" s="296" t="s">
        <v>6689</v>
      </c>
      <c r="D174" s="296"/>
      <c r="E174" s="296"/>
      <c r="F174" s="317" t="s">
        <v>6676</v>
      </c>
      <c r="G174" s="296"/>
      <c r="H174" s="296" t="s">
        <v>6737</v>
      </c>
      <c r="I174" s="296" t="s">
        <v>6672</v>
      </c>
      <c r="J174" s="296">
        <v>50</v>
      </c>
      <c r="K174" s="342"/>
    </row>
    <row r="175" spans="2:11" s="1" customFormat="1" ht="15" customHeight="1">
      <c r="B175" s="319"/>
      <c r="C175" s="296" t="s">
        <v>6697</v>
      </c>
      <c r="D175" s="296"/>
      <c r="E175" s="296"/>
      <c r="F175" s="317" t="s">
        <v>6676</v>
      </c>
      <c r="G175" s="296"/>
      <c r="H175" s="296" t="s">
        <v>6737</v>
      </c>
      <c r="I175" s="296" t="s">
        <v>6672</v>
      </c>
      <c r="J175" s="296">
        <v>50</v>
      </c>
      <c r="K175" s="342"/>
    </row>
    <row r="176" spans="2:11" s="1" customFormat="1" ht="15" customHeight="1">
      <c r="B176" s="319"/>
      <c r="C176" s="296" t="s">
        <v>6695</v>
      </c>
      <c r="D176" s="296"/>
      <c r="E176" s="296"/>
      <c r="F176" s="317" t="s">
        <v>6676</v>
      </c>
      <c r="G176" s="296"/>
      <c r="H176" s="296" t="s">
        <v>6737</v>
      </c>
      <c r="I176" s="296" t="s">
        <v>6672</v>
      </c>
      <c r="J176" s="296">
        <v>50</v>
      </c>
      <c r="K176" s="342"/>
    </row>
    <row r="177" spans="2:11" s="1" customFormat="1" ht="15" customHeight="1">
      <c r="B177" s="319"/>
      <c r="C177" s="296" t="s">
        <v>217</v>
      </c>
      <c r="D177" s="296"/>
      <c r="E177" s="296"/>
      <c r="F177" s="317" t="s">
        <v>6670</v>
      </c>
      <c r="G177" s="296"/>
      <c r="H177" s="296" t="s">
        <v>6738</v>
      </c>
      <c r="I177" s="296" t="s">
        <v>6739</v>
      </c>
      <c r="J177" s="296"/>
      <c r="K177" s="342"/>
    </row>
    <row r="178" spans="2:11" s="1" customFormat="1" ht="15" customHeight="1">
      <c r="B178" s="319"/>
      <c r="C178" s="296" t="s">
        <v>54</v>
      </c>
      <c r="D178" s="296"/>
      <c r="E178" s="296"/>
      <c r="F178" s="317" t="s">
        <v>6670</v>
      </c>
      <c r="G178" s="296"/>
      <c r="H178" s="296" t="s">
        <v>6740</v>
      </c>
      <c r="I178" s="296" t="s">
        <v>6741</v>
      </c>
      <c r="J178" s="296">
        <v>1</v>
      </c>
      <c r="K178" s="342"/>
    </row>
    <row r="179" spans="2:11" s="1" customFormat="1" ht="15" customHeight="1">
      <c r="B179" s="319"/>
      <c r="C179" s="296" t="s">
        <v>50</v>
      </c>
      <c r="D179" s="296"/>
      <c r="E179" s="296"/>
      <c r="F179" s="317" t="s">
        <v>6670</v>
      </c>
      <c r="G179" s="296"/>
      <c r="H179" s="296" t="s">
        <v>6742</v>
      </c>
      <c r="I179" s="296" t="s">
        <v>6672</v>
      </c>
      <c r="J179" s="296">
        <v>20</v>
      </c>
      <c r="K179" s="342"/>
    </row>
    <row r="180" spans="2:11" s="1" customFormat="1" ht="15" customHeight="1">
      <c r="B180" s="319"/>
      <c r="C180" s="296" t="s">
        <v>51</v>
      </c>
      <c r="D180" s="296"/>
      <c r="E180" s="296"/>
      <c r="F180" s="317" t="s">
        <v>6670</v>
      </c>
      <c r="G180" s="296"/>
      <c r="H180" s="296" t="s">
        <v>6743</v>
      </c>
      <c r="I180" s="296" t="s">
        <v>6672</v>
      </c>
      <c r="J180" s="296">
        <v>255</v>
      </c>
      <c r="K180" s="342"/>
    </row>
    <row r="181" spans="2:11" s="1" customFormat="1" ht="15" customHeight="1">
      <c r="B181" s="319"/>
      <c r="C181" s="296" t="s">
        <v>218</v>
      </c>
      <c r="D181" s="296"/>
      <c r="E181" s="296"/>
      <c r="F181" s="317" t="s">
        <v>6670</v>
      </c>
      <c r="G181" s="296"/>
      <c r="H181" s="296" t="s">
        <v>6634</v>
      </c>
      <c r="I181" s="296" t="s">
        <v>6672</v>
      </c>
      <c r="J181" s="296">
        <v>10</v>
      </c>
      <c r="K181" s="342"/>
    </row>
    <row r="182" spans="2:11" s="1" customFormat="1" ht="15" customHeight="1">
      <c r="B182" s="319"/>
      <c r="C182" s="296" t="s">
        <v>219</v>
      </c>
      <c r="D182" s="296"/>
      <c r="E182" s="296"/>
      <c r="F182" s="317" t="s">
        <v>6670</v>
      </c>
      <c r="G182" s="296"/>
      <c r="H182" s="296" t="s">
        <v>6744</v>
      </c>
      <c r="I182" s="296" t="s">
        <v>6705</v>
      </c>
      <c r="J182" s="296"/>
      <c r="K182" s="342"/>
    </row>
    <row r="183" spans="2:11" s="1" customFormat="1" ht="15" customHeight="1">
      <c r="B183" s="319"/>
      <c r="C183" s="296" t="s">
        <v>6745</v>
      </c>
      <c r="D183" s="296"/>
      <c r="E183" s="296"/>
      <c r="F183" s="317" t="s">
        <v>6670</v>
      </c>
      <c r="G183" s="296"/>
      <c r="H183" s="296" t="s">
        <v>6746</v>
      </c>
      <c r="I183" s="296" t="s">
        <v>6705</v>
      </c>
      <c r="J183" s="296"/>
      <c r="K183" s="342"/>
    </row>
    <row r="184" spans="2:11" s="1" customFormat="1" ht="15" customHeight="1">
      <c r="B184" s="319"/>
      <c r="C184" s="296" t="s">
        <v>6734</v>
      </c>
      <c r="D184" s="296"/>
      <c r="E184" s="296"/>
      <c r="F184" s="317" t="s">
        <v>6670</v>
      </c>
      <c r="G184" s="296"/>
      <c r="H184" s="296" t="s">
        <v>6747</v>
      </c>
      <c r="I184" s="296" t="s">
        <v>6705</v>
      </c>
      <c r="J184" s="296"/>
      <c r="K184" s="342"/>
    </row>
    <row r="185" spans="2:11" s="1" customFormat="1" ht="15" customHeight="1">
      <c r="B185" s="319"/>
      <c r="C185" s="296" t="s">
        <v>221</v>
      </c>
      <c r="D185" s="296"/>
      <c r="E185" s="296"/>
      <c r="F185" s="317" t="s">
        <v>6676</v>
      </c>
      <c r="G185" s="296"/>
      <c r="H185" s="296" t="s">
        <v>6748</v>
      </c>
      <c r="I185" s="296" t="s">
        <v>6672</v>
      </c>
      <c r="J185" s="296">
        <v>50</v>
      </c>
      <c r="K185" s="342"/>
    </row>
    <row r="186" spans="2:11" s="1" customFormat="1" ht="15" customHeight="1">
      <c r="B186" s="319"/>
      <c r="C186" s="296" t="s">
        <v>6749</v>
      </c>
      <c r="D186" s="296"/>
      <c r="E186" s="296"/>
      <c r="F186" s="317" t="s">
        <v>6676</v>
      </c>
      <c r="G186" s="296"/>
      <c r="H186" s="296" t="s">
        <v>6750</v>
      </c>
      <c r="I186" s="296" t="s">
        <v>6751</v>
      </c>
      <c r="J186" s="296"/>
      <c r="K186" s="342"/>
    </row>
    <row r="187" spans="2:11" s="1" customFormat="1" ht="15" customHeight="1">
      <c r="B187" s="319"/>
      <c r="C187" s="296" t="s">
        <v>6752</v>
      </c>
      <c r="D187" s="296"/>
      <c r="E187" s="296"/>
      <c r="F187" s="317" t="s">
        <v>6676</v>
      </c>
      <c r="G187" s="296"/>
      <c r="H187" s="296" t="s">
        <v>6753</v>
      </c>
      <c r="I187" s="296" t="s">
        <v>6751</v>
      </c>
      <c r="J187" s="296"/>
      <c r="K187" s="342"/>
    </row>
    <row r="188" spans="2:11" s="1" customFormat="1" ht="15" customHeight="1">
      <c r="B188" s="319"/>
      <c r="C188" s="296" t="s">
        <v>6754</v>
      </c>
      <c r="D188" s="296"/>
      <c r="E188" s="296"/>
      <c r="F188" s="317" t="s">
        <v>6676</v>
      </c>
      <c r="G188" s="296"/>
      <c r="H188" s="296" t="s">
        <v>6755</v>
      </c>
      <c r="I188" s="296" t="s">
        <v>6751</v>
      </c>
      <c r="J188" s="296"/>
      <c r="K188" s="342"/>
    </row>
    <row r="189" spans="2:11" s="1" customFormat="1" ht="15" customHeight="1">
      <c r="B189" s="319"/>
      <c r="C189" s="355" t="s">
        <v>6756</v>
      </c>
      <c r="D189" s="296"/>
      <c r="E189" s="296"/>
      <c r="F189" s="317" t="s">
        <v>6676</v>
      </c>
      <c r="G189" s="296"/>
      <c r="H189" s="296" t="s">
        <v>6757</v>
      </c>
      <c r="I189" s="296" t="s">
        <v>6758</v>
      </c>
      <c r="J189" s="356" t="s">
        <v>6759</v>
      </c>
      <c r="K189" s="342"/>
    </row>
    <row r="190" spans="2:11" s="1" customFormat="1" ht="15" customHeight="1">
      <c r="B190" s="319"/>
      <c r="C190" s="355" t="s">
        <v>39</v>
      </c>
      <c r="D190" s="296"/>
      <c r="E190" s="296"/>
      <c r="F190" s="317" t="s">
        <v>6670</v>
      </c>
      <c r="G190" s="296"/>
      <c r="H190" s="293" t="s">
        <v>6760</v>
      </c>
      <c r="I190" s="296" t="s">
        <v>6761</v>
      </c>
      <c r="J190" s="296"/>
      <c r="K190" s="342"/>
    </row>
    <row r="191" spans="2:11" s="1" customFormat="1" ht="15" customHeight="1">
      <c r="B191" s="319"/>
      <c r="C191" s="355" t="s">
        <v>6762</v>
      </c>
      <c r="D191" s="296"/>
      <c r="E191" s="296"/>
      <c r="F191" s="317" t="s">
        <v>6670</v>
      </c>
      <c r="G191" s="296"/>
      <c r="H191" s="296" t="s">
        <v>6763</v>
      </c>
      <c r="I191" s="296" t="s">
        <v>6705</v>
      </c>
      <c r="J191" s="296"/>
      <c r="K191" s="342"/>
    </row>
    <row r="192" spans="2:11" s="1" customFormat="1" ht="15" customHeight="1">
      <c r="B192" s="319"/>
      <c r="C192" s="355" t="s">
        <v>6764</v>
      </c>
      <c r="D192" s="296"/>
      <c r="E192" s="296"/>
      <c r="F192" s="317" t="s">
        <v>6670</v>
      </c>
      <c r="G192" s="296"/>
      <c r="H192" s="296" t="s">
        <v>6765</v>
      </c>
      <c r="I192" s="296" t="s">
        <v>6705</v>
      </c>
      <c r="J192" s="296"/>
      <c r="K192" s="342"/>
    </row>
    <row r="193" spans="2:11" s="1" customFormat="1" ht="15" customHeight="1">
      <c r="B193" s="319"/>
      <c r="C193" s="355" t="s">
        <v>6766</v>
      </c>
      <c r="D193" s="296"/>
      <c r="E193" s="296"/>
      <c r="F193" s="317" t="s">
        <v>6676</v>
      </c>
      <c r="G193" s="296"/>
      <c r="H193" s="296" t="s">
        <v>6767</v>
      </c>
      <c r="I193" s="296" t="s">
        <v>6705</v>
      </c>
      <c r="J193" s="296"/>
      <c r="K193" s="342"/>
    </row>
    <row r="194" spans="2:11" s="1" customFormat="1" ht="15" customHeight="1">
      <c r="B194" s="348"/>
      <c r="C194" s="357"/>
      <c r="D194" s="328"/>
      <c r="E194" s="328"/>
      <c r="F194" s="328"/>
      <c r="G194" s="328"/>
      <c r="H194" s="328"/>
      <c r="I194" s="328"/>
      <c r="J194" s="328"/>
      <c r="K194" s="349"/>
    </row>
    <row r="195" spans="2:11" s="1" customFormat="1" ht="18.75" customHeight="1">
      <c r="B195" s="330"/>
      <c r="C195" s="340"/>
      <c r="D195" s="340"/>
      <c r="E195" s="340"/>
      <c r="F195" s="350"/>
      <c r="G195" s="340"/>
      <c r="H195" s="340"/>
      <c r="I195" s="340"/>
      <c r="J195" s="340"/>
      <c r="K195" s="330"/>
    </row>
    <row r="196" spans="2:11" s="1" customFormat="1" ht="18.75" customHeight="1">
      <c r="B196" s="330"/>
      <c r="C196" s="340"/>
      <c r="D196" s="340"/>
      <c r="E196" s="340"/>
      <c r="F196" s="350"/>
      <c r="G196" s="340"/>
      <c r="H196" s="340"/>
      <c r="I196" s="340"/>
      <c r="J196" s="340"/>
      <c r="K196" s="330"/>
    </row>
    <row r="197" spans="2:11" s="1" customFormat="1" ht="18.75" customHeight="1">
      <c r="B197" s="303"/>
      <c r="C197" s="303"/>
      <c r="D197" s="303"/>
      <c r="E197" s="303"/>
      <c r="F197" s="303"/>
      <c r="G197" s="303"/>
      <c r="H197" s="303"/>
      <c r="I197" s="303"/>
      <c r="J197" s="303"/>
      <c r="K197" s="303"/>
    </row>
    <row r="198" spans="2:11" s="1" customFormat="1" ht="13.5">
      <c r="B198" s="285"/>
      <c r="C198" s="286"/>
      <c r="D198" s="286"/>
      <c r="E198" s="286"/>
      <c r="F198" s="286"/>
      <c r="G198" s="286"/>
      <c r="H198" s="286"/>
      <c r="I198" s="286"/>
      <c r="J198" s="286"/>
      <c r="K198" s="287"/>
    </row>
    <row r="199" spans="2:11" s="1" customFormat="1" ht="21">
      <c r="B199" s="288"/>
      <c r="C199" s="425" t="s">
        <v>6768</v>
      </c>
      <c r="D199" s="425"/>
      <c r="E199" s="425"/>
      <c r="F199" s="425"/>
      <c r="G199" s="425"/>
      <c r="H199" s="425"/>
      <c r="I199" s="425"/>
      <c r="J199" s="425"/>
      <c r="K199" s="289"/>
    </row>
    <row r="200" spans="2:11" s="1" customFormat="1" ht="25.5" customHeight="1">
      <c r="B200" s="288"/>
      <c r="C200" s="358" t="s">
        <v>6769</v>
      </c>
      <c r="D200" s="358"/>
      <c r="E200" s="358"/>
      <c r="F200" s="358" t="s">
        <v>6770</v>
      </c>
      <c r="G200" s="359"/>
      <c r="H200" s="426" t="s">
        <v>6771</v>
      </c>
      <c r="I200" s="426"/>
      <c r="J200" s="426"/>
      <c r="K200" s="289"/>
    </row>
    <row r="201" spans="2:11" s="1" customFormat="1" ht="5.25" customHeight="1">
      <c r="B201" s="319"/>
      <c r="C201" s="314"/>
      <c r="D201" s="314"/>
      <c r="E201" s="314"/>
      <c r="F201" s="314"/>
      <c r="G201" s="340"/>
      <c r="H201" s="314"/>
      <c r="I201" s="314"/>
      <c r="J201" s="314"/>
      <c r="K201" s="342"/>
    </row>
    <row r="202" spans="2:11" s="1" customFormat="1" ht="15" customHeight="1">
      <c r="B202" s="319"/>
      <c r="C202" s="296" t="s">
        <v>6761</v>
      </c>
      <c r="D202" s="296"/>
      <c r="E202" s="296"/>
      <c r="F202" s="317" t="s">
        <v>40</v>
      </c>
      <c r="G202" s="296"/>
      <c r="H202" s="427" t="s">
        <v>6772</v>
      </c>
      <c r="I202" s="427"/>
      <c r="J202" s="427"/>
      <c r="K202" s="342"/>
    </row>
    <row r="203" spans="2:11" s="1" customFormat="1" ht="15" customHeight="1">
      <c r="B203" s="319"/>
      <c r="C203" s="296"/>
      <c r="D203" s="296"/>
      <c r="E203" s="296"/>
      <c r="F203" s="317" t="s">
        <v>41</v>
      </c>
      <c r="G203" s="296"/>
      <c r="H203" s="427" t="s">
        <v>6773</v>
      </c>
      <c r="I203" s="427"/>
      <c r="J203" s="427"/>
      <c r="K203" s="342"/>
    </row>
    <row r="204" spans="2:11" s="1" customFormat="1" ht="15" customHeight="1">
      <c r="B204" s="319"/>
      <c r="C204" s="296"/>
      <c r="D204" s="296"/>
      <c r="E204" s="296"/>
      <c r="F204" s="317" t="s">
        <v>44</v>
      </c>
      <c r="G204" s="296"/>
      <c r="H204" s="427" t="s">
        <v>6774</v>
      </c>
      <c r="I204" s="427"/>
      <c r="J204" s="427"/>
      <c r="K204" s="342"/>
    </row>
    <row r="205" spans="2:11" s="1" customFormat="1" ht="15" customHeight="1">
      <c r="B205" s="319"/>
      <c r="C205" s="296"/>
      <c r="D205" s="296"/>
      <c r="E205" s="296"/>
      <c r="F205" s="317" t="s">
        <v>42</v>
      </c>
      <c r="G205" s="296"/>
      <c r="H205" s="427" t="s">
        <v>6775</v>
      </c>
      <c r="I205" s="427"/>
      <c r="J205" s="427"/>
      <c r="K205" s="342"/>
    </row>
    <row r="206" spans="2:11" s="1" customFormat="1" ht="15" customHeight="1">
      <c r="B206" s="319"/>
      <c r="C206" s="296"/>
      <c r="D206" s="296"/>
      <c r="E206" s="296"/>
      <c r="F206" s="317" t="s">
        <v>43</v>
      </c>
      <c r="G206" s="296"/>
      <c r="H206" s="427" t="s">
        <v>6776</v>
      </c>
      <c r="I206" s="427"/>
      <c r="J206" s="427"/>
      <c r="K206" s="342"/>
    </row>
    <row r="207" spans="2:11" s="1" customFormat="1" ht="15" customHeight="1">
      <c r="B207" s="319"/>
      <c r="C207" s="296"/>
      <c r="D207" s="296"/>
      <c r="E207" s="296"/>
      <c r="F207" s="317"/>
      <c r="G207" s="296"/>
      <c r="H207" s="296"/>
      <c r="I207" s="296"/>
      <c r="J207" s="296"/>
      <c r="K207" s="342"/>
    </row>
    <row r="208" spans="2:11" s="1" customFormat="1" ht="15" customHeight="1">
      <c r="B208" s="319"/>
      <c r="C208" s="296" t="s">
        <v>6717</v>
      </c>
      <c r="D208" s="296"/>
      <c r="E208" s="296"/>
      <c r="F208" s="317" t="s">
        <v>75</v>
      </c>
      <c r="G208" s="296"/>
      <c r="H208" s="427" t="s">
        <v>6777</v>
      </c>
      <c r="I208" s="427"/>
      <c r="J208" s="427"/>
      <c r="K208" s="342"/>
    </row>
    <row r="209" spans="2:11" s="1" customFormat="1" ht="15" customHeight="1">
      <c r="B209" s="319"/>
      <c r="C209" s="296"/>
      <c r="D209" s="296"/>
      <c r="E209" s="296"/>
      <c r="F209" s="317" t="s">
        <v>6613</v>
      </c>
      <c r="G209" s="296"/>
      <c r="H209" s="427" t="s">
        <v>6614</v>
      </c>
      <c r="I209" s="427"/>
      <c r="J209" s="427"/>
      <c r="K209" s="342"/>
    </row>
    <row r="210" spans="2:11" s="1" customFormat="1" ht="15" customHeight="1">
      <c r="B210" s="319"/>
      <c r="C210" s="296"/>
      <c r="D210" s="296"/>
      <c r="E210" s="296"/>
      <c r="F210" s="317" t="s">
        <v>6611</v>
      </c>
      <c r="G210" s="296"/>
      <c r="H210" s="427" t="s">
        <v>6778</v>
      </c>
      <c r="I210" s="427"/>
      <c r="J210" s="427"/>
      <c r="K210" s="342"/>
    </row>
    <row r="211" spans="2:11" s="1" customFormat="1" ht="15" customHeight="1">
      <c r="B211" s="360"/>
      <c r="C211" s="296"/>
      <c r="D211" s="296"/>
      <c r="E211" s="296"/>
      <c r="F211" s="317" t="s">
        <v>6615</v>
      </c>
      <c r="G211" s="355"/>
      <c r="H211" s="428" t="s">
        <v>6616</v>
      </c>
      <c r="I211" s="428"/>
      <c r="J211" s="428"/>
      <c r="K211" s="361"/>
    </row>
    <row r="212" spans="2:11" s="1" customFormat="1" ht="15" customHeight="1">
      <c r="B212" s="360"/>
      <c r="C212" s="296"/>
      <c r="D212" s="296"/>
      <c r="E212" s="296"/>
      <c r="F212" s="317" t="s">
        <v>6617</v>
      </c>
      <c r="G212" s="355"/>
      <c r="H212" s="428" t="s">
        <v>6558</v>
      </c>
      <c r="I212" s="428"/>
      <c r="J212" s="428"/>
      <c r="K212" s="361"/>
    </row>
    <row r="213" spans="2:11" s="1" customFormat="1" ht="15" customHeight="1">
      <c r="B213" s="360"/>
      <c r="C213" s="296"/>
      <c r="D213" s="296"/>
      <c r="E213" s="296"/>
      <c r="F213" s="317"/>
      <c r="G213" s="355"/>
      <c r="H213" s="346"/>
      <c r="I213" s="346"/>
      <c r="J213" s="346"/>
      <c r="K213" s="361"/>
    </row>
    <row r="214" spans="2:11" s="1" customFormat="1" ht="15" customHeight="1">
      <c r="B214" s="360"/>
      <c r="C214" s="296" t="s">
        <v>6741</v>
      </c>
      <c r="D214" s="296"/>
      <c r="E214" s="296"/>
      <c r="F214" s="317">
        <v>1</v>
      </c>
      <c r="G214" s="355"/>
      <c r="H214" s="428" t="s">
        <v>6779</v>
      </c>
      <c r="I214" s="428"/>
      <c r="J214" s="428"/>
      <c r="K214" s="361"/>
    </row>
    <row r="215" spans="2:11" s="1" customFormat="1" ht="15" customHeight="1">
      <c r="B215" s="360"/>
      <c r="C215" s="296"/>
      <c r="D215" s="296"/>
      <c r="E215" s="296"/>
      <c r="F215" s="317">
        <v>2</v>
      </c>
      <c r="G215" s="355"/>
      <c r="H215" s="428" t="s">
        <v>6780</v>
      </c>
      <c r="I215" s="428"/>
      <c r="J215" s="428"/>
      <c r="K215" s="361"/>
    </row>
    <row r="216" spans="2:11" s="1" customFormat="1" ht="15" customHeight="1">
      <c r="B216" s="360"/>
      <c r="C216" s="296"/>
      <c r="D216" s="296"/>
      <c r="E216" s="296"/>
      <c r="F216" s="317">
        <v>3</v>
      </c>
      <c r="G216" s="355"/>
      <c r="H216" s="428" t="s">
        <v>6781</v>
      </c>
      <c r="I216" s="428"/>
      <c r="J216" s="428"/>
      <c r="K216" s="361"/>
    </row>
    <row r="217" spans="2:11" s="1" customFormat="1" ht="15" customHeight="1">
      <c r="B217" s="360"/>
      <c r="C217" s="296"/>
      <c r="D217" s="296"/>
      <c r="E217" s="296"/>
      <c r="F217" s="317">
        <v>4</v>
      </c>
      <c r="G217" s="355"/>
      <c r="H217" s="428" t="s">
        <v>6782</v>
      </c>
      <c r="I217" s="428"/>
      <c r="J217" s="428"/>
      <c r="K217" s="361"/>
    </row>
    <row r="218" spans="2:11" s="1" customFormat="1" ht="12.75" customHeight="1">
      <c r="B218" s="362"/>
      <c r="C218" s="363"/>
      <c r="D218" s="363"/>
      <c r="E218" s="363"/>
      <c r="F218" s="363"/>
      <c r="G218" s="363"/>
      <c r="H218" s="363"/>
      <c r="I218" s="363"/>
      <c r="J218" s="363"/>
      <c r="K218" s="36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75</vt:i4>
      </vt:variant>
    </vt:vector>
  </HeadingPairs>
  <TitlesOfParts>
    <vt:vector size="113" baseType="lpstr">
      <vt:lpstr>Rekapitulace stavby</vt:lpstr>
      <vt:lpstr>01.1 - SO01 - Demolice zp...</vt:lpstr>
      <vt:lpstr>01.2 - SO01 - Demolice fo...</vt:lpstr>
      <vt:lpstr>02 - SO02 - Terénní úprav...</vt:lpstr>
      <vt:lpstr>03 - SO03 - Komunikace a ...</vt:lpstr>
      <vt:lpstr>04 - SO04 - Polopropustné...</vt:lpstr>
      <vt:lpstr>05 - SO05 - Centrální plocha</vt:lpstr>
      <vt:lpstr>06.1 - SO06.1 - Stavební ...</vt:lpstr>
      <vt:lpstr>06.2 - SO06.2 - Ocelová k...</vt:lpstr>
      <vt:lpstr>06.3 - SO06.3 - Vodovod, ...</vt:lpstr>
      <vt:lpstr>06.4 - VZT</vt:lpstr>
      <vt:lpstr>06.5.1 - Svítidla</vt:lpstr>
      <vt:lpstr>06.5.2 - Silnoproud</vt:lpstr>
      <vt:lpstr>06.5.3 - Hromosvod</vt:lpstr>
      <vt:lpstr>06.5.4 - Rozváděče</vt:lpstr>
      <vt:lpstr>06.5.5 - Slaboproudy</vt:lpstr>
      <vt:lpstr>06.6 - Odlučovač tuků</vt:lpstr>
      <vt:lpstr>07 - SO07 - Mobiliář</vt:lpstr>
      <vt:lpstr>08 - SO08 - Dětské hřiště...</vt:lpstr>
      <vt:lpstr>09 - SO09 - Dětské hřiště...</vt:lpstr>
      <vt:lpstr>10.1 - Strojovna fontány ...</vt:lpstr>
      <vt:lpstr>10.2 - Strojovna fontány ...</vt:lpstr>
      <vt:lpstr>11 - SO11 - Sanace sklepe...</vt:lpstr>
      <vt:lpstr>201 - IO201 - Hospodaření...</vt:lpstr>
      <vt:lpstr>202 - IO202 - Centrální v...</vt:lpstr>
      <vt:lpstr>203.1 - IO203.1 - Vnitřní...</vt:lpstr>
      <vt:lpstr>203.2 - IO203.2 - Vniřní ...</vt:lpstr>
      <vt:lpstr>204 - IO204 - Závlahový s...</vt:lpstr>
      <vt:lpstr>301 - IO301 - Optický kabel</vt:lpstr>
      <vt:lpstr>401 - IO401 - Elektroinst...</vt:lpstr>
      <vt:lpstr>402 - IO402 - Osvětlení VO</vt:lpstr>
      <vt:lpstr>403 - IO403 - Venkovní os...</vt:lpstr>
      <vt:lpstr>105 - IO501 - energosloupky</vt:lpstr>
      <vt:lpstr>106 - IO601 - Koordinace ...</vt:lpstr>
      <vt:lpstr>107 - IO701 - Přesun zákl...</vt:lpstr>
      <vt:lpstr>990 - Vedlejší rozpočtové...</vt:lpstr>
      <vt:lpstr>Seznam figur</vt:lpstr>
      <vt:lpstr>Pokyny pro vyplnění</vt:lpstr>
      <vt:lpstr>'01.1 - SO01 - Demolice zp...'!Názvy_tisku</vt:lpstr>
      <vt:lpstr>'01.2 - SO01 - Demolice fo...'!Názvy_tisku</vt:lpstr>
      <vt:lpstr>'02 - SO02 - Terénní úprav...'!Názvy_tisku</vt:lpstr>
      <vt:lpstr>'03 - SO03 - Komunikace a ...'!Názvy_tisku</vt:lpstr>
      <vt:lpstr>'04 - SO04 - Polopropustné...'!Názvy_tisku</vt:lpstr>
      <vt:lpstr>'05 - SO05 - Centrální plocha'!Názvy_tisku</vt:lpstr>
      <vt:lpstr>'06.1 - SO06.1 - Stavební ...'!Názvy_tisku</vt:lpstr>
      <vt:lpstr>'06.2 - SO06.2 - Ocelová k...'!Názvy_tisku</vt:lpstr>
      <vt:lpstr>'06.3 - SO06.3 - Vodovod, ...'!Názvy_tisku</vt:lpstr>
      <vt:lpstr>'06.4 - VZT'!Názvy_tisku</vt:lpstr>
      <vt:lpstr>'06.5.1 - Svítidla'!Názvy_tisku</vt:lpstr>
      <vt:lpstr>'06.5.2 - Silnoproud'!Názvy_tisku</vt:lpstr>
      <vt:lpstr>'06.5.3 - Hromosvod'!Názvy_tisku</vt:lpstr>
      <vt:lpstr>'06.5.4 - Rozváděče'!Názvy_tisku</vt:lpstr>
      <vt:lpstr>'06.5.5 - Slaboproudy'!Názvy_tisku</vt:lpstr>
      <vt:lpstr>'06.6 - Odlučovač tuků'!Názvy_tisku</vt:lpstr>
      <vt:lpstr>'07 - SO07 - Mobiliář'!Názvy_tisku</vt:lpstr>
      <vt:lpstr>'08 - SO08 - Dětské hřiště...'!Názvy_tisku</vt:lpstr>
      <vt:lpstr>'09 - SO09 - Dětské hřiště...'!Názvy_tisku</vt:lpstr>
      <vt:lpstr>'10.1 - Strojovna fontány ...'!Názvy_tisku</vt:lpstr>
      <vt:lpstr>'10.2 - Strojovna fontány ...'!Názvy_tisku</vt:lpstr>
      <vt:lpstr>'105 - IO501 - energosloupky'!Názvy_tisku</vt:lpstr>
      <vt:lpstr>'106 - IO601 - Koordinace ...'!Názvy_tisku</vt:lpstr>
      <vt:lpstr>'107 - IO701 - Přesun zákl...'!Názvy_tisku</vt:lpstr>
      <vt:lpstr>'11 - SO11 - Sanace sklepe...'!Názvy_tisku</vt:lpstr>
      <vt:lpstr>'201 - IO201 - Hospodaření...'!Názvy_tisku</vt:lpstr>
      <vt:lpstr>'202 - IO202 - Centrální v...'!Názvy_tisku</vt:lpstr>
      <vt:lpstr>'203.1 - IO203.1 - Vnitřní...'!Názvy_tisku</vt:lpstr>
      <vt:lpstr>'203.2 - IO203.2 - Vniřní ...'!Názvy_tisku</vt:lpstr>
      <vt:lpstr>'204 - IO204 - Závlahový s...'!Názvy_tisku</vt:lpstr>
      <vt:lpstr>'301 - IO301 - Optický kabel'!Názvy_tisku</vt:lpstr>
      <vt:lpstr>'401 - IO401 - Elektroinst...'!Názvy_tisku</vt:lpstr>
      <vt:lpstr>'402 - IO402 - Osvětlení VO'!Názvy_tisku</vt:lpstr>
      <vt:lpstr>'403 - IO403 - Venkovní os...'!Názvy_tisku</vt:lpstr>
      <vt:lpstr>'990 - Vedlejší rozpočtové...'!Názvy_tisku</vt:lpstr>
      <vt:lpstr>'Rekapitulace stavby'!Názvy_tisku</vt:lpstr>
      <vt:lpstr>'Seznam figur'!Názvy_tisku</vt:lpstr>
      <vt:lpstr>'01.1 - SO01 - Demolice zp...'!Oblast_tisku</vt:lpstr>
      <vt:lpstr>'01.2 - SO01 - Demolice fo...'!Oblast_tisku</vt:lpstr>
      <vt:lpstr>'02 - SO02 - Terénní úprav...'!Oblast_tisku</vt:lpstr>
      <vt:lpstr>'03 - SO03 - Komunikace a ...'!Oblast_tisku</vt:lpstr>
      <vt:lpstr>'04 - SO04 - Polopropustné...'!Oblast_tisku</vt:lpstr>
      <vt:lpstr>'05 - SO05 - Centrální plocha'!Oblast_tisku</vt:lpstr>
      <vt:lpstr>'06.1 - SO06.1 - Stavební ...'!Oblast_tisku</vt:lpstr>
      <vt:lpstr>'06.2 - SO06.2 - Ocelová k...'!Oblast_tisku</vt:lpstr>
      <vt:lpstr>'06.3 - SO06.3 - Vodovod, ...'!Oblast_tisku</vt:lpstr>
      <vt:lpstr>'06.4 - VZT'!Oblast_tisku</vt:lpstr>
      <vt:lpstr>'06.5.1 - Svítidla'!Oblast_tisku</vt:lpstr>
      <vt:lpstr>'06.5.2 - Silnoproud'!Oblast_tisku</vt:lpstr>
      <vt:lpstr>'06.5.3 - Hromosvod'!Oblast_tisku</vt:lpstr>
      <vt:lpstr>'06.5.4 - Rozváděče'!Oblast_tisku</vt:lpstr>
      <vt:lpstr>'06.5.5 - Slaboproudy'!Oblast_tisku</vt:lpstr>
      <vt:lpstr>'06.6 - Odlučovač tuků'!Oblast_tisku</vt:lpstr>
      <vt:lpstr>'07 - SO07 - Mobiliář'!Oblast_tisku</vt:lpstr>
      <vt:lpstr>'08 - SO08 - Dětské hřiště...'!Oblast_tisku</vt:lpstr>
      <vt:lpstr>'09 - SO09 - Dětské hřiště...'!Oblast_tisku</vt:lpstr>
      <vt:lpstr>'10.1 - Strojovna fontány ...'!Oblast_tisku</vt:lpstr>
      <vt:lpstr>'10.2 - Strojovna fontány ...'!Oblast_tisku</vt:lpstr>
      <vt:lpstr>'105 - IO501 - energosloupky'!Oblast_tisku</vt:lpstr>
      <vt:lpstr>'106 - IO601 - Koordinace ...'!Oblast_tisku</vt:lpstr>
      <vt:lpstr>'107 - IO701 - Přesun zákl...'!Oblast_tisku</vt:lpstr>
      <vt:lpstr>'11 - SO11 - Sanace sklepe...'!Oblast_tisku</vt:lpstr>
      <vt:lpstr>'201 - IO201 - Hospodaření...'!Oblast_tisku</vt:lpstr>
      <vt:lpstr>'202 - IO202 - Centrální v...'!Oblast_tisku</vt:lpstr>
      <vt:lpstr>'203.1 - IO203.1 - Vnitřní...'!Oblast_tisku</vt:lpstr>
      <vt:lpstr>'203.2 - IO203.2 - Vniřní ...'!Oblast_tisku</vt:lpstr>
      <vt:lpstr>'204 - IO204 - Závlahový s...'!Oblast_tisku</vt:lpstr>
      <vt:lpstr>'301 - IO301 - Optický kabel'!Oblast_tisku</vt:lpstr>
      <vt:lpstr>'401 - IO401 - Elektroinst...'!Oblast_tisku</vt:lpstr>
      <vt:lpstr>'402 - IO402 - Osvětlení VO'!Oblast_tisku</vt:lpstr>
      <vt:lpstr>'403 - IO403 - Venkovní os...'!Oblast_tisku</vt:lpstr>
      <vt:lpstr>'990 - Vedlejší rozpočtové...'!Oblast_tisku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Zbyněk Hrnčíř</cp:lastModifiedBy>
  <dcterms:created xsi:type="dcterms:W3CDTF">2021-08-17T09:21:26Z</dcterms:created>
  <dcterms:modified xsi:type="dcterms:W3CDTF">2021-08-17T11:57:48Z</dcterms:modified>
</cp:coreProperties>
</file>